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Users\KudelkaP\Desktop\Předslav-odkanalizování a ČOV\SOD\Fakturace\11-2021\"/>
    </mc:Choice>
  </mc:AlternateContent>
  <xr:revisionPtr revIDLastSave="0" documentId="13_ncr:1_{ACF2924C-A793-4971-9936-F9C42109E075}" xr6:coauthVersionLast="47" xr6:coauthVersionMax="47" xr10:uidLastSave="{00000000-0000-0000-0000-000000000000}"/>
  <bookViews>
    <workbookView xWindow="-108" yWindow="-108" windowWidth="23256" windowHeight="12576" tabRatio="918" xr2:uid="{00000000-000D-0000-FFFF-FFFF00000000}"/>
  </bookViews>
  <sheets>
    <sheet name="Zjišťovací protokol" sheetId="14" r:id="rId1"/>
    <sheet name="Rekapitulace stavby" sheetId="1" r:id="rId2"/>
    <sheet name="SO 02 a1 - ČOV" sheetId="2" r:id="rId3"/>
    <sheet name="SO 02 a2 - Vzduchotechnika" sheetId="3" state="hidden" r:id="rId4"/>
    <sheet name="SO 02 b - Spojovací potrubí" sheetId="4" state="hidden" r:id="rId5"/>
    <sheet name="SO 02 c - Terénní a sadov..." sheetId="5" state="hidden" r:id="rId6"/>
    <sheet name="SO 02 d - Vodovodní přípojka" sheetId="6" r:id="rId7"/>
    <sheet name="SO 02 e - Oplocení" sheetId="7" state="hidden" r:id="rId8"/>
    <sheet name="SO 02 f - Příjezdová komu..." sheetId="8" state="hidden" r:id="rId9"/>
    <sheet name="SO 02 g - Elektropřípojka..." sheetId="9" state="hidden" r:id="rId10"/>
    <sheet name="DPS 01.1 - Strojní část" sheetId="10" r:id="rId11"/>
    <sheet name="DPS 01.2 - Elektromotoric..." sheetId="11" state="hidden" r:id="rId12"/>
    <sheet name="VRN - Vedlejší a ostatní ..." sheetId="12" r:id="rId13"/>
    <sheet name="Pokyny pro vyplnění" sheetId="13" state="hidden" r:id="rId14"/>
  </sheets>
  <externalReferences>
    <externalReference r:id="rId15"/>
  </externalReferences>
  <definedNames>
    <definedName name="_xlnm._FilterDatabase" localSheetId="10" hidden="1">'DPS 01.1 - Strojní část'!$C$1:$C$342</definedName>
    <definedName name="_xlnm._FilterDatabase" localSheetId="11" hidden="1">'DPS 01.2 - Elektromotoric...'!$C$1:$C$206</definedName>
    <definedName name="_xlnm._FilterDatabase" localSheetId="2" hidden="1">'SO 02 a1 - ČOV'!$A$8:$CB$656</definedName>
    <definedName name="_xlnm._FilterDatabase" localSheetId="3" hidden="1">'SO 02 a2 - Vzduchotechnika'!$C$1:$C$354</definedName>
    <definedName name="_xlnm._FilterDatabase" localSheetId="4" hidden="1">'SO 02 b - Spojovací potrubí'!$C$1:$C$346</definedName>
    <definedName name="_xlnm._FilterDatabase" localSheetId="5" hidden="1">'SO 02 c - Terénní a sadov...'!$C$1:$C$207</definedName>
    <definedName name="_xlnm._FilterDatabase" localSheetId="6" hidden="1">'SO 02 d - Vodovodní přípojka'!$AE$1:$AE$406</definedName>
    <definedName name="_xlnm._FilterDatabase" localSheetId="7" hidden="1">'SO 02 e - Oplocení'!$C$1:$C$242</definedName>
    <definedName name="_xlnm._FilterDatabase" localSheetId="8" hidden="1">'SO 02 f - Příjezdová komu...'!$C$1:$C$344</definedName>
    <definedName name="_xlnm._FilterDatabase" localSheetId="9" hidden="1">'SO 02 g - Elektropřípojka...'!$C$1:$C$192</definedName>
    <definedName name="_xlnm._FilterDatabase" localSheetId="12" hidden="1">'VRN - Vedlejší a ostatní ...'!$C$1:$C$152</definedName>
    <definedName name="_xlnm.Print_Titles" localSheetId="10">'DPS 01.1 - Strojní část'!$8:$8</definedName>
    <definedName name="_xlnm.Print_Titles" localSheetId="11">'DPS 01.2 - Elektromotoric...'!$8:$8</definedName>
    <definedName name="_xlnm.Print_Titles" localSheetId="1">'Rekapitulace stavby'!#REF!</definedName>
    <definedName name="_xlnm.Print_Titles" localSheetId="2">'SO 02 a1 - ČOV'!$8:$8</definedName>
    <definedName name="_xlnm.Print_Titles" localSheetId="3">'SO 02 a2 - Vzduchotechnika'!$8:$8</definedName>
    <definedName name="_xlnm.Print_Titles" localSheetId="4">'SO 02 b - Spojovací potrubí'!$8:$8</definedName>
    <definedName name="_xlnm.Print_Titles" localSheetId="5">'SO 02 c - Terénní a sadov...'!$8:$8</definedName>
    <definedName name="_xlnm.Print_Titles" localSheetId="6">'SO 02 d - Vodovodní přípojka'!$8:$8</definedName>
    <definedName name="_xlnm.Print_Titles" localSheetId="7">'SO 02 e - Oplocení'!$8:$8</definedName>
    <definedName name="_xlnm.Print_Titles" localSheetId="8">'SO 02 f - Příjezdová komu...'!$8:$8</definedName>
    <definedName name="_xlnm.Print_Titles" localSheetId="9">'SO 02 g - Elektropřípojka...'!$8:$8</definedName>
    <definedName name="_xlnm.Print_Titles" localSheetId="12">'VRN - Vedlejší a ostatní ...'!$8:$8</definedName>
    <definedName name="_xlnm.Print_Area" localSheetId="10">'DPS 01.1 - Strojní část'!#REF!,'DPS 01.1 - Strojní část'!#REF!,'DPS 01.1 - Strojní část'!$B$2:$I$114</definedName>
    <definedName name="_xlnm.Print_Area" localSheetId="11">'DPS 01.2 - Elektromotoric...'!#REF!,'DPS 01.2 - Elektromotoric...'!#REF!,'DPS 01.2 - Elektromotoric...'!$B$2:$I$81</definedName>
    <definedName name="_xlnm.Print_Area" localSheetId="13">'Pokyny pro vyplnění'!$B$2:$K$71,'Pokyny pro vyplnění'!$B$74:$K$118,'Pokyny pro vyplnění'!$B$121:$K$190,'Pokyny pro vyplnění'!$B$198:$K$218</definedName>
    <definedName name="_xlnm.Print_Area" localSheetId="1">'Rekapitulace stavby'!#REF!,'Rekapitulace stavby'!$B$2:$F$23</definedName>
    <definedName name="_xlnm.Print_Area" localSheetId="2">'SO 02 a1 - ČOV'!#REF!,'SO 02 a1 - ČOV'!#REF!,'SO 02 a1 - ČOV'!$B$2:$I$656</definedName>
    <definedName name="_xlnm.Print_Area" localSheetId="3">'SO 02 a2 - Vzduchotechnika'!#REF!,'SO 02 a2 - Vzduchotechnika'!#REF!,'SO 02 a2 - Vzduchotechnika'!$B$2:$I$105</definedName>
    <definedName name="_xlnm.Print_Area" localSheetId="4">'SO 02 b - Spojovací potrubí'!#REF!,'SO 02 b - Spojovací potrubí'!#REF!,'SO 02 b - Spojovací potrubí'!$B$2:$I$143</definedName>
    <definedName name="_xlnm.Print_Area" localSheetId="5">'SO 02 c - Terénní a sadov...'!#REF!,'SO 02 c - Terénní a sadov...'!#REF!,'SO 02 c - Terénní a sadov...'!$B$2:$I$62</definedName>
    <definedName name="_xlnm.Print_Area" localSheetId="6">'SO 02 d - Vodovodní přípojka'!#REF!,'SO 02 d - Vodovodní přípojka'!#REF!,'SO 02 d - Vodovodní přípojka'!$B$2:$I$178</definedName>
    <definedName name="_xlnm.Print_Area" localSheetId="7">'SO 02 e - Oplocení'!#REF!,'SO 02 e - Oplocení'!#REF!,'SO 02 e - Oplocení'!$B$2:$I$69</definedName>
    <definedName name="_xlnm.Print_Area" localSheetId="8">'SO 02 f - Příjezdová komu...'!#REF!,'SO 02 f - Příjezdová komu...'!#REF!,'SO 02 f - Příjezdová komu...'!$B$2:$I$135</definedName>
    <definedName name="_xlnm.Print_Area" localSheetId="9">'SO 02 g - Elektropřípojka...'!#REF!,'SO 02 g - Elektropřípojka...'!#REF!,'SO 02 g - Elektropřípojka...'!$B$2:$I$63</definedName>
    <definedName name="_xlnm.Print_Area" localSheetId="12">'VRN - Vedlejší a ostatní ...'!#REF!,'VRN - Vedlejší a ostatní ...'!#REF!,'VRN - Vedlejší a ostatní ...'!$B$2:$I$36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D177" i="6" l="1"/>
  <c r="AD88" i="6"/>
  <c r="AD85" i="6"/>
  <c r="AD44" i="6"/>
  <c r="AD40" i="6"/>
  <c r="AD35" i="6"/>
  <c r="AD30" i="6"/>
  <c r="AD18" i="6"/>
  <c r="G22" i="1" l="1"/>
  <c r="G21" i="1"/>
  <c r="G20" i="1"/>
  <c r="G18" i="1"/>
  <c r="G17" i="1"/>
  <c r="G16" i="1"/>
  <c r="G14" i="1"/>
  <c r="G13" i="1"/>
  <c r="G12" i="1"/>
  <c r="AR40" i="6"/>
  <c r="AB327" i="2" l="1"/>
  <c r="AB323" i="2"/>
  <c r="AB210" i="2"/>
  <c r="AB208" i="2"/>
  <c r="AC208" i="2" s="1"/>
  <c r="AB203" i="2"/>
  <c r="AR203" i="2" s="1"/>
  <c r="AB200" i="2"/>
  <c r="AR200" i="2" s="1"/>
  <c r="AB156" i="2"/>
  <c r="AC156" i="2" s="1"/>
  <c r="B7" i="2"/>
  <c r="E7" i="2"/>
  <c r="H7" i="2"/>
  <c r="I7" i="2"/>
  <c r="X130" i="2"/>
  <c r="AR130" i="2" s="1"/>
  <c r="T367" i="2"/>
  <c r="U367" i="2" s="1"/>
  <c r="U366" i="2" s="1"/>
  <c r="T78" i="2"/>
  <c r="AR78" i="2" s="1"/>
  <c r="T75" i="2"/>
  <c r="U75" i="2" s="1"/>
  <c r="T71" i="2"/>
  <c r="U71" i="2" s="1"/>
  <c r="T68" i="2"/>
  <c r="T64" i="2"/>
  <c r="T58" i="2"/>
  <c r="U58" i="2" s="1"/>
  <c r="T54" i="2"/>
  <c r="AR54" i="2" s="1"/>
  <c r="T50" i="2"/>
  <c r="U50" i="2" s="1"/>
  <c r="T21" i="2"/>
  <c r="AR21" i="2" s="1"/>
  <c r="T18" i="2"/>
  <c r="AR18" i="2" s="1"/>
  <c r="M32" i="12"/>
  <c r="M46" i="8"/>
  <c r="M23" i="7"/>
  <c r="M12" i="7"/>
  <c r="M50" i="4"/>
  <c r="AR36" i="12"/>
  <c r="AT36" i="12" s="1"/>
  <c r="AU36" i="12" s="1"/>
  <c r="AR35" i="12"/>
  <c r="AS35" i="12" s="1"/>
  <c r="AR34" i="12"/>
  <c r="AT34" i="12" s="1"/>
  <c r="AU34" i="12" s="1"/>
  <c r="AR33" i="12"/>
  <c r="AT33" i="12" s="1"/>
  <c r="AU33" i="12" s="1"/>
  <c r="AR29" i="12"/>
  <c r="AT29" i="12" s="1"/>
  <c r="AU29" i="12" s="1"/>
  <c r="AR28" i="12"/>
  <c r="AS28" i="12" s="1"/>
  <c r="AR27" i="12"/>
  <c r="AT27" i="12" s="1"/>
  <c r="AU27" i="12" s="1"/>
  <c r="AR23" i="12"/>
  <c r="AT23" i="12" s="1"/>
  <c r="AU23" i="12" s="1"/>
  <c r="AR22" i="12"/>
  <c r="AT22" i="12" s="1"/>
  <c r="AU22" i="12" s="1"/>
  <c r="AR18" i="12"/>
  <c r="AS18" i="12" s="1"/>
  <c r="AR17" i="12"/>
  <c r="AT17" i="12" s="1"/>
  <c r="AU17" i="12" s="1"/>
  <c r="AR16" i="12"/>
  <c r="AT16" i="12" s="1"/>
  <c r="AU16" i="12" s="1"/>
  <c r="AR15" i="12"/>
  <c r="AT15" i="12" s="1"/>
  <c r="AU15" i="12" s="1"/>
  <c r="AR14" i="12"/>
  <c r="AS14" i="12" s="1"/>
  <c r="AR13" i="12"/>
  <c r="AT13" i="12" s="1"/>
  <c r="AU13" i="12" s="1"/>
  <c r="AR12" i="12"/>
  <c r="AT12" i="12" s="1"/>
  <c r="AU12" i="12" s="1"/>
  <c r="AR81" i="11"/>
  <c r="AT81" i="11" s="1"/>
  <c r="AU81" i="11" s="1"/>
  <c r="AR80" i="11"/>
  <c r="AS80" i="11" s="1"/>
  <c r="AR79" i="11"/>
  <c r="AT79" i="11" s="1"/>
  <c r="AU79" i="11" s="1"/>
  <c r="AR78" i="11"/>
  <c r="AS78" i="11" s="1"/>
  <c r="AS77" i="11"/>
  <c r="AR77" i="11"/>
  <c r="AT77" i="11" s="1"/>
  <c r="AU77" i="11" s="1"/>
  <c r="AR76" i="11"/>
  <c r="AT76" i="11" s="1"/>
  <c r="AU76" i="11" s="1"/>
  <c r="AR75" i="11"/>
  <c r="AS75" i="11" s="1"/>
  <c r="AR74" i="11"/>
  <c r="AT74" i="11" s="1"/>
  <c r="AU74" i="11" s="1"/>
  <c r="AR73" i="11"/>
  <c r="AT73" i="11" s="1"/>
  <c r="AU73" i="11" s="1"/>
  <c r="AR69" i="11"/>
  <c r="AS69" i="11" s="1"/>
  <c r="AR68" i="11"/>
  <c r="AT68" i="11" s="1"/>
  <c r="AU68" i="11" s="1"/>
  <c r="AT67" i="11"/>
  <c r="AU67" i="11" s="1"/>
  <c r="AR67" i="11"/>
  <c r="AS67" i="11" s="1"/>
  <c r="AR66" i="11"/>
  <c r="AT66" i="11" s="1"/>
  <c r="AU66" i="11" s="1"/>
  <c r="AR65" i="11"/>
  <c r="AT65" i="11" s="1"/>
  <c r="AU65" i="11" s="1"/>
  <c r="AS64" i="11"/>
  <c r="AR64" i="11"/>
  <c r="AT64" i="11" s="1"/>
  <c r="AU64" i="11" s="1"/>
  <c r="AR63" i="11"/>
  <c r="AT63" i="11" s="1"/>
  <c r="AU63" i="11" s="1"/>
  <c r="AR62" i="11"/>
  <c r="AT62" i="11" s="1"/>
  <c r="AU62" i="11" s="1"/>
  <c r="AT61" i="11"/>
  <c r="AU61" i="11" s="1"/>
  <c r="AR61" i="11"/>
  <c r="AS61" i="11" s="1"/>
  <c r="AR60" i="11"/>
  <c r="AT60" i="11" s="1"/>
  <c r="AU60" i="11" s="1"/>
  <c r="AR59" i="11"/>
  <c r="AT59" i="11" s="1"/>
  <c r="AU59" i="11" s="1"/>
  <c r="AR58" i="11"/>
  <c r="AT58" i="11" s="1"/>
  <c r="AU58" i="11" s="1"/>
  <c r="AR57" i="11"/>
  <c r="AT57" i="11" s="1"/>
  <c r="AU57" i="11" s="1"/>
  <c r="AR56" i="11"/>
  <c r="AT56" i="11" s="1"/>
  <c r="AU56" i="11" s="1"/>
  <c r="AR55" i="11"/>
  <c r="AT55" i="11" s="1"/>
  <c r="AU55" i="11" s="1"/>
  <c r="AR54" i="11"/>
  <c r="AT54" i="11" s="1"/>
  <c r="AU54" i="11" s="1"/>
  <c r="AR53" i="11"/>
  <c r="AS53" i="11" s="1"/>
  <c r="AR49" i="11"/>
  <c r="AT49" i="11" s="1"/>
  <c r="AU49" i="11" s="1"/>
  <c r="AR48" i="11"/>
  <c r="AT48" i="11" s="1"/>
  <c r="AU48" i="11" s="1"/>
  <c r="AT47" i="11"/>
  <c r="AU47" i="11" s="1"/>
  <c r="AR47" i="11"/>
  <c r="AS47" i="11" s="1"/>
  <c r="AR46" i="11"/>
  <c r="AT46" i="11" s="1"/>
  <c r="AU46" i="11" s="1"/>
  <c r="AT42" i="11"/>
  <c r="AU42" i="11" s="1"/>
  <c r="AR42" i="11"/>
  <c r="AS42" i="11" s="1"/>
  <c r="AS41" i="11" s="1"/>
  <c r="AR38" i="11"/>
  <c r="AT38" i="11" s="1"/>
  <c r="AU38" i="11" s="1"/>
  <c r="AR37" i="11"/>
  <c r="AS37" i="11" s="1"/>
  <c r="AR36" i="11"/>
  <c r="AT36" i="11" s="1"/>
  <c r="AU36" i="11" s="1"/>
  <c r="AR35" i="11"/>
  <c r="AT35" i="11" s="1"/>
  <c r="AU35" i="11" s="1"/>
  <c r="AR34" i="11"/>
  <c r="AT34" i="11" s="1"/>
  <c r="AU34" i="11" s="1"/>
  <c r="AT33" i="11"/>
  <c r="AU33" i="11" s="1"/>
  <c r="AR33" i="11"/>
  <c r="AS33" i="11" s="1"/>
  <c r="AR32" i="11"/>
  <c r="AT32" i="11" s="1"/>
  <c r="AU32" i="11" s="1"/>
  <c r="AR31" i="11"/>
  <c r="AS31" i="11" s="1"/>
  <c r="AR30" i="11"/>
  <c r="AT30" i="11" s="1"/>
  <c r="AU30" i="11" s="1"/>
  <c r="AT29" i="11"/>
  <c r="AU29" i="11" s="1"/>
  <c r="AR29" i="11"/>
  <c r="AS29" i="11" s="1"/>
  <c r="AR28" i="11"/>
  <c r="AT28" i="11" s="1"/>
  <c r="AU28" i="11" s="1"/>
  <c r="AR27" i="11"/>
  <c r="AT27" i="11" s="1"/>
  <c r="AU27" i="11" s="1"/>
  <c r="AR26" i="11"/>
  <c r="AT26" i="11" s="1"/>
  <c r="AU26" i="11" s="1"/>
  <c r="AR25" i="11"/>
  <c r="AS25" i="11" s="1"/>
  <c r="AR24" i="11"/>
  <c r="AT24" i="11" s="1"/>
  <c r="AU24" i="11" s="1"/>
  <c r="AT20" i="11"/>
  <c r="AU20" i="11" s="1"/>
  <c r="AR20" i="11"/>
  <c r="AS20" i="11" s="1"/>
  <c r="AR19" i="11"/>
  <c r="AT19" i="11" s="1"/>
  <c r="AU19" i="11" s="1"/>
  <c r="AT18" i="11"/>
  <c r="AU18" i="11" s="1"/>
  <c r="AR18" i="11"/>
  <c r="AS18" i="11" s="1"/>
  <c r="AR17" i="11"/>
  <c r="AT17" i="11" s="1"/>
  <c r="AU17" i="11" s="1"/>
  <c r="AR13" i="11"/>
  <c r="AT13" i="11" s="1"/>
  <c r="AU13" i="11" s="1"/>
  <c r="AR12" i="11"/>
  <c r="AT12" i="11" s="1"/>
  <c r="AU12" i="11" s="1"/>
  <c r="AR11" i="11"/>
  <c r="AT11" i="11" s="1"/>
  <c r="AU11" i="11" s="1"/>
  <c r="AR114" i="10"/>
  <c r="AT114" i="10" s="1"/>
  <c r="AU114" i="10" s="1"/>
  <c r="AR113" i="10"/>
  <c r="AS113" i="10" s="1"/>
  <c r="AR112" i="10"/>
  <c r="AT112" i="10" s="1"/>
  <c r="AU112" i="10" s="1"/>
  <c r="AR107" i="10"/>
  <c r="AS107" i="10" s="1"/>
  <c r="AR105" i="10"/>
  <c r="AS105" i="10" s="1"/>
  <c r="AR103" i="10"/>
  <c r="AT103" i="10" s="1"/>
  <c r="AU103" i="10" s="1"/>
  <c r="AR101" i="10"/>
  <c r="AS101" i="10" s="1"/>
  <c r="AS99" i="10"/>
  <c r="AR99" i="10"/>
  <c r="AT99" i="10" s="1"/>
  <c r="AU99" i="10" s="1"/>
  <c r="AR97" i="10"/>
  <c r="AT97" i="10" s="1"/>
  <c r="AU97" i="10" s="1"/>
  <c r="AR95" i="10"/>
  <c r="AS95" i="10" s="1"/>
  <c r="AR93" i="10"/>
  <c r="AT93" i="10" s="1"/>
  <c r="AU93" i="10" s="1"/>
  <c r="AR92" i="10"/>
  <c r="AS92" i="10" s="1"/>
  <c r="AR91" i="10"/>
  <c r="AS91" i="10" s="1"/>
  <c r="AR90" i="10"/>
  <c r="AT90" i="10" s="1"/>
  <c r="AU90" i="10" s="1"/>
  <c r="AT88" i="10"/>
  <c r="AU88" i="10" s="1"/>
  <c r="AR88" i="10"/>
  <c r="AS88" i="10" s="1"/>
  <c r="AR87" i="10"/>
  <c r="AT87" i="10" s="1"/>
  <c r="AU87" i="10" s="1"/>
  <c r="AR86" i="10"/>
  <c r="AT86" i="10" s="1"/>
  <c r="AU86" i="10" s="1"/>
  <c r="AR84" i="10"/>
  <c r="AS84" i="10" s="1"/>
  <c r="AR83" i="10"/>
  <c r="AT83" i="10" s="1"/>
  <c r="AU83" i="10" s="1"/>
  <c r="AR82" i="10"/>
  <c r="AS82" i="10" s="1"/>
  <c r="AR81" i="10"/>
  <c r="AS81" i="10" s="1"/>
  <c r="AR80" i="10"/>
  <c r="AT80" i="10" s="1"/>
  <c r="AU80" i="10" s="1"/>
  <c r="AR78" i="10"/>
  <c r="AT78" i="10" s="1"/>
  <c r="AU78" i="10" s="1"/>
  <c r="AR73" i="10"/>
  <c r="AT73" i="10" s="1"/>
  <c r="AU73" i="10" s="1"/>
  <c r="AR71" i="10"/>
  <c r="AT71" i="10" s="1"/>
  <c r="AU71" i="10" s="1"/>
  <c r="AR70" i="10"/>
  <c r="AS70" i="10" s="1"/>
  <c r="AR68" i="10"/>
  <c r="AT68" i="10" s="1"/>
  <c r="AU68" i="10" s="1"/>
  <c r="AR66" i="10"/>
  <c r="AS66" i="10" s="1"/>
  <c r="AT64" i="10"/>
  <c r="AU64" i="10" s="1"/>
  <c r="AR64" i="10"/>
  <c r="AS64" i="10" s="1"/>
  <c r="AR62" i="10"/>
  <c r="AT62" i="10" s="1"/>
  <c r="AU62" i="10" s="1"/>
  <c r="AR60" i="10"/>
  <c r="AT60" i="10" s="1"/>
  <c r="AU60" i="10" s="1"/>
  <c r="AR58" i="10"/>
  <c r="AT58" i="10" s="1"/>
  <c r="AU58" i="10" s="1"/>
  <c r="AR56" i="10"/>
  <c r="AT56" i="10" s="1"/>
  <c r="AU56" i="10" s="1"/>
  <c r="AR54" i="10"/>
  <c r="AS54" i="10" s="1"/>
  <c r="AR52" i="10"/>
  <c r="AT52" i="10" s="1"/>
  <c r="AU52" i="10" s="1"/>
  <c r="AR50" i="10"/>
  <c r="AS50" i="10" s="1"/>
  <c r="AR48" i="10"/>
  <c r="AS48" i="10" s="1"/>
  <c r="AR46" i="10"/>
  <c r="AT46" i="10" s="1"/>
  <c r="AU46" i="10" s="1"/>
  <c r="AR44" i="10"/>
  <c r="AT44" i="10" s="1"/>
  <c r="AU44" i="10" s="1"/>
  <c r="AR43" i="10"/>
  <c r="AT43" i="10" s="1"/>
  <c r="AU43" i="10" s="1"/>
  <c r="AR41" i="10"/>
  <c r="AT41" i="10" s="1"/>
  <c r="AU41" i="10" s="1"/>
  <c r="AR39" i="10"/>
  <c r="AS39" i="10" s="1"/>
  <c r="AR37" i="10"/>
  <c r="AT37" i="10" s="1"/>
  <c r="AU37" i="10" s="1"/>
  <c r="AR35" i="10"/>
  <c r="AS35" i="10" s="1"/>
  <c r="AR33" i="10"/>
  <c r="AS33" i="10" s="1"/>
  <c r="AR31" i="10"/>
  <c r="AT31" i="10" s="1"/>
  <c r="AU31" i="10" s="1"/>
  <c r="AR29" i="10"/>
  <c r="AT29" i="10" s="1"/>
  <c r="AU29" i="10" s="1"/>
  <c r="AT28" i="10"/>
  <c r="AU28" i="10" s="1"/>
  <c r="AR28" i="10"/>
  <c r="AS28" i="10" s="1"/>
  <c r="AR26" i="10"/>
  <c r="AS26" i="10" s="1"/>
  <c r="AR24" i="10"/>
  <c r="AS24" i="10" s="1"/>
  <c r="AR22" i="10"/>
  <c r="AT22" i="10" s="1"/>
  <c r="AU22" i="10" s="1"/>
  <c r="AR20" i="10"/>
  <c r="AT20" i="10" s="1"/>
  <c r="AU20" i="10" s="1"/>
  <c r="AR18" i="10"/>
  <c r="AS18" i="10" s="1"/>
  <c r="AR16" i="10"/>
  <c r="AT16" i="10" s="1"/>
  <c r="AU16" i="10" s="1"/>
  <c r="AR15" i="10"/>
  <c r="AT15" i="10" s="1"/>
  <c r="AU15" i="10" s="1"/>
  <c r="AR13" i="10"/>
  <c r="AT13" i="10" s="1"/>
  <c r="AU13" i="10" s="1"/>
  <c r="AR11" i="10"/>
  <c r="AT11" i="10" s="1"/>
  <c r="AU11" i="10" s="1"/>
  <c r="AR63" i="9"/>
  <c r="AT63" i="9" s="1"/>
  <c r="AU63" i="9" s="1"/>
  <c r="AR62" i="9"/>
  <c r="AS62" i="9" s="1"/>
  <c r="AR61" i="9"/>
  <c r="AT61" i="9" s="1"/>
  <c r="AU61" i="9" s="1"/>
  <c r="AR60" i="9"/>
  <c r="AS60" i="9" s="1"/>
  <c r="AR59" i="9"/>
  <c r="AS59" i="9" s="1"/>
  <c r="AR58" i="9"/>
  <c r="AT58" i="9" s="1"/>
  <c r="AU58" i="9" s="1"/>
  <c r="AR57" i="9"/>
  <c r="AT57" i="9" s="1"/>
  <c r="AU57" i="9" s="1"/>
  <c r="AR56" i="9"/>
  <c r="AT56" i="9" s="1"/>
  <c r="AU56" i="9" s="1"/>
  <c r="AR55" i="9"/>
  <c r="AT55" i="9" s="1"/>
  <c r="AU55" i="9" s="1"/>
  <c r="AR54" i="9"/>
  <c r="AS54" i="9" s="1"/>
  <c r="AR53" i="9"/>
  <c r="AT53" i="9" s="1"/>
  <c r="AU53" i="9" s="1"/>
  <c r="AR49" i="9"/>
  <c r="AT49" i="9" s="1"/>
  <c r="AU49" i="9" s="1"/>
  <c r="AR48" i="9"/>
  <c r="AT48" i="9" s="1"/>
  <c r="AU48" i="9" s="1"/>
  <c r="AR47" i="9"/>
  <c r="AS47" i="9" s="1"/>
  <c r="AR46" i="9"/>
  <c r="AT46" i="9" s="1"/>
  <c r="AU46" i="9" s="1"/>
  <c r="AR45" i="9"/>
  <c r="AT45" i="9" s="1"/>
  <c r="AU45" i="9" s="1"/>
  <c r="AR44" i="9"/>
  <c r="AT44" i="9" s="1"/>
  <c r="AU44" i="9" s="1"/>
  <c r="AR43" i="9"/>
  <c r="AS43" i="9" s="1"/>
  <c r="AR42" i="9"/>
  <c r="AT42" i="9" s="1"/>
  <c r="AU42" i="9" s="1"/>
  <c r="AR41" i="9"/>
  <c r="AT41" i="9" s="1"/>
  <c r="AU41" i="9" s="1"/>
  <c r="AR37" i="9"/>
  <c r="AT37" i="9" s="1"/>
  <c r="AU37" i="9" s="1"/>
  <c r="AR36" i="9"/>
  <c r="AS36" i="9" s="1"/>
  <c r="AR35" i="9"/>
  <c r="AS35" i="9" s="1"/>
  <c r="AR34" i="9"/>
  <c r="AT34" i="9" s="1"/>
  <c r="AU34" i="9" s="1"/>
  <c r="AR33" i="9"/>
  <c r="AT33" i="9" s="1"/>
  <c r="AU33" i="9" s="1"/>
  <c r="AR32" i="9"/>
  <c r="AT32" i="9" s="1"/>
  <c r="AU32" i="9" s="1"/>
  <c r="AR31" i="9"/>
  <c r="AT31" i="9" s="1"/>
  <c r="AU31" i="9" s="1"/>
  <c r="AR30" i="9"/>
  <c r="AT30" i="9" s="1"/>
  <c r="AU30" i="9" s="1"/>
  <c r="AR29" i="9"/>
  <c r="AT29" i="9" s="1"/>
  <c r="AU29" i="9" s="1"/>
  <c r="AR28" i="9"/>
  <c r="AT28" i="9" s="1"/>
  <c r="AU28" i="9" s="1"/>
  <c r="AR27" i="9"/>
  <c r="AS27" i="9" s="1"/>
  <c r="AR23" i="9"/>
  <c r="AT23" i="9" s="1"/>
  <c r="AU23" i="9" s="1"/>
  <c r="AR22" i="9"/>
  <c r="AT22" i="9" s="1"/>
  <c r="AU22" i="9" s="1"/>
  <c r="AR18" i="9"/>
  <c r="AS18" i="9" s="1"/>
  <c r="AR17" i="9"/>
  <c r="AT17" i="9" s="1"/>
  <c r="AU17" i="9" s="1"/>
  <c r="AR13" i="9"/>
  <c r="AT13" i="9" s="1"/>
  <c r="AU13" i="9" s="1"/>
  <c r="AR12" i="9"/>
  <c r="AT12" i="9" s="1"/>
  <c r="AU12" i="9" s="1"/>
  <c r="AR11" i="9"/>
  <c r="AT11" i="9" s="1"/>
  <c r="AU11" i="9" s="1"/>
  <c r="AR134" i="8"/>
  <c r="AT134" i="8" s="1"/>
  <c r="AU134" i="8" s="1"/>
  <c r="AR130" i="8"/>
  <c r="AS130" i="8" s="1"/>
  <c r="AR127" i="8"/>
  <c r="AT127" i="8" s="1"/>
  <c r="AU127" i="8" s="1"/>
  <c r="AR125" i="8"/>
  <c r="AS125" i="8" s="1"/>
  <c r="AR122" i="8"/>
  <c r="AS122" i="8" s="1"/>
  <c r="AR119" i="8"/>
  <c r="AT119" i="8" s="1"/>
  <c r="AU119" i="8" s="1"/>
  <c r="AR114" i="8"/>
  <c r="AT114" i="8" s="1"/>
  <c r="AU114" i="8" s="1"/>
  <c r="AR111" i="8"/>
  <c r="AT111" i="8" s="1"/>
  <c r="AU111" i="8" s="1"/>
  <c r="AR109" i="8"/>
  <c r="AT109" i="8" s="1"/>
  <c r="AU109" i="8" s="1"/>
  <c r="AR106" i="8"/>
  <c r="AS106" i="8" s="1"/>
  <c r="AR104" i="8"/>
  <c r="AT104" i="8" s="1"/>
  <c r="AU104" i="8" s="1"/>
  <c r="AR103" i="8"/>
  <c r="AS103" i="8" s="1"/>
  <c r="AR100" i="8"/>
  <c r="AS100" i="8" s="1"/>
  <c r="AR99" i="8"/>
  <c r="AT99" i="8" s="1"/>
  <c r="AU99" i="8" s="1"/>
  <c r="AR98" i="8"/>
  <c r="AT98" i="8" s="1"/>
  <c r="AU98" i="8" s="1"/>
  <c r="AR97" i="8"/>
  <c r="AT97" i="8" s="1"/>
  <c r="AU97" i="8" s="1"/>
  <c r="AR94" i="8"/>
  <c r="AT94" i="8" s="1"/>
  <c r="AU94" i="8" s="1"/>
  <c r="AR90" i="8"/>
  <c r="AS90" i="8" s="1"/>
  <c r="AR86" i="8"/>
  <c r="AT86" i="8" s="1"/>
  <c r="AU86" i="8" s="1"/>
  <c r="AR79" i="8"/>
  <c r="AS79" i="8" s="1"/>
  <c r="AR76" i="8"/>
  <c r="AS76" i="8" s="1"/>
  <c r="AR74" i="8"/>
  <c r="AT74" i="8" s="1"/>
  <c r="AU74" i="8" s="1"/>
  <c r="AR71" i="8"/>
  <c r="AT71" i="8" s="1"/>
  <c r="AU71" i="8" s="1"/>
  <c r="AR69" i="8"/>
  <c r="AT69" i="8" s="1"/>
  <c r="AU69" i="8" s="1"/>
  <c r="AR66" i="8"/>
  <c r="AT66" i="8" s="1"/>
  <c r="AU66" i="8" s="1"/>
  <c r="AR62" i="8"/>
  <c r="AS62" i="8" s="1"/>
  <c r="AR58" i="8"/>
  <c r="AT58" i="8" s="1"/>
  <c r="AU58" i="8" s="1"/>
  <c r="AR53" i="8"/>
  <c r="AS53" i="8" s="1"/>
  <c r="AS52" i="8" s="1"/>
  <c r="AR47" i="8"/>
  <c r="AS47" i="8" s="1"/>
  <c r="AS46" i="8" s="1"/>
  <c r="AR41" i="8"/>
  <c r="AT41" i="8" s="1"/>
  <c r="AU41" i="8" s="1"/>
  <c r="AR37" i="8"/>
  <c r="AS37" i="8" s="1"/>
  <c r="AR34" i="8"/>
  <c r="AT34" i="8" s="1"/>
  <c r="AU34" i="8" s="1"/>
  <c r="AR30" i="8"/>
  <c r="AT30" i="8" s="1"/>
  <c r="AU30" i="8" s="1"/>
  <c r="AR25" i="8"/>
  <c r="AS25" i="8" s="1"/>
  <c r="AR19" i="8"/>
  <c r="AT19" i="8" s="1"/>
  <c r="AU19" i="8" s="1"/>
  <c r="AR12" i="8"/>
  <c r="AT12" i="8" s="1"/>
  <c r="AU12" i="8" s="1"/>
  <c r="AR68" i="7"/>
  <c r="AT68" i="7" s="1"/>
  <c r="AU68" i="7" s="1"/>
  <c r="AR62" i="7"/>
  <c r="AS62" i="7" s="1"/>
  <c r="AR59" i="7"/>
  <c r="AT59" i="7" s="1"/>
  <c r="AU59" i="7" s="1"/>
  <c r="AR55" i="7"/>
  <c r="AS55" i="7" s="1"/>
  <c r="AR52" i="7"/>
  <c r="AS52" i="7" s="1"/>
  <c r="AR48" i="7"/>
  <c r="AT48" i="7" s="1"/>
  <c r="AU48" i="7" s="1"/>
  <c r="AR45" i="7"/>
  <c r="AT45" i="7" s="1"/>
  <c r="AU45" i="7" s="1"/>
  <c r="AR41" i="7"/>
  <c r="AT41" i="7" s="1"/>
  <c r="AU41" i="7" s="1"/>
  <c r="AR39" i="7"/>
  <c r="AT39" i="7" s="1"/>
  <c r="AU39" i="7" s="1"/>
  <c r="AR36" i="7"/>
  <c r="AS36" i="7" s="1"/>
  <c r="AR30" i="7"/>
  <c r="AT30" i="7" s="1"/>
  <c r="AU30" i="7" s="1"/>
  <c r="AR24" i="7"/>
  <c r="AT24" i="7" s="1"/>
  <c r="AU24" i="7" s="1"/>
  <c r="AR18" i="7"/>
  <c r="AT18" i="7" s="1"/>
  <c r="AU18" i="7" s="1"/>
  <c r="AR12" i="7"/>
  <c r="AT12" i="7" s="1"/>
  <c r="AU12" i="7" s="1"/>
  <c r="AR177" i="6"/>
  <c r="AT177" i="6" s="1"/>
  <c r="AU177" i="6" s="1"/>
  <c r="AR172" i="6"/>
  <c r="AS172" i="6" s="1"/>
  <c r="AR169" i="6"/>
  <c r="AT169" i="6" s="1"/>
  <c r="AU169" i="6" s="1"/>
  <c r="AR167" i="6"/>
  <c r="AT167" i="6" s="1"/>
  <c r="AU167" i="6" s="1"/>
  <c r="AR165" i="6"/>
  <c r="AT165" i="6" s="1"/>
  <c r="AU165" i="6" s="1"/>
  <c r="AR162" i="6"/>
  <c r="AT162" i="6" s="1"/>
  <c r="AU162" i="6" s="1"/>
  <c r="AR160" i="6"/>
  <c r="AT160" i="6" s="1"/>
  <c r="AU160" i="6" s="1"/>
  <c r="AR158" i="6"/>
  <c r="AT158" i="6" s="1"/>
  <c r="AU158" i="6" s="1"/>
  <c r="AR157" i="6"/>
  <c r="AT157" i="6" s="1"/>
  <c r="AU157" i="6" s="1"/>
  <c r="AR154" i="6"/>
  <c r="AS154" i="6" s="1"/>
  <c r="AR150" i="6"/>
  <c r="AT150" i="6" s="1"/>
  <c r="AU150" i="6" s="1"/>
  <c r="AR149" i="6"/>
  <c r="AT149" i="6" s="1"/>
  <c r="AU149" i="6" s="1"/>
  <c r="AR147" i="6"/>
  <c r="AT147" i="6" s="1"/>
  <c r="AU147" i="6" s="1"/>
  <c r="AR144" i="6"/>
  <c r="AT144" i="6" s="1"/>
  <c r="AU144" i="6" s="1"/>
  <c r="AR141" i="6"/>
  <c r="AT141" i="6" s="1"/>
  <c r="AU141" i="6" s="1"/>
  <c r="AR138" i="6"/>
  <c r="AT138" i="6" s="1"/>
  <c r="AU138" i="6" s="1"/>
  <c r="AR135" i="6"/>
  <c r="AT135" i="6" s="1"/>
  <c r="AU135" i="6" s="1"/>
  <c r="AR132" i="6"/>
  <c r="AS132" i="6" s="1"/>
  <c r="AR129" i="6"/>
  <c r="AT129" i="6" s="1"/>
  <c r="AU129" i="6" s="1"/>
  <c r="AR126" i="6"/>
  <c r="AT126" i="6" s="1"/>
  <c r="AU126" i="6" s="1"/>
  <c r="AR122" i="6"/>
  <c r="AT122" i="6" s="1"/>
  <c r="AU122" i="6" s="1"/>
  <c r="AR119" i="6"/>
  <c r="AT119" i="6" s="1"/>
  <c r="AU119" i="6" s="1"/>
  <c r="AR118" i="6"/>
  <c r="AS118" i="6" s="1"/>
  <c r="AR114" i="6"/>
  <c r="AT114" i="6" s="1"/>
  <c r="AU114" i="6" s="1"/>
  <c r="AR113" i="6"/>
  <c r="AT113" i="6" s="1"/>
  <c r="AU113" i="6" s="1"/>
  <c r="AR112" i="6"/>
  <c r="AS112" i="6" s="1"/>
  <c r="AR108" i="6"/>
  <c r="AT108" i="6" s="1"/>
  <c r="AU108" i="6" s="1"/>
  <c r="AR107" i="6"/>
  <c r="AT107" i="6" s="1"/>
  <c r="AU107" i="6" s="1"/>
  <c r="AR103" i="6"/>
  <c r="AT103" i="6" s="1"/>
  <c r="AU103" i="6" s="1"/>
  <c r="AR102" i="6"/>
  <c r="AS102" i="6" s="1"/>
  <c r="AR96" i="6"/>
  <c r="AS96" i="6" s="1"/>
  <c r="AR95" i="6"/>
  <c r="AT95" i="6" s="1"/>
  <c r="AU95" i="6" s="1"/>
  <c r="AR94" i="6"/>
  <c r="AT94" i="6" s="1"/>
  <c r="AU94" i="6" s="1"/>
  <c r="AR90" i="6"/>
  <c r="AT90" i="6" s="1"/>
  <c r="AU90" i="6" s="1"/>
  <c r="AR88" i="6"/>
  <c r="AT88" i="6" s="1"/>
  <c r="AU88" i="6" s="1"/>
  <c r="AR85" i="6"/>
  <c r="AT85" i="6" s="1"/>
  <c r="AU85" i="6" s="1"/>
  <c r="AR79" i="6"/>
  <c r="AT79" i="6" s="1"/>
  <c r="AU79" i="6" s="1"/>
  <c r="AR73" i="6"/>
  <c r="AS73" i="6" s="1"/>
  <c r="AR68" i="6"/>
  <c r="AS68" i="6" s="1"/>
  <c r="AR64" i="6"/>
  <c r="AT64" i="6" s="1"/>
  <c r="AU64" i="6" s="1"/>
  <c r="AR62" i="6"/>
  <c r="AT62" i="6" s="1"/>
  <c r="AU62" i="6" s="1"/>
  <c r="AR53" i="6"/>
  <c r="AT53" i="6" s="1"/>
  <c r="AU53" i="6" s="1"/>
  <c r="AR50" i="6"/>
  <c r="AT50" i="6" s="1"/>
  <c r="AU50" i="6" s="1"/>
  <c r="AR45" i="6"/>
  <c r="AT45" i="6" s="1"/>
  <c r="AU45" i="6" s="1"/>
  <c r="AR44" i="6"/>
  <c r="AT44" i="6" s="1"/>
  <c r="AU44" i="6" s="1"/>
  <c r="AS40" i="6"/>
  <c r="AR35" i="6"/>
  <c r="AS35" i="6" s="1"/>
  <c r="AR30" i="6"/>
  <c r="AT30" i="6" s="1"/>
  <c r="AU30" i="6" s="1"/>
  <c r="AR18" i="6"/>
  <c r="AT18" i="6" s="1"/>
  <c r="AU18" i="6" s="1"/>
  <c r="AR15" i="6"/>
  <c r="AT15" i="6" s="1"/>
  <c r="AU15" i="6" s="1"/>
  <c r="AR12" i="6"/>
  <c r="AT12" i="6" s="1"/>
  <c r="AU12" i="6" s="1"/>
  <c r="AR59" i="5"/>
  <c r="AT59" i="5" s="1"/>
  <c r="AU59" i="5" s="1"/>
  <c r="AR57" i="5"/>
  <c r="AS57" i="5" s="1"/>
  <c r="AR50" i="5"/>
  <c r="AT50" i="5" s="1"/>
  <c r="AU50" i="5" s="1"/>
  <c r="AR48" i="5"/>
  <c r="AS48" i="5" s="1"/>
  <c r="AR45" i="5"/>
  <c r="AS45" i="5" s="1"/>
  <c r="AS42" i="5"/>
  <c r="AR42" i="5"/>
  <c r="AT42" i="5" s="1"/>
  <c r="AU42" i="5" s="1"/>
  <c r="AR36" i="5"/>
  <c r="AT36" i="5" s="1"/>
  <c r="AU36" i="5" s="1"/>
  <c r="AR31" i="5"/>
  <c r="AT31" i="5" s="1"/>
  <c r="AU31" i="5" s="1"/>
  <c r="AR26" i="5"/>
  <c r="AT26" i="5" s="1"/>
  <c r="AU26" i="5" s="1"/>
  <c r="AR21" i="5"/>
  <c r="AS21" i="5" s="1"/>
  <c r="AR19" i="5"/>
  <c r="AT19" i="5" s="1"/>
  <c r="AU19" i="5" s="1"/>
  <c r="AR17" i="5"/>
  <c r="AS17" i="5" s="1"/>
  <c r="AR15" i="5"/>
  <c r="AT15" i="5" s="1"/>
  <c r="AU15" i="5" s="1"/>
  <c r="AR12" i="5"/>
  <c r="AT12" i="5" s="1"/>
  <c r="AU12" i="5" s="1"/>
  <c r="AR142" i="4"/>
  <c r="AT142" i="4" s="1"/>
  <c r="AU142" i="4" s="1"/>
  <c r="AR137" i="4"/>
  <c r="AS137" i="4" s="1"/>
  <c r="AR134" i="4"/>
  <c r="AT134" i="4" s="1"/>
  <c r="AU134" i="4" s="1"/>
  <c r="AR128" i="4"/>
  <c r="AS128" i="4" s="1"/>
  <c r="AR126" i="4"/>
  <c r="AS126" i="4" s="1"/>
  <c r="AR123" i="4"/>
  <c r="AT123" i="4" s="1"/>
  <c r="AU123" i="4" s="1"/>
  <c r="AR119" i="4"/>
  <c r="AT119" i="4" s="1"/>
  <c r="AU119" i="4" s="1"/>
  <c r="AR115" i="4"/>
  <c r="AT115" i="4" s="1"/>
  <c r="AU115" i="4" s="1"/>
  <c r="AR113" i="4"/>
  <c r="AT113" i="4" s="1"/>
  <c r="AU113" i="4" s="1"/>
  <c r="AR111" i="4"/>
  <c r="AS111" i="4" s="1"/>
  <c r="AR109" i="4"/>
  <c r="AT109" i="4" s="1"/>
  <c r="AU109" i="4" s="1"/>
  <c r="AR107" i="4"/>
  <c r="AS107" i="4" s="1"/>
  <c r="AT105" i="4"/>
  <c r="AU105" i="4" s="1"/>
  <c r="AS105" i="4"/>
  <c r="AR105" i="4"/>
  <c r="AR103" i="4"/>
  <c r="AT103" i="4" s="1"/>
  <c r="AU103" i="4" s="1"/>
  <c r="AR100" i="4"/>
  <c r="AT100" i="4" s="1"/>
  <c r="AU100" i="4" s="1"/>
  <c r="AR98" i="4"/>
  <c r="AT98" i="4" s="1"/>
  <c r="AU98" i="4" s="1"/>
  <c r="AR96" i="4"/>
  <c r="AT96" i="4" s="1"/>
  <c r="AU96" i="4" s="1"/>
  <c r="AR93" i="4"/>
  <c r="AS93" i="4" s="1"/>
  <c r="AR90" i="4"/>
  <c r="AT90" i="4" s="1"/>
  <c r="AU90" i="4" s="1"/>
  <c r="AR87" i="4"/>
  <c r="AS87" i="4" s="1"/>
  <c r="AR86" i="4"/>
  <c r="AT86" i="4" s="1"/>
  <c r="AU86" i="4" s="1"/>
  <c r="AR83" i="4"/>
  <c r="AT83" i="4" s="1"/>
  <c r="AU83" i="4" s="1"/>
  <c r="AT82" i="4"/>
  <c r="AU82" i="4" s="1"/>
  <c r="AR82" i="4"/>
  <c r="AS82" i="4" s="1"/>
  <c r="AR79" i="4"/>
  <c r="AT79" i="4" s="1"/>
  <c r="AU79" i="4" s="1"/>
  <c r="AR77" i="4"/>
  <c r="AT77" i="4" s="1"/>
  <c r="AU77" i="4" s="1"/>
  <c r="AT74" i="4"/>
  <c r="AU74" i="4" s="1"/>
  <c r="AR74" i="4"/>
  <c r="AS74" i="4" s="1"/>
  <c r="AR72" i="4"/>
  <c r="AT72" i="4" s="1"/>
  <c r="AU72" i="4" s="1"/>
  <c r="AR69" i="4"/>
  <c r="AS69" i="4" s="1"/>
  <c r="AT60" i="4"/>
  <c r="AU60" i="4" s="1"/>
  <c r="AR60" i="4"/>
  <c r="AS60" i="4" s="1"/>
  <c r="AR57" i="4"/>
  <c r="AT57" i="4" s="1"/>
  <c r="AU57" i="4" s="1"/>
  <c r="AR51" i="4"/>
  <c r="AT51" i="4" s="1"/>
  <c r="AU51" i="4" s="1"/>
  <c r="AR47" i="4"/>
  <c r="AT47" i="4" s="1"/>
  <c r="AU47" i="4" s="1"/>
  <c r="AR45" i="4"/>
  <c r="AT45" i="4" s="1"/>
  <c r="AU45" i="4" s="1"/>
  <c r="AT43" i="4"/>
  <c r="AU43" i="4" s="1"/>
  <c r="AS43" i="4"/>
  <c r="AR43" i="4"/>
  <c r="AR36" i="4"/>
  <c r="AT36" i="4" s="1"/>
  <c r="AU36" i="4" s="1"/>
  <c r="AR34" i="4"/>
  <c r="AS34" i="4" s="1"/>
  <c r="AT32" i="4"/>
  <c r="AU32" i="4" s="1"/>
  <c r="AS32" i="4"/>
  <c r="AR32" i="4"/>
  <c r="AR28" i="4"/>
  <c r="AT28" i="4" s="1"/>
  <c r="AU28" i="4" s="1"/>
  <c r="AR19" i="4"/>
  <c r="AT19" i="4" s="1"/>
  <c r="AU19" i="4" s="1"/>
  <c r="I15" i="4"/>
  <c r="AR12" i="4"/>
  <c r="AT12" i="4" s="1"/>
  <c r="AU12" i="4" s="1"/>
  <c r="AR15" i="4"/>
  <c r="AT15" i="4" s="1"/>
  <c r="AU15" i="4" s="1"/>
  <c r="AR20" i="3"/>
  <c r="AT20" i="3" s="1"/>
  <c r="AU20" i="3" s="1"/>
  <c r="AR105" i="3"/>
  <c r="AT105" i="3" s="1"/>
  <c r="AU105" i="3" s="1"/>
  <c r="AR104" i="3"/>
  <c r="AS104" i="3" s="1"/>
  <c r="AR103" i="3"/>
  <c r="AT103" i="3" s="1"/>
  <c r="AU103" i="3" s="1"/>
  <c r="AR102" i="3"/>
  <c r="AS102" i="3" s="1"/>
  <c r="AR101" i="3"/>
  <c r="AS101" i="3" s="1"/>
  <c r="AR95" i="3"/>
  <c r="AT95" i="3" s="1"/>
  <c r="AU95" i="3" s="1"/>
  <c r="AR94" i="3"/>
  <c r="AT94" i="3" s="1"/>
  <c r="AU94" i="3" s="1"/>
  <c r="AR91" i="3"/>
  <c r="AS91" i="3" s="1"/>
  <c r="AR90" i="3"/>
  <c r="AS90" i="3" s="1"/>
  <c r="AR87" i="3"/>
  <c r="AS87" i="3" s="1"/>
  <c r="AR84" i="3"/>
  <c r="AT84" i="3" s="1"/>
  <c r="AU84" i="3" s="1"/>
  <c r="AR81" i="3"/>
  <c r="AS81" i="3" s="1"/>
  <c r="AR77" i="3"/>
  <c r="AS77" i="3" s="1"/>
  <c r="AR74" i="3"/>
  <c r="AS74" i="3" s="1"/>
  <c r="AR68" i="3"/>
  <c r="AT68" i="3" s="1"/>
  <c r="AU68" i="3" s="1"/>
  <c r="AR62" i="3"/>
  <c r="AS62" i="3" s="1"/>
  <c r="AR61" i="3"/>
  <c r="AS61" i="3" s="1"/>
  <c r="AR58" i="3"/>
  <c r="AT58" i="3" s="1"/>
  <c r="AU58" i="3" s="1"/>
  <c r="AR57" i="3"/>
  <c r="AT57" i="3" s="1"/>
  <c r="AU57" i="3" s="1"/>
  <c r="AR54" i="3"/>
  <c r="AS54" i="3" s="1"/>
  <c r="AR51" i="3"/>
  <c r="AS51" i="3" s="1"/>
  <c r="AR48" i="3"/>
  <c r="AT48" i="3" s="1"/>
  <c r="AU48" i="3" s="1"/>
  <c r="AR47" i="3"/>
  <c r="AT47" i="3" s="1"/>
  <c r="AU47" i="3" s="1"/>
  <c r="AR44" i="3"/>
  <c r="AS44" i="3" s="1"/>
  <c r="AR41" i="3"/>
  <c r="AS41" i="3" s="1"/>
  <c r="AR38" i="3"/>
  <c r="AS38" i="3" s="1"/>
  <c r="AR33" i="3"/>
  <c r="AT33" i="3" s="1"/>
  <c r="AU33" i="3" s="1"/>
  <c r="AR30" i="3"/>
  <c r="AS30" i="3" s="1"/>
  <c r="AR26" i="3"/>
  <c r="AS26" i="3" s="1"/>
  <c r="AR23" i="3"/>
  <c r="AS23" i="3" s="1"/>
  <c r="AT102" i="3"/>
  <c r="AU102" i="3" s="1"/>
  <c r="AT87" i="3"/>
  <c r="AU87" i="3" s="1"/>
  <c r="AT54" i="3"/>
  <c r="AU54" i="3" s="1"/>
  <c r="AR17" i="3"/>
  <c r="AT17" i="3" s="1"/>
  <c r="AU17" i="3" s="1"/>
  <c r="AR11" i="3"/>
  <c r="AT11" i="3" s="1"/>
  <c r="AU11" i="3" s="1"/>
  <c r="AQ12" i="2"/>
  <c r="AR652" i="2"/>
  <c r="AT652" i="2" s="1"/>
  <c r="AU652" i="2" s="1"/>
  <c r="AU651" i="2" s="1"/>
  <c r="AR645" i="2"/>
  <c r="AR641" i="2"/>
  <c r="AT641" i="2" s="1"/>
  <c r="AU641" i="2" s="1"/>
  <c r="AR637" i="2"/>
  <c r="AR632" i="2"/>
  <c r="AT632" i="2" s="1"/>
  <c r="AU632" i="2" s="1"/>
  <c r="AR626" i="2"/>
  <c r="AR620" i="2"/>
  <c r="AT620" i="2" s="1"/>
  <c r="AU620" i="2" s="1"/>
  <c r="AR618" i="2"/>
  <c r="AR608" i="2"/>
  <c r="AT608" i="2" s="1"/>
  <c r="AU608" i="2" s="1"/>
  <c r="AR603" i="2"/>
  <c r="AR600" i="2"/>
  <c r="AT600" i="2" s="1"/>
  <c r="AU600" i="2" s="1"/>
  <c r="AR597" i="2"/>
  <c r="AR592" i="2"/>
  <c r="AT592" i="2" s="1"/>
  <c r="AU592" i="2" s="1"/>
  <c r="AR586" i="2"/>
  <c r="AR584" i="2"/>
  <c r="AT584" i="2" s="1"/>
  <c r="AU584" i="2" s="1"/>
  <c r="AR582" i="2"/>
  <c r="AR580" i="2"/>
  <c r="AT580" i="2" s="1"/>
  <c r="AU580" i="2" s="1"/>
  <c r="AR578" i="2"/>
  <c r="AR573" i="2"/>
  <c r="AT573" i="2" s="1"/>
  <c r="AU573" i="2" s="1"/>
  <c r="AR570" i="2"/>
  <c r="AR567" i="2"/>
  <c r="AT567" i="2" s="1"/>
  <c r="AU567" i="2" s="1"/>
  <c r="AR564" i="2"/>
  <c r="AR561" i="2"/>
  <c r="AT561" i="2" s="1"/>
  <c r="AU561" i="2" s="1"/>
  <c r="AR558" i="2"/>
  <c r="AR555" i="2"/>
  <c r="AT555" i="2" s="1"/>
  <c r="AU555" i="2" s="1"/>
  <c r="AR552" i="2"/>
  <c r="AR549" i="2"/>
  <c r="AT549" i="2" s="1"/>
  <c r="AU549" i="2" s="1"/>
  <c r="AR546" i="2"/>
  <c r="AR542" i="2"/>
  <c r="AT542" i="2" s="1"/>
  <c r="AU542" i="2" s="1"/>
  <c r="AR540" i="2"/>
  <c r="AR536" i="2"/>
  <c r="AT536" i="2" s="1"/>
  <c r="AU536" i="2" s="1"/>
  <c r="AR534" i="2"/>
  <c r="AR530" i="2"/>
  <c r="AT530" i="2" s="1"/>
  <c r="AU530" i="2" s="1"/>
  <c r="AR525" i="2"/>
  <c r="AR523" i="2"/>
  <c r="AT523" i="2" s="1"/>
  <c r="AU523" i="2" s="1"/>
  <c r="AR521" i="2"/>
  <c r="AR519" i="2"/>
  <c r="AT519" i="2" s="1"/>
  <c r="AU519" i="2" s="1"/>
  <c r="AR516" i="2"/>
  <c r="AR514" i="2"/>
  <c r="AT514" i="2" s="1"/>
  <c r="AU514" i="2" s="1"/>
  <c r="AR511" i="2"/>
  <c r="AR508" i="2"/>
  <c r="AT508" i="2" s="1"/>
  <c r="AU508" i="2" s="1"/>
  <c r="AR505" i="2"/>
  <c r="AR502" i="2"/>
  <c r="AT502" i="2" s="1"/>
  <c r="AU502" i="2" s="1"/>
  <c r="AR497" i="2"/>
  <c r="AR492" i="2"/>
  <c r="AR487" i="2"/>
  <c r="AR483" i="2"/>
  <c r="AR479" i="2"/>
  <c r="AR477" i="2"/>
  <c r="AR473" i="2"/>
  <c r="AR468" i="2"/>
  <c r="AR463" i="2"/>
  <c r="AR460" i="2"/>
  <c r="AR457" i="2"/>
  <c r="AR454" i="2"/>
  <c r="AR449" i="2"/>
  <c r="AR446" i="2"/>
  <c r="AR444" i="2"/>
  <c r="AR441" i="2"/>
  <c r="AR438" i="2"/>
  <c r="AR435" i="2"/>
  <c r="AR432" i="2"/>
  <c r="AR429" i="2"/>
  <c r="AR426" i="2"/>
  <c r="AR424" i="2"/>
  <c r="AR422" i="2"/>
  <c r="AR416" i="2"/>
  <c r="AR414" i="2"/>
  <c r="AR412" i="2"/>
  <c r="AR407" i="2"/>
  <c r="AR405" i="2"/>
  <c r="AR401" i="2"/>
  <c r="AR399" i="2"/>
  <c r="AR397" i="2"/>
  <c r="AR394" i="2"/>
  <c r="AR392" i="2"/>
  <c r="AR390" i="2"/>
  <c r="AR385" i="2"/>
  <c r="AR383" i="2"/>
  <c r="AR379" i="2"/>
  <c r="AR377" i="2"/>
  <c r="AR373" i="2"/>
  <c r="AR367" i="2"/>
  <c r="AR363" i="2"/>
  <c r="AR361" i="2"/>
  <c r="AR357" i="2"/>
  <c r="AR355" i="2"/>
  <c r="AR353" i="2"/>
  <c r="AR350" i="2"/>
  <c r="AR346" i="2"/>
  <c r="AR340" i="2"/>
  <c r="AR337" i="2"/>
  <c r="AR333" i="2"/>
  <c r="AR329" i="2"/>
  <c r="AR327" i="2"/>
  <c r="AR323" i="2"/>
  <c r="AR320" i="2"/>
  <c r="AR318" i="2"/>
  <c r="AR312" i="2"/>
  <c r="AR310" i="2"/>
  <c r="AR306" i="2"/>
  <c r="AR300" i="2"/>
  <c r="AR297" i="2"/>
  <c r="AR294" i="2"/>
  <c r="AR288" i="2"/>
  <c r="AR281" i="2"/>
  <c r="AR271" i="2"/>
  <c r="AR264" i="2"/>
  <c r="AR261" i="2"/>
  <c r="AR258" i="2"/>
  <c r="AR255" i="2"/>
  <c r="AR252" i="2"/>
  <c r="AR248" i="2"/>
  <c r="AR244" i="2"/>
  <c r="AR240" i="2"/>
  <c r="AR236" i="2"/>
  <c r="AR232" i="2"/>
  <c r="AR228" i="2"/>
  <c r="AR223" i="2"/>
  <c r="AR219" i="2"/>
  <c r="AR210" i="2"/>
  <c r="AR208" i="2"/>
  <c r="AR197" i="2"/>
  <c r="AR191" i="2"/>
  <c r="AR186" i="2"/>
  <c r="AR183" i="2"/>
  <c r="AR174" i="2"/>
  <c r="AR167" i="2"/>
  <c r="AR160" i="2"/>
  <c r="AR158" i="2"/>
  <c r="AR152" i="2"/>
  <c r="AR148" i="2"/>
  <c r="AR143" i="2"/>
  <c r="AR137" i="2"/>
  <c r="AR127" i="2"/>
  <c r="AR124" i="2"/>
  <c r="AR121" i="2"/>
  <c r="AR117" i="2"/>
  <c r="AR115" i="2"/>
  <c r="AR111" i="2"/>
  <c r="AR109" i="2"/>
  <c r="AR107" i="2"/>
  <c r="AR103" i="2"/>
  <c r="AR99" i="2"/>
  <c r="AR85" i="2"/>
  <c r="AR82" i="2"/>
  <c r="AR68" i="2"/>
  <c r="AR64" i="2"/>
  <c r="AR58" i="2"/>
  <c r="AR47" i="2"/>
  <c r="AR44" i="2"/>
  <c r="AR40" i="2"/>
  <c r="AR36" i="2"/>
  <c r="AR32" i="2"/>
  <c r="AR15" i="2"/>
  <c r="AT15" i="2" s="1"/>
  <c r="AU15" i="2" s="1"/>
  <c r="AR12" i="2"/>
  <c r="AT12" i="2" s="1"/>
  <c r="AU12" i="2" s="1"/>
  <c r="AQ652" i="2"/>
  <c r="AQ651" i="2" s="1"/>
  <c r="AQ645" i="2"/>
  <c r="AQ641" i="2"/>
  <c r="AQ637" i="2"/>
  <c r="AQ632" i="2"/>
  <c r="AQ626" i="2"/>
  <c r="AQ620" i="2"/>
  <c r="AQ618" i="2"/>
  <c r="AQ608" i="2"/>
  <c r="AQ603" i="2"/>
  <c r="AQ600" i="2"/>
  <c r="AQ592" i="2"/>
  <c r="AQ586" i="2"/>
  <c r="AQ584" i="2"/>
  <c r="AQ582" i="2"/>
  <c r="AQ580" i="2"/>
  <c r="AQ578" i="2"/>
  <c r="AQ573" i="2"/>
  <c r="AQ570" i="2"/>
  <c r="AQ567" i="2"/>
  <c r="AQ564" i="2"/>
  <c r="AQ561" i="2"/>
  <c r="AQ558" i="2"/>
  <c r="AQ555" i="2"/>
  <c r="AQ552" i="2"/>
  <c r="AQ549" i="2"/>
  <c r="AQ546" i="2"/>
  <c r="AQ542" i="2"/>
  <c r="AQ540" i="2"/>
  <c r="AQ536" i="2"/>
  <c r="AQ534" i="2"/>
  <c r="AQ530" i="2"/>
  <c r="AQ525" i="2"/>
  <c r="AQ523" i="2"/>
  <c r="AQ521" i="2"/>
  <c r="AQ519" i="2"/>
  <c r="AQ516" i="2"/>
  <c r="AQ514" i="2"/>
  <c r="AQ511" i="2"/>
  <c r="AQ508" i="2"/>
  <c r="AQ505" i="2"/>
  <c r="AQ502" i="2"/>
  <c r="AQ497" i="2"/>
  <c r="AQ492" i="2"/>
  <c r="AQ487" i="2"/>
  <c r="AQ483" i="2"/>
  <c r="AQ479" i="2"/>
  <c r="AQ477" i="2"/>
  <c r="AQ473" i="2"/>
  <c r="AQ468" i="2"/>
  <c r="AQ463" i="2"/>
  <c r="AQ460" i="2"/>
  <c r="AQ457" i="2"/>
  <c r="AQ454" i="2"/>
  <c r="AQ449" i="2"/>
  <c r="AQ446" i="2"/>
  <c r="AQ444" i="2"/>
  <c r="AQ441" i="2"/>
  <c r="AQ438" i="2"/>
  <c r="AQ435" i="2"/>
  <c r="AQ432" i="2"/>
  <c r="AQ429" i="2"/>
  <c r="AQ426" i="2"/>
  <c r="AQ424" i="2"/>
  <c r="AQ422" i="2"/>
  <c r="AQ416" i="2"/>
  <c r="AQ414" i="2"/>
  <c r="AQ412" i="2"/>
  <c r="AQ407" i="2"/>
  <c r="AQ405" i="2"/>
  <c r="AQ401" i="2"/>
  <c r="AQ399" i="2"/>
  <c r="AQ397" i="2"/>
  <c r="AQ394" i="2"/>
  <c r="AQ392" i="2"/>
  <c r="AQ390" i="2"/>
  <c r="AQ385" i="2"/>
  <c r="AQ383" i="2"/>
  <c r="AQ379" i="2"/>
  <c r="AQ377" i="2"/>
  <c r="AQ373" i="2"/>
  <c r="AQ367" i="2"/>
  <c r="AQ366" i="2" s="1"/>
  <c r="AQ363" i="2"/>
  <c r="AQ361" i="2"/>
  <c r="AQ357" i="2"/>
  <c r="AQ355" i="2"/>
  <c r="AQ353" i="2"/>
  <c r="AQ350" i="2"/>
  <c r="AQ346" i="2"/>
  <c r="AQ340" i="2"/>
  <c r="AQ337" i="2"/>
  <c r="AQ333" i="2"/>
  <c r="AQ329" i="2"/>
  <c r="AQ327" i="2"/>
  <c r="AQ323" i="2"/>
  <c r="AQ320" i="2"/>
  <c r="AQ318" i="2"/>
  <c r="AQ312" i="2"/>
  <c r="AQ310" i="2"/>
  <c r="AQ306" i="2"/>
  <c r="AQ300" i="2"/>
  <c r="AQ297" i="2"/>
  <c r="AQ294" i="2"/>
  <c r="AQ288" i="2"/>
  <c r="AQ281" i="2"/>
  <c r="AQ271" i="2"/>
  <c r="AQ264" i="2"/>
  <c r="AQ261" i="2"/>
  <c r="AQ258" i="2"/>
  <c r="AQ255" i="2"/>
  <c r="AQ252" i="2"/>
  <c r="AQ248" i="2"/>
  <c r="AQ244" i="2"/>
  <c r="AQ240" i="2"/>
  <c r="AQ236" i="2"/>
  <c r="AQ232" i="2"/>
  <c r="AQ228" i="2"/>
  <c r="AQ223" i="2"/>
  <c r="AQ219" i="2"/>
  <c r="AQ210" i="2"/>
  <c r="AQ208" i="2"/>
  <c r="AQ203" i="2"/>
  <c r="AQ200" i="2"/>
  <c r="AQ197" i="2"/>
  <c r="AQ191" i="2"/>
  <c r="AQ186" i="2"/>
  <c r="AQ183" i="2"/>
  <c r="AQ174" i="2"/>
  <c r="AQ167" i="2"/>
  <c r="AQ160" i="2"/>
  <c r="AQ158" i="2"/>
  <c r="AQ156" i="2"/>
  <c r="AQ152" i="2"/>
  <c r="AQ148" i="2"/>
  <c r="AQ143" i="2"/>
  <c r="AQ137" i="2"/>
  <c r="AQ130" i="2"/>
  <c r="AQ127" i="2"/>
  <c r="AQ124" i="2"/>
  <c r="AQ121" i="2"/>
  <c r="AQ117" i="2"/>
  <c r="AQ115" i="2"/>
  <c r="AQ111" i="2"/>
  <c r="AQ109" i="2"/>
  <c r="AQ107" i="2"/>
  <c r="AQ103" i="2"/>
  <c r="AQ99" i="2"/>
  <c r="AQ85" i="2"/>
  <c r="AQ82" i="2"/>
  <c r="AQ78" i="2"/>
  <c r="AQ75" i="2"/>
  <c r="AQ71" i="2"/>
  <c r="AQ68" i="2"/>
  <c r="AQ64" i="2"/>
  <c r="AQ58" i="2"/>
  <c r="AQ54" i="2"/>
  <c r="AQ50" i="2"/>
  <c r="AQ47" i="2"/>
  <c r="AQ44" i="2"/>
  <c r="AQ40" i="2"/>
  <c r="AQ36" i="2"/>
  <c r="AQ32" i="2"/>
  <c r="AQ21" i="2"/>
  <c r="AQ18" i="2"/>
  <c r="AQ15" i="2"/>
  <c r="AO652" i="2"/>
  <c r="AO651" i="2" s="1"/>
  <c r="AO645" i="2"/>
  <c r="AO641" i="2"/>
  <c r="AO637" i="2"/>
  <c r="AO632" i="2"/>
  <c r="AO626" i="2"/>
  <c r="AO620" i="2"/>
  <c r="AO618" i="2"/>
  <c r="AO608" i="2"/>
  <c r="AO603" i="2"/>
  <c r="AO600" i="2"/>
  <c r="AO592" i="2"/>
  <c r="AO586" i="2"/>
  <c r="AO584" i="2"/>
  <c r="AO582" i="2"/>
  <c r="AO580" i="2"/>
  <c r="AO578" i="2"/>
  <c r="AO573" i="2"/>
  <c r="AO570" i="2"/>
  <c r="AO567" i="2"/>
  <c r="AO564" i="2"/>
  <c r="AO561" i="2"/>
  <c r="AO558" i="2"/>
  <c r="AO555" i="2"/>
  <c r="AO552" i="2"/>
  <c r="AO549" i="2"/>
  <c r="AO546" i="2"/>
  <c r="AO542" i="2"/>
  <c r="AO540" i="2"/>
  <c r="AO536" i="2"/>
  <c r="AO534" i="2"/>
  <c r="AO530" i="2"/>
  <c r="AO525" i="2"/>
  <c r="AO523" i="2"/>
  <c r="AO521" i="2"/>
  <c r="AO519" i="2"/>
  <c r="AO516" i="2"/>
  <c r="AO514" i="2"/>
  <c r="AO511" i="2"/>
  <c r="AO508" i="2"/>
  <c r="AO505" i="2"/>
  <c r="AO502" i="2"/>
  <c r="AO497" i="2"/>
  <c r="AO492" i="2"/>
  <c r="AO487" i="2"/>
  <c r="AO483" i="2"/>
  <c r="AO479" i="2"/>
  <c r="AO477" i="2"/>
  <c r="AO473" i="2"/>
  <c r="AO468" i="2"/>
  <c r="AO463" i="2"/>
  <c r="AO460" i="2"/>
  <c r="AO457" i="2"/>
  <c r="AO454" i="2"/>
  <c r="AO449" i="2"/>
  <c r="AO446" i="2"/>
  <c r="AO444" i="2"/>
  <c r="AO441" i="2"/>
  <c r="AO438" i="2"/>
  <c r="AO435" i="2"/>
  <c r="AO432" i="2"/>
  <c r="AO429" i="2"/>
  <c r="AO426" i="2"/>
  <c r="AO424" i="2"/>
  <c r="AO422" i="2"/>
  <c r="AO416" i="2"/>
  <c r="AO414" i="2"/>
  <c r="AO412" i="2"/>
  <c r="AO407" i="2"/>
  <c r="AO405" i="2"/>
  <c r="AO401" i="2"/>
  <c r="AO399" i="2"/>
  <c r="AO397" i="2"/>
  <c r="AO394" i="2"/>
  <c r="AO392" i="2"/>
  <c r="AO390" i="2"/>
  <c r="AO385" i="2"/>
  <c r="AO383" i="2"/>
  <c r="AO379" i="2"/>
  <c r="AO377" i="2"/>
  <c r="AO373" i="2"/>
  <c r="AO367" i="2"/>
  <c r="AO366" i="2" s="1"/>
  <c r="AO363" i="2"/>
  <c r="AO361" i="2"/>
  <c r="AO357" i="2"/>
  <c r="AO355" i="2"/>
  <c r="AO353" i="2"/>
  <c r="AO350" i="2"/>
  <c r="AO346" i="2"/>
  <c r="AO340" i="2"/>
  <c r="AO337" i="2"/>
  <c r="AO333" i="2"/>
  <c r="AO329" i="2"/>
  <c r="AO327" i="2"/>
  <c r="AO323" i="2"/>
  <c r="AO320" i="2"/>
  <c r="AO318" i="2"/>
  <c r="AO312" i="2"/>
  <c r="AO310" i="2"/>
  <c r="AO306" i="2"/>
  <c r="AO300" i="2"/>
  <c r="AO297" i="2"/>
  <c r="AO294" i="2"/>
  <c r="AO288" i="2"/>
  <c r="AO281" i="2"/>
  <c r="AO271" i="2"/>
  <c r="AO264" i="2"/>
  <c r="AO261" i="2"/>
  <c r="AO258" i="2"/>
  <c r="AO255" i="2"/>
  <c r="AO252" i="2"/>
  <c r="AO248" i="2"/>
  <c r="AO244" i="2"/>
  <c r="AO240" i="2"/>
  <c r="AO236" i="2"/>
  <c r="AO232" i="2"/>
  <c r="AO228" i="2"/>
  <c r="AO223" i="2"/>
  <c r="AO219" i="2"/>
  <c r="AO210" i="2"/>
  <c r="AO208" i="2"/>
  <c r="AO203" i="2"/>
  <c r="AO200" i="2"/>
  <c r="AO197" i="2"/>
  <c r="AO191" i="2"/>
  <c r="AO186" i="2"/>
  <c r="AO183" i="2"/>
  <c r="AO174" i="2"/>
  <c r="AO167" i="2"/>
  <c r="AO160" i="2"/>
  <c r="AO158" i="2"/>
  <c r="AO156" i="2"/>
  <c r="AO152" i="2"/>
  <c r="AO148" i="2"/>
  <c r="AO143" i="2"/>
  <c r="AO137" i="2"/>
  <c r="AO130" i="2"/>
  <c r="AO127" i="2"/>
  <c r="AO124" i="2"/>
  <c r="AO121" i="2"/>
  <c r="AO117" i="2"/>
  <c r="AO115" i="2"/>
  <c r="AO111" i="2"/>
  <c r="AO109" i="2"/>
  <c r="AO107" i="2"/>
  <c r="AO103" i="2"/>
  <c r="AO99" i="2"/>
  <c r="AO85" i="2"/>
  <c r="AO82" i="2"/>
  <c r="AO78" i="2"/>
  <c r="AO75" i="2"/>
  <c r="AO71" i="2"/>
  <c r="AO68" i="2"/>
  <c r="AO64" i="2"/>
  <c r="AO58" i="2"/>
  <c r="AO54" i="2"/>
  <c r="AO50" i="2"/>
  <c r="AO47" i="2"/>
  <c r="AO44" i="2"/>
  <c r="AO40" i="2"/>
  <c r="AO36" i="2"/>
  <c r="AO32" i="2"/>
  <c r="AO21" i="2"/>
  <c r="AO18" i="2"/>
  <c r="AO15" i="2"/>
  <c r="AO12" i="2"/>
  <c r="AM652" i="2"/>
  <c r="AM651" i="2" s="1"/>
  <c r="AM645" i="2"/>
  <c r="AM641" i="2"/>
  <c r="AM637" i="2"/>
  <c r="AM632" i="2"/>
  <c r="AM626" i="2"/>
  <c r="AM620" i="2"/>
  <c r="AM618" i="2"/>
  <c r="AM608" i="2"/>
  <c r="AM603" i="2"/>
  <c r="AM600" i="2"/>
  <c r="AM592" i="2"/>
  <c r="AM586" i="2"/>
  <c r="AM584" i="2"/>
  <c r="AM582" i="2"/>
  <c r="AM580" i="2"/>
  <c r="AM578" i="2"/>
  <c r="AM573" i="2"/>
  <c r="AM570" i="2"/>
  <c r="AM567" i="2"/>
  <c r="AM564" i="2"/>
  <c r="AM561" i="2"/>
  <c r="AM558" i="2"/>
  <c r="AM555" i="2"/>
  <c r="AM552" i="2"/>
  <c r="AM549" i="2"/>
  <c r="AM546" i="2"/>
  <c r="AM542" i="2"/>
  <c r="AM540" i="2"/>
  <c r="AM536" i="2"/>
  <c r="AM534" i="2"/>
  <c r="AM530" i="2"/>
  <c r="AM525" i="2"/>
  <c r="AM523" i="2"/>
  <c r="AM521" i="2"/>
  <c r="AM519" i="2"/>
  <c r="AM516" i="2"/>
  <c r="AM514" i="2"/>
  <c r="AM511" i="2"/>
  <c r="AM508" i="2"/>
  <c r="AM505" i="2"/>
  <c r="AM502" i="2"/>
  <c r="AM497" i="2"/>
  <c r="AM492" i="2"/>
  <c r="AM487" i="2"/>
  <c r="AM483" i="2"/>
  <c r="AM479" i="2"/>
  <c r="AM477" i="2"/>
  <c r="AM473" i="2"/>
  <c r="AM468" i="2"/>
  <c r="AM463" i="2"/>
  <c r="AM460" i="2"/>
  <c r="AM457" i="2"/>
  <c r="AM454" i="2"/>
  <c r="AM449" i="2"/>
  <c r="AM446" i="2"/>
  <c r="AM444" i="2"/>
  <c r="AM441" i="2"/>
  <c r="AM438" i="2"/>
  <c r="AM435" i="2"/>
  <c r="AM432" i="2"/>
  <c r="AM429" i="2"/>
  <c r="AM426" i="2"/>
  <c r="AM424" i="2"/>
  <c r="AM422" i="2"/>
  <c r="AM416" i="2"/>
  <c r="AM414" i="2"/>
  <c r="AM412" i="2"/>
  <c r="AM407" i="2"/>
  <c r="AM405" i="2"/>
  <c r="AM401" i="2"/>
  <c r="AM399" i="2"/>
  <c r="AM397" i="2"/>
  <c r="AM394" i="2"/>
  <c r="AM392" i="2"/>
  <c r="AM390" i="2"/>
  <c r="AM385" i="2"/>
  <c r="AM383" i="2"/>
  <c r="AM379" i="2"/>
  <c r="AM377" i="2"/>
  <c r="AM373" i="2"/>
  <c r="AM367" i="2"/>
  <c r="AM366" i="2" s="1"/>
  <c r="AM363" i="2"/>
  <c r="AM361" i="2"/>
  <c r="AM357" i="2"/>
  <c r="AM355" i="2"/>
  <c r="AM353" i="2"/>
  <c r="AM350" i="2"/>
  <c r="AM346" i="2"/>
  <c r="AM340" i="2"/>
  <c r="AM337" i="2"/>
  <c r="AM333" i="2"/>
  <c r="AM329" i="2"/>
  <c r="AM327" i="2"/>
  <c r="AM323" i="2"/>
  <c r="AM320" i="2"/>
  <c r="AM318" i="2"/>
  <c r="AM312" i="2"/>
  <c r="AM310" i="2"/>
  <c r="AM306" i="2"/>
  <c r="AM300" i="2"/>
  <c r="AM297" i="2"/>
  <c r="AM294" i="2"/>
  <c r="AM288" i="2"/>
  <c r="AM281" i="2"/>
  <c r="AM271" i="2"/>
  <c r="AM264" i="2"/>
  <c r="AM261" i="2"/>
  <c r="AM258" i="2"/>
  <c r="AM255" i="2"/>
  <c r="AM252" i="2"/>
  <c r="AM248" i="2"/>
  <c r="AM244" i="2"/>
  <c r="AM240" i="2"/>
  <c r="AM236" i="2"/>
  <c r="AM232" i="2"/>
  <c r="AM228" i="2"/>
  <c r="AM223" i="2"/>
  <c r="AM219" i="2"/>
  <c r="AM210" i="2"/>
  <c r="AM208" i="2"/>
  <c r="AM203" i="2"/>
  <c r="AM200" i="2"/>
  <c r="AM197" i="2"/>
  <c r="AM191" i="2"/>
  <c r="AM186" i="2"/>
  <c r="AM183" i="2"/>
  <c r="AM174" i="2"/>
  <c r="AM167" i="2"/>
  <c r="AM160" i="2"/>
  <c r="AM158" i="2"/>
  <c r="AM156" i="2"/>
  <c r="AM152" i="2"/>
  <c r="AM148" i="2"/>
  <c r="AM143" i="2"/>
  <c r="AM137" i="2"/>
  <c r="AM130" i="2"/>
  <c r="AM127" i="2"/>
  <c r="AM124" i="2"/>
  <c r="AM121" i="2"/>
  <c r="AM117" i="2"/>
  <c r="AM115" i="2"/>
  <c r="AM111" i="2"/>
  <c r="AM109" i="2"/>
  <c r="AM107" i="2"/>
  <c r="AM103" i="2"/>
  <c r="AM99" i="2"/>
  <c r="AM85" i="2"/>
  <c r="AM82" i="2"/>
  <c r="AM78" i="2"/>
  <c r="AM75" i="2"/>
  <c r="AM71" i="2"/>
  <c r="AM68" i="2"/>
  <c r="AM64" i="2"/>
  <c r="AM58" i="2"/>
  <c r="AM54" i="2"/>
  <c r="AM50" i="2"/>
  <c r="AM47" i="2"/>
  <c r="AM44" i="2"/>
  <c r="AM40" i="2"/>
  <c r="AM36" i="2"/>
  <c r="AM32" i="2"/>
  <c r="AM21" i="2"/>
  <c r="AM18" i="2"/>
  <c r="AM15" i="2"/>
  <c r="AM12" i="2"/>
  <c r="AK652" i="2"/>
  <c r="AK651" i="2" s="1"/>
  <c r="AK645" i="2"/>
  <c r="AK641" i="2"/>
  <c r="AK637" i="2"/>
  <c r="AK632" i="2"/>
  <c r="AK626" i="2"/>
  <c r="AK620" i="2"/>
  <c r="AK618" i="2"/>
  <c r="AK608" i="2"/>
  <c r="AK603" i="2"/>
  <c r="AK600" i="2"/>
  <c r="AK592" i="2"/>
  <c r="AK586" i="2"/>
  <c r="AK584" i="2"/>
  <c r="AK582" i="2"/>
  <c r="AK580" i="2"/>
  <c r="AK578" i="2"/>
  <c r="AK573" i="2"/>
  <c r="AK570" i="2"/>
  <c r="AK567" i="2"/>
  <c r="AK564" i="2"/>
  <c r="AK561" i="2"/>
  <c r="AK558" i="2"/>
  <c r="AK555" i="2"/>
  <c r="AK552" i="2"/>
  <c r="AK549" i="2"/>
  <c r="AK546" i="2"/>
  <c r="AK542" i="2"/>
  <c r="AK540" i="2"/>
  <c r="AK536" i="2"/>
  <c r="AK534" i="2"/>
  <c r="AK530" i="2"/>
  <c r="AK525" i="2"/>
  <c r="AK523" i="2"/>
  <c r="AK521" i="2"/>
  <c r="AK519" i="2"/>
  <c r="AK516" i="2"/>
  <c r="AK514" i="2"/>
  <c r="AK511" i="2"/>
  <c r="AK508" i="2"/>
  <c r="AK505" i="2"/>
  <c r="AK502" i="2"/>
  <c r="AK497" i="2"/>
  <c r="AK492" i="2"/>
  <c r="AK487" i="2"/>
  <c r="AK483" i="2"/>
  <c r="AK479" i="2"/>
  <c r="AK477" i="2"/>
  <c r="AK473" i="2"/>
  <c r="AK468" i="2"/>
  <c r="AK463" i="2"/>
  <c r="AK460" i="2"/>
  <c r="AK457" i="2"/>
  <c r="AK454" i="2"/>
  <c r="AK449" i="2"/>
  <c r="AK446" i="2"/>
  <c r="AK444" i="2"/>
  <c r="AK441" i="2"/>
  <c r="AK438" i="2"/>
  <c r="AK435" i="2"/>
  <c r="AK432" i="2"/>
  <c r="AK429" i="2"/>
  <c r="AK426" i="2"/>
  <c r="AK424" i="2"/>
  <c r="AK422" i="2"/>
  <c r="AK416" i="2"/>
  <c r="AK414" i="2"/>
  <c r="AK412" i="2"/>
  <c r="AK407" i="2"/>
  <c r="AK405" i="2"/>
  <c r="AK401" i="2"/>
  <c r="AK399" i="2"/>
  <c r="AK397" i="2"/>
  <c r="AK394" i="2"/>
  <c r="AK392" i="2"/>
  <c r="AK390" i="2"/>
  <c r="AK385" i="2"/>
  <c r="AK383" i="2"/>
  <c r="AK379" i="2"/>
  <c r="AK377" i="2"/>
  <c r="AK373" i="2"/>
  <c r="AK367" i="2"/>
  <c r="AK366" i="2" s="1"/>
  <c r="AK363" i="2"/>
  <c r="AK361" i="2"/>
  <c r="AK357" i="2"/>
  <c r="AK355" i="2"/>
  <c r="AK353" i="2"/>
  <c r="AK350" i="2"/>
  <c r="AK346" i="2"/>
  <c r="AK340" i="2"/>
  <c r="AK337" i="2"/>
  <c r="AK333" i="2"/>
  <c r="AK329" i="2"/>
  <c r="AK327" i="2"/>
  <c r="AK323" i="2"/>
  <c r="AK320" i="2"/>
  <c r="AK318" i="2"/>
  <c r="AK312" i="2"/>
  <c r="AK310" i="2"/>
  <c r="AK306" i="2"/>
  <c r="AK300" i="2"/>
  <c r="AK297" i="2"/>
  <c r="AK294" i="2"/>
  <c r="AK288" i="2"/>
  <c r="AK281" i="2"/>
  <c r="AK271" i="2"/>
  <c r="AK264" i="2"/>
  <c r="AK261" i="2"/>
  <c r="AK258" i="2"/>
  <c r="AK255" i="2"/>
  <c r="AK252" i="2"/>
  <c r="AK248" i="2"/>
  <c r="AK244" i="2"/>
  <c r="AK240" i="2"/>
  <c r="AK236" i="2"/>
  <c r="AK232" i="2"/>
  <c r="AK228" i="2"/>
  <c r="AK223" i="2"/>
  <c r="AK219" i="2"/>
  <c r="AK210" i="2"/>
  <c r="AK208" i="2"/>
  <c r="AK203" i="2"/>
  <c r="AK200" i="2"/>
  <c r="AK197" i="2"/>
  <c r="AK191" i="2"/>
  <c r="AK186" i="2"/>
  <c r="AK183" i="2"/>
  <c r="AK174" i="2"/>
  <c r="AK167" i="2"/>
  <c r="AK160" i="2"/>
  <c r="AK158" i="2"/>
  <c r="AK156" i="2"/>
  <c r="AK152" i="2"/>
  <c r="AK148" i="2"/>
  <c r="AK143" i="2"/>
  <c r="AK137" i="2"/>
  <c r="AK130" i="2"/>
  <c r="AK127" i="2"/>
  <c r="AK124" i="2"/>
  <c r="AK121" i="2"/>
  <c r="AK117" i="2"/>
  <c r="AK115" i="2"/>
  <c r="AK111" i="2"/>
  <c r="AK109" i="2"/>
  <c r="AK107" i="2"/>
  <c r="AK103" i="2"/>
  <c r="AK99" i="2"/>
  <c r="AK85" i="2"/>
  <c r="AK82" i="2"/>
  <c r="AK78" i="2"/>
  <c r="AK75" i="2"/>
  <c r="AK71" i="2"/>
  <c r="AK68" i="2"/>
  <c r="AK64" i="2"/>
  <c r="AK58" i="2"/>
  <c r="AK54" i="2"/>
  <c r="AK50" i="2"/>
  <c r="AK47" i="2"/>
  <c r="AK44" i="2"/>
  <c r="AK40" i="2"/>
  <c r="AK36" i="2"/>
  <c r="AK32" i="2"/>
  <c r="AK21" i="2"/>
  <c r="AK18" i="2"/>
  <c r="AK15" i="2"/>
  <c r="AK12" i="2"/>
  <c r="AI652" i="2"/>
  <c r="AI651" i="2" s="1"/>
  <c r="AI645" i="2"/>
  <c r="AI641" i="2"/>
  <c r="AI637" i="2"/>
  <c r="AI632" i="2"/>
  <c r="AI626" i="2"/>
  <c r="AI620" i="2"/>
  <c r="AI618" i="2"/>
  <c r="AI608" i="2"/>
  <c r="AI603" i="2"/>
  <c r="AI600" i="2"/>
  <c r="AI592" i="2"/>
  <c r="AI586" i="2"/>
  <c r="AI584" i="2"/>
  <c r="AI582" i="2"/>
  <c r="AI580" i="2"/>
  <c r="AI578" i="2"/>
  <c r="AI573" i="2"/>
  <c r="AI570" i="2"/>
  <c r="AI567" i="2"/>
  <c r="AI564" i="2"/>
  <c r="AI561" i="2"/>
  <c r="AI558" i="2"/>
  <c r="AI555" i="2"/>
  <c r="AI552" i="2"/>
  <c r="AI549" i="2"/>
  <c r="AI546" i="2"/>
  <c r="AI542" i="2"/>
  <c r="AI540" i="2"/>
  <c r="AI536" i="2"/>
  <c r="AI534" i="2"/>
  <c r="AI530" i="2"/>
  <c r="AI525" i="2"/>
  <c r="AI523" i="2"/>
  <c r="AI521" i="2"/>
  <c r="AI519" i="2"/>
  <c r="AI516" i="2"/>
  <c r="AI514" i="2"/>
  <c r="AI511" i="2"/>
  <c r="AI508" i="2"/>
  <c r="AI505" i="2"/>
  <c r="AI502" i="2"/>
  <c r="AI497" i="2"/>
  <c r="AI492" i="2"/>
  <c r="AI487" i="2"/>
  <c r="AI483" i="2"/>
  <c r="AI479" i="2"/>
  <c r="AI477" i="2"/>
  <c r="AI473" i="2"/>
  <c r="AI468" i="2"/>
  <c r="AI463" i="2"/>
  <c r="AI460" i="2"/>
  <c r="AI457" i="2"/>
  <c r="AI454" i="2"/>
  <c r="AI449" i="2"/>
  <c r="AI446" i="2"/>
  <c r="AI444" i="2"/>
  <c r="AI441" i="2"/>
  <c r="AI438" i="2"/>
  <c r="AI435" i="2"/>
  <c r="AI432" i="2"/>
  <c r="AI429" i="2"/>
  <c r="AI426" i="2"/>
  <c r="AI424" i="2"/>
  <c r="AI422" i="2"/>
  <c r="AI416" i="2"/>
  <c r="AI414" i="2"/>
  <c r="AI412" i="2"/>
  <c r="AI407" i="2"/>
  <c r="AI405" i="2"/>
  <c r="AI401" i="2"/>
  <c r="AI399" i="2"/>
  <c r="AI397" i="2"/>
  <c r="AI394" i="2"/>
  <c r="AI392" i="2"/>
  <c r="AI390" i="2"/>
  <c r="AI385" i="2"/>
  <c r="AI383" i="2"/>
  <c r="AI379" i="2"/>
  <c r="AI377" i="2"/>
  <c r="AI373" i="2"/>
  <c r="AI367" i="2"/>
  <c r="AI366" i="2" s="1"/>
  <c r="AI363" i="2"/>
  <c r="AI361" i="2"/>
  <c r="AI357" i="2"/>
  <c r="AI355" i="2"/>
  <c r="AI353" i="2"/>
  <c r="AI350" i="2"/>
  <c r="AI346" i="2"/>
  <c r="AI340" i="2"/>
  <c r="AI337" i="2"/>
  <c r="AI333" i="2"/>
  <c r="AI329" i="2"/>
  <c r="AI327" i="2"/>
  <c r="AI323" i="2"/>
  <c r="AI320" i="2"/>
  <c r="AI318" i="2"/>
  <c r="AI312" i="2"/>
  <c r="AI310" i="2"/>
  <c r="AI306" i="2"/>
  <c r="AI300" i="2"/>
  <c r="AI297" i="2"/>
  <c r="AI294" i="2"/>
  <c r="AI288" i="2"/>
  <c r="AI281" i="2"/>
  <c r="AI271" i="2"/>
  <c r="AI264" i="2"/>
  <c r="AI261" i="2"/>
  <c r="AI258" i="2"/>
  <c r="AI255" i="2"/>
  <c r="AI252" i="2"/>
  <c r="AI248" i="2"/>
  <c r="AI244" i="2"/>
  <c r="AI240" i="2"/>
  <c r="AI236" i="2"/>
  <c r="AI232" i="2"/>
  <c r="AI228" i="2"/>
  <c r="AI223" i="2"/>
  <c r="AI219" i="2"/>
  <c r="AI210" i="2"/>
  <c r="AI208" i="2"/>
  <c r="AI203" i="2"/>
  <c r="AI200" i="2"/>
  <c r="AI197" i="2"/>
  <c r="AI191" i="2"/>
  <c r="AI186" i="2"/>
  <c r="AI183" i="2"/>
  <c r="AI174" i="2"/>
  <c r="AI167" i="2"/>
  <c r="AI160" i="2"/>
  <c r="AI158" i="2"/>
  <c r="AI156" i="2"/>
  <c r="AI152" i="2"/>
  <c r="AI148" i="2"/>
  <c r="AI143" i="2"/>
  <c r="AI137" i="2"/>
  <c r="AI130" i="2"/>
  <c r="AI127" i="2"/>
  <c r="AI124" i="2"/>
  <c r="AI121" i="2"/>
  <c r="AI117" i="2"/>
  <c r="AI115" i="2"/>
  <c r="AI111" i="2"/>
  <c r="AI109" i="2"/>
  <c r="AI107" i="2"/>
  <c r="AI103" i="2"/>
  <c r="AI99" i="2"/>
  <c r="AI85" i="2"/>
  <c r="AI82" i="2"/>
  <c r="AI78" i="2"/>
  <c r="AI75" i="2"/>
  <c r="AI71" i="2"/>
  <c r="AI68" i="2"/>
  <c r="AI64" i="2"/>
  <c r="AI58" i="2"/>
  <c r="AI54" i="2"/>
  <c r="AI50" i="2"/>
  <c r="AI47" i="2"/>
  <c r="AI44" i="2"/>
  <c r="AI40" i="2"/>
  <c r="AI36" i="2"/>
  <c r="AI32" i="2"/>
  <c r="AI21" i="2"/>
  <c r="AI18" i="2"/>
  <c r="AI15" i="2"/>
  <c r="AI12" i="2"/>
  <c r="AG652" i="2"/>
  <c r="AG651" i="2" s="1"/>
  <c r="AG645" i="2"/>
  <c r="AG641" i="2"/>
  <c r="AG637" i="2"/>
  <c r="AG632" i="2"/>
  <c r="AG626" i="2"/>
  <c r="AG620" i="2"/>
  <c r="AG618" i="2"/>
  <c r="AG608" i="2"/>
  <c r="AG603" i="2"/>
  <c r="AG600" i="2"/>
  <c r="AG592" i="2"/>
  <c r="AG586" i="2"/>
  <c r="AG584" i="2"/>
  <c r="AG582" i="2"/>
  <c r="AG580" i="2"/>
  <c r="AG578" i="2"/>
  <c r="AG573" i="2"/>
  <c r="AG570" i="2"/>
  <c r="AG567" i="2"/>
  <c r="AG564" i="2"/>
  <c r="AG561" i="2"/>
  <c r="AG558" i="2"/>
  <c r="AG555" i="2"/>
  <c r="AG552" i="2"/>
  <c r="AG549" i="2"/>
  <c r="AG546" i="2"/>
  <c r="AG542" i="2"/>
  <c r="AG540" i="2"/>
  <c r="AG536" i="2"/>
  <c r="AG534" i="2"/>
  <c r="AG530" i="2"/>
  <c r="AG525" i="2"/>
  <c r="AG523" i="2"/>
  <c r="AG521" i="2"/>
  <c r="AG519" i="2"/>
  <c r="AG516" i="2"/>
  <c r="AG514" i="2"/>
  <c r="AG511" i="2"/>
  <c r="AG508" i="2"/>
  <c r="AG505" i="2"/>
  <c r="AG502" i="2"/>
  <c r="AG497" i="2"/>
  <c r="AG492" i="2"/>
  <c r="AG487" i="2"/>
  <c r="AG483" i="2"/>
  <c r="AG479" i="2"/>
  <c r="AG477" i="2"/>
  <c r="AG473" i="2"/>
  <c r="AG468" i="2"/>
  <c r="AG463" i="2"/>
  <c r="AG460" i="2"/>
  <c r="AG457" i="2"/>
  <c r="AG454" i="2"/>
  <c r="AG449" i="2"/>
  <c r="AG446" i="2"/>
  <c r="AG444" i="2"/>
  <c r="AG441" i="2"/>
  <c r="AG438" i="2"/>
  <c r="AG435" i="2"/>
  <c r="AG432" i="2"/>
  <c r="AG429" i="2"/>
  <c r="AG426" i="2"/>
  <c r="AG424" i="2"/>
  <c r="AG422" i="2"/>
  <c r="AG416" i="2"/>
  <c r="AG414" i="2"/>
  <c r="AG412" i="2"/>
  <c r="AG407" i="2"/>
  <c r="AG405" i="2"/>
  <c r="AG401" i="2"/>
  <c r="AG399" i="2"/>
  <c r="AG397" i="2"/>
  <c r="AG394" i="2"/>
  <c r="AG392" i="2"/>
  <c r="AG390" i="2"/>
  <c r="AG385" i="2"/>
  <c r="AG383" i="2"/>
  <c r="AG379" i="2"/>
  <c r="AG377" i="2"/>
  <c r="AG373" i="2"/>
  <c r="AG367" i="2"/>
  <c r="AG366" i="2" s="1"/>
  <c r="AG363" i="2"/>
  <c r="AG361" i="2"/>
  <c r="AG357" i="2"/>
  <c r="AG355" i="2"/>
  <c r="AG353" i="2"/>
  <c r="AG350" i="2"/>
  <c r="AG346" i="2"/>
  <c r="AG340" i="2"/>
  <c r="AG337" i="2"/>
  <c r="AG333" i="2"/>
  <c r="AG329" i="2"/>
  <c r="AG327" i="2"/>
  <c r="AG323" i="2"/>
  <c r="AG320" i="2"/>
  <c r="AG318" i="2"/>
  <c r="AG312" i="2"/>
  <c r="AG310" i="2"/>
  <c r="AG306" i="2"/>
  <c r="AG300" i="2"/>
  <c r="AG297" i="2"/>
  <c r="AG294" i="2"/>
  <c r="AG288" i="2"/>
  <c r="AG281" i="2"/>
  <c r="AG271" i="2"/>
  <c r="AG264" i="2"/>
  <c r="AG261" i="2"/>
  <c r="AG258" i="2"/>
  <c r="AG255" i="2"/>
  <c r="AG252" i="2"/>
  <c r="AG248" i="2"/>
  <c r="AG244" i="2"/>
  <c r="AG240" i="2"/>
  <c r="AG236" i="2"/>
  <c r="AG232" i="2"/>
  <c r="AG228" i="2"/>
  <c r="AG223" i="2"/>
  <c r="AG219" i="2"/>
  <c r="AG210" i="2"/>
  <c r="AG208" i="2"/>
  <c r="AG203" i="2"/>
  <c r="AG200" i="2"/>
  <c r="AG197" i="2"/>
  <c r="AG191" i="2"/>
  <c r="AG186" i="2"/>
  <c r="AG183" i="2"/>
  <c r="AG174" i="2"/>
  <c r="AG167" i="2"/>
  <c r="AG160" i="2"/>
  <c r="AG158" i="2"/>
  <c r="AG156" i="2"/>
  <c r="AG152" i="2"/>
  <c r="AG148" i="2"/>
  <c r="AG143" i="2"/>
  <c r="AG137" i="2"/>
  <c r="AG130" i="2"/>
  <c r="AG127" i="2"/>
  <c r="AG124" i="2"/>
  <c r="AG121" i="2"/>
  <c r="AG117" i="2"/>
  <c r="AG115" i="2"/>
  <c r="AG111" i="2"/>
  <c r="AG109" i="2"/>
  <c r="AG107" i="2"/>
  <c r="AG103" i="2"/>
  <c r="AG99" i="2"/>
  <c r="AG85" i="2"/>
  <c r="AG82" i="2"/>
  <c r="AG78" i="2"/>
  <c r="AG75" i="2"/>
  <c r="AG71" i="2"/>
  <c r="AG68" i="2"/>
  <c r="AG64" i="2"/>
  <c r="AG58" i="2"/>
  <c r="AG54" i="2"/>
  <c r="AG50" i="2"/>
  <c r="AG47" i="2"/>
  <c r="AG44" i="2"/>
  <c r="AG40" i="2"/>
  <c r="AG36" i="2"/>
  <c r="AG32" i="2"/>
  <c r="AG21" i="2"/>
  <c r="AG18" i="2"/>
  <c r="AG15" i="2"/>
  <c r="AG12" i="2"/>
  <c r="AE652" i="2"/>
  <c r="AE651" i="2" s="1"/>
  <c r="AE645" i="2"/>
  <c r="AE641" i="2"/>
  <c r="AE637" i="2"/>
  <c r="AE632" i="2"/>
  <c r="AE626" i="2"/>
  <c r="AE620" i="2"/>
  <c r="AE618" i="2"/>
  <c r="AE608" i="2"/>
  <c r="AE603" i="2"/>
  <c r="AE600" i="2"/>
  <c r="AE592" i="2"/>
  <c r="AE586" i="2"/>
  <c r="AE584" i="2"/>
  <c r="AE582" i="2"/>
  <c r="AE580" i="2"/>
  <c r="AE578" i="2"/>
  <c r="AE573" i="2"/>
  <c r="AE570" i="2"/>
  <c r="AE567" i="2"/>
  <c r="AE564" i="2"/>
  <c r="AE561" i="2"/>
  <c r="AE558" i="2"/>
  <c r="AE555" i="2"/>
  <c r="AE552" i="2"/>
  <c r="AE549" i="2"/>
  <c r="AE546" i="2"/>
  <c r="AE542" i="2"/>
  <c r="AE540" i="2"/>
  <c r="AE536" i="2"/>
  <c r="AE534" i="2"/>
  <c r="AE530" i="2"/>
  <c r="AE525" i="2"/>
  <c r="AE523" i="2"/>
  <c r="AE521" i="2"/>
  <c r="AE519" i="2"/>
  <c r="AE516" i="2"/>
  <c r="AE514" i="2"/>
  <c r="AE511" i="2"/>
  <c r="AE508" i="2"/>
  <c r="AE505" i="2"/>
  <c r="AE502" i="2"/>
  <c r="AE497" i="2"/>
  <c r="AE492" i="2"/>
  <c r="AE487" i="2"/>
  <c r="AE483" i="2"/>
  <c r="AE479" i="2"/>
  <c r="AE477" i="2"/>
  <c r="AE473" i="2"/>
  <c r="AE468" i="2"/>
  <c r="AE463" i="2"/>
  <c r="AE460" i="2"/>
  <c r="AE457" i="2"/>
  <c r="AE454" i="2"/>
  <c r="AE449" i="2"/>
  <c r="AE446" i="2"/>
  <c r="AE444" i="2"/>
  <c r="AE441" i="2"/>
  <c r="AE438" i="2"/>
  <c r="AE435" i="2"/>
  <c r="AE432" i="2"/>
  <c r="AE429" i="2"/>
  <c r="AE426" i="2"/>
  <c r="AE424" i="2"/>
  <c r="AE422" i="2"/>
  <c r="AE416" i="2"/>
  <c r="AE414" i="2"/>
  <c r="AE412" i="2"/>
  <c r="AE407" i="2"/>
  <c r="AE405" i="2"/>
  <c r="AE401" i="2"/>
  <c r="AE399" i="2"/>
  <c r="AE397" i="2"/>
  <c r="AE394" i="2"/>
  <c r="AE392" i="2"/>
  <c r="AE390" i="2"/>
  <c r="AE385" i="2"/>
  <c r="AE383" i="2"/>
  <c r="AE379" i="2"/>
  <c r="AE377" i="2"/>
  <c r="AE373" i="2"/>
  <c r="AE367" i="2"/>
  <c r="AE366" i="2" s="1"/>
  <c r="AE363" i="2"/>
  <c r="AE361" i="2"/>
  <c r="AE357" i="2"/>
  <c r="AE355" i="2"/>
  <c r="AE353" i="2"/>
  <c r="AE350" i="2"/>
  <c r="AE346" i="2"/>
  <c r="AE340" i="2"/>
  <c r="AE337" i="2"/>
  <c r="AE333" i="2"/>
  <c r="AE329" i="2"/>
  <c r="AE327" i="2"/>
  <c r="AE323" i="2"/>
  <c r="AE320" i="2"/>
  <c r="AE318" i="2"/>
  <c r="AE312" i="2"/>
  <c r="AE310" i="2"/>
  <c r="AE306" i="2"/>
  <c r="AE300" i="2"/>
  <c r="AE297" i="2"/>
  <c r="AE294" i="2"/>
  <c r="AE288" i="2"/>
  <c r="AE281" i="2"/>
  <c r="AE271" i="2"/>
  <c r="AE264" i="2"/>
  <c r="AE261" i="2"/>
  <c r="AE258" i="2"/>
  <c r="AE255" i="2"/>
  <c r="AE252" i="2"/>
  <c r="AE248" i="2"/>
  <c r="AE244" i="2"/>
  <c r="AE240" i="2"/>
  <c r="AE236" i="2"/>
  <c r="AE232" i="2"/>
  <c r="AE228" i="2"/>
  <c r="AE223" i="2"/>
  <c r="AE219" i="2"/>
  <c r="AE210" i="2"/>
  <c r="AE208" i="2"/>
  <c r="AE203" i="2"/>
  <c r="AE200" i="2"/>
  <c r="AE197" i="2"/>
  <c r="AE191" i="2"/>
  <c r="AE186" i="2"/>
  <c r="AE183" i="2"/>
  <c r="AE174" i="2"/>
  <c r="AE167" i="2"/>
  <c r="AE160" i="2"/>
  <c r="AE158" i="2"/>
  <c r="AE156" i="2"/>
  <c r="AE152" i="2"/>
  <c r="AE148" i="2"/>
  <c r="AE143" i="2"/>
  <c r="AE137" i="2"/>
  <c r="AE130" i="2"/>
  <c r="AE127" i="2"/>
  <c r="AE124" i="2"/>
  <c r="AE121" i="2"/>
  <c r="AE117" i="2"/>
  <c r="AE115" i="2"/>
  <c r="AE111" i="2"/>
  <c r="AE109" i="2"/>
  <c r="AE107" i="2"/>
  <c r="AE103" i="2"/>
  <c r="AE99" i="2"/>
  <c r="AE85" i="2"/>
  <c r="AE82" i="2"/>
  <c r="AE78" i="2"/>
  <c r="AE75" i="2"/>
  <c r="AE71" i="2"/>
  <c r="AE68" i="2"/>
  <c r="AE64" i="2"/>
  <c r="AE58" i="2"/>
  <c r="AE54" i="2"/>
  <c r="AE50" i="2"/>
  <c r="AE47" i="2"/>
  <c r="AE44" i="2"/>
  <c r="AE40" i="2"/>
  <c r="AE36" i="2"/>
  <c r="AE32" i="2"/>
  <c r="AE21" i="2"/>
  <c r="AE18" i="2"/>
  <c r="AE15" i="2"/>
  <c r="AE12" i="2"/>
  <c r="AC652" i="2"/>
  <c r="AC651" i="2" s="1"/>
  <c r="AC645" i="2"/>
  <c r="AC641" i="2"/>
  <c r="AC637" i="2"/>
  <c r="AC632" i="2"/>
  <c r="AC626" i="2"/>
  <c r="AC620" i="2"/>
  <c r="AC618" i="2"/>
  <c r="AC608" i="2"/>
  <c r="AC603" i="2"/>
  <c r="AC600" i="2"/>
  <c r="AC592" i="2"/>
  <c r="AC586" i="2"/>
  <c r="AC584" i="2"/>
  <c r="AC582" i="2"/>
  <c r="AC580" i="2"/>
  <c r="AC578" i="2"/>
  <c r="AC573" i="2"/>
  <c r="AC570" i="2"/>
  <c r="AC567" i="2"/>
  <c r="AC564" i="2"/>
  <c r="AC561" i="2"/>
  <c r="AC558" i="2"/>
  <c r="AC555" i="2"/>
  <c r="AC552" i="2"/>
  <c r="AC549" i="2"/>
  <c r="AC546" i="2"/>
  <c r="AC542" i="2"/>
  <c r="AC540" i="2"/>
  <c r="AC536" i="2"/>
  <c r="AC534" i="2"/>
  <c r="AC530" i="2"/>
  <c r="AC525" i="2"/>
  <c r="AC523" i="2"/>
  <c r="AC521" i="2"/>
  <c r="AC519" i="2"/>
  <c r="AC516" i="2"/>
  <c r="AC514" i="2"/>
  <c r="AC511" i="2"/>
  <c r="AC508" i="2"/>
  <c r="AC505" i="2"/>
  <c r="AC502" i="2"/>
  <c r="AC497" i="2"/>
  <c r="AC492" i="2"/>
  <c r="AC487" i="2"/>
  <c r="AC483" i="2"/>
  <c r="AC479" i="2"/>
  <c r="AC477" i="2"/>
  <c r="AC473" i="2"/>
  <c r="AC468" i="2"/>
  <c r="AC463" i="2"/>
  <c r="AC460" i="2"/>
  <c r="AC457" i="2"/>
  <c r="AC454" i="2"/>
  <c r="AC449" i="2"/>
  <c r="AC446" i="2"/>
  <c r="AC444" i="2"/>
  <c r="AC441" i="2"/>
  <c r="AC438" i="2"/>
  <c r="AC435" i="2"/>
  <c r="AC432" i="2"/>
  <c r="AC429" i="2"/>
  <c r="AC426" i="2"/>
  <c r="AC424" i="2"/>
  <c r="AC422" i="2"/>
  <c r="AC416" i="2"/>
  <c r="AC414" i="2"/>
  <c r="AC412" i="2"/>
  <c r="AC407" i="2"/>
  <c r="AC405" i="2"/>
  <c r="AC401" i="2"/>
  <c r="AC399" i="2"/>
  <c r="AC397" i="2"/>
  <c r="AC394" i="2"/>
  <c r="AC392" i="2"/>
  <c r="AC390" i="2"/>
  <c r="AC385" i="2"/>
  <c r="AC383" i="2"/>
  <c r="AC379" i="2"/>
  <c r="AC377" i="2"/>
  <c r="AC373" i="2"/>
  <c r="AC367" i="2"/>
  <c r="AC366" i="2" s="1"/>
  <c r="AC363" i="2"/>
  <c r="AC361" i="2"/>
  <c r="AC357" i="2"/>
  <c r="AC355" i="2"/>
  <c r="AC353" i="2"/>
  <c r="AC350" i="2"/>
  <c r="AC346" i="2"/>
  <c r="AC340" i="2"/>
  <c r="AC337" i="2"/>
  <c r="AC333" i="2"/>
  <c r="AC329" i="2"/>
  <c r="AC327" i="2"/>
  <c r="AC323" i="2"/>
  <c r="AC320" i="2"/>
  <c r="AC318" i="2"/>
  <c r="AC312" i="2"/>
  <c r="AC310" i="2"/>
  <c r="AC306" i="2"/>
  <c r="AC300" i="2"/>
  <c r="AC297" i="2"/>
  <c r="AC294" i="2"/>
  <c r="AC288" i="2"/>
  <c r="AC281" i="2"/>
  <c r="AC271" i="2"/>
  <c r="AC264" i="2"/>
  <c r="AC261" i="2"/>
  <c r="AC258" i="2"/>
  <c r="AC255" i="2"/>
  <c r="AC252" i="2"/>
  <c r="AC248" i="2"/>
  <c r="AC244" i="2"/>
  <c r="AC240" i="2"/>
  <c r="AC236" i="2"/>
  <c r="AC232" i="2"/>
  <c r="AC228" i="2"/>
  <c r="AC223" i="2"/>
  <c r="AC219" i="2"/>
  <c r="AC210" i="2"/>
  <c r="AC197" i="2"/>
  <c r="AC191" i="2"/>
  <c r="AC186" i="2"/>
  <c r="AC183" i="2"/>
  <c r="AC174" i="2"/>
  <c r="AC167" i="2"/>
  <c r="AC160" i="2"/>
  <c r="AC158" i="2"/>
  <c r="AC152" i="2"/>
  <c r="AC148" i="2"/>
  <c r="AC143" i="2"/>
  <c r="AC137" i="2"/>
  <c r="AC130" i="2"/>
  <c r="AC127" i="2"/>
  <c r="AC124" i="2"/>
  <c r="AC121" i="2"/>
  <c r="AC117" i="2"/>
  <c r="AC115" i="2"/>
  <c r="AC111" i="2"/>
  <c r="AC109" i="2"/>
  <c r="AC107" i="2"/>
  <c r="AC103" i="2"/>
  <c r="AC99" i="2"/>
  <c r="AC85" i="2"/>
  <c r="AC82" i="2"/>
  <c r="AC78" i="2"/>
  <c r="AC75" i="2"/>
  <c r="AC71" i="2"/>
  <c r="AC68" i="2"/>
  <c r="AC64" i="2"/>
  <c r="AC58" i="2"/>
  <c r="AC54" i="2"/>
  <c r="AC50" i="2"/>
  <c r="AC47" i="2"/>
  <c r="AC44" i="2"/>
  <c r="AC40" i="2"/>
  <c r="AC36" i="2"/>
  <c r="AC32" i="2"/>
  <c r="AC21" i="2"/>
  <c r="AC18" i="2"/>
  <c r="AC15" i="2"/>
  <c r="AC12" i="2"/>
  <c r="AA652" i="2"/>
  <c r="AA651" i="2" s="1"/>
  <c r="AA645" i="2"/>
  <c r="AA641" i="2"/>
  <c r="AA637" i="2"/>
  <c r="AA632" i="2"/>
  <c r="AA626" i="2"/>
  <c r="AA620" i="2"/>
  <c r="AA618" i="2"/>
  <c r="AA608" i="2"/>
  <c r="AA603" i="2"/>
  <c r="AA600" i="2"/>
  <c r="AA592" i="2"/>
  <c r="AA586" i="2"/>
  <c r="AA584" i="2"/>
  <c r="AA582" i="2"/>
  <c r="AA580" i="2"/>
  <c r="AA578" i="2"/>
  <c r="AA573" i="2"/>
  <c r="AA570" i="2"/>
  <c r="AA567" i="2"/>
  <c r="AA564" i="2"/>
  <c r="AA561" i="2"/>
  <c r="AA558" i="2"/>
  <c r="AA555" i="2"/>
  <c r="AA552" i="2"/>
  <c r="AA549" i="2"/>
  <c r="AA546" i="2"/>
  <c r="AA542" i="2"/>
  <c r="AA540" i="2"/>
  <c r="AA536" i="2"/>
  <c r="AA534" i="2"/>
  <c r="AA530" i="2"/>
  <c r="AA525" i="2"/>
  <c r="AA523" i="2"/>
  <c r="AA521" i="2"/>
  <c r="AA519" i="2"/>
  <c r="AA516" i="2"/>
  <c r="AA514" i="2"/>
  <c r="AA511" i="2"/>
  <c r="AA508" i="2"/>
  <c r="AA505" i="2"/>
  <c r="AA502" i="2"/>
  <c r="AA497" i="2"/>
  <c r="AA492" i="2"/>
  <c r="AA487" i="2"/>
  <c r="AA483" i="2"/>
  <c r="AA479" i="2"/>
  <c r="AA477" i="2"/>
  <c r="AA473" i="2"/>
  <c r="AA468" i="2"/>
  <c r="AA463" i="2"/>
  <c r="AA460" i="2"/>
  <c r="AA457" i="2"/>
  <c r="AA454" i="2"/>
  <c r="AA449" i="2"/>
  <c r="AA446" i="2"/>
  <c r="AA444" i="2"/>
  <c r="AA441" i="2"/>
  <c r="AA438" i="2"/>
  <c r="AA435" i="2"/>
  <c r="AA432" i="2"/>
  <c r="AA429" i="2"/>
  <c r="AA426" i="2"/>
  <c r="AA424" i="2"/>
  <c r="AA422" i="2"/>
  <c r="AA416" i="2"/>
  <c r="AA414" i="2"/>
  <c r="AA412" i="2"/>
  <c r="AA407" i="2"/>
  <c r="AA405" i="2"/>
  <c r="AA401" i="2"/>
  <c r="AA399" i="2"/>
  <c r="AA397" i="2"/>
  <c r="AA394" i="2"/>
  <c r="AA392" i="2"/>
  <c r="AA390" i="2"/>
  <c r="AA385" i="2"/>
  <c r="AA383" i="2"/>
  <c r="AA379" i="2"/>
  <c r="AA377" i="2"/>
  <c r="AA373" i="2"/>
  <c r="AA367" i="2"/>
  <c r="AA366" i="2" s="1"/>
  <c r="AA363" i="2"/>
  <c r="AA361" i="2"/>
  <c r="AA357" i="2"/>
  <c r="AA355" i="2"/>
  <c r="AA353" i="2"/>
  <c r="AA350" i="2"/>
  <c r="AA346" i="2"/>
  <c r="AA340" i="2"/>
  <c r="AA337" i="2"/>
  <c r="AA333" i="2"/>
  <c r="AA329" i="2"/>
  <c r="AA327" i="2"/>
  <c r="AA323" i="2"/>
  <c r="AA320" i="2"/>
  <c r="AA318" i="2"/>
  <c r="AA312" i="2"/>
  <c r="AA310" i="2"/>
  <c r="AA306" i="2"/>
  <c r="AA300" i="2"/>
  <c r="AA297" i="2"/>
  <c r="AA294" i="2"/>
  <c r="AA288" i="2"/>
  <c r="AA281" i="2"/>
  <c r="AA271" i="2"/>
  <c r="AA264" i="2"/>
  <c r="AA261" i="2"/>
  <c r="AA258" i="2"/>
  <c r="AA255" i="2"/>
  <c r="AA252" i="2"/>
  <c r="AA248" i="2"/>
  <c r="AA244" i="2"/>
  <c r="AA240" i="2"/>
  <c r="AA236" i="2"/>
  <c r="AA232" i="2"/>
  <c r="AA228" i="2"/>
  <c r="AA223" i="2"/>
  <c r="AA219" i="2"/>
  <c r="AA210" i="2"/>
  <c r="AA208" i="2"/>
  <c r="AA203" i="2"/>
  <c r="AA200" i="2"/>
  <c r="AA197" i="2"/>
  <c r="AA191" i="2"/>
  <c r="AA186" i="2"/>
  <c r="AA183" i="2"/>
  <c r="AA174" i="2"/>
  <c r="AA167" i="2"/>
  <c r="AA160" i="2"/>
  <c r="AA158" i="2"/>
  <c r="AA156" i="2"/>
  <c r="AA152" i="2"/>
  <c r="AA148" i="2"/>
  <c r="AA143" i="2"/>
  <c r="AA137" i="2"/>
  <c r="AA130" i="2"/>
  <c r="AA127" i="2"/>
  <c r="AA124" i="2"/>
  <c r="AA121" i="2"/>
  <c r="AA117" i="2"/>
  <c r="AA115" i="2"/>
  <c r="AA111" i="2"/>
  <c r="AA109" i="2"/>
  <c r="AA107" i="2"/>
  <c r="AA103" i="2"/>
  <c r="AA99" i="2"/>
  <c r="AA85" i="2"/>
  <c r="AA82" i="2"/>
  <c r="AA78" i="2"/>
  <c r="AA75" i="2"/>
  <c r="AA71" i="2"/>
  <c r="AA68" i="2"/>
  <c r="AA64" i="2"/>
  <c r="AA58" i="2"/>
  <c r="AA54" i="2"/>
  <c r="AA50" i="2"/>
  <c r="AA47" i="2"/>
  <c r="AA44" i="2"/>
  <c r="AA40" i="2"/>
  <c r="AA36" i="2"/>
  <c r="AA32" i="2"/>
  <c r="AA21" i="2"/>
  <c r="AA18" i="2"/>
  <c r="AA15" i="2"/>
  <c r="AA12" i="2"/>
  <c r="Y652" i="2"/>
  <c r="Y651" i="2" s="1"/>
  <c r="Y645" i="2"/>
  <c r="Y641" i="2"/>
  <c r="Y637" i="2"/>
  <c r="Y632" i="2"/>
  <c r="Y626" i="2"/>
  <c r="Y620" i="2"/>
  <c r="Y618" i="2"/>
  <c r="Y608" i="2"/>
  <c r="Y603" i="2"/>
  <c r="Y600" i="2"/>
  <c r="Y592" i="2"/>
  <c r="Y586" i="2"/>
  <c r="Y584" i="2"/>
  <c r="Y582" i="2"/>
  <c r="Y580" i="2"/>
  <c r="Y578" i="2"/>
  <c r="Y573" i="2"/>
  <c r="Y570" i="2"/>
  <c r="Y567" i="2"/>
  <c r="Y564" i="2"/>
  <c r="Y561" i="2"/>
  <c r="Y558" i="2"/>
  <c r="Y555" i="2"/>
  <c r="Y552" i="2"/>
  <c r="Y549" i="2"/>
  <c r="Y546" i="2"/>
  <c r="Y542" i="2"/>
  <c r="Y540" i="2"/>
  <c r="Y536" i="2"/>
  <c r="Y534" i="2"/>
  <c r="Y530" i="2"/>
  <c r="Y525" i="2"/>
  <c r="Y523" i="2"/>
  <c r="Y521" i="2"/>
  <c r="Y519" i="2"/>
  <c r="Y516" i="2"/>
  <c r="Y514" i="2"/>
  <c r="Y511" i="2"/>
  <c r="Y508" i="2"/>
  <c r="Y505" i="2"/>
  <c r="Y502" i="2"/>
  <c r="Y497" i="2"/>
  <c r="Y492" i="2"/>
  <c r="Y487" i="2"/>
  <c r="Y483" i="2"/>
  <c r="Y479" i="2"/>
  <c r="Y477" i="2"/>
  <c r="Y473" i="2"/>
  <c r="Y468" i="2"/>
  <c r="Y463" i="2"/>
  <c r="Y460" i="2"/>
  <c r="Y457" i="2"/>
  <c r="Y454" i="2"/>
  <c r="Y449" i="2"/>
  <c r="Y446" i="2"/>
  <c r="Y444" i="2"/>
  <c r="Y441" i="2"/>
  <c r="Y438" i="2"/>
  <c r="Y435" i="2"/>
  <c r="Y432" i="2"/>
  <c r="Y429" i="2"/>
  <c r="Y426" i="2"/>
  <c r="Y424" i="2"/>
  <c r="Y422" i="2"/>
  <c r="Y416" i="2"/>
  <c r="Y414" i="2"/>
  <c r="Y412" i="2"/>
  <c r="Y407" i="2"/>
  <c r="Y405" i="2"/>
  <c r="Y401" i="2"/>
  <c r="Y399" i="2"/>
  <c r="Y397" i="2"/>
  <c r="Y394" i="2"/>
  <c r="Y392" i="2"/>
  <c r="Y390" i="2"/>
  <c r="Y385" i="2"/>
  <c r="Y383" i="2"/>
  <c r="Y379" i="2"/>
  <c r="Y377" i="2"/>
  <c r="Y373" i="2"/>
  <c r="Y367" i="2"/>
  <c r="Y366" i="2" s="1"/>
  <c r="Y363" i="2"/>
  <c r="Y361" i="2"/>
  <c r="Y357" i="2"/>
  <c r="Y355" i="2"/>
  <c r="Y353" i="2"/>
  <c r="Y350" i="2"/>
  <c r="Y346" i="2"/>
  <c r="Y340" i="2"/>
  <c r="Y337" i="2"/>
  <c r="Y333" i="2"/>
  <c r="Y329" i="2"/>
  <c r="Y327" i="2"/>
  <c r="Y323" i="2"/>
  <c r="Y320" i="2"/>
  <c r="Y318" i="2"/>
  <c r="Y312" i="2"/>
  <c r="Y310" i="2"/>
  <c r="Y306" i="2"/>
  <c r="Y300" i="2"/>
  <c r="Y297" i="2"/>
  <c r="Y294" i="2"/>
  <c r="Y288" i="2"/>
  <c r="Y281" i="2"/>
  <c r="Y271" i="2"/>
  <c r="Y264" i="2"/>
  <c r="Y261" i="2"/>
  <c r="Y258" i="2"/>
  <c r="Y255" i="2"/>
  <c r="Y252" i="2"/>
  <c r="Y248" i="2"/>
  <c r="Y244" i="2"/>
  <c r="Y240" i="2"/>
  <c r="Y236" i="2"/>
  <c r="Y232" i="2"/>
  <c r="Y228" i="2"/>
  <c r="Y223" i="2"/>
  <c r="Y219" i="2"/>
  <c r="Y210" i="2"/>
  <c r="Y208" i="2"/>
  <c r="Y203" i="2"/>
  <c r="Y200" i="2"/>
  <c r="Y197" i="2"/>
  <c r="Y191" i="2"/>
  <c r="Y186" i="2"/>
  <c r="Y183" i="2"/>
  <c r="Y174" i="2"/>
  <c r="Y167" i="2"/>
  <c r="Y160" i="2"/>
  <c r="Y158" i="2"/>
  <c r="Y156" i="2"/>
  <c r="Y152" i="2"/>
  <c r="Y148" i="2"/>
  <c r="Y143" i="2"/>
  <c r="Y137" i="2"/>
  <c r="Y127" i="2"/>
  <c r="Y124" i="2"/>
  <c r="Y121" i="2"/>
  <c r="Y117" i="2"/>
  <c r="Y115" i="2"/>
  <c r="Y111" i="2"/>
  <c r="Y109" i="2"/>
  <c r="Y107" i="2"/>
  <c r="Y103" i="2"/>
  <c r="Y99" i="2"/>
  <c r="Y85" i="2"/>
  <c r="Y82" i="2"/>
  <c r="Y78" i="2"/>
  <c r="Y75" i="2"/>
  <c r="Y71" i="2"/>
  <c r="Y68" i="2"/>
  <c r="Y64" i="2"/>
  <c r="Y58" i="2"/>
  <c r="Y54" i="2"/>
  <c r="Y50" i="2"/>
  <c r="Y47" i="2"/>
  <c r="Y44" i="2"/>
  <c r="Y40" i="2"/>
  <c r="Y36" i="2"/>
  <c r="Y32" i="2"/>
  <c r="Y21" i="2"/>
  <c r="Y18" i="2"/>
  <c r="Y15" i="2"/>
  <c r="Y12" i="2"/>
  <c r="W652" i="2"/>
  <c r="W651" i="2" s="1"/>
  <c r="W645" i="2"/>
  <c r="W641" i="2"/>
  <c r="W637" i="2"/>
  <c r="W632" i="2"/>
  <c r="W626" i="2"/>
  <c r="W620" i="2"/>
  <c r="W618" i="2"/>
  <c r="W608" i="2"/>
  <c r="W603" i="2"/>
  <c r="W600" i="2"/>
  <c r="W592" i="2"/>
  <c r="W586" i="2"/>
  <c r="W584" i="2"/>
  <c r="W582" i="2"/>
  <c r="W580" i="2"/>
  <c r="W578" i="2"/>
  <c r="W573" i="2"/>
  <c r="W570" i="2"/>
  <c r="W567" i="2"/>
  <c r="W564" i="2"/>
  <c r="W561" i="2"/>
  <c r="W558" i="2"/>
  <c r="W555" i="2"/>
  <c r="W552" i="2"/>
  <c r="W549" i="2"/>
  <c r="W546" i="2"/>
  <c r="W542" i="2"/>
  <c r="W540" i="2"/>
  <c r="W536" i="2"/>
  <c r="W534" i="2"/>
  <c r="W530" i="2"/>
  <c r="W525" i="2"/>
  <c r="W523" i="2"/>
  <c r="W521" i="2"/>
  <c r="W519" i="2"/>
  <c r="W516" i="2"/>
  <c r="W514" i="2"/>
  <c r="W511" i="2"/>
  <c r="W508" i="2"/>
  <c r="W505" i="2"/>
  <c r="W502" i="2"/>
  <c r="W497" i="2"/>
  <c r="W492" i="2"/>
  <c r="W487" i="2"/>
  <c r="W483" i="2"/>
  <c r="W479" i="2"/>
  <c r="W477" i="2"/>
  <c r="W473" i="2"/>
  <c r="W468" i="2"/>
  <c r="W463" i="2"/>
  <c r="W460" i="2"/>
  <c r="W457" i="2"/>
  <c r="W454" i="2"/>
  <c r="W449" i="2"/>
  <c r="W446" i="2"/>
  <c r="W444" i="2"/>
  <c r="W441" i="2"/>
  <c r="W438" i="2"/>
  <c r="W435" i="2"/>
  <c r="W432" i="2"/>
  <c r="W429" i="2"/>
  <c r="W426" i="2"/>
  <c r="W424" i="2"/>
  <c r="W422" i="2"/>
  <c r="W416" i="2"/>
  <c r="W414" i="2"/>
  <c r="W412" i="2"/>
  <c r="W407" i="2"/>
  <c r="W405" i="2"/>
  <c r="W401" i="2"/>
  <c r="W399" i="2"/>
  <c r="W397" i="2"/>
  <c r="W394" i="2"/>
  <c r="W392" i="2"/>
  <c r="W390" i="2"/>
  <c r="W385" i="2"/>
  <c r="W383" i="2"/>
  <c r="W379" i="2"/>
  <c r="W377" i="2"/>
  <c r="W373" i="2"/>
  <c r="W367" i="2"/>
  <c r="W366" i="2" s="1"/>
  <c r="W363" i="2"/>
  <c r="W361" i="2"/>
  <c r="W357" i="2"/>
  <c r="W355" i="2"/>
  <c r="W353" i="2"/>
  <c r="W350" i="2"/>
  <c r="W346" i="2"/>
  <c r="W340" i="2"/>
  <c r="W337" i="2"/>
  <c r="W333" i="2"/>
  <c r="W329" i="2"/>
  <c r="W327" i="2"/>
  <c r="W323" i="2"/>
  <c r="W320" i="2"/>
  <c r="W318" i="2"/>
  <c r="W312" i="2"/>
  <c r="W310" i="2"/>
  <c r="W306" i="2"/>
  <c r="W300" i="2"/>
  <c r="W297" i="2"/>
  <c r="W294" i="2"/>
  <c r="W288" i="2"/>
  <c r="W281" i="2"/>
  <c r="W271" i="2"/>
  <c r="W264" i="2"/>
  <c r="W261" i="2"/>
  <c r="W258" i="2"/>
  <c r="W255" i="2"/>
  <c r="W252" i="2"/>
  <c r="W248" i="2"/>
  <c r="W244" i="2"/>
  <c r="W240" i="2"/>
  <c r="W236" i="2"/>
  <c r="W232" i="2"/>
  <c r="W228" i="2"/>
  <c r="W223" i="2"/>
  <c r="W219" i="2"/>
  <c r="W210" i="2"/>
  <c r="W208" i="2"/>
  <c r="W203" i="2"/>
  <c r="W200" i="2"/>
  <c r="W197" i="2"/>
  <c r="W191" i="2"/>
  <c r="W186" i="2"/>
  <c r="W183" i="2"/>
  <c r="W174" i="2"/>
  <c r="W167" i="2"/>
  <c r="W160" i="2"/>
  <c r="W158" i="2"/>
  <c r="W156" i="2"/>
  <c r="W152" i="2"/>
  <c r="W148" i="2"/>
  <c r="W143" i="2"/>
  <c r="W137" i="2"/>
  <c r="W130" i="2"/>
  <c r="W127" i="2"/>
  <c r="W124" i="2"/>
  <c r="W121" i="2"/>
  <c r="W117" i="2"/>
  <c r="W115" i="2"/>
  <c r="W111" i="2"/>
  <c r="W109" i="2"/>
  <c r="W107" i="2"/>
  <c r="W103" i="2"/>
  <c r="W99" i="2"/>
  <c r="W85" i="2"/>
  <c r="W82" i="2"/>
  <c r="W78" i="2"/>
  <c r="W75" i="2"/>
  <c r="W71" i="2"/>
  <c r="W68" i="2"/>
  <c r="W64" i="2"/>
  <c r="W58" i="2"/>
  <c r="W54" i="2"/>
  <c r="W50" i="2"/>
  <c r="W47" i="2"/>
  <c r="W44" i="2"/>
  <c r="W40" i="2"/>
  <c r="W36" i="2"/>
  <c r="W32" i="2"/>
  <c r="W21" i="2"/>
  <c r="W18" i="2"/>
  <c r="W15" i="2"/>
  <c r="W12" i="2"/>
  <c r="U652" i="2"/>
  <c r="U651" i="2" s="1"/>
  <c r="U645" i="2"/>
  <c r="U641" i="2"/>
  <c r="U637" i="2"/>
  <c r="U632" i="2"/>
  <c r="U626" i="2"/>
  <c r="U620" i="2"/>
  <c r="U618" i="2"/>
  <c r="U608" i="2"/>
  <c r="U603" i="2"/>
  <c r="U600" i="2"/>
  <c r="U592" i="2"/>
  <c r="U586" i="2"/>
  <c r="U584" i="2"/>
  <c r="U582" i="2"/>
  <c r="U580" i="2"/>
  <c r="U578" i="2"/>
  <c r="U573" i="2"/>
  <c r="U570" i="2"/>
  <c r="U567" i="2"/>
  <c r="U564" i="2"/>
  <c r="U561" i="2"/>
  <c r="U558" i="2"/>
  <c r="U555" i="2"/>
  <c r="U552" i="2"/>
  <c r="U549" i="2"/>
  <c r="U546" i="2"/>
  <c r="U542" i="2"/>
  <c r="U540" i="2"/>
  <c r="U536" i="2"/>
  <c r="U534" i="2"/>
  <c r="U530" i="2"/>
  <c r="U525" i="2"/>
  <c r="U523" i="2"/>
  <c r="U521" i="2"/>
  <c r="U519" i="2"/>
  <c r="U516" i="2"/>
  <c r="U514" i="2"/>
  <c r="U511" i="2"/>
  <c r="U508" i="2"/>
  <c r="U505" i="2"/>
  <c r="U502" i="2"/>
  <c r="U497" i="2"/>
  <c r="U492" i="2"/>
  <c r="U487" i="2"/>
  <c r="U483" i="2"/>
  <c r="U479" i="2"/>
  <c r="U477" i="2"/>
  <c r="U473" i="2"/>
  <c r="U468" i="2"/>
  <c r="U463" i="2"/>
  <c r="U460" i="2"/>
  <c r="U457" i="2"/>
  <c r="U454" i="2"/>
  <c r="U449" i="2"/>
  <c r="U446" i="2"/>
  <c r="U444" i="2"/>
  <c r="U441" i="2"/>
  <c r="U438" i="2"/>
  <c r="U435" i="2"/>
  <c r="U432" i="2"/>
  <c r="U429" i="2"/>
  <c r="U426" i="2"/>
  <c r="U424" i="2"/>
  <c r="U422" i="2"/>
  <c r="U416" i="2"/>
  <c r="U414" i="2"/>
  <c r="U412" i="2"/>
  <c r="U407" i="2"/>
  <c r="U405" i="2"/>
  <c r="U401" i="2"/>
  <c r="U399" i="2"/>
  <c r="U397" i="2"/>
  <c r="U394" i="2"/>
  <c r="U392" i="2"/>
  <c r="U390" i="2"/>
  <c r="U385" i="2"/>
  <c r="U383" i="2"/>
  <c r="U379" i="2"/>
  <c r="U377" i="2"/>
  <c r="U373" i="2"/>
  <c r="U363" i="2"/>
  <c r="U361" i="2"/>
  <c r="U357" i="2"/>
  <c r="U355" i="2"/>
  <c r="U353" i="2"/>
  <c r="U350" i="2"/>
  <c r="U346" i="2"/>
  <c r="U340" i="2"/>
  <c r="U337" i="2"/>
  <c r="U333" i="2"/>
  <c r="U329" i="2"/>
  <c r="U327" i="2"/>
  <c r="U323" i="2"/>
  <c r="U320" i="2"/>
  <c r="U318" i="2"/>
  <c r="U312" i="2"/>
  <c r="U310" i="2"/>
  <c r="U306" i="2"/>
  <c r="U300" i="2"/>
  <c r="U297" i="2"/>
  <c r="U294" i="2"/>
  <c r="U288" i="2"/>
  <c r="U281" i="2"/>
  <c r="U271" i="2"/>
  <c r="U264" i="2"/>
  <c r="U261" i="2"/>
  <c r="U258" i="2"/>
  <c r="U255" i="2"/>
  <c r="U252" i="2"/>
  <c r="U248" i="2"/>
  <c r="U244" i="2"/>
  <c r="U240" i="2"/>
  <c r="U236" i="2"/>
  <c r="U232" i="2"/>
  <c r="U228" i="2"/>
  <c r="U223" i="2"/>
  <c r="U219" i="2"/>
  <c r="U210" i="2"/>
  <c r="U208" i="2"/>
  <c r="U203" i="2"/>
  <c r="U200" i="2"/>
  <c r="U197" i="2"/>
  <c r="U191" i="2"/>
  <c r="U186" i="2"/>
  <c r="U183" i="2"/>
  <c r="U174" i="2"/>
  <c r="U167" i="2"/>
  <c r="U160" i="2"/>
  <c r="U158" i="2"/>
  <c r="U156" i="2"/>
  <c r="U152" i="2"/>
  <c r="U148" i="2"/>
  <c r="U143" i="2"/>
  <c r="U137" i="2"/>
  <c r="U130" i="2"/>
  <c r="U127" i="2"/>
  <c r="U124" i="2"/>
  <c r="U121" i="2"/>
  <c r="U117" i="2"/>
  <c r="U115" i="2"/>
  <c r="U111" i="2"/>
  <c r="U109" i="2"/>
  <c r="U107" i="2"/>
  <c r="U103" i="2"/>
  <c r="U99" i="2"/>
  <c r="U85" i="2"/>
  <c r="U82" i="2"/>
  <c r="U68" i="2"/>
  <c r="U64" i="2"/>
  <c r="U47" i="2"/>
  <c r="U44" i="2"/>
  <c r="U40" i="2"/>
  <c r="U36" i="2"/>
  <c r="U32" i="2"/>
  <c r="U15" i="2"/>
  <c r="U12" i="2"/>
  <c r="S652" i="2"/>
  <c r="S651" i="2" s="1"/>
  <c r="S645" i="2"/>
  <c r="S641" i="2"/>
  <c r="S637" i="2"/>
  <c r="S632" i="2"/>
  <c r="S626" i="2"/>
  <c r="S620" i="2"/>
  <c r="S618" i="2"/>
  <c r="S608" i="2"/>
  <c r="S603" i="2"/>
  <c r="S600" i="2"/>
  <c r="S592" i="2"/>
  <c r="S586" i="2"/>
  <c r="S584" i="2"/>
  <c r="S582" i="2"/>
  <c r="S580" i="2"/>
  <c r="S578" i="2"/>
  <c r="S573" i="2"/>
  <c r="S570" i="2"/>
  <c r="S567" i="2"/>
  <c r="S564" i="2"/>
  <c r="S561" i="2"/>
  <c r="S558" i="2"/>
  <c r="S555" i="2"/>
  <c r="S552" i="2"/>
  <c r="S549" i="2"/>
  <c r="S546" i="2"/>
  <c r="S542" i="2"/>
  <c r="S540" i="2"/>
  <c r="S536" i="2"/>
  <c r="S534" i="2"/>
  <c r="S530" i="2"/>
  <c r="S525" i="2"/>
  <c r="S523" i="2"/>
  <c r="S521" i="2"/>
  <c r="S519" i="2"/>
  <c r="S516" i="2"/>
  <c r="S514" i="2"/>
  <c r="S511" i="2"/>
  <c r="S508" i="2"/>
  <c r="S505" i="2"/>
  <c r="S502" i="2"/>
  <c r="S497" i="2"/>
  <c r="S492" i="2"/>
  <c r="S487" i="2"/>
  <c r="S483" i="2"/>
  <c r="S479" i="2"/>
  <c r="S477" i="2"/>
  <c r="S473" i="2"/>
  <c r="S468" i="2"/>
  <c r="S463" i="2"/>
  <c r="S460" i="2"/>
  <c r="S457" i="2"/>
  <c r="S454" i="2"/>
  <c r="S449" i="2"/>
  <c r="S446" i="2"/>
  <c r="S444" i="2"/>
  <c r="S441" i="2"/>
  <c r="S438" i="2"/>
  <c r="S435" i="2"/>
  <c r="S432" i="2"/>
  <c r="S429" i="2"/>
  <c r="S426" i="2"/>
  <c r="S424" i="2"/>
  <c r="S422" i="2"/>
  <c r="S416" i="2"/>
  <c r="S414" i="2"/>
  <c r="S412" i="2"/>
  <c r="S407" i="2"/>
  <c r="S405" i="2"/>
  <c r="S401" i="2"/>
  <c r="S399" i="2"/>
  <c r="S397" i="2"/>
  <c r="S394" i="2"/>
  <c r="S392" i="2"/>
  <c r="S390" i="2"/>
  <c r="S385" i="2"/>
  <c r="S383" i="2"/>
  <c r="S379" i="2"/>
  <c r="S377" i="2"/>
  <c r="S373" i="2"/>
  <c r="S367" i="2"/>
  <c r="S366" i="2" s="1"/>
  <c r="S363" i="2"/>
  <c r="S361" i="2"/>
  <c r="S357" i="2"/>
  <c r="S355" i="2"/>
  <c r="S353" i="2"/>
  <c r="S350" i="2"/>
  <c r="S346" i="2"/>
  <c r="S340" i="2"/>
  <c r="S337" i="2"/>
  <c r="S333" i="2"/>
  <c r="S329" i="2"/>
  <c r="S327" i="2"/>
  <c r="S323" i="2"/>
  <c r="S320" i="2"/>
  <c r="S318" i="2"/>
  <c r="S312" i="2"/>
  <c r="S310" i="2"/>
  <c r="S306" i="2"/>
  <c r="S300" i="2"/>
  <c r="S297" i="2"/>
  <c r="S294" i="2"/>
  <c r="S288" i="2"/>
  <c r="S281" i="2"/>
  <c r="S271" i="2"/>
  <c r="S264" i="2"/>
  <c r="S261" i="2"/>
  <c r="S258" i="2"/>
  <c r="S255" i="2"/>
  <c r="S252" i="2"/>
  <c r="S248" i="2"/>
  <c r="S244" i="2"/>
  <c r="S240" i="2"/>
  <c r="S236" i="2"/>
  <c r="S232" i="2"/>
  <c r="S228" i="2"/>
  <c r="S223" i="2"/>
  <c r="S219" i="2"/>
  <c r="S210" i="2"/>
  <c r="S208" i="2"/>
  <c r="S203" i="2"/>
  <c r="S200" i="2"/>
  <c r="S197" i="2"/>
  <c r="S191" i="2"/>
  <c r="S186" i="2"/>
  <c r="S183" i="2"/>
  <c r="S174" i="2"/>
  <c r="S167" i="2"/>
  <c r="S160" i="2"/>
  <c r="S158" i="2"/>
  <c r="S156" i="2"/>
  <c r="S152" i="2"/>
  <c r="S148" i="2"/>
  <c r="S143" i="2"/>
  <c r="S137" i="2"/>
  <c r="S130" i="2"/>
  <c r="S127" i="2"/>
  <c r="S124" i="2"/>
  <c r="S121" i="2"/>
  <c r="S117" i="2"/>
  <c r="S115" i="2"/>
  <c r="S111" i="2"/>
  <c r="S109" i="2"/>
  <c r="S107" i="2"/>
  <c r="S103" i="2"/>
  <c r="S99" i="2"/>
  <c r="S85" i="2"/>
  <c r="S82" i="2"/>
  <c r="S78" i="2"/>
  <c r="S75" i="2"/>
  <c r="S71" i="2"/>
  <c r="S68" i="2"/>
  <c r="S64" i="2"/>
  <c r="S58" i="2"/>
  <c r="S54" i="2"/>
  <c r="S50" i="2"/>
  <c r="S47" i="2"/>
  <c r="S44" i="2"/>
  <c r="S40" i="2"/>
  <c r="S36" i="2"/>
  <c r="S32" i="2"/>
  <c r="S21" i="2"/>
  <c r="S18" i="2"/>
  <c r="S15" i="2"/>
  <c r="S12" i="2"/>
  <c r="Q652" i="2"/>
  <c r="Q651" i="2" s="1"/>
  <c r="Q645" i="2"/>
  <c r="Q641" i="2"/>
  <c r="Q637" i="2"/>
  <c r="Q632" i="2"/>
  <c r="Q626" i="2"/>
  <c r="Q620" i="2"/>
  <c r="Q618" i="2"/>
  <c r="Q608" i="2"/>
  <c r="Q603" i="2"/>
  <c r="Q600" i="2"/>
  <c r="Q592" i="2"/>
  <c r="Q586" i="2"/>
  <c r="Q584" i="2"/>
  <c r="Q582" i="2"/>
  <c r="Q580" i="2"/>
  <c r="Q578" i="2"/>
  <c r="Q573" i="2"/>
  <c r="Q570" i="2"/>
  <c r="Q567" i="2"/>
  <c r="Q564" i="2"/>
  <c r="Q561" i="2"/>
  <c r="Q558" i="2"/>
  <c r="Q555" i="2"/>
  <c r="Q552" i="2"/>
  <c r="Q549" i="2"/>
  <c r="Q546" i="2"/>
  <c r="Q542" i="2"/>
  <c r="Q540" i="2"/>
  <c r="Q536" i="2"/>
  <c r="Q534" i="2"/>
  <c r="Q530" i="2"/>
  <c r="Q525" i="2"/>
  <c r="Q523" i="2"/>
  <c r="Q521" i="2"/>
  <c r="Q519" i="2"/>
  <c r="Q516" i="2"/>
  <c r="Q514" i="2"/>
  <c r="Q511" i="2"/>
  <c r="Q508" i="2"/>
  <c r="Q505" i="2"/>
  <c r="Q502" i="2"/>
  <c r="Q497" i="2"/>
  <c r="Q492" i="2"/>
  <c r="Q487" i="2"/>
  <c r="Q483" i="2"/>
  <c r="Q479" i="2"/>
  <c r="Q477" i="2"/>
  <c r="Q473" i="2"/>
  <c r="Q468" i="2"/>
  <c r="Q463" i="2"/>
  <c r="Q460" i="2"/>
  <c r="Q457" i="2"/>
  <c r="Q454" i="2"/>
  <c r="Q449" i="2"/>
  <c r="Q446" i="2"/>
  <c r="Q444" i="2"/>
  <c r="Q441" i="2"/>
  <c r="Q438" i="2"/>
  <c r="Q435" i="2"/>
  <c r="Q432" i="2"/>
  <c r="Q429" i="2"/>
  <c r="Q426" i="2"/>
  <c r="Q424" i="2"/>
  <c r="Q422" i="2"/>
  <c r="Q416" i="2"/>
  <c r="Q414" i="2"/>
  <c r="Q412" i="2"/>
  <c r="Q407" i="2"/>
  <c r="Q405" i="2"/>
  <c r="Q401" i="2"/>
  <c r="Q399" i="2"/>
  <c r="Q397" i="2"/>
  <c r="Q394" i="2"/>
  <c r="Q392" i="2"/>
  <c r="Q390" i="2"/>
  <c r="Q385" i="2"/>
  <c r="Q383" i="2"/>
  <c r="Q379" i="2"/>
  <c r="Q377" i="2"/>
  <c r="Q373" i="2"/>
  <c r="Q367" i="2"/>
  <c r="Q366" i="2" s="1"/>
  <c r="Q363" i="2"/>
  <c r="Q361" i="2"/>
  <c r="Q357" i="2"/>
  <c r="Q355" i="2"/>
  <c r="Q353" i="2"/>
  <c r="Q350" i="2"/>
  <c r="Q346" i="2"/>
  <c r="Q340" i="2"/>
  <c r="Q337" i="2"/>
  <c r="Q333" i="2"/>
  <c r="Q329" i="2"/>
  <c r="Q327" i="2"/>
  <c r="Q323" i="2"/>
  <c r="Q320" i="2"/>
  <c r="Q318" i="2"/>
  <c r="Q312" i="2"/>
  <c r="Q310" i="2"/>
  <c r="Q306" i="2"/>
  <c r="Q300" i="2"/>
  <c r="Q297" i="2"/>
  <c r="Q294" i="2"/>
  <c r="Q288" i="2"/>
  <c r="Q281" i="2"/>
  <c r="Q271" i="2"/>
  <c r="Q264" i="2"/>
  <c r="Q261" i="2"/>
  <c r="Q258" i="2"/>
  <c r="Q255" i="2"/>
  <c r="Q252" i="2"/>
  <c r="Q248" i="2"/>
  <c r="Q244" i="2"/>
  <c r="Q240" i="2"/>
  <c r="Q236" i="2"/>
  <c r="Q232" i="2"/>
  <c r="Q228" i="2"/>
  <c r="Q223" i="2"/>
  <c r="Q219" i="2"/>
  <c r="Q210" i="2"/>
  <c r="Q208" i="2"/>
  <c r="Q203" i="2"/>
  <c r="Q200" i="2"/>
  <c r="Q197" i="2"/>
  <c r="Q191" i="2"/>
  <c r="Q186" i="2"/>
  <c r="Q183" i="2"/>
  <c r="Q174" i="2"/>
  <c r="Q167" i="2"/>
  <c r="Q160" i="2"/>
  <c r="Q158" i="2"/>
  <c r="Q156" i="2"/>
  <c r="Q152" i="2"/>
  <c r="Q148" i="2"/>
  <c r="Q143" i="2"/>
  <c r="Q137" i="2"/>
  <c r="Q130" i="2"/>
  <c r="Q127" i="2"/>
  <c r="Q124" i="2"/>
  <c r="Q121" i="2"/>
  <c r="Q117" i="2"/>
  <c r="Q115" i="2"/>
  <c r="Q111" i="2"/>
  <c r="Q109" i="2"/>
  <c r="Q107" i="2"/>
  <c r="Q103" i="2"/>
  <c r="Q99" i="2"/>
  <c r="Q85" i="2"/>
  <c r="Q82" i="2"/>
  <c r="Q78" i="2"/>
  <c r="Q75" i="2"/>
  <c r="Q71" i="2"/>
  <c r="Q68" i="2"/>
  <c r="Q64" i="2"/>
  <c r="Q58" i="2"/>
  <c r="Q54" i="2"/>
  <c r="Q50" i="2"/>
  <c r="Q47" i="2"/>
  <c r="Q44" i="2"/>
  <c r="Q40" i="2"/>
  <c r="Q36" i="2"/>
  <c r="Q32" i="2"/>
  <c r="Q21" i="2"/>
  <c r="Q18" i="2"/>
  <c r="Q15" i="2"/>
  <c r="Q12" i="2"/>
  <c r="O652" i="2"/>
  <c r="O651" i="2" s="1"/>
  <c r="O645" i="2"/>
  <c r="O641" i="2"/>
  <c r="O637" i="2"/>
  <c r="O632" i="2"/>
  <c r="O626" i="2"/>
  <c r="O620" i="2"/>
  <c r="O618" i="2"/>
  <c r="O608" i="2"/>
  <c r="O603" i="2"/>
  <c r="O600" i="2"/>
  <c r="O592" i="2"/>
  <c r="O586" i="2"/>
  <c r="O584" i="2"/>
  <c r="O582" i="2"/>
  <c r="O580" i="2"/>
  <c r="O578" i="2"/>
  <c r="O573" i="2"/>
  <c r="O570" i="2"/>
  <c r="O567" i="2"/>
  <c r="O564" i="2"/>
  <c r="O561" i="2"/>
  <c r="O558" i="2"/>
  <c r="O555" i="2"/>
  <c r="O552" i="2"/>
  <c r="O549" i="2"/>
  <c r="O546" i="2"/>
  <c r="O542" i="2"/>
  <c r="O540" i="2"/>
  <c r="O536" i="2"/>
  <c r="O534" i="2"/>
  <c r="O530" i="2"/>
  <c r="O525" i="2"/>
  <c r="O523" i="2"/>
  <c r="O521" i="2"/>
  <c r="O519" i="2"/>
  <c r="O516" i="2"/>
  <c r="O514" i="2"/>
  <c r="O511" i="2"/>
  <c r="O508" i="2"/>
  <c r="O505" i="2"/>
  <c r="O502" i="2"/>
  <c r="O497" i="2"/>
  <c r="O492" i="2"/>
  <c r="O487" i="2"/>
  <c r="O483" i="2"/>
  <c r="O479" i="2"/>
  <c r="O477" i="2"/>
  <c r="O473" i="2"/>
  <c r="O468" i="2"/>
  <c r="O463" i="2"/>
  <c r="O460" i="2"/>
  <c r="O457" i="2"/>
  <c r="O454" i="2"/>
  <c r="O449" i="2"/>
  <c r="O446" i="2"/>
  <c r="O444" i="2"/>
  <c r="O441" i="2"/>
  <c r="O438" i="2"/>
  <c r="O435" i="2"/>
  <c r="O432" i="2"/>
  <c r="O429" i="2"/>
  <c r="O426" i="2"/>
  <c r="O424" i="2"/>
  <c r="O422" i="2"/>
  <c r="O416" i="2"/>
  <c r="O414" i="2"/>
  <c r="O412" i="2"/>
  <c r="O407" i="2"/>
  <c r="O405" i="2"/>
  <c r="O401" i="2"/>
  <c r="O399" i="2"/>
  <c r="O397" i="2"/>
  <c r="O394" i="2"/>
  <c r="O392" i="2"/>
  <c r="O390" i="2"/>
  <c r="O385" i="2"/>
  <c r="O383" i="2"/>
  <c r="O379" i="2"/>
  <c r="O377" i="2"/>
  <c r="O373" i="2"/>
  <c r="O367" i="2"/>
  <c r="O366" i="2" s="1"/>
  <c r="O363" i="2"/>
  <c r="O361" i="2"/>
  <c r="O357" i="2"/>
  <c r="O355" i="2"/>
  <c r="O353" i="2"/>
  <c r="O350" i="2"/>
  <c r="O346" i="2"/>
  <c r="O340" i="2"/>
  <c r="O337" i="2"/>
  <c r="O333" i="2"/>
  <c r="O329" i="2"/>
  <c r="O327" i="2"/>
  <c r="O323" i="2"/>
  <c r="O320" i="2"/>
  <c r="O318" i="2"/>
  <c r="O312" i="2"/>
  <c r="O310" i="2"/>
  <c r="O306" i="2"/>
  <c r="O300" i="2"/>
  <c r="O297" i="2"/>
  <c r="O294" i="2"/>
  <c r="O288" i="2"/>
  <c r="O281" i="2"/>
  <c r="O271" i="2"/>
  <c r="O264" i="2"/>
  <c r="O261" i="2"/>
  <c r="O258" i="2"/>
  <c r="O255" i="2"/>
  <c r="O252" i="2"/>
  <c r="O248" i="2"/>
  <c r="O244" i="2"/>
  <c r="O240" i="2"/>
  <c r="O236" i="2"/>
  <c r="O232" i="2"/>
  <c r="O228" i="2"/>
  <c r="O223" i="2"/>
  <c r="O219" i="2"/>
  <c r="O210" i="2"/>
  <c r="O208" i="2"/>
  <c r="O203" i="2"/>
  <c r="O200" i="2"/>
  <c r="O197" i="2"/>
  <c r="O191" i="2"/>
  <c r="O186" i="2"/>
  <c r="O183" i="2"/>
  <c r="O174" i="2"/>
  <c r="O167" i="2"/>
  <c r="O160" i="2"/>
  <c r="O158" i="2"/>
  <c r="O156" i="2"/>
  <c r="O152" i="2"/>
  <c r="O148" i="2"/>
  <c r="O143" i="2"/>
  <c r="O137" i="2"/>
  <c r="O130" i="2"/>
  <c r="O127" i="2"/>
  <c r="O124" i="2"/>
  <c r="O121" i="2"/>
  <c r="O117" i="2"/>
  <c r="O115" i="2"/>
  <c r="O111" i="2"/>
  <c r="O109" i="2"/>
  <c r="O107" i="2"/>
  <c r="O103" i="2"/>
  <c r="O99" i="2"/>
  <c r="O85" i="2"/>
  <c r="O82" i="2"/>
  <c r="O78" i="2"/>
  <c r="O75" i="2"/>
  <c r="O71" i="2"/>
  <c r="O68" i="2"/>
  <c r="O64" i="2"/>
  <c r="O58" i="2"/>
  <c r="O54" i="2"/>
  <c r="O50" i="2"/>
  <c r="O47" i="2"/>
  <c r="O44" i="2"/>
  <c r="O40" i="2"/>
  <c r="O36" i="2"/>
  <c r="O32" i="2"/>
  <c r="O21" i="2"/>
  <c r="O18" i="2"/>
  <c r="O15" i="2"/>
  <c r="O12" i="2"/>
  <c r="M652" i="2"/>
  <c r="M651" i="2" s="1"/>
  <c r="M645" i="2"/>
  <c r="M641" i="2"/>
  <c r="M637" i="2"/>
  <c r="M632" i="2"/>
  <c r="M626" i="2"/>
  <c r="M620" i="2"/>
  <c r="M618" i="2"/>
  <c r="M608" i="2"/>
  <c r="M603" i="2"/>
  <c r="M600" i="2"/>
  <c r="M592" i="2"/>
  <c r="M586" i="2"/>
  <c r="M584" i="2"/>
  <c r="M582" i="2"/>
  <c r="M580" i="2"/>
  <c r="M578" i="2"/>
  <c r="M573" i="2"/>
  <c r="M570" i="2"/>
  <c r="M567" i="2"/>
  <c r="M564" i="2"/>
  <c r="M561" i="2"/>
  <c r="M558" i="2"/>
  <c r="M555" i="2"/>
  <c r="M552" i="2"/>
  <c r="M549" i="2"/>
  <c r="M546" i="2"/>
  <c r="M542" i="2"/>
  <c r="M540" i="2"/>
  <c r="M536" i="2"/>
  <c r="M534" i="2"/>
  <c r="M530" i="2"/>
  <c r="M525" i="2"/>
  <c r="M523" i="2"/>
  <c r="M521" i="2"/>
  <c r="M519" i="2"/>
  <c r="M516" i="2"/>
  <c r="M514" i="2"/>
  <c r="M511" i="2"/>
  <c r="M508" i="2"/>
  <c r="M505" i="2"/>
  <c r="M502" i="2"/>
  <c r="M497" i="2"/>
  <c r="M492" i="2"/>
  <c r="M487" i="2"/>
  <c r="M483" i="2"/>
  <c r="M479" i="2"/>
  <c r="M477" i="2"/>
  <c r="M473" i="2"/>
  <c r="M468" i="2"/>
  <c r="M463" i="2"/>
  <c r="M460" i="2"/>
  <c r="M457" i="2"/>
  <c r="M454" i="2"/>
  <c r="M449" i="2"/>
  <c r="M446" i="2"/>
  <c r="M444" i="2"/>
  <c r="M441" i="2"/>
  <c r="M438" i="2"/>
  <c r="M435" i="2"/>
  <c r="M432" i="2"/>
  <c r="M429" i="2"/>
  <c r="M426" i="2"/>
  <c r="M424" i="2"/>
  <c r="M422" i="2"/>
  <c r="M416" i="2"/>
  <c r="M414" i="2"/>
  <c r="M412" i="2"/>
  <c r="M407" i="2"/>
  <c r="M405" i="2"/>
  <c r="M401" i="2"/>
  <c r="M399" i="2"/>
  <c r="M397" i="2"/>
  <c r="M394" i="2"/>
  <c r="M392" i="2"/>
  <c r="M390" i="2"/>
  <c r="M385" i="2"/>
  <c r="M383" i="2"/>
  <c r="M379" i="2"/>
  <c r="M377" i="2"/>
  <c r="M373" i="2"/>
  <c r="M367" i="2"/>
  <c r="M366" i="2" s="1"/>
  <c r="M363" i="2"/>
  <c r="M361" i="2"/>
  <c r="M357" i="2"/>
  <c r="M355" i="2"/>
  <c r="M353" i="2"/>
  <c r="M350" i="2"/>
  <c r="M346" i="2"/>
  <c r="M340" i="2"/>
  <c r="M337" i="2"/>
  <c r="M333" i="2"/>
  <c r="M329" i="2"/>
  <c r="M327" i="2"/>
  <c r="M323" i="2"/>
  <c r="M320" i="2"/>
  <c r="M318" i="2"/>
  <c r="M312" i="2"/>
  <c r="M310" i="2"/>
  <c r="M306" i="2"/>
  <c r="M300" i="2"/>
  <c r="M297" i="2"/>
  <c r="M294" i="2"/>
  <c r="M288" i="2"/>
  <c r="M281" i="2"/>
  <c r="M271" i="2"/>
  <c r="M264" i="2"/>
  <c r="M261" i="2"/>
  <c r="M258" i="2"/>
  <c r="M255" i="2"/>
  <c r="M252" i="2"/>
  <c r="M248" i="2"/>
  <c r="M244" i="2"/>
  <c r="M240" i="2"/>
  <c r="M236" i="2"/>
  <c r="M232" i="2"/>
  <c r="M228" i="2"/>
  <c r="M223" i="2"/>
  <c r="M219" i="2"/>
  <c r="M210" i="2"/>
  <c r="M208" i="2"/>
  <c r="M203" i="2"/>
  <c r="M200" i="2"/>
  <c r="M197" i="2"/>
  <c r="M191" i="2"/>
  <c r="M186" i="2"/>
  <c r="M183" i="2"/>
  <c r="M174" i="2"/>
  <c r="M167" i="2"/>
  <c r="M160" i="2"/>
  <c r="M158" i="2"/>
  <c r="M156" i="2"/>
  <c r="M152" i="2"/>
  <c r="M148" i="2"/>
  <c r="M143" i="2"/>
  <c r="M137" i="2"/>
  <c r="M130" i="2"/>
  <c r="M127" i="2"/>
  <c r="M124" i="2"/>
  <c r="M121" i="2"/>
  <c r="M117" i="2"/>
  <c r="M115" i="2"/>
  <c r="M111" i="2"/>
  <c r="M109" i="2"/>
  <c r="M107" i="2"/>
  <c r="M103" i="2"/>
  <c r="M99" i="2"/>
  <c r="M85" i="2"/>
  <c r="M82" i="2"/>
  <c r="M78" i="2"/>
  <c r="M75" i="2"/>
  <c r="M71" i="2"/>
  <c r="M68" i="2"/>
  <c r="M64" i="2"/>
  <c r="M58" i="2"/>
  <c r="M54" i="2"/>
  <c r="M50" i="2"/>
  <c r="M47" i="2"/>
  <c r="M44" i="2"/>
  <c r="M40" i="2"/>
  <c r="M36" i="2"/>
  <c r="M32" i="2"/>
  <c r="M21" i="2"/>
  <c r="M18" i="2"/>
  <c r="M15" i="2"/>
  <c r="M12" i="2"/>
  <c r="AQ63" i="9"/>
  <c r="AQ62" i="9"/>
  <c r="AQ61" i="9"/>
  <c r="AQ60" i="9"/>
  <c r="AQ59" i="9"/>
  <c r="AQ58" i="9"/>
  <c r="AQ57" i="9"/>
  <c r="AQ56" i="9"/>
  <c r="AQ55" i="9"/>
  <c r="AQ54" i="9"/>
  <c r="AQ53" i="9"/>
  <c r="AQ49" i="9"/>
  <c r="AQ48" i="9"/>
  <c r="AQ47" i="9"/>
  <c r="AQ46" i="9"/>
  <c r="AQ45" i="9"/>
  <c r="AQ44" i="9"/>
  <c r="AQ43" i="9"/>
  <c r="AQ42" i="9"/>
  <c r="AQ41" i="9"/>
  <c r="AQ37" i="9"/>
  <c r="AQ36" i="9"/>
  <c r="AQ35" i="9"/>
  <c r="AQ34" i="9"/>
  <c r="AQ33" i="9"/>
  <c r="AQ32" i="9"/>
  <c r="AQ31" i="9"/>
  <c r="AQ30" i="9"/>
  <c r="AQ29" i="9"/>
  <c r="AQ28" i="9"/>
  <c r="AQ27" i="9"/>
  <c r="AQ23" i="9"/>
  <c r="AQ22" i="9"/>
  <c r="AQ18" i="9"/>
  <c r="AQ17" i="9"/>
  <c r="AQ16" i="9" s="1"/>
  <c r="AQ13" i="9"/>
  <c r="AQ12" i="9"/>
  <c r="AQ11" i="9"/>
  <c r="AO63" i="9"/>
  <c r="AO62" i="9"/>
  <c r="AO61" i="9"/>
  <c r="AO60" i="9"/>
  <c r="AO59" i="9"/>
  <c r="AO58" i="9"/>
  <c r="AO57" i="9"/>
  <c r="AO56" i="9"/>
  <c r="AO55" i="9"/>
  <c r="AO54" i="9"/>
  <c r="AO53" i="9"/>
  <c r="AO49" i="9"/>
  <c r="AO48" i="9"/>
  <c r="AO47" i="9"/>
  <c r="AO46" i="9"/>
  <c r="AO45" i="9"/>
  <c r="AO44" i="9"/>
  <c r="AO43" i="9"/>
  <c r="AO42" i="9"/>
  <c r="AO41" i="9"/>
  <c r="AO37" i="9"/>
  <c r="AO36" i="9"/>
  <c r="AO35" i="9"/>
  <c r="AO34" i="9"/>
  <c r="AO33" i="9"/>
  <c r="AO32" i="9"/>
  <c r="AO31" i="9"/>
  <c r="AO30" i="9"/>
  <c r="AO29" i="9"/>
  <c r="AO28" i="9"/>
  <c r="AO27" i="9"/>
  <c r="AO23" i="9"/>
  <c r="AO22" i="9"/>
  <c r="AO18" i="9"/>
  <c r="AO17" i="9"/>
  <c r="AO13" i="9"/>
  <c r="AO12" i="9"/>
  <c r="AO11" i="9"/>
  <c r="AM63" i="9"/>
  <c r="AM62" i="9"/>
  <c r="AM61" i="9"/>
  <c r="AM60" i="9"/>
  <c r="AM59" i="9"/>
  <c r="AM58" i="9"/>
  <c r="AM57" i="9"/>
  <c r="AM56" i="9"/>
  <c r="AM55" i="9"/>
  <c r="AM54" i="9"/>
  <c r="AM53" i="9"/>
  <c r="AM49" i="9"/>
  <c r="AM48" i="9"/>
  <c r="AM47" i="9"/>
  <c r="AM46" i="9"/>
  <c r="AM45" i="9"/>
  <c r="AM44" i="9"/>
  <c r="AM43" i="9"/>
  <c r="AM42" i="9"/>
  <c r="AM41" i="9"/>
  <c r="AM37" i="9"/>
  <c r="AM36" i="9"/>
  <c r="AM35" i="9"/>
  <c r="AM34" i="9"/>
  <c r="AM33" i="9"/>
  <c r="AM32" i="9"/>
  <c r="AM31" i="9"/>
  <c r="AM30" i="9"/>
  <c r="AM29" i="9"/>
  <c r="AM28" i="9"/>
  <c r="AM27" i="9"/>
  <c r="AM23" i="9"/>
  <c r="AM22" i="9"/>
  <c r="AM18" i="9"/>
  <c r="AM17" i="9"/>
  <c r="AM13" i="9"/>
  <c r="AM12" i="9"/>
  <c r="AM11" i="9"/>
  <c r="AK63" i="9"/>
  <c r="AK62" i="9"/>
  <c r="AK61" i="9"/>
  <c r="AK60" i="9"/>
  <c r="AK59" i="9"/>
  <c r="AK58" i="9"/>
  <c r="AK57" i="9"/>
  <c r="AK56" i="9"/>
  <c r="AK55" i="9"/>
  <c r="AK54" i="9"/>
  <c r="AK53" i="9"/>
  <c r="AK49" i="9"/>
  <c r="AK48" i="9"/>
  <c r="AK47" i="9"/>
  <c r="AK46" i="9"/>
  <c r="AK45" i="9"/>
  <c r="AK44" i="9"/>
  <c r="AK43" i="9"/>
  <c r="AK42" i="9"/>
  <c r="AK41" i="9"/>
  <c r="AK37" i="9"/>
  <c r="AK36" i="9"/>
  <c r="AK35" i="9"/>
  <c r="AK34" i="9"/>
  <c r="AK33" i="9"/>
  <c r="AK32" i="9"/>
  <c r="AK31" i="9"/>
  <c r="AK30" i="9"/>
  <c r="AK29" i="9"/>
  <c r="AK28" i="9"/>
  <c r="AK27" i="9"/>
  <c r="AK23" i="9"/>
  <c r="AK22" i="9"/>
  <c r="AK18" i="9"/>
  <c r="AK17" i="9"/>
  <c r="AK13" i="9"/>
  <c r="AK12" i="9"/>
  <c r="AK11" i="9"/>
  <c r="AI63" i="9"/>
  <c r="AI62" i="9"/>
  <c r="AI61" i="9"/>
  <c r="AI60" i="9"/>
  <c r="AI59" i="9"/>
  <c r="AI58" i="9"/>
  <c r="AI57" i="9"/>
  <c r="AI56" i="9"/>
  <c r="AI55" i="9"/>
  <c r="AI54" i="9"/>
  <c r="AI53" i="9"/>
  <c r="AI49" i="9"/>
  <c r="AI48" i="9"/>
  <c r="AI47" i="9"/>
  <c r="AI46" i="9"/>
  <c r="AI45" i="9"/>
  <c r="AI44" i="9"/>
  <c r="AI43" i="9"/>
  <c r="AI42" i="9"/>
  <c r="AI41" i="9"/>
  <c r="AI37" i="9"/>
  <c r="AI36" i="9"/>
  <c r="AI35" i="9"/>
  <c r="AI34" i="9"/>
  <c r="AI33" i="9"/>
  <c r="AI32" i="9"/>
  <c r="AI31" i="9"/>
  <c r="AI30" i="9"/>
  <c r="AI29" i="9"/>
  <c r="AI28" i="9"/>
  <c r="AI27" i="9"/>
  <c r="AI23" i="9"/>
  <c r="AI22" i="9"/>
  <c r="AI18" i="9"/>
  <c r="AI17" i="9"/>
  <c r="AI16" i="9" s="1"/>
  <c r="AI13" i="9"/>
  <c r="AI12" i="9"/>
  <c r="AI11" i="9"/>
  <c r="AG63" i="9"/>
  <c r="AG62" i="9"/>
  <c r="AG61" i="9"/>
  <c r="AG60" i="9"/>
  <c r="AG59" i="9"/>
  <c r="AG58" i="9"/>
  <c r="AG57" i="9"/>
  <c r="AG56" i="9"/>
  <c r="AG55" i="9"/>
  <c r="AG54" i="9"/>
  <c r="AG53" i="9"/>
  <c r="AG49" i="9"/>
  <c r="AG48" i="9"/>
  <c r="AG47" i="9"/>
  <c r="AG46" i="9"/>
  <c r="AG45" i="9"/>
  <c r="AG44" i="9"/>
  <c r="AG43" i="9"/>
  <c r="AG42" i="9"/>
  <c r="AG41" i="9"/>
  <c r="AG37" i="9"/>
  <c r="AG36" i="9"/>
  <c r="AG35" i="9"/>
  <c r="AG34" i="9"/>
  <c r="AG33" i="9"/>
  <c r="AG32" i="9"/>
  <c r="AG31" i="9"/>
  <c r="AG30" i="9"/>
  <c r="AG29" i="9"/>
  <c r="AG28" i="9"/>
  <c r="AG27" i="9"/>
  <c r="AG23" i="9"/>
  <c r="AG22" i="9"/>
  <c r="AG18" i="9"/>
  <c r="AG17" i="9"/>
  <c r="AG13" i="9"/>
  <c r="AG12" i="9"/>
  <c r="AG11" i="9"/>
  <c r="AE63" i="9"/>
  <c r="AE62" i="9"/>
  <c r="AE61" i="9"/>
  <c r="AE60" i="9"/>
  <c r="AE59" i="9"/>
  <c r="AE58" i="9"/>
  <c r="AE57" i="9"/>
  <c r="AE56" i="9"/>
  <c r="AE55" i="9"/>
  <c r="AE54" i="9"/>
  <c r="AE53" i="9"/>
  <c r="AE49" i="9"/>
  <c r="AE48" i="9"/>
  <c r="AE47" i="9"/>
  <c r="AE46" i="9"/>
  <c r="AE45" i="9"/>
  <c r="AE44" i="9"/>
  <c r="AE43" i="9"/>
  <c r="AE42" i="9"/>
  <c r="AE41" i="9"/>
  <c r="AE37" i="9"/>
  <c r="AE36" i="9"/>
  <c r="AE35" i="9"/>
  <c r="AE34" i="9"/>
  <c r="AE33" i="9"/>
  <c r="AE32" i="9"/>
  <c r="AE31" i="9"/>
  <c r="AE30" i="9"/>
  <c r="AE29" i="9"/>
  <c r="AE28" i="9"/>
  <c r="AE27" i="9"/>
  <c r="AE23" i="9"/>
  <c r="AE22" i="9"/>
  <c r="AE18" i="9"/>
  <c r="AE17" i="9"/>
  <c r="AE13" i="9"/>
  <c r="AE12" i="9"/>
  <c r="AE11" i="9"/>
  <c r="AC63" i="9"/>
  <c r="AC62" i="9"/>
  <c r="AC61" i="9"/>
  <c r="AC60" i="9"/>
  <c r="AC59" i="9"/>
  <c r="AC58" i="9"/>
  <c r="AC57" i="9"/>
  <c r="AC56" i="9"/>
  <c r="AC55" i="9"/>
  <c r="AC54" i="9"/>
  <c r="AC53" i="9"/>
  <c r="AC49" i="9"/>
  <c r="AC48" i="9"/>
  <c r="AC47" i="9"/>
  <c r="AC46" i="9"/>
  <c r="AC45" i="9"/>
  <c r="AC44" i="9"/>
  <c r="AC43" i="9"/>
  <c r="AC42" i="9"/>
  <c r="AC41" i="9"/>
  <c r="AC37" i="9"/>
  <c r="AC36" i="9"/>
  <c r="AC35" i="9"/>
  <c r="AC34" i="9"/>
  <c r="AC33" i="9"/>
  <c r="AC32" i="9"/>
  <c r="AC31" i="9"/>
  <c r="AC30" i="9"/>
  <c r="AC29" i="9"/>
  <c r="AC28" i="9"/>
  <c r="AC27" i="9"/>
  <c r="AC23" i="9"/>
  <c r="AC22" i="9"/>
  <c r="AC18" i="9"/>
  <c r="AC17" i="9"/>
  <c r="AC13" i="9"/>
  <c r="AC12" i="9"/>
  <c r="AC11" i="9"/>
  <c r="AA63" i="9"/>
  <c r="AA62" i="9"/>
  <c r="AA61" i="9"/>
  <c r="AA60" i="9"/>
  <c r="AA59" i="9"/>
  <c r="AA58" i="9"/>
  <c r="AA57" i="9"/>
  <c r="AA56" i="9"/>
  <c r="AA55" i="9"/>
  <c r="AA54" i="9"/>
  <c r="AA53" i="9"/>
  <c r="AA49" i="9"/>
  <c r="AA48" i="9"/>
  <c r="AA47" i="9"/>
  <c r="AA46" i="9"/>
  <c r="AA45" i="9"/>
  <c r="AA44" i="9"/>
  <c r="AA43" i="9"/>
  <c r="AA42" i="9"/>
  <c r="AA41" i="9"/>
  <c r="AA37" i="9"/>
  <c r="AA36" i="9"/>
  <c r="AA35" i="9"/>
  <c r="AA34" i="9"/>
  <c r="AA33" i="9"/>
  <c r="AA32" i="9"/>
  <c r="AA31" i="9"/>
  <c r="AA30" i="9"/>
  <c r="AA29" i="9"/>
  <c r="AA28" i="9"/>
  <c r="AA27" i="9"/>
  <c r="AA23" i="9"/>
  <c r="AA22" i="9"/>
  <c r="AA18" i="9"/>
  <c r="AA17" i="9"/>
  <c r="AA13" i="9"/>
  <c r="AA12" i="9"/>
  <c r="AA11" i="9"/>
  <c r="Y63" i="9"/>
  <c r="Y62" i="9"/>
  <c r="Y61" i="9"/>
  <c r="Y60" i="9"/>
  <c r="Y59" i="9"/>
  <c r="Y58" i="9"/>
  <c r="Y57" i="9"/>
  <c r="Y56" i="9"/>
  <c r="Y55" i="9"/>
  <c r="Y54" i="9"/>
  <c r="Y53" i="9"/>
  <c r="Y49" i="9"/>
  <c r="Y48" i="9"/>
  <c r="Y47" i="9"/>
  <c r="Y46" i="9"/>
  <c r="Y45" i="9"/>
  <c r="Y44" i="9"/>
  <c r="Y43" i="9"/>
  <c r="Y42" i="9"/>
  <c r="Y41" i="9"/>
  <c r="Y37" i="9"/>
  <c r="Y36" i="9"/>
  <c r="Y35" i="9"/>
  <c r="Y34" i="9"/>
  <c r="Y33" i="9"/>
  <c r="Y32" i="9"/>
  <c r="Y31" i="9"/>
  <c r="Y30" i="9"/>
  <c r="Y29" i="9"/>
  <c r="Y28" i="9"/>
  <c r="Y27" i="9"/>
  <c r="Y23" i="9"/>
  <c r="Y22" i="9"/>
  <c r="Y18" i="9"/>
  <c r="Y17" i="9"/>
  <c r="Y13" i="9"/>
  <c r="Y12" i="9"/>
  <c r="Y11" i="9"/>
  <c r="W63" i="9"/>
  <c r="W62" i="9"/>
  <c r="W61" i="9"/>
  <c r="W60" i="9"/>
  <c r="W59" i="9"/>
  <c r="W58" i="9"/>
  <c r="W57" i="9"/>
  <c r="W56" i="9"/>
  <c r="W55" i="9"/>
  <c r="W54" i="9"/>
  <c r="W53" i="9"/>
  <c r="W49" i="9"/>
  <c r="W48" i="9"/>
  <c r="W47" i="9"/>
  <c r="W46" i="9"/>
  <c r="W45" i="9"/>
  <c r="W44" i="9"/>
  <c r="W43" i="9"/>
  <c r="W42" i="9"/>
  <c r="W41" i="9"/>
  <c r="W37" i="9"/>
  <c r="W36" i="9"/>
  <c r="W35" i="9"/>
  <c r="W34" i="9"/>
  <c r="W33" i="9"/>
  <c r="W32" i="9"/>
  <c r="W31" i="9"/>
  <c r="W30" i="9"/>
  <c r="W29" i="9"/>
  <c r="W28" i="9"/>
  <c r="W27" i="9"/>
  <c r="W23" i="9"/>
  <c r="W22" i="9"/>
  <c r="W18" i="9"/>
  <c r="W17" i="9"/>
  <c r="W13" i="9"/>
  <c r="W12" i="9"/>
  <c r="W11" i="9"/>
  <c r="U63" i="9"/>
  <c r="U62" i="9"/>
  <c r="U61" i="9"/>
  <c r="U60" i="9"/>
  <c r="U59" i="9"/>
  <c r="U58" i="9"/>
  <c r="U57" i="9"/>
  <c r="U56" i="9"/>
  <c r="U55" i="9"/>
  <c r="U54" i="9"/>
  <c r="U53" i="9"/>
  <c r="U49" i="9"/>
  <c r="U48" i="9"/>
  <c r="U47" i="9"/>
  <c r="U46" i="9"/>
  <c r="U45" i="9"/>
  <c r="U44" i="9"/>
  <c r="U43" i="9"/>
  <c r="U42" i="9"/>
  <c r="U41" i="9"/>
  <c r="U37" i="9"/>
  <c r="U36" i="9"/>
  <c r="U35" i="9"/>
  <c r="U34" i="9"/>
  <c r="U33" i="9"/>
  <c r="U32" i="9"/>
  <c r="U31" i="9"/>
  <c r="U30" i="9"/>
  <c r="U29" i="9"/>
  <c r="U28" i="9"/>
  <c r="U27" i="9"/>
  <c r="U23" i="9"/>
  <c r="U22" i="9"/>
  <c r="U18" i="9"/>
  <c r="U17" i="9"/>
  <c r="U13" i="9"/>
  <c r="U12" i="9"/>
  <c r="U11" i="9"/>
  <c r="S63" i="9"/>
  <c r="S62" i="9"/>
  <c r="S61" i="9"/>
  <c r="S60" i="9"/>
  <c r="S59" i="9"/>
  <c r="S58" i="9"/>
  <c r="S57" i="9"/>
  <c r="S56" i="9"/>
  <c r="S55" i="9"/>
  <c r="S54" i="9"/>
  <c r="S53" i="9"/>
  <c r="S49" i="9"/>
  <c r="S48" i="9"/>
  <c r="S47" i="9"/>
  <c r="S46" i="9"/>
  <c r="S45" i="9"/>
  <c r="S44" i="9"/>
  <c r="S43" i="9"/>
  <c r="S42" i="9"/>
  <c r="S41" i="9"/>
  <c r="S37" i="9"/>
  <c r="S36" i="9"/>
  <c r="S35" i="9"/>
  <c r="S34" i="9"/>
  <c r="S33" i="9"/>
  <c r="S32" i="9"/>
  <c r="S31" i="9"/>
  <c r="S30" i="9"/>
  <c r="S29" i="9"/>
  <c r="S28" i="9"/>
  <c r="S27" i="9"/>
  <c r="S23" i="9"/>
  <c r="S22" i="9"/>
  <c r="S18" i="9"/>
  <c r="S17" i="9"/>
  <c r="S13" i="9"/>
  <c r="S12" i="9"/>
  <c r="S11" i="9"/>
  <c r="Q63" i="9"/>
  <c r="Q62" i="9"/>
  <c r="Q61" i="9"/>
  <c r="Q60" i="9"/>
  <c r="Q59" i="9"/>
  <c r="Q58" i="9"/>
  <c r="Q57" i="9"/>
  <c r="Q56" i="9"/>
  <c r="Q55" i="9"/>
  <c r="Q54" i="9"/>
  <c r="Q53" i="9"/>
  <c r="Q49" i="9"/>
  <c r="Q48" i="9"/>
  <c r="Q47" i="9"/>
  <c r="Q46" i="9"/>
  <c r="Q45" i="9"/>
  <c r="Q44" i="9"/>
  <c r="Q43" i="9"/>
  <c r="Q42" i="9"/>
  <c r="Q41" i="9"/>
  <c r="Q37" i="9"/>
  <c r="Q36" i="9"/>
  <c r="Q35" i="9"/>
  <c r="Q34" i="9"/>
  <c r="Q33" i="9"/>
  <c r="Q32" i="9"/>
  <c r="Q31" i="9"/>
  <c r="Q30" i="9"/>
  <c r="Q29" i="9"/>
  <c r="Q28" i="9"/>
  <c r="Q27" i="9"/>
  <c r="Q23" i="9"/>
  <c r="Q22" i="9"/>
  <c r="Q18" i="9"/>
  <c r="Q17" i="9"/>
  <c r="Q13" i="9"/>
  <c r="Q12" i="9"/>
  <c r="Q11" i="9"/>
  <c r="O63" i="9"/>
  <c r="O62" i="9"/>
  <c r="O61" i="9"/>
  <c r="O60" i="9"/>
  <c r="O59" i="9"/>
  <c r="O58" i="9"/>
  <c r="O57" i="9"/>
  <c r="O56" i="9"/>
  <c r="O55" i="9"/>
  <c r="O54" i="9"/>
  <c r="O53" i="9"/>
  <c r="O49" i="9"/>
  <c r="O48" i="9"/>
  <c r="O47" i="9"/>
  <c r="O46" i="9"/>
  <c r="O45" i="9"/>
  <c r="O44" i="9"/>
  <c r="O43" i="9"/>
  <c r="O42" i="9"/>
  <c r="O41" i="9"/>
  <c r="O37" i="9"/>
  <c r="O36" i="9"/>
  <c r="O35" i="9"/>
  <c r="O34" i="9"/>
  <c r="O33" i="9"/>
  <c r="O32" i="9"/>
  <c r="O31" i="9"/>
  <c r="O30" i="9"/>
  <c r="O29" i="9"/>
  <c r="O28" i="9"/>
  <c r="O27" i="9"/>
  <c r="O23" i="9"/>
  <c r="O22" i="9"/>
  <c r="O18" i="9"/>
  <c r="O17" i="9"/>
  <c r="O13" i="9"/>
  <c r="O12" i="9"/>
  <c r="O11" i="9"/>
  <c r="M63" i="9"/>
  <c r="M62" i="9"/>
  <c r="M61" i="9"/>
  <c r="M60" i="9"/>
  <c r="M59" i="9"/>
  <c r="M58" i="9"/>
  <c r="M57" i="9"/>
  <c r="M56" i="9"/>
  <c r="M55" i="9"/>
  <c r="M54" i="9"/>
  <c r="M53" i="9"/>
  <c r="M52" i="9" s="1"/>
  <c r="M49" i="9"/>
  <c r="M48" i="9"/>
  <c r="M47" i="9"/>
  <c r="M46" i="9"/>
  <c r="M45" i="9"/>
  <c r="M44" i="9"/>
  <c r="M43" i="9"/>
  <c r="M42" i="9"/>
  <c r="M41" i="9"/>
  <c r="M40" i="9" s="1"/>
  <c r="M37" i="9"/>
  <c r="M36" i="9"/>
  <c r="M35" i="9"/>
  <c r="M34" i="9"/>
  <c r="M33" i="9"/>
  <c r="M32" i="9"/>
  <c r="M31" i="9"/>
  <c r="M30" i="9"/>
  <c r="M29" i="9"/>
  <c r="M28" i="9"/>
  <c r="M26" i="9" s="1"/>
  <c r="M27" i="9"/>
  <c r="M23" i="9"/>
  <c r="M22" i="9"/>
  <c r="M21" i="9" s="1"/>
  <c r="M18" i="9"/>
  <c r="M17" i="9"/>
  <c r="M16" i="9" s="1"/>
  <c r="M13" i="9"/>
  <c r="M12" i="9"/>
  <c r="M11" i="9"/>
  <c r="M10" i="9" s="1"/>
  <c r="AQ36" i="12"/>
  <c r="AQ35" i="12"/>
  <c r="AQ34" i="12"/>
  <c r="AQ33" i="12"/>
  <c r="AQ29" i="12"/>
  <c r="AQ28" i="12"/>
  <c r="AQ27" i="12"/>
  <c r="AQ23" i="12"/>
  <c r="AQ22" i="12"/>
  <c r="AQ18" i="12"/>
  <c r="AQ17" i="12"/>
  <c r="AQ16" i="12"/>
  <c r="AQ15" i="12"/>
  <c r="AQ14" i="12"/>
  <c r="AQ13" i="12"/>
  <c r="AQ12" i="12"/>
  <c r="AO36" i="12"/>
  <c r="AO35" i="12"/>
  <c r="AO34" i="12"/>
  <c r="AO33" i="12"/>
  <c r="AO29" i="12"/>
  <c r="AO28" i="12"/>
  <c r="AO27" i="12"/>
  <c r="AO23" i="12"/>
  <c r="AO22" i="12"/>
  <c r="AO18" i="12"/>
  <c r="AO17" i="12"/>
  <c r="AO16" i="12"/>
  <c r="AO15" i="12"/>
  <c r="AO14" i="12"/>
  <c r="AO13" i="12"/>
  <c r="AO12" i="12"/>
  <c r="AM36" i="12"/>
  <c r="AM35" i="12"/>
  <c r="AM34" i="12"/>
  <c r="AM33" i="12"/>
  <c r="AM29" i="12"/>
  <c r="AM28" i="12"/>
  <c r="AM27" i="12"/>
  <c r="AM23" i="12"/>
  <c r="AM22" i="12"/>
  <c r="AM18" i="12"/>
  <c r="AM17" i="12"/>
  <c r="AM16" i="12"/>
  <c r="AM15" i="12"/>
  <c r="AM14" i="12"/>
  <c r="AM13" i="12"/>
  <c r="AM12" i="12"/>
  <c r="AK36" i="12"/>
  <c r="AK35" i="12"/>
  <c r="AK34" i="12"/>
  <c r="AK33" i="12"/>
  <c r="AK29" i="12"/>
  <c r="AK28" i="12"/>
  <c r="AK27" i="12"/>
  <c r="AK23" i="12"/>
  <c r="AK22" i="12"/>
  <c r="AK18" i="12"/>
  <c r="AK17" i="12"/>
  <c r="AK16" i="12"/>
  <c r="AK15" i="12"/>
  <c r="AK14" i="12"/>
  <c r="AK13" i="12"/>
  <c r="AK12" i="12"/>
  <c r="AI36" i="12"/>
  <c r="AI35" i="12"/>
  <c r="AI34" i="12"/>
  <c r="AI33" i="12"/>
  <c r="AI29" i="12"/>
  <c r="AI28" i="12"/>
  <c r="AI27" i="12"/>
  <c r="AI23" i="12"/>
  <c r="AI22" i="12"/>
  <c r="AI18" i="12"/>
  <c r="AI17" i="12"/>
  <c r="AI16" i="12"/>
  <c r="AI15" i="12"/>
  <c r="AI14" i="12"/>
  <c r="AI13" i="12"/>
  <c r="AI12" i="12"/>
  <c r="AG36" i="12"/>
  <c r="AG35" i="12"/>
  <c r="AG34" i="12"/>
  <c r="AG33" i="12"/>
  <c r="AG29" i="12"/>
  <c r="AG28" i="12"/>
  <c r="AG27" i="12"/>
  <c r="AG23" i="12"/>
  <c r="AG22" i="12"/>
  <c r="AG18" i="12"/>
  <c r="AG17" i="12"/>
  <c r="AG16" i="12"/>
  <c r="AG15" i="12"/>
  <c r="AG14" i="12"/>
  <c r="AG13" i="12"/>
  <c r="AG12" i="12"/>
  <c r="AE36" i="12"/>
  <c r="AE35" i="12"/>
  <c r="AE34" i="12"/>
  <c r="AE33" i="12"/>
  <c r="AE29" i="12"/>
  <c r="AE28" i="12"/>
  <c r="AE27" i="12"/>
  <c r="AE23" i="12"/>
  <c r="AE22" i="12"/>
  <c r="AE18" i="12"/>
  <c r="AE17" i="12"/>
  <c r="AE16" i="12"/>
  <c r="AE15" i="12"/>
  <c r="AE14" i="12"/>
  <c r="AE13" i="12"/>
  <c r="AE12" i="12"/>
  <c r="AC36" i="12"/>
  <c r="AC35" i="12"/>
  <c r="AC34" i="12"/>
  <c r="AC33" i="12"/>
  <c r="AC29" i="12"/>
  <c r="AC28" i="12"/>
  <c r="AC27" i="12"/>
  <c r="AC23" i="12"/>
  <c r="AC22" i="12"/>
  <c r="AC18" i="12"/>
  <c r="AC17" i="12"/>
  <c r="AC16" i="12"/>
  <c r="AC15" i="12"/>
  <c r="AC14" i="12"/>
  <c r="AC13" i="12"/>
  <c r="AC12" i="12"/>
  <c r="AA36" i="12"/>
  <c r="AA35" i="12"/>
  <c r="AA34" i="12"/>
  <c r="AA33" i="12"/>
  <c r="AA29" i="12"/>
  <c r="AA28" i="12"/>
  <c r="AA27" i="12"/>
  <c r="AA23" i="12"/>
  <c r="AA22" i="12"/>
  <c r="AA18" i="12"/>
  <c r="AA17" i="12"/>
  <c r="AA16" i="12"/>
  <c r="AA15" i="12"/>
  <c r="AA14" i="12"/>
  <c r="AA13" i="12"/>
  <c r="AA12" i="12"/>
  <c r="Y36" i="12"/>
  <c r="Y35" i="12"/>
  <c r="Y34" i="12"/>
  <c r="Y33" i="12"/>
  <c r="Y29" i="12"/>
  <c r="Y28" i="12"/>
  <c r="Y27" i="12"/>
  <c r="Y23" i="12"/>
  <c r="Y22" i="12"/>
  <c r="Y18" i="12"/>
  <c r="Y17" i="12"/>
  <c r="Y16" i="12"/>
  <c r="Y15" i="12"/>
  <c r="Y14" i="12"/>
  <c r="Y13" i="12"/>
  <c r="Y12" i="12"/>
  <c r="W36" i="12"/>
  <c r="W35" i="12"/>
  <c r="W34" i="12"/>
  <c r="W33" i="12"/>
  <c r="W29" i="12"/>
  <c r="W28" i="12"/>
  <c r="W27" i="12"/>
  <c r="W23" i="12"/>
  <c r="W22" i="12"/>
  <c r="W18" i="12"/>
  <c r="W17" i="12"/>
  <c r="W16" i="12"/>
  <c r="W15" i="12"/>
  <c r="W14" i="12"/>
  <c r="W13" i="12"/>
  <c r="W12" i="12"/>
  <c r="U36" i="12"/>
  <c r="U35" i="12"/>
  <c r="U34" i="12"/>
  <c r="U33" i="12"/>
  <c r="U29" i="12"/>
  <c r="U28" i="12"/>
  <c r="U27" i="12"/>
  <c r="U23" i="12"/>
  <c r="U22" i="12"/>
  <c r="U18" i="12"/>
  <c r="U17" i="12"/>
  <c r="U16" i="12"/>
  <c r="U15" i="12"/>
  <c r="U14" i="12"/>
  <c r="U13" i="12"/>
  <c r="U12" i="12"/>
  <c r="S36" i="12"/>
  <c r="S35" i="12"/>
  <c r="S34" i="12"/>
  <c r="S33" i="12"/>
  <c r="S29" i="12"/>
  <c r="S28" i="12"/>
  <c r="S27" i="12"/>
  <c r="S23" i="12"/>
  <c r="S22" i="12"/>
  <c r="S18" i="12"/>
  <c r="S17" i="12"/>
  <c r="S16" i="12"/>
  <c r="S15" i="12"/>
  <c r="S14" i="12"/>
  <c r="S13" i="12"/>
  <c r="S12" i="12"/>
  <c r="Q36" i="12"/>
  <c r="Q35" i="12"/>
  <c r="Q34" i="12"/>
  <c r="Q33" i="12"/>
  <c r="Q29" i="12"/>
  <c r="Q28" i="12"/>
  <c r="Q27" i="12"/>
  <c r="Q23" i="12"/>
  <c r="Q22" i="12"/>
  <c r="Q18" i="12"/>
  <c r="Q17" i="12"/>
  <c r="Q16" i="12"/>
  <c r="Q15" i="12"/>
  <c r="Q14" i="12"/>
  <c r="Q13" i="12"/>
  <c r="Q12" i="12"/>
  <c r="O36" i="12"/>
  <c r="O35" i="12"/>
  <c r="O34" i="12"/>
  <c r="O33" i="12"/>
  <c r="O29" i="12"/>
  <c r="O28" i="12"/>
  <c r="O27" i="12"/>
  <c r="O23" i="12"/>
  <c r="O22" i="12"/>
  <c r="O18" i="12"/>
  <c r="O17" i="12"/>
  <c r="O16" i="12"/>
  <c r="O15" i="12"/>
  <c r="O14" i="12"/>
  <c r="O13" i="12"/>
  <c r="O12" i="12"/>
  <c r="M36" i="12"/>
  <c r="M35" i="12"/>
  <c r="M34" i="12"/>
  <c r="M33" i="12"/>
  <c r="M29" i="12"/>
  <c r="M28" i="12"/>
  <c r="M27" i="12"/>
  <c r="M26" i="12" s="1"/>
  <c r="M23" i="12"/>
  <c r="M22" i="12"/>
  <c r="M21" i="12" s="1"/>
  <c r="M18" i="12"/>
  <c r="M17" i="12"/>
  <c r="M16" i="12"/>
  <c r="M15" i="12"/>
  <c r="M14" i="12"/>
  <c r="M13" i="12"/>
  <c r="M12" i="12"/>
  <c r="M11" i="12" s="1"/>
  <c r="AQ81" i="11"/>
  <c r="AQ80" i="11"/>
  <c r="AQ79" i="11"/>
  <c r="AQ78" i="11"/>
  <c r="AQ77" i="11"/>
  <c r="AQ76" i="11"/>
  <c r="AQ75" i="11"/>
  <c r="AQ74" i="11"/>
  <c r="AQ73" i="11"/>
  <c r="AQ69" i="11"/>
  <c r="AQ68" i="11"/>
  <c r="AQ67" i="11"/>
  <c r="AQ66" i="11"/>
  <c r="AQ65" i="11"/>
  <c r="AQ64" i="11"/>
  <c r="AQ63" i="11"/>
  <c r="AQ62" i="11"/>
  <c r="AQ61" i="11"/>
  <c r="AQ60" i="11"/>
  <c r="AQ59" i="11"/>
  <c r="AQ58" i="11"/>
  <c r="AQ57" i="11"/>
  <c r="AQ56" i="11"/>
  <c r="AQ55" i="11"/>
  <c r="AQ54" i="11"/>
  <c r="AQ53" i="11"/>
  <c r="AQ49" i="11"/>
  <c r="AQ48" i="11"/>
  <c r="AQ47" i="11"/>
  <c r="AQ46" i="11"/>
  <c r="AQ42" i="11"/>
  <c r="AQ41" i="11" s="1"/>
  <c r="AQ38" i="11"/>
  <c r="AQ37" i="11"/>
  <c r="AQ36" i="11"/>
  <c r="AQ35" i="11"/>
  <c r="AQ34" i="11"/>
  <c r="AQ33" i="11"/>
  <c r="AQ32" i="11"/>
  <c r="AQ31" i="11"/>
  <c r="AQ30" i="11"/>
  <c r="AQ29" i="11"/>
  <c r="AQ28" i="11"/>
  <c r="AQ27" i="11"/>
  <c r="AQ26" i="11"/>
  <c r="AQ25" i="11"/>
  <c r="AQ24" i="11"/>
  <c r="AQ20" i="11"/>
  <c r="AQ19" i="11"/>
  <c r="AQ18" i="11"/>
  <c r="AQ17" i="11"/>
  <c r="AQ13" i="11"/>
  <c r="AQ12" i="11"/>
  <c r="AQ11" i="11"/>
  <c r="AO81" i="11"/>
  <c r="AO80" i="11"/>
  <c r="AO79" i="11"/>
  <c r="AO78" i="11"/>
  <c r="AO77" i="11"/>
  <c r="AO76" i="11"/>
  <c r="AO75" i="11"/>
  <c r="AO74" i="11"/>
  <c r="AO73" i="11"/>
  <c r="AO69" i="11"/>
  <c r="AO68" i="11"/>
  <c r="AO67" i="11"/>
  <c r="AO66" i="11"/>
  <c r="AO65" i="11"/>
  <c r="AO64" i="11"/>
  <c r="AO63" i="11"/>
  <c r="AO62" i="11"/>
  <c r="AO61" i="11"/>
  <c r="AO60" i="11"/>
  <c r="AO59" i="11"/>
  <c r="AO58" i="11"/>
  <c r="AO57" i="11"/>
  <c r="AO56" i="11"/>
  <c r="AO55" i="11"/>
  <c r="AO54" i="11"/>
  <c r="AO53" i="11"/>
  <c r="AO49" i="11"/>
  <c r="AO48" i="11"/>
  <c r="AO47" i="11"/>
  <c r="AO46" i="11"/>
  <c r="AO42" i="11"/>
  <c r="AO41" i="11" s="1"/>
  <c r="AO38" i="11"/>
  <c r="AO37" i="11"/>
  <c r="AO36" i="11"/>
  <c r="AO35" i="11"/>
  <c r="AO34" i="11"/>
  <c r="AO33" i="11"/>
  <c r="AO32" i="11"/>
  <c r="AO31" i="11"/>
  <c r="AO30" i="11"/>
  <c r="AO29" i="11"/>
  <c r="AO28" i="11"/>
  <c r="AO27" i="11"/>
  <c r="AO26" i="11"/>
  <c r="AO25" i="11"/>
  <c r="AO24" i="11"/>
  <c r="AO20" i="11"/>
  <c r="AO19" i="11"/>
  <c r="AO18" i="11"/>
  <c r="AO17" i="11"/>
  <c r="AO13" i="11"/>
  <c r="AO12" i="11"/>
  <c r="AO11" i="11"/>
  <c r="AM81" i="11"/>
  <c r="AM80" i="11"/>
  <c r="AM79" i="11"/>
  <c r="AM78" i="11"/>
  <c r="AM77" i="11"/>
  <c r="AM76" i="11"/>
  <c r="AM75" i="11"/>
  <c r="AM74" i="11"/>
  <c r="AM73" i="11"/>
  <c r="AM69" i="11"/>
  <c r="AM68" i="11"/>
  <c r="AM67" i="11"/>
  <c r="AM66" i="11"/>
  <c r="AM65" i="11"/>
  <c r="AM64" i="11"/>
  <c r="AM63" i="11"/>
  <c r="AM62" i="11"/>
  <c r="AM61" i="11"/>
  <c r="AM60" i="11"/>
  <c r="AM59" i="11"/>
  <c r="AM58" i="11"/>
  <c r="AM57" i="11"/>
  <c r="AM56" i="11"/>
  <c r="AM55" i="11"/>
  <c r="AM54" i="11"/>
  <c r="AM53" i="11"/>
  <c r="AM49" i="11"/>
  <c r="AM48" i="11"/>
  <c r="AM47" i="11"/>
  <c r="AM46" i="11"/>
  <c r="AM42" i="11"/>
  <c r="AM41" i="11" s="1"/>
  <c r="AM38" i="11"/>
  <c r="AM37" i="11"/>
  <c r="AM36" i="11"/>
  <c r="AM35" i="11"/>
  <c r="AM34" i="11"/>
  <c r="AM33" i="11"/>
  <c r="AM32" i="11"/>
  <c r="AM31" i="11"/>
  <c r="AM30" i="11"/>
  <c r="AM29" i="11"/>
  <c r="AM28" i="11"/>
  <c r="AM27" i="11"/>
  <c r="AM26" i="11"/>
  <c r="AM25" i="11"/>
  <c r="AM24" i="11"/>
  <c r="AM20" i="11"/>
  <c r="AM19" i="11"/>
  <c r="AM18" i="11"/>
  <c r="AM17" i="11"/>
  <c r="AM13" i="11"/>
  <c r="AM12" i="11"/>
  <c r="AM11" i="11"/>
  <c r="AK81" i="11"/>
  <c r="AK80" i="11"/>
  <c r="AK79" i="11"/>
  <c r="AK78" i="11"/>
  <c r="AK77" i="11"/>
  <c r="AK76" i="11"/>
  <c r="AK75" i="11"/>
  <c r="AK74" i="11"/>
  <c r="AK73" i="11"/>
  <c r="AK69" i="11"/>
  <c r="AK68" i="11"/>
  <c r="AK67" i="11"/>
  <c r="AK66" i="11"/>
  <c r="AK65" i="11"/>
  <c r="AK64" i="11"/>
  <c r="AK63" i="11"/>
  <c r="AK62" i="11"/>
  <c r="AK61" i="11"/>
  <c r="AK60" i="11"/>
  <c r="AK59" i="11"/>
  <c r="AK58" i="11"/>
  <c r="AK57" i="11"/>
  <c r="AK56" i="11"/>
  <c r="AK55" i="11"/>
  <c r="AK54" i="11"/>
  <c r="AK53" i="11"/>
  <c r="AK49" i="11"/>
  <c r="AK48" i="11"/>
  <c r="AK47" i="11"/>
  <c r="AK46" i="11"/>
  <c r="AK42" i="11"/>
  <c r="AK41" i="11" s="1"/>
  <c r="AK38" i="11"/>
  <c r="AK37" i="11"/>
  <c r="AK36" i="11"/>
  <c r="AK35" i="11"/>
  <c r="AK34" i="11"/>
  <c r="AK33" i="11"/>
  <c r="AK32" i="11"/>
  <c r="AK31" i="11"/>
  <c r="AK30" i="11"/>
  <c r="AK29" i="11"/>
  <c r="AK28" i="11"/>
  <c r="AK27" i="11"/>
  <c r="AK26" i="11"/>
  <c r="AK25" i="11"/>
  <c r="AK24" i="11"/>
  <c r="AK20" i="11"/>
  <c r="AK19" i="11"/>
  <c r="AK18" i="11"/>
  <c r="AK17" i="11"/>
  <c r="AK13" i="11"/>
  <c r="AK12" i="11"/>
  <c r="AK11" i="11"/>
  <c r="AI81" i="11"/>
  <c r="AI80" i="11"/>
  <c r="AI79" i="11"/>
  <c r="AI78" i="11"/>
  <c r="AI77" i="11"/>
  <c r="AI76" i="11"/>
  <c r="AI75" i="11"/>
  <c r="AI74" i="11"/>
  <c r="AI73" i="11"/>
  <c r="AI69" i="11"/>
  <c r="AI68" i="11"/>
  <c r="AI67" i="11"/>
  <c r="AI66" i="11"/>
  <c r="AI65" i="11"/>
  <c r="AI64" i="11"/>
  <c r="AI63" i="11"/>
  <c r="AI62" i="11"/>
  <c r="AI61" i="11"/>
  <c r="AI60" i="11"/>
  <c r="AI59" i="11"/>
  <c r="AI58" i="11"/>
  <c r="AI57" i="11"/>
  <c r="AI56" i="11"/>
  <c r="AI55" i="11"/>
  <c r="AI54" i="11"/>
  <c r="AI53" i="11"/>
  <c r="AI49" i="11"/>
  <c r="AI48" i="11"/>
  <c r="AI47" i="11"/>
  <c r="AI46" i="11"/>
  <c r="AI42" i="11"/>
  <c r="AI41" i="11" s="1"/>
  <c r="AI38" i="11"/>
  <c r="AI37" i="11"/>
  <c r="AI36" i="11"/>
  <c r="AI35" i="11"/>
  <c r="AI34" i="11"/>
  <c r="AI33" i="11"/>
  <c r="AI32" i="11"/>
  <c r="AI31" i="11"/>
  <c r="AI30" i="11"/>
  <c r="AI29" i="11"/>
  <c r="AI28" i="11"/>
  <c r="AI27" i="11"/>
  <c r="AI26" i="11"/>
  <c r="AI25" i="11"/>
  <c r="AI24" i="11"/>
  <c r="AI20" i="11"/>
  <c r="AI19" i="11"/>
  <c r="AI18" i="11"/>
  <c r="AI17" i="11"/>
  <c r="AI13" i="11"/>
  <c r="AI12" i="11"/>
  <c r="AI11" i="11"/>
  <c r="AG81" i="11"/>
  <c r="AG80" i="11"/>
  <c r="AG79" i="11"/>
  <c r="AG78" i="11"/>
  <c r="AG77" i="11"/>
  <c r="AG76" i="11"/>
  <c r="AG75" i="11"/>
  <c r="AG74" i="11"/>
  <c r="AG73" i="11"/>
  <c r="AG69" i="11"/>
  <c r="AG68" i="11"/>
  <c r="AG67" i="11"/>
  <c r="AG66" i="11"/>
  <c r="AG65" i="11"/>
  <c r="AG64" i="11"/>
  <c r="AG63" i="11"/>
  <c r="AG62" i="11"/>
  <c r="AG61" i="11"/>
  <c r="AG60" i="11"/>
  <c r="AG59" i="11"/>
  <c r="AG58" i="11"/>
  <c r="AG57" i="11"/>
  <c r="AG56" i="11"/>
  <c r="AG55" i="11"/>
  <c r="AG54" i="11"/>
  <c r="AG53" i="11"/>
  <c r="AG49" i="11"/>
  <c r="AG48" i="11"/>
  <c r="AG47" i="11"/>
  <c r="AG46" i="11"/>
  <c r="AG42" i="11"/>
  <c r="AG41" i="11" s="1"/>
  <c r="AG38" i="11"/>
  <c r="AG37" i="11"/>
  <c r="AG36" i="11"/>
  <c r="AG35" i="11"/>
  <c r="AG34" i="11"/>
  <c r="AG33" i="11"/>
  <c r="AG32" i="11"/>
  <c r="AG31" i="11"/>
  <c r="AG30" i="11"/>
  <c r="AG29" i="11"/>
  <c r="AG28" i="11"/>
  <c r="AG27" i="11"/>
  <c r="AG26" i="11"/>
  <c r="AG25" i="11"/>
  <c r="AG24" i="11"/>
  <c r="AG20" i="11"/>
  <c r="AG19" i="11"/>
  <c r="AG18" i="11"/>
  <c r="AG17" i="11"/>
  <c r="AG13" i="11"/>
  <c r="AG12" i="11"/>
  <c r="AG11" i="11"/>
  <c r="AE81" i="11"/>
  <c r="AE80" i="11"/>
  <c r="AE79" i="11"/>
  <c r="AE78" i="11"/>
  <c r="AE77" i="11"/>
  <c r="AE76" i="11"/>
  <c r="AE75" i="11"/>
  <c r="AE74" i="11"/>
  <c r="AE73" i="11"/>
  <c r="AE69" i="11"/>
  <c r="AE68" i="11"/>
  <c r="AE67" i="11"/>
  <c r="AE66" i="11"/>
  <c r="AE65" i="11"/>
  <c r="AE64" i="11"/>
  <c r="AE63" i="11"/>
  <c r="AE62" i="11"/>
  <c r="AE61" i="11"/>
  <c r="AE60" i="11"/>
  <c r="AE59" i="11"/>
  <c r="AE58" i="11"/>
  <c r="AE57" i="11"/>
  <c r="AE56" i="11"/>
  <c r="AE55" i="11"/>
  <c r="AE54" i="11"/>
  <c r="AE53" i="11"/>
  <c r="AE49" i="11"/>
  <c r="AE48" i="11"/>
  <c r="AE47" i="11"/>
  <c r="AE46" i="11"/>
  <c r="AE42" i="11"/>
  <c r="AE41" i="11" s="1"/>
  <c r="AE38" i="11"/>
  <c r="AE37" i="11"/>
  <c r="AE36" i="11"/>
  <c r="AE35" i="11"/>
  <c r="AE34" i="11"/>
  <c r="AE33" i="11"/>
  <c r="AE32" i="11"/>
  <c r="AE31" i="11"/>
  <c r="AE30" i="11"/>
  <c r="AE29" i="11"/>
  <c r="AE28" i="11"/>
  <c r="AE27" i="11"/>
  <c r="AE26" i="11"/>
  <c r="AE25" i="11"/>
  <c r="AE24" i="11"/>
  <c r="AE20" i="11"/>
  <c r="AE19" i="11"/>
  <c r="AE18" i="11"/>
  <c r="AE17" i="11"/>
  <c r="AE13" i="11"/>
  <c r="AE12" i="11"/>
  <c r="AE11" i="11"/>
  <c r="AC81" i="11"/>
  <c r="AC80" i="11"/>
  <c r="AC79" i="11"/>
  <c r="AC78" i="11"/>
  <c r="AC77" i="11"/>
  <c r="AC76" i="11"/>
  <c r="AC75" i="11"/>
  <c r="AC74" i="11"/>
  <c r="AC73" i="11"/>
  <c r="AC69" i="11"/>
  <c r="AC68" i="11"/>
  <c r="AC67" i="11"/>
  <c r="AC66" i="11"/>
  <c r="AC65" i="11"/>
  <c r="AC64" i="11"/>
  <c r="AC63" i="11"/>
  <c r="AC62" i="11"/>
  <c r="AC61" i="11"/>
  <c r="AC60" i="11"/>
  <c r="AC59" i="11"/>
  <c r="AC58" i="11"/>
  <c r="AC57" i="11"/>
  <c r="AC56" i="11"/>
  <c r="AC55" i="11"/>
  <c r="AC54" i="11"/>
  <c r="AC53" i="11"/>
  <c r="AC49" i="11"/>
  <c r="AC48" i="11"/>
  <c r="AC47" i="11"/>
  <c r="AC46" i="11"/>
  <c r="AC42" i="11"/>
  <c r="AC41" i="11" s="1"/>
  <c r="AC38" i="11"/>
  <c r="AC37" i="11"/>
  <c r="AC36" i="11"/>
  <c r="AC35" i="11"/>
  <c r="AC34" i="11"/>
  <c r="AC33" i="11"/>
  <c r="AC32" i="11"/>
  <c r="AC31" i="11"/>
  <c r="AC30" i="11"/>
  <c r="AC29" i="11"/>
  <c r="AC28" i="11"/>
  <c r="AC27" i="11"/>
  <c r="AC26" i="11"/>
  <c r="AC25" i="11"/>
  <c r="AC24" i="11"/>
  <c r="AC20" i="11"/>
  <c r="AC19" i="11"/>
  <c r="AC18" i="11"/>
  <c r="AC17" i="11"/>
  <c r="AC13" i="11"/>
  <c r="AC12" i="11"/>
  <c r="AC11" i="11"/>
  <c r="AA81" i="11"/>
  <c r="AA80" i="11"/>
  <c r="AA79" i="11"/>
  <c r="AA78" i="11"/>
  <c r="AA77" i="11"/>
  <c r="AA76" i="11"/>
  <c r="AA75" i="11"/>
  <c r="AA74" i="11"/>
  <c r="AA73" i="11"/>
  <c r="AA69" i="11"/>
  <c r="AA68" i="11"/>
  <c r="AA67" i="11"/>
  <c r="AA66" i="11"/>
  <c r="AA65" i="11"/>
  <c r="AA64" i="11"/>
  <c r="AA63" i="11"/>
  <c r="AA62" i="11"/>
  <c r="AA61" i="11"/>
  <c r="AA60" i="11"/>
  <c r="AA59" i="11"/>
  <c r="AA58" i="11"/>
  <c r="AA57" i="11"/>
  <c r="AA56" i="11"/>
  <c r="AA55" i="11"/>
  <c r="AA54" i="11"/>
  <c r="AA53" i="11"/>
  <c r="AA49" i="11"/>
  <c r="AA48" i="11"/>
  <c r="AA47" i="11"/>
  <c r="AA46" i="11"/>
  <c r="AA42" i="11"/>
  <c r="AA41" i="11" s="1"/>
  <c r="AA38" i="11"/>
  <c r="AA37" i="11"/>
  <c r="AA36" i="11"/>
  <c r="AA35" i="11"/>
  <c r="AA34" i="11"/>
  <c r="AA33" i="11"/>
  <c r="AA32" i="11"/>
  <c r="AA31" i="11"/>
  <c r="AA30" i="11"/>
  <c r="AA29" i="11"/>
  <c r="AA28" i="11"/>
  <c r="AA27" i="11"/>
  <c r="AA26" i="11"/>
  <c r="AA25" i="11"/>
  <c r="AA24" i="11"/>
  <c r="AA20" i="11"/>
  <c r="AA19" i="11"/>
  <c r="AA18" i="11"/>
  <c r="AA17" i="11"/>
  <c r="AA13" i="11"/>
  <c r="AA12" i="11"/>
  <c r="AA11" i="11"/>
  <c r="Y81" i="11"/>
  <c r="Y80" i="11"/>
  <c r="Y79" i="11"/>
  <c r="Y78" i="11"/>
  <c r="Y77" i="11"/>
  <c r="Y76" i="11"/>
  <c r="Y75" i="11"/>
  <c r="Y74" i="11"/>
  <c r="Y73" i="11"/>
  <c r="Y69" i="11"/>
  <c r="Y68" i="11"/>
  <c r="Y67" i="11"/>
  <c r="Y66" i="11"/>
  <c r="Y65" i="11"/>
  <c r="Y64" i="11"/>
  <c r="Y63" i="11"/>
  <c r="Y62" i="11"/>
  <c r="Y61" i="11"/>
  <c r="Y60" i="11"/>
  <c r="Y59" i="11"/>
  <c r="Y58" i="11"/>
  <c r="Y57" i="11"/>
  <c r="Y56" i="11"/>
  <c r="Y55" i="11"/>
  <c r="Y54" i="11"/>
  <c r="Y53" i="11"/>
  <c r="Y49" i="11"/>
  <c r="Y48" i="11"/>
  <c r="Y47" i="11"/>
  <c r="Y46" i="11"/>
  <c r="Y42" i="11"/>
  <c r="Y41" i="11" s="1"/>
  <c r="Y38" i="11"/>
  <c r="Y37" i="11"/>
  <c r="Y36" i="11"/>
  <c r="Y35" i="11"/>
  <c r="Y34" i="11"/>
  <c r="Y33" i="11"/>
  <c r="Y32" i="11"/>
  <c r="Y31" i="11"/>
  <c r="Y30" i="11"/>
  <c r="Y29" i="11"/>
  <c r="Y28" i="11"/>
  <c r="Y27" i="11"/>
  <c r="Y26" i="11"/>
  <c r="Y25" i="11"/>
  <c r="Y24" i="11"/>
  <c r="Y20" i="11"/>
  <c r="Y19" i="11"/>
  <c r="Y18" i="11"/>
  <c r="Y17" i="11"/>
  <c r="Y16" i="11"/>
  <c r="Y13" i="11"/>
  <c r="Y12" i="11"/>
  <c r="Y11" i="11"/>
  <c r="W81" i="11"/>
  <c r="W80" i="11"/>
  <c r="W79" i="11"/>
  <c r="W78" i="11"/>
  <c r="W77" i="11"/>
  <c r="W76" i="11"/>
  <c r="W75" i="11"/>
  <c r="W74" i="11"/>
  <c r="W73" i="11"/>
  <c r="W69" i="11"/>
  <c r="W68" i="11"/>
  <c r="W67" i="11"/>
  <c r="W66" i="11"/>
  <c r="W65" i="11"/>
  <c r="W64" i="11"/>
  <c r="W63" i="11"/>
  <c r="W62" i="11"/>
  <c r="W61" i="11"/>
  <c r="W60" i="11"/>
  <c r="W59" i="11"/>
  <c r="W58" i="11"/>
  <c r="W57" i="11"/>
  <c r="W56" i="11"/>
  <c r="W55" i="11"/>
  <c r="W54" i="11"/>
  <c r="W53" i="11"/>
  <c r="W49" i="11"/>
  <c r="W48" i="11"/>
  <c r="W47" i="11"/>
  <c r="W46" i="11"/>
  <c r="W42" i="11"/>
  <c r="W41" i="11" s="1"/>
  <c r="W38" i="11"/>
  <c r="W37" i="11"/>
  <c r="W36" i="11"/>
  <c r="W35" i="11"/>
  <c r="W34" i="11"/>
  <c r="W33" i="11"/>
  <c r="W32" i="11"/>
  <c r="W31" i="11"/>
  <c r="W30" i="11"/>
  <c r="W29" i="11"/>
  <c r="W28" i="11"/>
  <c r="W27" i="11"/>
  <c r="W26" i="11"/>
  <c r="W25" i="11"/>
  <c r="W24" i="11"/>
  <c r="W20" i="11"/>
  <c r="W19" i="11"/>
  <c r="W18" i="11"/>
  <c r="W17" i="11"/>
  <c r="W13" i="11"/>
  <c r="W12" i="11"/>
  <c r="W11" i="11"/>
  <c r="U81" i="11"/>
  <c r="U80" i="11"/>
  <c r="U79" i="11"/>
  <c r="U78" i="11"/>
  <c r="U77" i="11"/>
  <c r="U76" i="11"/>
  <c r="U75" i="11"/>
  <c r="U74" i="11"/>
  <c r="U73" i="11"/>
  <c r="U69" i="11"/>
  <c r="U68" i="11"/>
  <c r="U67" i="11"/>
  <c r="U66" i="11"/>
  <c r="U65" i="11"/>
  <c r="U64" i="11"/>
  <c r="U63" i="11"/>
  <c r="U62" i="11"/>
  <c r="U61" i="11"/>
  <c r="U60" i="11"/>
  <c r="U59" i="11"/>
  <c r="U58" i="11"/>
  <c r="U57" i="11"/>
  <c r="U56" i="11"/>
  <c r="U55" i="11"/>
  <c r="U54" i="11"/>
  <c r="U53" i="11"/>
  <c r="U49" i="11"/>
  <c r="U48" i="11"/>
  <c r="U47" i="11"/>
  <c r="U46" i="11"/>
  <c r="U42" i="11"/>
  <c r="U41" i="11" s="1"/>
  <c r="U38" i="11"/>
  <c r="U37" i="11"/>
  <c r="U36" i="11"/>
  <c r="U35" i="11"/>
  <c r="U34" i="11"/>
  <c r="U33" i="11"/>
  <c r="U32" i="11"/>
  <c r="U31" i="11"/>
  <c r="U30" i="11"/>
  <c r="U29" i="11"/>
  <c r="U28" i="11"/>
  <c r="U27" i="11"/>
  <c r="U26" i="11"/>
  <c r="U25" i="11"/>
  <c r="U24" i="11"/>
  <c r="U20" i="11"/>
  <c r="U19" i="11"/>
  <c r="U18" i="11"/>
  <c r="U17" i="11"/>
  <c r="U13" i="11"/>
  <c r="U12" i="11"/>
  <c r="U11" i="11"/>
  <c r="S81" i="11"/>
  <c r="S80" i="11"/>
  <c r="S79" i="11"/>
  <c r="S78" i="11"/>
  <c r="S77" i="11"/>
  <c r="S76" i="11"/>
  <c r="S75" i="11"/>
  <c r="S74" i="11"/>
  <c r="S73" i="11"/>
  <c r="S69" i="11"/>
  <c r="S68" i="11"/>
  <c r="S67" i="11"/>
  <c r="S66" i="11"/>
  <c r="S65" i="11"/>
  <c r="S64" i="11"/>
  <c r="S63" i="11"/>
  <c r="S62" i="11"/>
  <c r="S61" i="11"/>
  <c r="S60" i="11"/>
  <c r="S59" i="11"/>
  <c r="S58" i="11"/>
  <c r="S57" i="11"/>
  <c r="S56" i="11"/>
  <c r="S55" i="11"/>
  <c r="S54" i="11"/>
  <c r="S53" i="11"/>
  <c r="S49" i="11"/>
  <c r="S48" i="11"/>
  <c r="S47" i="11"/>
  <c r="S46" i="11"/>
  <c r="S42" i="11"/>
  <c r="S41" i="11" s="1"/>
  <c r="S38" i="11"/>
  <c r="S37" i="11"/>
  <c r="S36" i="11"/>
  <c r="S35" i="11"/>
  <c r="S34" i="11"/>
  <c r="S33" i="11"/>
  <c r="S32" i="11"/>
  <c r="S31" i="11"/>
  <c r="S30" i="11"/>
  <c r="S29" i="11"/>
  <c r="S28" i="11"/>
  <c r="S27" i="11"/>
  <c r="S26" i="11"/>
  <c r="S25" i="11"/>
  <c r="S24" i="11"/>
  <c r="S20" i="11"/>
  <c r="S19" i="11"/>
  <c r="S18" i="11"/>
  <c r="S17" i="11"/>
  <c r="S13" i="11"/>
  <c r="S12" i="11"/>
  <c r="S11" i="11"/>
  <c r="Q81" i="11"/>
  <c r="Q80" i="11"/>
  <c r="Q79" i="11"/>
  <c r="Q78" i="11"/>
  <c r="Q77" i="11"/>
  <c r="Q76" i="11"/>
  <c r="Q75" i="11"/>
  <c r="Q74" i="11"/>
  <c r="Q73" i="11"/>
  <c r="Q69" i="11"/>
  <c r="Q68" i="11"/>
  <c r="Q67" i="11"/>
  <c r="Q66" i="11"/>
  <c r="Q65" i="11"/>
  <c r="Q64" i="11"/>
  <c r="Q63" i="11"/>
  <c r="Q62" i="11"/>
  <c r="Q61" i="11"/>
  <c r="Q60" i="11"/>
  <c r="Q59" i="11"/>
  <c r="Q58" i="11"/>
  <c r="Q57" i="11"/>
  <c r="Q56" i="11"/>
  <c r="Q55" i="11"/>
  <c r="Q54" i="11"/>
  <c r="Q53" i="11"/>
  <c r="Q49" i="11"/>
  <c r="Q48" i="11"/>
  <c r="Q47" i="11"/>
  <c r="Q46" i="11"/>
  <c r="Q42" i="11"/>
  <c r="Q41" i="11" s="1"/>
  <c r="Q38" i="11"/>
  <c r="Q37" i="11"/>
  <c r="Q36" i="11"/>
  <c r="Q35" i="11"/>
  <c r="Q34" i="11"/>
  <c r="Q33" i="11"/>
  <c r="Q32" i="11"/>
  <c r="Q31" i="11"/>
  <c r="Q30" i="11"/>
  <c r="Q29" i="11"/>
  <c r="Q28" i="11"/>
  <c r="Q27" i="11"/>
  <c r="Q26" i="11"/>
  <c r="Q25" i="11"/>
  <c r="Q24" i="11"/>
  <c r="Q20" i="11"/>
  <c r="Q19" i="11"/>
  <c r="Q18" i="11"/>
  <c r="Q17" i="11"/>
  <c r="Q13" i="11"/>
  <c r="Q12" i="11"/>
  <c r="Q11" i="11"/>
  <c r="O81" i="11"/>
  <c r="O80" i="11"/>
  <c r="O79" i="11"/>
  <c r="O78" i="11"/>
  <c r="O77" i="11"/>
  <c r="O76" i="11"/>
  <c r="O75" i="11"/>
  <c r="O74" i="11"/>
  <c r="O73" i="11"/>
  <c r="O69" i="11"/>
  <c r="O68" i="11"/>
  <c r="O67" i="11"/>
  <c r="O66" i="11"/>
  <c r="O65" i="11"/>
  <c r="O64" i="11"/>
  <c r="O63" i="11"/>
  <c r="O62" i="11"/>
  <c r="O61" i="11"/>
  <c r="O60" i="11"/>
  <c r="O59" i="11"/>
  <c r="O58" i="11"/>
  <c r="O57" i="11"/>
  <c r="O56" i="11"/>
  <c r="O55" i="11"/>
  <c r="O54" i="11"/>
  <c r="O53" i="11"/>
  <c r="O49" i="11"/>
  <c r="O48" i="11"/>
  <c r="O47" i="11"/>
  <c r="O46" i="11"/>
  <c r="O42" i="11"/>
  <c r="O41" i="11" s="1"/>
  <c r="O38" i="11"/>
  <c r="O37" i="11"/>
  <c r="O36" i="11"/>
  <c r="O35" i="11"/>
  <c r="O34" i="11"/>
  <c r="O33" i="11"/>
  <c r="O32" i="11"/>
  <c r="O31" i="11"/>
  <c r="O30" i="11"/>
  <c r="O29" i="11"/>
  <c r="O28" i="11"/>
  <c r="O27" i="11"/>
  <c r="O26" i="11"/>
  <c r="O25" i="11"/>
  <c r="O24" i="11"/>
  <c r="O20" i="11"/>
  <c r="O19" i="11"/>
  <c r="O18" i="11"/>
  <c r="O17" i="11"/>
  <c r="O13" i="11"/>
  <c r="O12" i="11"/>
  <c r="O11" i="11"/>
  <c r="M81" i="11"/>
  <c r="M80" i="11"/>
  <c r="M79" i="11"/>
  <c r="M78" i="11"/>
  <c r="M77" i="11"/>
  <c r="M76" i="11"/>
  <c r="M75" i="11"/>
  <c r="M74" i="11"/>
  <c r="M73" i="11"/>
  <c r="M72" i="11" s="1"/>
  <c r="M69" i="11"/>
  <c r="M68" i="11"/>
  <c r="M67" i="11"/>
  <c r="M66" i="11"/>
  <c r="M65" i="11"/>
  <c r="M64" i="11"/>
  <c r="M63" i="11"/>
  <c r="M62" i="11"/>
  <c r="M61" i="11"/>
  <c r="M60" i="11"/>
  <c r="M59" i="11"/>
  <c r="M58" i="11"/>
  <c r="M57" i="11"/>
  <c r="M56" i="11"/>
  <c r="M55" i="11"/>
  <c r="M54" i="11"/>
  <c r="M53" i="11"/>
  <c r="M52" i="11" s="1"/>
  <c r="M49" i="11"/>
  <c r="M48" i="11"/>
  <c r="M47" i="11"/>
  <c r="M46" i="11"/>
  <c r="M45" i="11" s="1"/>
  <c r="M42" i="11"/>
  <c r="M41" i="11" s="1"/>
  <c r="M38" i="11"/>
  <c r="M37" i="11"/>
  <c r="M36" i="11"/>
  <c r="M35" i="11"/>
  <c r="M34" i="11"/>
  <c r="M33" i="11"/>
  <c r="M32" i="11"/>
  <c r="M31" i="11"/>
  <c r="M30" i="11"/>
  <c r="M29" i="11"/>
  <c r="M28" i="11"/>
  <c r="M27" i="11"/>
  <c r="M26" i="11"/>
  <c r="M23" i="11" s="1"/>
  <c r="M25" i="11"/>
  <c r="M24" i="11"/>
  <c r="M20" i="11"/>
  <c r="M19" i="11"/>
  <c r="M18" i="11"/>
  <c r="M17" i="11"/>
  <c r="M16" i="11" s="1"/>
  <c r="M13" i="11"/>
  <c r="M12" i="11"/>
  <c r="M11" i="11"/>
  <c r="M10" i="11" s="1"/>
  <c r="AQ114" i="10"/>
  <c r="AQ113" i="10"/>
  <c r="AQ112" i="10"/>
  <c r="AQ107" i="10"/>
  <c r="AQ105" i="10"/>
  <c r="AQ103" i="10"/>
  <c r="AQ101" i="10"/>
  <c r="AQ99" i="10"/>
  <c r="AQ97" i="10"/>
  <c r="AQ95" i="10"/>
  <c r="AQ93" i="10"/>
  <c r="AQ92" i="10"/>
  <c r="AQ91" i="10"/>
  <c r="AQ90" i="10"/>
  <c r="AQ88" i="10"/>
  <c r="AQ87" i="10"/>
  <c r="AQ86" i="10"/>
  <c r="AQ84" i="10"/>
  <c r="AQ83" i="10"/>
  <c r="AQ82" i="10"/>
  <c r="AQ81" i="10"/>
  <c r="AQ80" i="10"/>
  <c r="AQ78" i="10"/>
  <c r="AQ73" i="10"/>
  <c r="AQ71" i="10"/>
  <c r="AQ70" i="10"/>
  <c r="AQ68" i="10"/>
  <c r="AQ66" i="10"/>
  <c r="AQ64" i="10"/>
  <c r="AQ62" i="10"/>
  <c r="AQ60" i="10"/>
  <c r="AQ58" i="10"/>
  <c r="AQ56" i="10"/>
  <c r="AQ54" i="10"/>
  <c r="AQ52" i="10"/>
  <c r="AQ50" i="10"/>
  <c r="AQ48" i="10"/>
  <c r="AQ46" i="10"/>
  <c r="AQ44" i="10"/>
  <c r="AQ43" i="10"/>
  <c r="AQ41" i="10"/>
  <c r="AQ39" i="10"/>
  <c r="AQ37" i="10"/>
  <c r="AQ35" i="10"/>
  <c r="AQ33" i="10"/>
  <c r="AQ31" i="10"/>
  <c r="AQ29" i="10"/>
  <c r="AQ28" i="10"/>
  <c r="AQ26" i="10"/>
  <c r="AQ24" i="10"/>
  <c r="AQ22" i="10"/>
  <c r="AQ20" i="10"/>
  <c r="AQ18" i="10"/>
  <c r="AQ16" i="10"/>
  <c r="AQ15" i="10"/>
  <c r="AQ13" i="10"/>
  <c r="AQ11" i="10"/>
  <c r="AO114" i="10"/>
  <c r="AO113" i="10"/>
  <c r="AO112" i="10"/>
  <c r="AO107" i="10"/>
  <c r="AO105" i="10"/>
  <c r="AO103" i="10"/>
  <c r="AO101" i="10"/>
  <c r="AO99" i="10"/>
  <c r="AO97" i="10"/>
  <c r="AO95" i="10"/>
  <c r="AO93" i="10"/>
  <c r="AO92" i="10"/>
  <c r="AO91" i="10"/>
  <c r="AO90" i="10"/>
  <c r="AO88" i="10"/>
  <c r="AO87" i="10"/>
  <c r="AO86" i="10"/>
  <c r="AO84" i="10"/>
  <c r="AO83" i="10"/>
  <c r="AO82" i="10"/>
  <c r="AO81" i="10"/>
  <c r="AO80" i="10"/>
  <c r="AO78" i="10"/>
  <c r="AO73" i="10"/>
  <c r="AO71" i="10"/>
  <c r="AO70" i="10"/>
  <c r="AO68" i="10"/>
  <c r="AO66" i="10"/>
  <c r="AO64" i="10"/>
  <c r="AO62" i="10"/>
  <c r="AO60" i="10"/>
  <c r="AO58" i="10"/>
  <c r="AO56" i="10"/>
  <c r="AO54" i="10"/>
  <c r="AO52" i="10"/>
  <c r="AO50" i="10"/>
  <c r="AO48" i="10"/>
  <c r="AO46" i="10"/>
  <c r="AO44" i="10"/>
  <c r="AO43" i="10"/>
  <c r="AO41" i="10"/>
  <c r="AO39" i="10"/>
  <c r="AO37" i="10"/>
  <c r="AO35" i="10"/>
  <c r="AO33" i="10"/>
  <c r="AO31" i="10"/>
  <c r="AO29" i="10"/>
  <c r="AO28" i="10"/>
  <c r="AO26" i="10"/>
  <c r="AO24" i="10"/>
  <c r="AO22" i="10"/>
  <c r="AO20" i="10"/>
  <c r="AO18" i="10"/>
  <c r="AO16" i="10"/>
  <c r="AO15" i="10"/>
  <c r="AO13" i="10"/>
  <c r="AO11" i="10"/>
  <c r="AM114" i="10"/>
  <c r="AM113" i="10"/>
  <c r="AM112" i="10"/>
  <c r="AM107" i="10"/>
  <c r="AM105" i="10"/>
  <c r="AM103" i="10"/>
  <c r="AM101" i="10"/>
  <c r="AM99" i="10"/>
  <c r="AM97" i="10"/>
  <c r="AM95" i="10"/>
  <c r="AM93" i="10"/>
  <c r="AM92" i="10"/>
  <c r="AM91" i="10"/>
  <c r="AM90" i="10"/>
  <c r="AM88" i="10"/>
  <c r="AM87" i="10"/>
  <c r="AM86" i="10"/>
  <c r="AM84" i="10"/>
  <c r="AM83" i="10"/>
  <c r="AM82" i="10"/>
  <c r="AM81" i="10"/>
  <c r="AM80" i="10"/>
  <c r="AM78" i="10"/>
  <c r="AM73" i="10"/>
  <c r="AM71" i="10"/>
  <c r="AM70" i="10"/>
  <c r="AM68" i="10"/>
  <c r="AM66" i="10"/>
  <c r="AM64" i="10"/>
  <c r="AM62" i="10"/>
  <c r="AM60" i="10"/>
  <c r="AM58" i="10"/>
  <c r="AM56" i="10"/>
  <c r="AM54" i="10"/>
  <c r="AM52" i="10"/>
  <c r="AM50" i="10"/>
  <c r="AM48" i="10"/>
  <c r="AM46" i="10"/>
  <c r="AM44" i="10"/>
  <c r="AM43" i="10"/>
  <c r="AM41" i="10"/>
  <c r="AM39" i="10"/>
  <c r="AM37" i="10"/>
  <c r="AM35" i="10"/>
  <c r="AM33" i="10"/>
  <c r="AM31" i="10"/>
  <c r="AM29" i="10"/>
  <c r="AM28" i="10"/>
  <c r="AM26" i="10"/>
  <c r="AM24" i="10"/>
  <c r="AM22" i="10"/>
  <c r="AM20" i="10"/>
  <c r="AM18" i="10"/>
  <c r="AM16" i="10"/>
  <c r="AM15" i="10"/>
  <c r="AM13" i="10"/>
  <c r="AM11" i="10"/>
  <c r="AK114" i="10"/>
  <c r="AK113" i="10"/>
  <c r="AK112" i="10"/>
  <c r="AK107" i="10"/>
  <c r="AK105" i="10"/>
  <c r="AK103" i="10"/>
  <c r="AK101" i="10"/>
  <c r="AK99" i="10"/>
  <c r="AK97" i="10"/>
  <c r="AK95" i="10"/>
  <c r="AK93" i="10"/>
  <c r="AK92" i="10"/>
  <c r="AK91" i="10"/>
  <c r="AK90" i="10"/>
  <c r="AK88" i="10"/>
  <c r="AK87" i="10"/>
  <c r="AK86" i="10"/>
  <c r="AK84" i="10"/>
  <c r="AK83" i="10"/>
  <c r="AK82" i="10"/>
  <c r="AK81" i="10"/>
  <c r="AK80" i="10"/>
  <c r="AK78" i="10"/>
  <c r="AK73" i="10"/>
  <c r="AK71" i="10"/>
  <c r="AK70" i="10"/>
  <c r="AK68" i="10"/>
  <c r="AK66" i="10"/>
  <c r="AK64" i="10"/>
  <c r="AK62" i="10"/>
  <c r="AK60" i="10"/>
  <c r="AK58" i="10"/>
  <c r="AK56" i="10"/>
  <c r="AK54" i="10"/>
  <c r="AK52" i="10"/>
  <c r="AK50" i="10"/>
  <c r="AK48" i="10"/>
  <c r="AK46" i="10"/>
  <c r="AK44" i="10"/>
  <c r="AK43" i="10"/>
  <c r="AK41" i="10"/>
  <c r="AK39" i="10"/>
  <c r="AK37" i="10"/>
  <c r="AK35" i="10"/>
  <c r="AK33" i="10"/>
  <c r="AK31" i="10"/>
  <c r="AK29" i="10"/>
  <c r="AK28" i="10"/>
  <c r="AK26" i="10"/>
  <c r="AK24" i="10"/>
  <c r="AK22" i="10"/>
  <c r="AK20" i="10"/>
  <c r="AK18" i="10"/>
  <c r="AK16" i="10"/>
  <c r="AK15" i="10"/>
  <c r="AK13" i="10"/>
  <c r="AK11" i="10"/>
  <c r="AI114" i="10"/>
  <c r="AI113" i="10"/>
  <c r="AI112" i="10"/>
  <c r="AI107" i="10"/>
  <c r="AI105" i="10"/>
  <c r="AI103" i="10"/>
  <c r="AI101" i="10"/>
  <c r="AI99" i="10"/>
  <c r="AI97" i="10"/>
  <c r="AI95" i="10"/>
  <c r="AI93" i="10"/>
  <c r="AI92" i="10"/>
  <c r="AI91" i="10"/>
  <c r="AI90" i="10"/>
  <c r="AI88" i="10"/>
  <c r="AI87" i="10"/>
  <c r="AI86" i="10"/>
  <c r="AI84" i="10"/>
  <c r="AI83" i="10"/>
  <c r="AI82" i="10"/>
  <c r="AI81" i="10"/>
  <c r="AI80" i="10"/>
  <c r="AI78" i="10"/>
  <c r="AI73" i="10"/>
  <c r="AI71" i="10"/>
  <c r="AI70" i="10"/>
  <c r="AI68" i="10"/>
  <c r="AI66" i="10"/>
  <c r="AI64" i="10"/>
  <c r="AI62" i="10"/>
  <c r="AI60" i="10"/>
  <c r="AI58" i="10"/>
  <c r="AI56" i="10"/>
  <c r="AI54" i="10"/>
  <c r="AI52" i="10"/>
  <c r="AI50" i="10"/>
  <c r="AI48" i="10"/>
  <c r="AI46" i="10"/>
  <c r="AI44" i="10"/>
  <c r="AI43" i="10"/>
  <c r="AI41" i="10"/>
  <c r="AI39" i="10"/>
  <c r="AI37" i="10"/>
  <c r="AI35" i="10"/>
  <c r="AI33" i="10"/>
  <c r="AI31" i="10"/>
  <c r="AI29" i="10"/>
  <c r="AI28" i="10"/>
  <c r="AI26" i="10"/>
  <c r="AI24" i="10"/>
  <c r="AI22" i="10"/>
  <c r="AI20" i="10"/>
  <c r="AI18" i="10"/>
  <c r="AI16" i="10"/>
  <c r="AI15" i="10"/>
  <c r="AI13" i="10"/>
  <c r="AI11" i="10"/>
  <c r="AG114" i="10"/>
  <c r="AG113" i="10"/>
  <c r="AG112" i="10"/>
  <c r="AG107" i="10"/>
  <c r="AG105" i="10"/>
  <c r="AG103" i="10"/>
  <c r="AG101" i="10"/>
  <c r="AG99" i="10"/>
  <c r="AG97" i="10"/>
  <c r="AG95" i="10"/>
  <c r="AG93" i="10"/>
  <c r="AG92" i="10"/>
  <c r="AG91" i="10"/>
  <c r="AG90" i="10"/>
  <c r="AG88" i="10"/>
  <c r="AG87" i="10"/>
  <c r="AG86" i="10"/>
  <c r="AG84" i="10"/>
  <c r="AG83" i="10"/>
  <c r="AG82" i="10"/>
  <c r="AG81" i="10"/>
  <c r="AG80" i="10"/>
  <c r="AG78" i="10"/>
  <c r="AG73" i="10"/>
  <c r="AG71" i="10"/>
  <c r="AG70" i="10"/>
  <c r="AG68" i="10"/>
  <c r="AG66" i="10"/>
  <c r="AG64" i="10"/>
  <c r="AG62" i="10"/>
  <c r="AG60" i="10"/>
  <c r="AG58" i="10"/>
  <c r="AG56" i="10"/>
  <c r="AG54" i="10"/>
  <c r="AG52" i="10"/>
  <c r="AG50" i="10"/>
  <c r="AG48" i="10"/>
  <c r="AG46" i="10"/>
  <c r="AG44" i="10"/>
  <c r="AG43" i="10"/>
  <c r="AG41" i="10"/>
  <c r="AG39" i="10"/>
  <c r="AG37" i="10"/>
  <c r="AG35" i="10"/>
  <c r="AG33" i="10"/>
  <c r="AG31" i="10"/>
  <c r="AG29" i="10"/>
  <c r="AG28" i="10"/>
  <c r="AG26" i="10"/>
  <c r="AG24" i="10"/>
  <c r="AG22" i="10"/>
  <c r="AG20" i="10"/>
  <c r="AG18" i="10"/>
  <c r="AG16" i="10"/>
  <c r="AG15" i="10"/>
  <c r="AG13" i="10"/>
  <c r="AG11" i="10"/>
  <c r="AE114" i="10"/>
  <c r="AE113" i="10"/>
  <c r="AE112" i="10"/>
  <c r="AE107" i="10"/>
  <c r="AE105" i="10"/>
  <c r="AE103" i="10"/>
  <c r="AE101" i="10"/>
  <c r="AE99" i="10"/>
  <c r="AE97" i="10"/>
  <c r="AE95" i="10"/>
  <c r="AE93" i="10"/>
  <c r="AE92" i="10"/>
  <c r="AE91" i="10"/>
  <c r="AE90" i="10"/>
  <c r="AE88" i="10"/>
  <c r="AE87" i="10"/>
  <c r="AE86" i="10"/>
  <c r="AE84" i="10"/>
  <c r="AE83" i="10"/>
  <c r="AE82" i="10"/>
  <c r="AE81" i="10"/>
  <c r="AE80" i="10"/>
  <c r="AE78" i="10"/>
  <c r="AE73" i="10"/>
  <c r="AE71" i="10"/>
  <c r="AE70" i="10"/>
  <c r="AE68" i="10"/>
  <c r="AE66" i="10"/>
  <c r="AE64" i="10"/>
  <c r="AE62" i="10"/>
  <c r="AE60" i="10"/>
  <c r="AE58" i="10"/>
  <c r="AE56" i="10"/>
  <c r="AE54" i="10"/>
  <c r="AE52" i="10"/>
  <c r="AE50" i="10"/>
  <c r="AE48" i="10"/>
  <c r="AE46" i="10"/>
  <c r="AE44" i="10"/>
  <c r="AE43" i="10"/>
  <c r="AE41" i="10"/>
  <c r="AE39" i="10"/>
  <c r="AE37" i="10"/>
  <c r="AE35" i="10"/>
  <c r="AE33" i="10"/>
  <c r="AE31" i="10"/>
  <c r="AE29" i="10"/>
  <c r="AE28" i="10"/>
  <c r="AE26" i="10"/>
  <c r="AE24" i="10"/>
  <c r="AE22" i="10"/>
  <c r="AE20" i="10"/>
  <c r="AE18" i="10"/>
  <c r="AE16" i="10"/>
  <c r="AE15" i="10"/>
  <c r="AE13" i="10"/>
  <c r="AE11" i="10"/>
  <c r="AC114" i="10"/>
  <c r="AC113" i="10"/>
  <c r="AC112" i="10"/>
  <c r="AC107" i="10"/>
  <c r="AC105" i="10"/>
  <c r="AC103" i="10"/>
  <c r="AC101" i="10"/>
  <c r="AC99" i="10"/>
  <c r="AC97" i="10"/>
  <c r="AC95" i="10"/>
  <c r="AC93" i="10"/>
  <c r="AC92" i="10"/>
  <c r="AC91" i="10"/>
  <c r="AC90" i="10"/>
  <c r="AC88" i="10"/>
  <c r="AC87" i="10"/>
  <c r="AC86" i="10"/>
  <c r="AC84" i="10"/>
  <c r="AC83" i="10"/>
  <c r="AC82" i="10"/>
  <c r="AC81" i="10"/>
  <c r="AC80" i="10"/>
  <c r="AC78" i="10"/>
  <c r="AC73" i="10"/>
  <c r="AC71" i="10"/>
  <c r="AC70" i="10"/>
  <c r="AC68" i="10"/>
  <c r="AC66" i="10"/>
  <c r="AC64" i="10"/>
  <c r="AC62" i="10"/>
  <c r="AC60" i="10"/>
  <c r="AC58" i="10"/>
  <c r="AC56" i="10"/>
  <c r="AC54" i="10"/>
  <c r="AC52" i="10"/>
  <c r="AC50" i="10"/>
  <c r="AC48" i="10"/>
  <c r="AC46" i="10"/>
  <c r="AC44" i="10"/>
  <c r="AC43" i="10"/>
  <c r="AC41" i="10"/>
  <c r="AC39" i="10"/>
  <c r="AC37" i="10"/>
  <c r="AC35" i="10"/>
  <c r="AC33" i="10"/>
  <c r="AC31" i="10"/>
  <c r="AC29" i="10"/>
  <c r="AC28" i="10"/>
  <c r="AC26" i="10"/>
  <c r="AC24" i="10"/>
  <c r="AC22" i="10"/>
  <c r="AC20" i="10"/>
  <c r="AC18" i="10"/>
  <c r="AC16" i="10"/>
  <c r="AC15" i="10"/>
  <c r="AC13" i="10"/>
  <c r="AC11" i="10"/>
  <c r="AA114" i="10"/>
  <c r="AA113" i="10"/>
  <c r="AA112" i="10"/>
  <c r="AA107" i="10"/>
  <c r="AA105" i="10"/>
  <c r="AA103" i="10"/>
  <c r="AA101" i="10"/>
  <c r="AA99" i="10"/>
  <c r="AA97" i="10"/>
  <c r="AA95" i="10"/>
  <c r="AA93" i="10"/>
  <c r="AA92" i="10"/>
  <c r="AA91" i="10"/>
  <c r="AA90" i="10"/>
  <c r="AA88" i="10"/>
  <c r="AA87" i="10"/>
  <c r="AA86" i="10"/>
  <c r="AA84" i="10"/>
  <c r="AA83" i="10"/>
  <c r="AA82" i="10"/>
  <c r="AA81" i="10"/>
  <c r="AA80" i="10"/>
  <c r="AA78" i="10"/>
  <c r="AA73" i="10"/>
  <c r="AA71" i="10"/>
  <c r="AA70" i="10"/>
  <c r="AA68" i="10"/>
  <c r="AA66" i="10"/>
  <c r="AA64" i="10"/>
  <c r="AA62" i="10"/>
  <c r="AA60" i="10"/>
  <c r="AA58" i="10"/>
  <c r="AA56" i="10"/>
  <c r="AA54" i="10"/>
  <c r="AA52" i="10"/>
  <c r="AA50" i="10"/>
  <c r="AA48" i="10"/>
  <c r="AA46" i="10"/>
  <c r="AA44" i="10"/>
  <c r="AA43" i="10"/>
  <c r="AA41" i="10"/>
  <c r="AA39" i="10"/>
  <c r="AA37" i="10"/>
  <c r="AA35" i="10"/>
  <c r="AA33" i="10"/>
  <c r="AA31" i="10"/>
  <c r="AA29" i="10"/>
  <c r="AA28" i="10"/>
  <c r="AA26" i="10"/>
  <c r="AA24" i="10"/>
  <c r="AA22" i="10"/>
  <c r="AA20" i="10"/>
  <c r="AA18" i="10"/>
  <c r="AA16" i="10"/>
  <c r="AA15" i="10"/>
  <c r="AA13" i="10"/>
  <c r="AA11" i="10"/>
  <c r="Y114" i="10"/>
  <c r="Y113" i="10"/>
  <c r="Y112" i="10"/>
  <c r="Y107" i="10"/>
  <c r="Y105" i="10"/>
  <c r="Y103" i="10"/>
  <c r="Y101" i="10"/>
  <c r="Y99" i="10"/>
  <c r="Y97" i="10"/>
  <c r="Y95" i="10"/>
  <c r="Y93" i="10"/>
  <c r="Y92" i="10"/>
  <c r="Y91" i="10"/>
  <c r="Y90" i="10"/>
  <c r="Y88" i="10"/>
  <c r="Y87" i="10"/>
  <c r="Y86" i="10"/>
  <c r="Y84" i="10"/>
  <c r="Y83" i="10"/>
  <c r="Y82" i="10"/>
  <c r="Y81" i="10"/>
  <c r="Y80" i="10"/>
  <c r="Y78" i="10"/>
  <c r="Y73" i="10"/>
  <c r="Y71" i="10"/>
  <c r="Y70" i="10"/>
  <c r="Y68" i="10"/>
  <c r="Y66" i="10"/>
  <c r="Y64" i="10"/>
  <c r="Y62" i="10"/>
  <c r="Y60" i="10"/>
  <c r="Y58" i="10"/>
  <c r="Y56" i="10"/>
  <c r="Y54" i="10"/>
  <c r="Y52" i="10"/>
  <c r="Y50" i="10"/>
  <c r="Y48" i="10"/>
  <c r="Y46" i="10"/>
  <c r="Y44" i="10"/>
  <c r="Y43" i="10"/>
  <c r="Y41" i="10"/>
  <c r="Y39" i="10"/>
  <c r="Y37" i="10"/>
  <c r="Y35" i="10"/>
  <c r="Y33" i="10"/>
  <c r="Y31" i="10"/>
  <c r="Y29" i="10"/>
  <c r="Y28" i="10"/>
  <c r="Y26" i="10"/>
  <c r="Y24" i="10"/>
  <c r="Y22" i="10"/>
  <c r="Y20" i="10"/>
  <c r="Y18" i="10"/>
  <c r="Y16" i="10"/>
  <c r="Y15" i="10"/>
  <c r="Y13" i="10"/>
  <c r="Y11" i="10"/>
  <c r="W114" i="10"/>
  <c r="W113" i="10"/>
  <c r="W112" i="10"/>
  <c r="W107" i="10"/>
  <c r="W105" i="10"/>
  <c r="W103" i="10"/>
  <c r="W101" i="10"/>
  <c r="W99" i="10"/>
  <c r="W97" i="10"/>
  <c r="W95" i="10"/>
  <c r="W93" i="10"/>
  <c r="W92" i="10"/>
  <c r="W91" i="10"/>
  <c r="W90" i="10"/>
  <c r="W88" i="10"/>
  <c r="W87" i="10"/>
  <c r="W86" i="10"/>
  <c r="W84" i="10"/>
  <c r="W83" i="10"/>
  <c r="W82" i="10"/>
  <c r="W81" i="10"/>
  <c r="W80" i="10"/>
  <c r="W78" i="10"/>
  <c r="W73" i="10"/>
  <c r="W71" i="10"/>
  <c r="W70" i="10"/>
  <c r="W68" i="10"/>
  <c r="W66" i="10"/>
  <c r="W64" i="10"/>
  <c r="W62" i="10"/>
  <c r="W60" i="10"/>
  <c r="W58" i="10"/>
  <c r="W56" i="10"/>
  <c r="W54" i="10"/>
  <c r="W52" i="10"/>
  <c r="W50" i="10"/>
  <c r="W48" i="10"/>
  <c r="W46" i="10"/>
  <c r="W44" i="10"/>
  <c r="W43" i="10"/>
  <c r="W41" i="10"/>
  <c r="W39" i="10"/>
  <c r="W37" i="10"/>
  <c r="W35" i="10"/>
  <c r="W33" i="10"/>
  <c r="W31" i="10"/>
  <c r="W29" i="10"/>
  <c r="W28" i="10"/>
  <c r="W26" i="10"/>
  <c r="W24" i="10"/>
  <c r="W22" i="10"/>
  <c r="W20" i="10"/>
  <c r="W18" i="10"/>
  <c r="W16" i="10"/>
  <c r="W15" i="10"/>
  <c r="W13" i="10"/>
  <c r="W11" i="10"/>
  <c r="U114" i="10"/>
  <c r="U113" i="10"/>
  <c r="U112" i="10"/>
  <c r="U107" i="10"/>
  <c r="U105" i="10"/>
  <c r="U103" i="10"/>
  <c r="U101" i="10"/>
  <c r="U99" i="10"/>
  <c r="U97" i="10"/>
  <c r="U95" i="10"/>
  <c r="U93" i="10"/>
  <c r="U92" i="10"/>
  <c r="U91" i="10"/>
  <c r="U90" i="10"/>
  <c r="U88" i="10"/>
  <c r="U87" i="10"/>
  <c r="U86" i="10"/>
  <c r="U84" i="10"/>
  <c r="U83" i="10"/>
  <c r="U82" i="10"/>
  <c r="U81" i="10"/>
  <c r="U80" i="10"/>
  <c r="U78" i="10"/>
  <c r="U73" i="10"/>
  <c r="U71" i="10"/>
  <c r="U70" i="10"/>
  <c r="U68" i="10"/>
  <c r="U66" i="10"/>
  <c r="U64" i="10"/>
  <c r="U62" i="10"/>
  <c r="U60" i="10"/>
  <c r="U58" i="10"/>
  <c r="U56" i="10"/>
  <c r="U54" i="10"/>
  <c r="U52" i="10"/>
  <c r="U50" i="10"/>
  <c r="U48" i="10"/>
  <c r="U46" i="10"/>
  <c r="U44" i="10"/>
  <c r="U43" i="10"/>
  <c r="U41" i="10"/>
  <c r="U39" i="10"/>
  <c r="U37" i="10"/>
  <c r="U35" i="10"/>
  <c r="U33" i="10"/>
  <c r="U31" i="10"/>
  <c r="U29" i="10"/>
  <c r="U28" i="10"/>
  <c r="U26" i="10"/>
  <c r="U24" i="10"/>
  <c r="U22" i="10"/>
  <c r="U20" i="10"/>
  <c r="U18" i="10"/>
  <c r="U16" i="10"/>
  <c r="U15" i="10"/>
  <c r="U13" i="10"/>
  <c r="U11" i="10"/>
  <c r="S114" i="10"/>
  <c r="S113" i="10"/>
  <c r="S112" i="10"/>
  <c r="S107" i="10"/>
  <c r="S105" i="10"/>
  <c r="S103" i="10"/>
  <c r="S101" i="10"/>
  <c r="S99" i="10"/>
  <c r="S97" i="10"/>
  <c r="S95" i="10"/>
  <c r="S93" i="10"/>
  <c r="S92" i="10"/>
  <c r="S91" i="10"/>
  <c r="S90" i="10"/>
  <c r="S88" i="10"/>
  <c r="S87" i="10"/>
  <c r="S86" i="10"/>
  <c r="S84" i="10"/>
  <c r="S83" i="10"/>
  <c r="S82" i="10"/>
  <c r="S81" i="10"/>
  <c r="S80" i="10"/>
  <c r="S78" i="10"/>
  <c r="S73" i="10"/>
  <c r="S71" i="10"/>
  <c r="S70" i="10"/>
  <c r="S68" i="10"/>
  <c r="S66" i="10"/>
  <c r="S64" i="10"/>
  <c r="S62" i="10"/>
  <c r="S60" i="10"/>
  <c r="S58" i="10"/>
  <c r="S56" i="10"/>
  <c r="S54" i="10"/>
  <c r="S52" i="10"/>
  <c r="S50" i="10"/>
  <c r="S48" i="10"/>
  <c r="S46" i="10"/>
  <c r="S44" i="10"/>
  <c r="S43" i="10"/>
  <c r="S41" i="10"/>
  <c r="S39" i="10"/>
  <c r="S37" i="10"/>
  <c r="S35" i="10"/>
  <c r="S33" i="10"/>
  <c r="S31" i="10"/>
  <c r="S29" i="10"/>
  <c r="S28" i="10"/>
  <c r="S26" i="10"/>
  <c r="S24" i="10"/>
  <c r="S22" i="10"/>
  <c r="S20" i="10"/>
  <c r="S18" i="10"/>
  <c r="S16" i="10"/>
  <c r="S15" i="10"/>
  <c r="S13" i="10"/>
  <c r="S11" i="10"/>
  <c r="Q114" i="10"/>
  <c r="Q113" i="10"/>
  <c r="Q112" i="10"/>
  <c r="Q107" i="10"/>
  <c r="Q105" i="10"/>
  <c r="Q103" i="10"/>
  <c r="Q101" i="10"/>
  <c r="Q99" i="10"/>
  <c r="Q97" i="10"/>
  <c r="Q95" i="10"/>
  <c r="Q93" i="10"/>
  <c r="Q92" i="10"/>
  <c r="Q91" i="10"/>
  <c r="Q90" i="10"/>
  <c r="Q88" i="10"/>
  <c r="Q87" i="10"/>
  <c r="Q86" i="10"/>
  <c r="Q84" i="10"/>
  <c r="Q83" i="10"/>
  <c r="Q82" i="10"/>
  <c r="Q81" i="10"/>
  <c r="Q80" i="10"/>
  <c r="Q78" i="10"/>
  <c r="Q73" i="10"/>
  <c r="Q71" i="10"/>
  <c r="Q70" i="10"/>
  <c r="Q68" i="10"/>
  <c r="Q66" i="10"/>
  <c r="Q64" i="10"/>
  <c r="Q62" i="10"/>
  <c r="Q60" i="10"/>
  <c r="Q58" i="10"/>
  <c r="Q56" i="10"/>
  <c r="Q54" i="10"/>
  <c r="Q52" i="10"/>
  <c r="Q50" i="10"/>
  <c r="Q48" i="10"/>
  <c r="Q46" i="10"/>
  <c r="Q44" i="10"/>
  <c r="Q43" i="10"/>
  <c r="Q41" i="10"/>
  <c r="Q39" i="10"/>
  <c r="Q37" i="10"/>
  <c r="Q35" i="10"/>
  <c r="Q33" i="10"/>
  <c r="Q31" i="10"/>
  <c r="Q29" i="10"/>
  <c r="Q28" i="10"/>
  <c r="Q26" i="10"/>
  <c r="Q24" i="10"/>
  <c r="Q22" i="10"/>
  <c r="Q20" i="10"/>
  <c r="Q18" i="10"/>
  <c r="Q16" i="10"/>
  <c r="Q15" i="10"/>
  <c r="Q13" i="10"/>
  <c r="Q11" i="10"/>
  <c r="O114" i="10"/>
  <c r="O113" i="10"/>
  <c r="O112" i="10"/>
  <c r="O107" i="10"/>
  <c r="O105" i="10"/>
  <c r="O103" i="10"/>
  <c r="O101" i="10"/>
  <c r="O99" i="10"/>
  <c r="O97" i="10"/>
  <c r="O95" i="10"/>
  <c r="O93" i="10"/>
  <c r="O92" i="10"/>
  <c r="O91" i="10"/>
  <c r="O90" i="10"/>
  <c r="O88" i="10"/>
  <c r="O87" i="10"/>
  <c r="O86" i="10"/>
  <c r="O84" i="10"/>
  <c r="O83" i="10"/>
  <c r="O82" i="10"/>
  <c r="O81" i="10"/>
  <c r="O80" i="10"/>
  <c r="O78" i="10"/>
  <c r="O73" i="10"/>
  <c r="O71" i="10"/>
  <c r="O70" i="10"/>
  <c r="O68" i="10"/>
  <c r="O66" i="10"/>
  <c r="O64" i="10"/>
  <c r="O62" i="10"/>
  <c r="O60" i="10"/>
  <c r="O58" i="10"/>
  <c r="O56" i="10"/>
  <c r="O54" i="10"/>
  <c r="O52" i="10"/>
  <c r="O50" i="10"/>
  <c r="O48" i="10"/>
  <c r="O46" i="10"/>
  <c r="O44" i="10"/>
  <c r="O43" i="10"/>
  <c r="O41" i="10"/>
  <c r="O39" i="10"/>
  <c r="O37" i="10"/>
  <c r="O35" i="10"/>
  <c r="O33" i="10"/>
  <c r="O31" i="10"/>
  <c r="O29" i="10"/>
  <c r="O28" i="10"/>
  <c r="O26" i="10"/>
  <c r="O24" i="10"/>
  <c r="O22" i="10"/>
  <c r="O20" i="10"/>
  <c r="O18" i="10"/>
  <c r="O16" i="10"/>
  <c r="O15" i="10"/>
  <c r="O13" i="10"/>
  <c r="O11" i="10"/>
  <c r="M114" i="10"/>
  <c r="M113" i="10"/>
  <c r="M112" i="10"/>
  <c r="M111" i="10" s="1"/>
  <c r="M107" i="10"/>
  <c r="M105" i="10"/>
  <c r="M103" i="10"/>
  <c r="M101" i="10"/>
  <c r="M99" i="10"/>
  <c r="M97" i="10"/>
  <c r="M95" i="10"/>
  <c r="M93" i="10"/>
  <c r="M92" i="10"/>
  <c r="M91" i="10"/>
  <c r="M90" i="10"/>
  <c r="M88" i="10"/>
  <c r="M87" i="10"/>
  <c r="M86" i="10"/>
  <c r="M84" i="10"/>
  <c r="M83" i="10"/>
  <c r="M82" i="10"/>
  <c r="M81" i="10"/>
  <c r="M80" i="10"/>
  <c r="M78" i="10"/>
  <c r="M77" i="10" s="1"/>
  <c r="M73" i="10"/>
  <c r="M71" i="10"/>
  <c r="M70" i="10"/>
  <c r="M68" i="10"/>
  <c r="M66" i="10"/>
  <c r="M64" i="10"/>
  <c r="M62" i="10"/>
  <c r="M60" i="10"/>
  <c r="M58" i="10"/>
  <c r="M56" i="10"/>
  <c r="M54" i="10"/>
  <c r="M52" i="10"/>
  <c r="M50" i="10"/>
  <c r="M48" i="10"/>
  <c r="M46" i="10"/>
  <c r="M44" i="10"/>
  <c r="M43" i="10"/>
  <c r="M41" i="10"/>
  <c r="M39" i="10"/>
  <c r="M37" i="10"/>
  <c r="M35" i="10"/>
  <c r="M33" i="10"/>
  <c r="M31" i="10"/>
  <c r="M29" i="10"/>
  <c r="M28" i="10"/>
  <c r="M26" i="10"/>
  <c r="M24" i="10"/>
  <c r="M22" i="10"/>
  <c r="M20" i="10"/>
  <c r="M18" i="10"/>
  <c r="M16" i="10"/>
  <c r="M15" i="10"/>
  <c r="M13" i="10"/>
  <c r="M11" i="10"/>
  <c r="M10" i="10" s="1"/>
  <c r="AQ134" i="8"/>
  <c r="AQ133" i="8" s="1"/>
  <c r="AQ130" i="8"/>
  <c r="AQ127" i="8"/>
  <c r="AQ125" i="8"/>
  <c r="AQ122" i="8"/>
  <c r="AQ119" i="8"/>
  <c r="AQ114" i="8"/>
  <c r="AQ111" i="8"/>
  <c r="AQ109" i="8"/>
  <c r="AQ106" i="8"/>
  <c r="AQ104" i="8"/>
  <c r="AQ103" i="8"/>
  <c r="AQ100" i="8"/>
  <c r="AQ99" i="8"/>
  <c r="AQ98" i="8"/>
  <c r="AQ97" i="8"/>
  <c r="AQ94" i="8"/>
  <c r="AQ90" i="8"/>
  <c r="AQ86" i="8"/>
  <c r="AQ79" i="8"/>
  <c r="AQ76" i="8"/>
  <c r="AQ74" i="8"/>
  <c r="AQ71" i="8"/>
  <c r="AQ69" i="8"/>
  <c r="AQ66" i="8"/>
  <c r="AQ62" i="8"/>
  <c r="AQ58" i="8"/>
  <c r="AQ53" i="8"/>
  <c r="AQ52" i="8" s="1"/>
  <c r="AQ47" i="8"/>
  <c r="AQ46" i="8" s="1"/>
  <c r="AQ41" i="8"/>
  <c r="AQ37" i="8"/>
  <c r="AQ34" i="8"/>
  <c r="AQ30" i="8"/>
  <c r="AQ25" i="8"/>
  <c r="AQ19" i="8"/>
  <c r="AQ12" i="8"/>
  <c r="AO134" i="8"/>
  <c r="AO133" i="8" s="1"/>
  <c r="AO130" i="8"/>
  <c r="AO127" i="8"/>
  <c r="AO125" i="8"/>
  <c r="AO122" i="8"/>
  <c r="AO119" i="8"/>
  <c r="AO114" i="8"/>
  <c r="AO111" i="8"/>
  <c r="AO109" i="8"/>
  <c r="AO106" i="8"/>
  <c r="AO104" i="8"/>
  <c r="AO103" i="8"/>
  <c r="AO100" i="8"/>
  <c r="AO99" i="8"/>
  <c r="AO98" i="8"/>
  <c r="AO97" i="8"/>
  <c r="AO94" i="8"/>
  <c r="AO90" i="8"/>
  <c r="AO86" i="8"/>
  <c r="AO79" i="8"/>
  <c r="AO76" i="8"/>
  <c r="AO74" i="8"/>
  <c r="AO71" i="8"/>
  <c r="AO69" i="8"/>
  <c r="AO66" i="8"/>
  <c r="AO62" i="8"/>
  <c r="AO58" i="8"/>
  <c r="AO53" i="8"/>
  <c r="AO52" i="8" s="1"/>
  <c r="AO47" i="8"/>
  <c r="AO46" i="8" s="1"/>
  <c r="AO41" i="8"/>
  <c r="AO37" i="8"/>
  <c r="AO34" i="8"/>
  <c r="AO30" i="8"/>
  <c r="AO25" i="8"/>
  <c r="AO19" i="8"/>
  <c r="AO12" i="8"/>
  <c r="AM134" i="8"/>
  <c r="AM133" i="8" s="1"/>
  <c r="AM130" i="8"/>
  <c r="AM127" i="8"/>
  <c r="AM125" i="8"/>
  <c r="AM122" i="8"/>
  <c r="AM119" i="8"/>
  <c r="AM114" i="8"/>
  <c r="AM111" i="8"/>
  <c r="AM109" i="8"/>
  <c r="AM106" i="8"/>
  <c r="AM104" i="8"/>
  <c r="AM103" i="8"/>
  <c r="AM100" i="8"/>
  <c r="AM99" i="8"/>
  <c r="AM98" i="8"/>
  <c r="AM97" i="8"/>
  <c r="AM94" i="8"/>
  <c r="AM90" i="8"/>
  <c r="AM86" i="8"/>
  <c r="AM79" i="8"/>
  <c r="AM76" i="8"/>
  <c r="AM74" i="8"/>
  <c r="AM71" i="8"/>
  <c r="AM69" i="8"/>
  <c r="AM66" i="8"/>
  <c r="AM62" i="8"/>
  <c r="AM58" i="8"/>
  <c r="AM53" i="8"/>
  <c r="AM52" i="8" s="1"/>
  <c r="AM47" i="8"/>
  <c r="AM46" i="8" s="1"/>
  <c r="AM41" i="8"/>
  <c r="AM37" i="8"/>
  <c r="AM34" i="8"/>
  <c r="AM30" i="8"/>
  <c r="AM25" i="8"/>
  <c r="AM19" i="8"/>
  <c r="AM12" i="8"/>
  <c r="AK134" i="8"/>
  <c r="AK133" i="8" s="1"/>
  <c r="AK130" i="8"/>
  <c r="AK127" i="8"/>
  <c r="AK125" i="8"/>
  <c r="AK122" i="8"/>
  <c r="AK119" i="8"/>
  <c r="AK114" i="8"/>
  <c r="AK111" i="8"/>
  <c r="AK109" i="8"/>
  <c r="AK106" i="8"/>
  <c r="AK104" i="8"/>
  <c r="AK103" i="8"/>
  <c r="AK100" i="8"/>
  <c r="AK99" i="8"/>
  <c r="AK98" i="8"/>
  <c r="AK97" i="8"/>
  <c r="AK94" i="8"/>
  <c r="AK90" i="8"/>
  <c r="AK86" i="8"/>
  <c r="AK79" i="8"/>
  <c r="AK76" i="8"/>
  <c r="AK74" i="8"/>
  <c r="AK71" i="8"/>
  <c r="AK69" i="8"/>
  <c r="AK66" i="8"/>
  <c r="AK62" i="8"/>
  <c r="AK58" i="8"/>
  <c r="AK53" i="8"/>
  <c r="AK52" i="8" s="1"/>
  <c r="AK47" i="8"/>
  <c r="AK46" i="8" s="1"/>
  <c r="AK41" i="8"/>
  <c r="AK37" i="8"/>
  <c r="AK34" i="8"/>
  <c r="AK30" i="8"/>
  <c r="AK25" i="8"/>
  <c r="AK19" i="8"/>
  <c r="AK12" i="8"/>
  <c r="AI134" i="8"/>
  <c r="AI133" i="8" s="1"/>
  <c r="AI130" i="8"/>
  <c r="AI127" i="8"/>
  <c r="AI125" i="8"/>
  <c r="AI122" i="8"/>
  <c r="AI119" i="8"/>
  <c r="AI114" i="8"/>
  <c r="AI111" i="8"/>
  <c r="AI109" i="8"/>
  <c r="AI106" i="8"/>
  <c r="AI104" i="8"/>
  <c r="AI103" i="8"/>
  <c r="AI100" i="8"/>
  <c r="AI99" i="8"/>
  <c r="AI98" i="8"/>
  <c r="AI97" i="8"/>
  <c r="AI94" i="8"/>
  <c r="AI90" i="8"/>
  <c r="AI86" i="8"/>
  <c r="AI79" i="8"/>
  <c r="AI76" i="8"/>
  <c r="AI74" i="8"/>
  <c r="AI71" i="8"/>
  <c r="AI69" i="8"/>
  <c r="AI66" i="8"/>
  <c r="AI62" i="8"/>
  <c r="AI58" i="8"/>
  <c r="AI53" i="8"/>
  <c r="AI52" i="8" s="1"/>
  <c r="AI47" i="8"/>
  <c r="AI46" i="8" s="1"/>
  <c r="AI41" i="8"/>
  <c r="AI37" i="8"/>
  <c r="AI34" i="8"/>
  <c r="AI30" i="8"/>
  <c r="AI25" i="8"/>
  <c r="AI19" i="8"/>
  <c r="AI12" i="8"/>
  <c r="AG134" i="8"/>
  <c r="AG133" i="8" s="1"/>
  <c r="AG130" i="8"/>
  <c r="AG127" i="8"/>
  <c r="AG125" i="8"/>
  <c r="AG122" i="8"/>
  <c r="AG119" i="8"/>
  <c r="AG114" i="8"/>
  <c r="AG111" i="8"/>
  <c r="AG109" i="8"/>
  <c r="AG106" i="8"/>
  <c r="AG104" i="8"/>
  <c r="AG103" i="8"/>
  <c r="AG100" i="8"/>
  <c r="AG99" i="8"/>
  <c r="AG98" i="8"/>
  <c r="AG97" i="8"/>
  <c r="AG94" i="8"/>
  <c r="AG90" i="8"/>
  <c r="AG86" i="8"/>
  <c r="AG79" i="8"/>
  <c r="AG76" i="8"/>
  <c r="AG74" i="8"/>
  <c r="AG71" i="8"/>
  <c r="AG69" i="8"/>
  <c r="AG66" i="8"/>
  <c r="AG62" i="8"/>
  <c r="AG58" i="8"/>
  <c r="AG53" i="8"/>
  <c r="AG52" i="8" s="1"/>
  <c r="AG47" i="8"/>
  <c r="AG46" i="8" s="1"/>
  <c r="AG41" i="8"/>
  <c r="AG37" i="8"/>
  <c r="AG34" i="8"/>
  <c r="AG30" i="8"/>
  <c r="AG25" i="8"/>
  <c r="AG19" i="8"/>
  <c r="AG12" i="8"/>
  <c r="AE134" i="8"/>
  <c r="AE133" i="8" s="1"/>
  <c r="AE130" i="8"/>
  <c r="AE127" i="8"/>
  <c r="AE125" i="8"/>
  <c r="AE122" i="8"/>
  <c r="AE119" i="8"/>
  <c r="AE114" i="8"/>
  <c r="AE111" i="8"/>
  <c r="AE109" i="8"/>
  <c r="AE106" i="8"/>
  <c r="AE104" i="8"/>
  <c r="AE103" i="8"/>
  <c r="AE100" i="8"/>
  <c r="AE99" i="8"/>
  <c r="AE98" i="8"/>
  <c r="AE97" i="8"/>
  <c r="AE94" i="8"/>
  <c r="AE90" i="8"/>
  <c r="AE86" i="8"/>
  <c r="AE79" i="8"/>
  <c r="AE76" i="8"/>
  <c r="AE74" i="8"/>
  <c r="AE71" i="8"/>
  <c r="AE69" i="8"/>
  <c r="AE66" i="8"/>
  <c r="AE62" i="8"/>
  <c r="AE58" i="8"/>
  <c r="AE53" i="8"/>
  <c r="AE52" i="8" s="1"/>
  <c r="AE47" i="8"/>
  <c r="AE46" i="8" s="1"/>
  <c r="AE41" i="8"/>
  <c r="AE37" i="8"/>
  <c r="AE34" i="8"/>
  <c r="AE30" i="8"/>
  <c r="AE25" i="8"/>
  <c r="AE19" i="8"/>
  <c r="AE12" i="8"/>
  <c r="AC134" i="8"/>
  <c r="AC133" i="8" s="1"/>
  <c r="AC130" i="8"/>
  <c r="AC127" i="8"/>
  <c r="AC125" i="8"/>
  <c r="AC122" i="8"/>
  <c r="AC119" i="8"/>
  <c r="AC114" i="8"/>
  <c r="AC111" i="8"/>
  <c r="AC109" i="8"/>
  <c r="AC106" i="8"/>
  <c r="AC104" i="8"/>
  <c r="AC103" i="8"/>
  <c r="AC100" i="8"/>
  <c r="AC99" i="8"/>
  <c r="AC98" i="8"/>
  <c r="AC97" i="8"/>
  <c r="AC94" i="8"/>
  <c r="AC90" i="8"/>
  <c r="AC86" i="8"/>
  <c r="AC79" i="8"/>
  <c r="AC76" i="8"/>
  <c r="AC74" i="8"/>
  <c r="AC71" i="8"/>
  <c r="AC69" i="8"/>
  <c r="AC66" i="8"/>
  <c r="AC62" i="8"/>
  <c r="AC58" i="8"/>
  <c r="AC53" i="8"/>
  <c r="AC52" i="8" s="1"/>
  <c r="AC47" i="8"/>
  <c r="AC46" i="8" s="1"/>
  <c r="AC41" i="8"/>
  <c r="AC37" i="8"/>
  <c r="AC34" i="8"/>
  <c r="AC30" i="8"/>
  <c r="AC25" i="8"/>
  <c r="AC19" i="8"/>
  <c r="AC12" i="8"/>
  <c r="AA134" i="8"/>
  <c r="AA133" i="8" s="1"/>
  <c r="AA130" i="8"/>
  <c r="AA127" i="8"/>
  <c r="AA125" i="8"/>
  <c r="AA122" i="8"/>
  <c r="AA119" i="8"/>
  <c r="AA114" i="8"/>
  <c r="AA111" i="8"/>
  <c r="AA109" i="8"/>
  <c r="AA106" i="8"/>
  <c r="AA104" i="8"/>
  <c r="AA103" i="8"/>
  <c r="AA100" i="8"/>
  <c r="AA99" i="8"/>
  <c r="AA98" i="8"/>
  <c r="AA97" i="8"/>
  <c r="AA94" i="8"/>
  <c r="AA90" i="8"/>
  <c r="AA86" i="8"/>
  <c r="AA79" i="8"/>
  <c r="AA76" i="8"/>
  <c r="AA74" i="8"/>
  <c r="AA71" i="8"/>
  <c r="AA69" i="8"/>
  <c r="AA66" i="8"/>
  <c r="AA62" i="8"/>
  <c r="AA58" i="8"/>
  <c r="AA53" i="8"/>
  <c r="AA52" i="8" s="1"/>
  <c r="AA47" i="8"/>
  <c r="AA46" i="8" s="1"/>
  <c r="AA41" i="8"/>
  <c r="AA37" i="8"/>
  <c r="AA34" i="8"/>
  <c r="AA30" i="8"/>
  <c r="AA25" i="8"/>
  <c r="AA19" i="8"/>
  <c r="AA12" i="8"/>
  <c r="Y134" i="8"/>
  <c r="Y133" i="8" s="1"/>
  <c r="Y130" i="8"/>
  <c r="Y127" i="8"/>
  <c r="Y125" i="8"/>
  <c r="Y122" i="8"/>
  <c r="Y119" i="8"/>
  <c r="Y114" i="8"/>
  <c r="Y111" i="8"/>
  <c r="Y109" i="8"/>
  <c r="Y106" i="8"/>
  <c r="Y104" i="8"/>
  <c r="Y103" i="8"/>
  <c r="Y100" i="8"/>
  <c r="Y99" i="8"/>
  <c r="Y98" i="8"/>
  <c r="Y97" i="8"/>
  <c r="Y94" i="8"/>
  <c r="Y90" i="8"/>
  <c r="Y86" i="8"/>
  <c r="Y79" i="8"/>
  <c r="Y76" i="8"/>
  <c r="Y74" i="8"/>
  <c r="Y71" i="8"/>
  <c r="Y69" i="8"/>
  <c r="Y66" i="8"/>
  <c r="Y62" i="8"/>
  <c r="Y58" i="8"/>
  <c r="Y53" i="8"/>
  <c r="Y52" i="8" s="1"/>
  <c r="Y47" i="8"/>
  <c r="Y46" i="8" s="1"/>
  <c r="Y41" i="8"/>
  <c r="Y37" i="8"/>
  <c r="Y34" i="8"/>
  <c r="Y30" i="8"/>
  <c r="Y25" i="8"/>
  <c r="Y19" i="8"/>
  <c r="Y12" i="8"/>
  <c r="W134" i="8"/>
  <c r="W133" i="8" s="1"/>
  <c r="W130" i="8"/>
  <c r="W127" i="8"/>
  <c r="W125" i="8"/>
  <c r="W122" i="8"/>
  <c r="W119" i="8"/>
  <c r="W114" i="8"/>
  <c r="W111" i="8"/>
  <c r="W109" i="8"/>
  <c r="W106" i="8"/>
  <c r="W104" i="8"/>
  <c r="W103" i="8"/>
  <c r="W100" i="8"/>
  <c r="W99" i="8"/>
  <c r="W98" i="8"/>
  <c r="W97" i="8"/>
  <c r="W94" i="8"/>
  <c r="W90" i="8"/>
  <c r="W86" i="8"/>
  <c r="W79" i="8"/>
  <c r="W76" i="8"/>
  <c r="W74" i="8"/>
  <c r="W71" i="8"/>
  <c r="W69" i="8"/>
  <c r="W66" i="8"/>
  <c r="W62" i="8"/>
  <c r="W58" i="8"/>
  <c r="W53" i="8"/>
  <c r="W52" i="8" s="1"/>
  <c r="W47" i="8"/>
  <c r="W46" i="8" s="1"/>
  <c r="W41" i="8"/>
  <c r="W37" i="8"/>
  <c r="W34" i="8"/>
  <c r="W30" i="8"/>
  <c r="W25" i="8"/>
  <c r="W19" i="8"/>
  <c r="W12" i="8"/>
  <c r="U134" i="8"/>
  <c r="U133" i="8" s="1"/>
  <c r="U130" i="8"/>
  <c r="U127" i="8"/>
  <c r="U125" i="8"/>
  <c r="U122" i="8"/>
  <c r="U119" i="8"/>
  <c r="U114" i="8"/>
  <c r="U111" i="8"/>
  <c r="U109" i="8"/>
  <c r="U106" i="8"/>
  <c r="U104" i="8"/>
  <c r="U103" i="8"/>
  <c r="U100" i="8"/>
  <c r="U99" i="8"/>
  <c r="U98" i="8"/>
  <c r="U97" i="8"/>
  <c r="U94" i="8"/>
  <c r="U90" i="8"/>
  <c r="U86" i="8"/>
  <c r="U79" i="8"/>
  <c r="U76" i="8"/>
  <c r="U74" i="8"/>
  <c r="U71" i="8"/>
  <c r="U69" i="8"/>
  <c r="U66" i="8"/>
  <c r="U62" i="8"/>
  <c r="U58" i="8"/>
  <c r="U53" i="8"/>
  <c r="U52" i="8" s="1"/>
  <c r="U47" i="8"/>
  <c r="U46" i="8" s="1"/>
  <c r="U41" i="8"/>
  <c r="U37" i="8"/>
  <c r="U34" i="8"/>
  <c r="U30" i="8"/>
  <c r="U25" i="8"/>
  <c r="U19" i="8"/>
  <c r="U12" i="8"/>
  <c r="S134" i="8"/>
  <c r="S133" i="8" s="1"/>
  <c r="S130" i="8"/>
  <c r="S127" i="8"/>
  <c r="S125" i="8"/>
  <c r="S122" i="8"/>
  <c r="S119" i="8"/>
  <c r="S114" i="8"/>
  <c r="S111" i="8"/>
  <c r="S109" i="8"/>
  <c r="S106" i="8"/>
  <c r="S104" i="8"/>
  <c r="S103" i="8"/>
  <c r="S100" i="8"/>
  <c r="S99" i="8"/>
  <c r="S98" i="8"/>
  <c r="S97" i="8"/>
  <c r="S94" i="8"/>
  <c r="S90" i="8"/>
  <c r="S86" i="8"/>
  <c r="S79" i="8"/>
  <c r="S76" i="8"/>
  <c r="S74" i="8"/>
  <c r="S71" i="8"/>
  <c r="S69" i="8"/>
  <c r="S66" i="8"/>
  <c r="S62" i="8"/>
  <c r="S58" i="8"/>
  <c r="S53" i="8"/>
  <c r="S52" i="8" s="1"/>
  <c r="S47" i="8"/>
  <c r="S46" i="8" s="1"/>
  <c r="S41" i="8"/>
  <c r="S37" i="8"/>
  <c r="S34" i="8"/>
  <c r="S30" i="8"/>
  <c r="S25" i="8"/>
  <c r="S19" i="8"/>
  <c r="S12" i="8"/>
  <c r="Q134" i="8"/>
  <c r="Q133" i="8" s="1"/>
  <c r="Q130" i="8"/>
  <c r="Q127" i="8"/>
  <c r="Q125" i="8"/>
  <c r="Q122" i="8"/>
  <c r="Q119" i="8"/>
  <c r="Q114" i="8"/>
  <c r="Q111" i="8"/>
  <c r="Q109" i="8"/>
  <c r="Q106" i="8"/>
  <c r="Q104" i="8"/>
  <c r="Q103" i="8"/>
  <c r="Q100" i="8"/>
  <c r="Q99" i="8"/>
  <c r="Q98" i="8"/>
  <c r="Q97" i="8"/>
  <c r="Q94" i="8"/>
  <c r="Q90" i="8"/>
  <c r="Q86" i="8"/>
  <c r="Q79" i="8"/>
  <c r="Q76" i="8"/>
  <c r="Q74" i="8"/>
  <c r="Q71" i="8"/>
  <c r="Q69" i="8"/>
  <c r="Q66" i="8"/>
  <c r="Q62" i="8"/>
  <c r="Q58" i="8"/>
  <c r="Q53" i="8"/>
  <c r="Q52" i="8" s="1"/>
  <c r="Q47" i="8"/>
  <c r="Q46" i="8" s="1"/>
  <c r="Q41" i="8"/>
  <c r="Q37" i="8"/>
  <c r="Q34" i="8"/>
  <c r="Q30" i="8"/>
  <c r="Q25" i="8"/>
  <c r="Q19" i="8"/>
  <c r="Q12" i="8"/>
  <c r="O134" i="8"/>
  <c r="O133" i="8" s="1"/>
  <c r="O130" i="8"/>
  <c r="O127" i="8"/>
  <c r="O125" i="8"/>
  <c r="O122" i="8"/>
  <c r="O119" i="8"/>
  <c r="O114" i="8"/>
  <c r="O111" i="8"/>
  <c r="O109" i="8"/>
  <c r="O106" i="8"/>
  <c r="O104" i="8"/>
  <c r="O103" i="8"/>
  <c r="O100" i="8"/>
  <c r="O99" i="8"/>
  <c r="O98" i="8"/>
  <c r="O97" i="8"/>
  <c r="O94" i="8"/>
  <c r="O90" i="8"/>
  <c r="O86" i="8"/>
  <c r="O79" i="8"/>
  <c r="O76" i="8"/>
  <c r="O74" i="8"/>
  <c r="O71" i="8"/>
  <c r="O69" i="8"/>
  <c r="O66" i="8"/>
  <c r="O62" i="8"/>
  <c r="O58" i="8"/>
  <c r="O53" i="8"/>
  <c r="O52" i="8" s="1"/>
  <c r="O47" i="8"/>
  <c r="O46" i="8" s="1"/>
  <c r="O41" i="8"/>
  <c r="O37" i="8"/>
  <c r="O34" i="8"/>
  <c r="O30" i="8"/>
  <c r="O25" i="8"/>
  <c r="O19" i="8"/>
  <c r="O12" i="8"/>
  <c r="M134" i="8"/>
  <c r="M133" i="8" s="1"/>
  <c r="M130" i="8"/>
  <c r="M127" i="8"/>
  <c r="M125" i="8"/>
  <c r="M122" i="8"/>
  <c r="M119" i="8"/>
  <c r="M114" i="8"/>
  <c r="M111" i="8"/>
  <c r="M109" i="8"/>
  <c r="M106" i="8"/>
  <c r="M104" i="8"/>
  <c r="M103" i="8"/>
  <c r="M100" i="8"/>
  <c r="M99" i="8"/>
  <c r="M98" i="8"/>
  <c r="M97" i="8"/>
  <c r="M94" i="8"/>
  <c r="M90" i="8"/>
  <c r="M86" i="8"/>
  <c r="M85" i="8" s="1"/>
  <c r="M79" i="8"/>
  <c r="M76" i="8"/>
  <c r="M74" i="8"/>
  <c r="M71" i="8"/>
  <c r="M69" i="8"/>
  <c r="M66" i="8"/>
  <c r="M62" i="8"/>
  <c r="M58" i="8"/>
  <c r="M57" i="8" s="1"/>
  <c r="M53" i="8"/>
  <c r="M52" i="8" s="1"/>
  <c r="M47" i="8"/>
  <c r="M41" i="8"/>
  <c r="M37" i="8"/>
  <c r="M34" i="8"/>
  <c r="M30" i="8"/>
  <c r="M25" i="8"/>
  <c r="M19" i="8"/>
  <c r="M12" i="8"/>
  <c r="M11" i="8" s="1"/>
  <c r="AQ68" i="7"/>
  <c r="AQ67" i="7" s="1"/>
  <c r="AQ62" i="7"/>
  <c r="AQ59" i="7"/>
  <c r="AQ55" i="7"/>
  <c r="AQ52" i="7"/>
  <c r="AQ48" i="7"/>
  <c r="AQ45" i="7"/>
  <c r="AQ41" i="7"/>
  <c r="AQ39" i="7"/>
  <c r="AQ36" i="7"/>
  <c r="AQ30" i="7"/>
  <c r="AQ24" i="7"/>
  <c r="AQ23" i="7" s="1"/>
  <c r="AQ18" i="7"/>
  <c r="AQ12" i="7"/>
  <c r="AO68" i="7"/>
  <c r="AO67" i="7" s="1"/>
  <c r="AO62" i="7"/>
  <c r="AO59" i="7"/>
  <c r="AO55" i="7"/>
  <c r="AO52" i="7"/>
  <c r="AO48" i="7"/>
  <c r="AO45" i="7"/>
  <c r="AO41" i="7"/>
  <c r="AO39" i="7"/>
  <c r="AO36" i="7"/>
  <c r="AO30" i="7"/>
  <c r="AO24" i="7"/>
  <c r="AO23" i="7" s="1"/>
  <c r="AO18" i="7"/>
  <c r="AO12" i="7"/>
  <c r="AM68" i="7"/>
  <c r="AM67" i="7" s="1"/>
  <c r="AM62" i="7"/>
  <c r="AM59" i="7"/>
  <c r="AM55" i="7"/>
  <c r="AM52" i="7"/>
  <c r="AM48" i="7"/>
  <c r="AM45" i="7"/>
  <c r="AM41" i="7"/>
  <c r="AM39" i="7"/>
  <c r="AM36" i="7"/>
  <c r="AM30" i="7"/>
  <c r="AM24" i="7"/>
  <c r="AM23" i="7" s="1"/>
  <c r="AM18" i="7"/>
  <c r="AM12" i="7"/>
  <c r="AM11" i="7" s="1"/>
  <c r="AK68" i="7"/>
  <c r="AK67" i="7" s="1"/>
  <c r="AK62" i="7"/>
  <c r="AK59" i="7"/>
  <c r="AK55" i="7"/>
  <c r="AK52" i="7"/>
  <c r="AK48" i="7"/>
  <c r="AK45" i="7"/>
  <c r="AK41" i="7"/>
  <c r="AK39" i="7"/>
  <c r="AK36" i="7"/>
  <c r="AK30" i="7"/>
  <c r="AK24" i="7"/>
  <c r="AK23" i="7" s="1"/>
  <c r="AK18" i="7"/>
  <c r="AK12" i="7"/>
  <c r="AI68" i="7"/>
  <c r="AI67" i="7" s="1"/>
  <c r="AI62" i="7"/>
  <c r="AI59" i="7"/>
  <c r="AI55" i="7"/>
  <c r="AI52" i="7"/>
  <c r="AI48" i="7"/>
  <c r="AI45" i="7"/>
  <c r="AI41" i="7"/>
  <c r="AI39" i="7"/>
  <c r="AI36" i="7"/>
  <c r="AI30" i="7"/>
  <c r="AI24" i="7"/>
  <c r="AI23" i="7" s="1"/>
  <c r="AI18" i="7"/>
  <c r="AI12" i="7"/>
  <c r="AG68" i="7"/>
  <c r="AG67" i="7" s="1"/>
  <c r="AG62" i="7"/>
  <c r="AG59" i="7"/>
  <c r="AG55" i="7"/>
  <c r="AG52" i="7"/>
  <c r="AG48" i="7"/>
  <c r="AG45" i="7"/>
  <c r="AG41" i="7"/>
  <c r="AG39" i="7"/>
  <c r="AG36" i="7"/>
  <c r="AG30" i="7"/>
  <c r="AG24" i="7"/>
  <c r="AG23" i="7" s="1"/>
  <c r="AG18" i="7"/>
  <c r="AG12" i="7"/>
  <c r="AE68" i="7"/>
  <c r="AE67" i="7" s="1"/>
  <c r="AE62" i="7"/>
  <c r="AE59" i="7"/>
  <c r="AE55" i="7"/>
  <c r="AE52" i="7"/>
  <c r="AE48" i="7"/>
  <c r="AE45" i="7"/>
  <c r="AE41" i="7"/>
  <c r="AE39" i="7"/>
  <c r="AE36" i="7"/>
  <c r="AE30" i="7"/>
  <c r="AE24" i="7"/>
  <c r="AE23" i="7" s="1"/>
  <c r="AE18" i="7"/>
  <c r="AE12" i="7"/>
  <c r="AC68" i="7"/>
  <c r="AC67" i="7" s="1"/>
  <c r="AC62" i="7"/>
  <c r="AC59" i="7"/>
  <c r="AC55" i="7"/>
  <c r="AC52" i="7"/>
  <c r="AC48" i="7"/>
  <c r="AC45" i="7"/>
  <c r="AC41" i="7"/>
  <c r="AC39" i="7"/>
  <c r="AC36" i="7"/>
  <c r="AC30" i="7"/>
  <c r="AC24" i="7"/>
  <c r="AC23" i="7" s="1"/>
  <c r="AC18" i="7"/>
  <c r="AC12" i="7"/>
  <c r="AA68" i="7"/>
  <c r="AA67" i="7" s="1"/>
  <c r="AA62" i="7"/>
  <c r="AA59" i="7"/>
  <c r="AA55" i="7"/>
  <c r="AA52" i="7"/>
  <c r="AA48" i="7"/>
  <c r="AA45" i="7"/>
  <c r="AA41" i="7"/>
  <c r="AA39" i="7"/>
  <c r="AA36" i="7"/>
  <c r="AA30" i="7"/>
  <c r="AA24" i="7"/>
  <c r="AA23" i="7" s="1"/>
  <c r="AA18" i="7"/>
  <c r="AA12" i="7"/>
  <c r="Y68" i="7"/>
  <c r="Y67" i="7" s="1"/>
  <c r="Y62" i="7"/>
  <c r="Y59" i="7"/>
  <c r="Y55" i="7"/>
  <c r="Y52" i="7"/>
  <c r="Y48" i="7"/>
  <c r="Y45" i="7"/>
  <c r="Y41" i="7"/>
  <c r="Y39" i="7"/>
  <c r="Y36" i="7"/>
  <c r="Y30" i="7"/>
  <c r="Y24" i="7"/>
  <c r="Y23" i="7" s="1"/>
  <c r="Y18" i="7"/>
  <c r="Y12" i="7"/>
  <c r="W68" i="7"/>
  <c r="W67" i="7" s="1"/>
  <c r="W62" i="7"/>
  <c r="W59" i="7"/>
  <c r="W55" i="7"/>
  <c r="W52" i="7"/>
  <c r="W48" i="7"/>
  <c r="W45" i="7"/>
  <c r="W41" i="7"/>
  <c r="W39" i="7"/>
  <c r="W36" i="7"/>
  <c r="W30" i="7"/>
  <c r="W24" i="7"/>
  <c r="W23" i="7" s="1"/>
  <c r="W18" i="7"/>
  <c r="W12" i="7"/>
  <c r="W11" i="7" s="1"/>
  <c r="U68" i="7"/>
  <c r="U67" i="7" s="1"/>
  <c r="U62" i="7"/>
  <c r="U59" i="7"/>
  <c r="U55" i="7"/>
  <c r="U52" i="7"/>
  <c r="U48" i="7"/>
  <c r="U45" i="7"/>
  <c r="U41" i="7"/>
  <c r="U39" i="7"/>
  <c r="U36" i="7"/>
  <c r="U30" i="7"/>
  <c r="U24" i="7"/>
  <c r="U23" i="7" s="1"/>
  <c r="U18" i="7"/>
  <c r="U12" i="7"/>
  <c r="S68" i="7"/>
  <c r="S67" i="7" s="1"/>
  <c r="S62" i="7"/>
  <c r="S59" i="7"/>
  <c r="S55" i="7"/>
  <c r="S52" i="7"/>
  <c r="S48" i="7"/>
  <c r="S45" i="7"/>
  <c r="S41" i="7"/>
  <c r="S39" i="7"/>
  <c r="S36" i="7"/>
  <c r="S30" i="7"/>
  <c r="S24" i="7"/>
  <c r="S23" i="7" s="1"/>
  <c r="S18" i="7"/>
  <c r="S12" i="7"/>
  <c r="Q68" i="7"/>
  <c r="Q67" i="7" s="1"/>
  <c r="Q62" i="7"/>
  <c r="Q59" i="7"/>
  <c r="Q55" i="7"/>
  <c r="Q52" i="7"/>
  <c r="Q48" i="7"/>
  <c r="Q45" i="7"/>
  <c r="Q41" i="7"/>
  <c r="Q39" i="7"/>
  <c r="Q36" i="7"/>
  <c r="Q30" i="7"/>
  <c r="Q24" i="7"/>
  <c r="Q23" i="7" s="1"/>
  <c r="Q18" i="7"/>
  <c r="Q12" i="7"/>
  <c r="O68" i="7"/>
  <c r="O67" i="7" s="1"/>
  <c r="O62" i="7"/>
  <c r="O59" i="7"/>
  <c r="O55" i="7"/>
  <c r="O52" i="7"/>
  <c r="O48" i="7"/>
  <c r="O45" i="7"/>
  <c r="O41" i="7"/>
  <c r="O39" i="7"/>
  <c r="O36" i="7"/>
  <c r="O30" i="7"/>
  <c r="O24" i="7"/>
  <c r="O23" i="7" s="1"/>
  <c r="O18" i="7"/>
  <c r="O12" i="7"/>
  <c r="M68" i="7"/>
  <c r="M67" i="7" s="1"/>
  <c r="M62" i="7"/>
  <c r="M59" i="7"/>
  <c r="M55" i="7"/>
  <c r="M52" i="7"/>
  <c r="M48" i="7"/>
  <c r="M45" i="7"/>
  <c r="M41" i="7"/>
  <c r="M39" i="7"/>
  <c r="M36" i="7"/>
  <c r="M30" i="7"/>
  <c r="M29" i="7" s="1"/>
  <c r="M24" i="7"/>
  <c r="M18" i="7"/>
  <c r="M11" i="7" s="1"/>
  <c r="AQ177" i="6"/>
  <c r="AQ176" i="6" s="1"/>
  <c r="AQ172" i="6"/>
  <c r="AQ169" i="6"/>
  <c r="AQ167" i="6"/>
  <c r="AQ165" i="6"/>
  <c r="AQ162" i="6"/>
  <c r="AQ160" i="6"/>
  <c r="AQ158" i="6"/>
  <c r="AQ157" i="6"/>
  <c r="AQ154" i="6"/>
  <c r="AQ150" i="6"/>
  <c r="AQ149" i="6"/>
  <c r="AQ147" i="6"/>
  <c r="AQ144" i="6"/>
  <c r="AQ141" i="6"/>
  <c r="AQ138" i="6"/>
  <c r="AQ135" i="6"/>
  <c r="AQ132" i="6"/>
  <c r="AQ129" i="6"/>
  <c r="AQ126" i="6"/>
  <c r="AQ122" i="6"/>
  <c r="AQ119" i="6"/>
  <c r="AQ118" i="6"/>
  <c r="AQ114" i="6"/>
  <c r="AQ113" i="6"/>
  <c r="AQ112" i="6"/>
  <c r="AQ108" i="6"/>
  <c r="AQ107" i="6"/>
  <c r="AQ103" i="6"/>
  <c r="AQ102" i="6"/>
  <c r="AQ96" i="6"/>
  <c r="AQ95" i="6"/>
  <c r="AQ94" i="6"/>
  <c r="AQ90" i="6"/>
  <c r="AQ88" i="6"/>
  <c r="AQ85" i="6"/>
  <c r="AQ79" i="6"/>
  <c r="AQ73" i="6"/>
  <c r="AQ68" i="6"/>
  <c r="AQ64" i="6"/>
  <c r="AQ62" i="6"/>
  <c r="AQ53" i="6"/>
  <c r="AQ50" i="6"/>
  <c r="AQ45" i="6"/>
  <c r="AQ44" i="6"/>
  <c r="AQ40" i="6"/>
  <c r="AQ35" i="6"/>
  <c r="AQ30" i="6"/>
  <c r="AQ18" i="6"/>
  <c r="AQ15" i="6"/>
  <c r="AQ12" i="6"/>
  <c r="AO177" i="6"/>
  <c r="AO176" i="6" s="1"/>
  <c r="AO172" i="6"/>
  <c r="AO169" i="6"/>
  <c r="AO167" i="6"/>
  <c r="AO165" i="6"/>
  <c r="AO162" i="6"/>
  <c r="AO160" i="6"/>
  <c r="AO158" i="6"/>
  <c r="AO157" i="6"/>
  <c r="AO154" i="6"/>
  <c r="AO150" i="6"/>
  <c r="AO149" i="6"/>
  <c r="AO147" i="6"/>
  <c r="AO144" i="6"/>
  <c r="AO141" i="6"/>
  <c r="AO138" i="6"/>
  <c r="AO135" i="6"/>
  <c r="AO132" i="6"/>
  <c r="AO129" i="6"/>
  <c r="AO126" i="6"/>
  <c r="AO122" i="6"/>
  <c r="AO119" i="6"/>
  <c r="AO118" i="6"/>
  <c r="AO114" i="6"/>
  <c r="AO113" i="6"/>
  <c r="AO112" i="6"/>
  <c r="AO108" i="6"/>
  <c r="AO107" i="6"/>
  <c r="AO103" i="6"/>
  <c r="AO102" i="6"/>
  <c r="AO96" i="6"/>
  <c r="AO95" i="6"/>
  <c r="AO94" i="6"/>
  <c r="AO90" i="6"/>
  <c r="AO88" i="6"/>
  <c r="AO85" i="6"/>
  <c r="AO79" i="6"/>
  <c r="AO73" i="6"/>
  <c r="AO68" i="6"/>
  <c r="AO64" i="6"/>
  <c r="AO62" i="6"/>
  <c r="AO53" i="6"/>
  <c r="AO50" i="6"/>
  <c r="AO45" i="6"/>
  <c r="AO44" i="6"/>
  <c r="AO40" i="6"/>
  <c r="AO35" i="6"/>
  <c r="AO30" i="6"/>
  <c r="AO18" i="6"/>
  <c r="AO15" i="6"/>
  <c r="AO12" i="6"/>
  <c r="AM177" i="6"/>
  <c r="AM176" i="6" s="1"/>
  <c r="AM172" i="6"/>
  <c r="AM169" i="6"/>
  <c r="AM167" i="6"/>
  <c r="AM165" i="6"/>
  <c r="AM162" i="6"/>
  <c r="AM160" i="6"/>
  <c r="AM158" i="6"/>
  <c r="AM157" i="6"/>
  <c r="AM154" i="6"/>
  <c r="AM150" i="6"/>
  <c r="AM149" i="6"/>
  <c r="AM147" i="6"/>
  <c r="AM144" i="6"/>
  <c r="AM141" i="6"/>
  <c r="AM138" i="6"/>
  <c r="AM135" i="6"/>
  <c r="AM132" i="6"/>
  <c r="AM129" i="6"/>
  <c r="AM126" i="6"/>
  <c r="AM122" i="6"/>
  <c r="AM119" i="6"/>
  <c r="AM118" i="6"/>
  <c r="AM114" i="6"/>
  <c r="AM113" i="6"/>
  <c r="AM112" i="6"/>
  <c r="AM108" i="6"/>
  <c r="AM107" i="6"/>
  <c r="AM103" i="6"/>
  <c r="AM102" i="6"/>
  <c r="AM96" i="6"/>
  <c r="AM95" i="6"/>
  <c r="AM94" i="6"/>
  <c r="AM90" i="6"/>
  <c r="AM88" i="6"/>
  <c r="AM85" i="6"/>
  <c r="AM79" i="6"/>
  <c r="AM73" i="6"/>
  <c r="AM68" i="6"/>
  <c r="AM64" i="6"/>
  <c r="AM62" i="6"/>
  <c r="AM53" i="6"/>
  <c r="AM50" i="6"/>
  <c r="AM45" i="6"/>
  <c r="AM44" i="6"/>
  <c r="AM40" i="6"/>
  <c r="AM35" i="6"/>
  <c r="AM30" i="6"/>
  <c r="AM18" i="6"/>
  <c r="AM15" i="6"/>
  <c r="AM12" i="6"/>
  <c r="AK177" i="6"/>
  <c r="AK176" i="6" s="1"/>
  <c r="AK172" i="6"/>
  <c r="AK169" i="6"/>
  <c r="AK167" i="6"/>
  <c r="AK165" i="6"/>
  <c r="AK162" i="6"/>
  <c r="AK160" i="6"/>
  <c r="AK158" i="6"/>
  <c r="AK157" i="6"/>
  <c r="AK154" i="6"/>
  <c r="AK150" i="6"/>
  <c r="AK149" i="6"/>
  <c r="AK147" i="6"/>
  <c r="AK144" i="6"/>
  <c r="AK141" i="6"/>
  <c r="AK138" i="6"/>
  <c r="AK135" i="6"/>
  <c r="AK132" i="6"/>
  <c r="AK129" i="6"/>
  <c r="AK126" i="6"/>
  <c r="AK122" i="6"/>
  <c r="AK119" i="6"/>
  <c r="AK118" i="6"/>
  <c r="AK114" i="6"/>
  <c r="AK113" i="6"/>
  <c r="AK112" i="6"/>
  <c r="AK108" i="6"/>
  <c r="AK107" i="6"/>
  <c r="AK103" i="6"/>
  <c r="AK102" i="6"/>
  <c r="AK96" i="6"/>
  <c r="AK95" i="6"/>
  <c r="AK94" i="6"/>
  <c r="AK90" i="6"/>
  <c r="AK88" i="6"/>
  <c r="AK85" i="6"/>
  <c r="AK79" i="6"/>
  <c r="AK73" i="6"/>
  <c r="AK68" i="6"/>
  <c r="AK64" i="6"/>
  <c r="AK62" i="6"/>
  <c r="AK53" i="6"/>
  <c r="AK50" i="6"/>
  <c r="AK45" i="6"/>
  <c r="AK44" i="6"/>
  <c r="AK40" i="6"/>
  <c r="AK35" i="6"/>
  <c r="AK30" i="6"/>
  <c r="AK18" i="6"/>
  <c r="AK15" i="6"/>
  <c r="AK12" i="6"/>
  <c r="AI177" i="6"/>
  <c r="AI176" i="6" s="1"/>
  <c r="AI172" i="6"/>
  <c r="AI169" i="6"/>
  <c r="AI167" i="6"/>
  <c r="AI165" i="6"/>
  <c r="AI162" i="6"/>
  <c r="AI160" i="6"/>
  <c r="AI158" i="6"/>
  <c r="AI157" i="6"/>
  <c r="AI154" i="6"/>
  <c r="AI150" i="6"/>
  <c r="AI149" i="6"/>
  <c r="AI147" i="6"/>
  <c r="AI144" i="6"/>
  <c r="AI141" i="6"/>
  <c r="AI138" i="6"/>
  <c r="AI135" i="6"/>
  <c r="AI132" i="6"/>
  <c r="AI129" i="6"/>
  <c r="AI126" i="6"/>
  <c r="AI122" i="6"/>
  <c r="AI119" i="6"/>
  <c r="AI118" i="6"/>
  <c r="AI114" i="6"/>
  <c r="AI113" i="6"/>
  <c r="AI112" i="6"/>
  <c r="AI108" i="6"/>
  <c r="AI107" i="6"/>
  <c r="AI103" i="6"/>
  <c r="AI102" i="6"/>
  <c r="AI96" i="6"/>
  <c r="AI95" i="6"/>
  <c r="AI94" i="6"/>
  <c r="AI90" i="6"/>
  <c r="AI88" i="6"/>
  <c r="AI85" i="6"/>
  <c r="AI79" i="6"/>
  <c r="AI73" i="6"/>
  <c r="AI68" i="6"/>
  <c r="AI64" i="6"/>
  <c r="AI62" i="6"/>
  <c r="AI53" i="6"/>
  <c r="AI50" i="6"/>
  <c r="AI45" i="6"/>
  <c r="AI44" i="6"/>
  <c r="AI40" i="6"/>
  <c r="AI35" i="6"/>
  <c r="AI30" i="6"/>
  <c r="AI18" i="6"/>
  <c r="AI15" i="6"/>
  <c r="AI12" i="6"/>
  <c r="AG177" i="6"/>
  <c r="AG176" i="6" s="1"/>
  <c r="AG172" i="6"/>
  <c r="AG169" i="6"/>
  <c r="AG167" i="6"/>
  <c r="AG165" i="6"/>
  <c r="AG162" i="6"/>
  <c r="AG160" i="6"/>
  <c r="AG158" i="6"/>
  <c r="AG157" i="6"/>
  <c r="AG154" i="6"/>
  <c r="AG150" i="6"/>
  <c r="AG149" i="6"/>
  <c r="AG147" i="6"/>
  <c r="AG144" i="6"/>
  <c r="AG141" i="6"/>
  <c r="AG138" i="6"/>
  <c r="AG135" i="6"/>
  <c r="AG132" i="6"/>
  <c r="AG129" i="6"/>
  <c r="AG126" i="6"/>
  <c r="AG122" i="6"/>
  <c r="AG119" i="6"/>
  <c r="AG118" i="6"/>
  <c r="AG114" i="6"/>
  <c r="AG113" i="6"/>
  <c r="AG112" i="6"/>
  <c r="AG108" i="6"/>
  <c r="AG107" i="6"/>
  <c r="AG103" i="6"/>
  <c r="AG102" i="6"/>
  <c r="AG96" i="6"/>
  <c r="AG95" i="6"/>
  <c r="AG94" i="6"/>
  <c r="AG90" i="6"/>
  <c r="AG88" i="6"/>
  <c r="AG85" i="6"/>
  <c r="AG79" i="6"/>
  <c r="AG73" i="6"/>
  <c r="AG68" i="6"/>
  <c r="AG64" i="6"/>
  <c r="AG62" i="6"/>
  <c r="AG53" i="6"/>
  <c r="AG50" i="6"/>
  <c r="AG45" i="6"/>
  <c r="AG44" i="6"/>
  <c r="AG40" i="6"/>
  <c r="AG35" i="6"/>
  <c r="AG30" i="6"/>
  <c r="AG18" i="6"/>
  <c r="AG15" i="6"/>
  <c r="AG12" i="6"/>
  <c r="AE177" i="6"/>
  <c r="AE176" i="6" s="1"/>
  <c r="AE172" i="6"/>
  <c r="AE169" i="6"/>
  <c r="AE167" i="6"/>
  <c r="AE165" i="6"/>
  <c r="AE162" i="6"/>
  <c r="AE160" i="6"/>
  <c r="AE158" i="6"/>
  <c r="AE157" i="6"/>
  <c r="AE154" i="6"/>
  <c r="AE150" i="6"/>
  <c r="AE149" i="6"/>
  <c r="AE147" i="6"/>
  <c r="AE144" i="6"/>
  <c r="AE141" i="6"/>
  <c r="AE138" i="6"/>
  <c r="AE135" i="6"/>
  <c r="AE132" i="6"/>
  <c r="AE129" i="6"/>
  <c r="AE126" i="6"/>
  <c r="AE122" i="6"/>
  <c r="AE119" i="6"/>
  <c r="AE118" i="6"/>
  <c r="AE114" i="6"/>
  <c r="AE113" i="6"/>
  <c r="AE112" i="6"/>
  <c r="AE108" i="6"/>
  <c r="AE107" i="6"/>
  <c r="AE103" i="6"/>
  <c r="AE102" i="6"/>
  <c r="AE96" i="6"/>
  <c r="AE95" i="6"/>
  <c r="AE94" i="6"/>
  <c r="AE90" i="6"/>
  <c r="AE88" i="6"/>
  <c r="AE85" i="6"/>
  <c r="AE79" i="6"/>
  <c r="AE73" i="6"/>
  <c r="AE68" i="6"/>
  <c r="AE64" i="6"/>
  <c r="AE62" i="6"/>
  <c r="AE53" i="6"/>
  <c r="AE50" i="6"/>
  <c r="AE45" i="6"/>
  <c r="AE44" i="6"/>
  <c r="AE40" i="6"/>
  <c r="AE35" i="6"/>
  <c r="AE30" i="6"/>
  <c r="AE18" i="6"/>
  <c r="AE15" i="6"/>
  <c r="AE12" i="6"/>
  <c r="AC177" i="6"/>
  <c r="AC176" i="6" s="1"/>
  <c r="AC172" i="6"/>
  <c r="AC169" i="6"/>
  <c r="AC167" i="6"/>
  <c r="AC165" i="6"/>
  <c r="AC162" i="6"/>
  <c r="AC160" i="6"/>
  <c r="AC158" i="6"/>
  <c r="AC157" i="6"/>
  <c r="AC154" i="6"/>
  <c r="AC150" i="6"/>
  <c r="AC149" i="6"/>
  <c r="AC147" i="6"/>
  <c r="AC144" i="6"/>
  <c r="AC141" i="6"/>
  <c r="AC138" i="6"/>
  <c r="AC135" i="6"/>
  <c r="AC132" i="6"/>
  <c r="AC129" i="6"/>
  <c r="AC126" i="6"/>
  <c r="AC122" i="6"/>
  <c r="AC119" i="6"/>
  <c r="AC118" i="6"/>
  <c r="AC114" i="6"/>
  <c r="AC113" i="6"/>
  <c r="AC112" i="6"/>
  <c r="AC108" i="6"/>
  <c r="AC107" i="6"/>
  <c r="AC103" i="6"/>
  <c r="AC102" i="6"/>
  <c r="AC96" i="6"/>
  <c r="AC95" i="6"/>
  <c r="AC94" i="6"/>
  <c r="AC90" i="6"/>
  <c r="AC88" i="6"/>
  <c r="AC85" i="6"/>
  <c r="AC79" i="6"/>
  <c r="AC73" i="6"/>
  <c r="AC68" i="6"/>
  <c r="AC64" i="6"/>
  <c r="AC62" i="6"/>
  <c r="AC53" i="6"/>
  <c r="AC50" i="6"/>
  <c r="AC45" i="6"/>
  <c r="AC44" i="6"/>
  <c r="AC40" i="6"/>
  <c r="AC35" i="6"/>
  <c r="AC30" i="6"/>
  <c r="AC18" i="6"/>
  <c r="AC15" i="6"/>
  <c r="AC12" i="6"/>
  <c r="AA177" i="6"/>
  <c r="AA176" i="6" s="1"/>
  <c r="AA172" i="6"/>
  <c r="AA169" i="6"/>
  <c r="AA167" i="6"/>
  <c r="AA165" i="6"/>
  <c r="AA162" i="6"/>
  <c r="AA160" i="6"/>
  <c r="AA158" i="6"/>
  <c r="AA157" i="6"/>
  <c r="AA154" i="6"/>
  <c r="AA150" i="6"/>
  <c r="AA149" i="6"/>
  <c r="AA147" i="6"/>
  <c r="AA144" i="6"/>
  <c r="AA141" i="6"/>
  <c r="AA138" i="6"/>
  <c r="AA135" i="6"/>
  <c r="AA132" i="6"/>
  <c r="AA129" i="6"/>
  <c r="AA126" i="6"/>
  <c r="AA122" i="6"/>
  <c r="AA119" i="6"/>
  <c r="AA118" i="6"/>
  <c r="AA114" i="6"/>
  <c r="AA113" i="6"/>
  <c r="AA112" i="6"/>
  <c r="AA108" i="6"/>
  <c r="AA107" i="6"/>
  <c r="AA103" i="6"/>
  <c r="AA102" i="6"/>
  <c r="AA96" i="6"/>
  <c r="AA95" i="6"/>
  <c r="AA94" i="6"/>
  <c r="AA90" i="6"/>
  <c r="AA88" i="6"/>
  <c r="AA85" i="6"/>
  <c r="AA79" i="6"/>
  <c r="AA73" i="6"/>
  <c r="AA68" i="6"/>
  <c r="AA64" i="6"/>
  <c r="AA62" i="6"/>
  <c r="AA53" i="6"/>
  <c r="AA50" i="6"/>
  <c r="AA45" i="6"/>
  <c r="AA44" i="6"/>
  <c r="AA40" i="6"/>
  <c r="AA35" i="6"/>
  <c r="AA30" i="6"/>
  <c r="AA18" i="6"/>
  <c r="AA15" i="6"/>
  <c r="AA12" i="6"/>
  <c r="Y177" i="6"/>
  <c r="Y176" i="6" s="1"/>
  <c r="Y172" i="6"/>
  <c r="Y169" i="6"/>
  <c r="Y167" i="6"/>
  <c r="Y165" i="6"/>
  <c r="Y162" i="6"/>
  <c r="Y160" i="6"/>
  <c r="Y158" i="6"/>
  <c r="Y157" i="6"/>
  <c r="Y154" i="6"/>
  <c r="Y150" i="6"/>
  <c r="Y149" i="6"/>
  <c r="Y147" i="6"/>
  <c r="Y144" i="6"/>
  <c r="Y141" i="6"/>
  <c r="Y138" i="6"/>
  <c r="Y135" i="6"/>
  <c r="Y132" i="6"/>
  <c r="Y129" i="6"/>
  <c r="Y126" i="6"/>
  <c r="Y122" i="6"/>
  <c r="Y119" i="6"/>
  <c r="Y118" i="6"/>
  <c r="Y114" i="6"/>
  <c r="Y113" i="6"/>
  <c r="Y112" i="6"/>
  <c r="Y108" i="6"/>
  <c r="Y107" i="6"/>
  <c r="Y103" i="6"/>
  <c r="Y102" i="6"/>
  <c r="Y96" i="6"/>
  <c r="Y95" i="6"/>
  <c r="Y94" i="6"/>
  <c r="Y90" i="6"/>
  <c r="Y88" i="6"/>
  <c r="Y85" i="6"/>
  <c r="Y79" i="6"/>
  <c r="Y73" i="6"/>
  <c r="Y68" i="6"/>
  <c r="Y64" i="6"/>
  <c r="Y62" i="6"/>
  <c r="Y53" i="6"/>
  <c r="Y50" i="6"/>
  <c r="Y45" i="6"/>
  <c r="Y44" i="6"/>
  <c r="Y40" i="6"/>
  <c r="Y35" i="6"/>
  <c r="Y30" i="6"/>
  <c r="Y18" i="6"/>
  <c r="Y15" i="6"/>
  <c r="Y12" i="6"/>
  <c r="W177" i="6"/>
  <c r="W176" i="6" s="1"/>
  <c r="W172" i="6"/>
  <c r="W169" i="6"/>
  <c r="W167" i="6"/>
  <c r="W165" i="6"/>
  <c r="W162" i="6"/>
  <c r="W160" i="6"/>
  <c r="W158" i="6"/>
  <c r="W157" i="6"/>
  <c r="W154" i="6"/>
  <c r="W150" i="6"/>
  <c r="W149" i="6"/>
  <c r="W147" i="6"/>
  <c r="W144" i="6"/>
  <c r="W141" i="6"/>
  <c r="W138" i="6"/>
  <c r="W135" i="6"/>
  <c r="W132" i="6"/>
  <c r="W129" i="6"/>
  <c r="W126" i="6"/>
  <c r="W122" i="6"/>
  <c r="W119" i="6"/>
  <c r="W118" i="6"/>
  <c r="W114" i="6"/>
  <c r="W113" i="6"/>
  <c r="W112" i="6"/>
  <c r="W108" i="6"/>
  <c r="W107" i="6"/>
  <c r="W103" i="6"/>
  <c r="W102" i="6"/>
  <c r="W96" i="6"/>
  <c r="W95" i="6"/>
  <c r="W94" i="6"/>
  <c r="W90" i="6"/>
  <c r="W88" i="6"/>
  <c r="W85" i="6"/>
  <c r="W79" i="6"/>
  <c r="W73" i="6"/>
  <c r="W68" i="6"/>
  <c r="W64" i="6"/>
  <c r="W62" i="6"/>
  <c r="W53" i="6"/>
  <c r="W50" i="6"/>
  <c r="W45" i="6"/>
  <c r="W44" i="6"/>
  <c r="W40" i="6"/>
  <c r="W35" i="6"/>
  <c r="W30" i="6"/>
  <c r="W18" i="6"/>
  <c r="W15" i="6"/>
  <c r="W12" i="6"/>
  <c r="U177" i="6"/>
  <c r="U176" i="6" s="1"/>
  <c r="U172" i="6"/>
  <c r="U169" i="6"/>
  <c r="U167" i="6"/>
  <c r="U165" i="6"/>
  <c r="U162" i="6"/>
  <c r="U160" i="6"/>
  <c r="U158" i="6"/>
  <c r="U157" i="6"/>
  <c r="U154" i="6"/>
  <c r="U150" i="6"/>
  <c r="U149" i="6"/>
  <c r="U147" i="6"/>
  <c r="U144" i="6"/>
  <c r="U141" i="6"/>
  <c r="U138" i="6"/>
  <c r="U135" i="6"/>
  <c r="U132" i="6"/>
  <c r="U129" i="6"/>
  <c r="U126" i="6"/>
  <c r="U122" i="6"/>
  <c r="U119" i="6"/>
  <c r="U118" i="6"/>
  <c r="U114" i="6"/>
  <c r="U113" i="6"/>
  <c r="U112" i="6"/>
  <c r="U108" i="6"/>
  <c r="U107" i="6"/>
  <c r="U103" i="6"/>
  <c r="U102" i="6"/>
  <c r="U96" i="6"/>
  <c r="U95" i="6"/>
  <c r="U94" i="6"/>
  <c r="U90" i="6"/>
  <c r="U88" i="6"/>
  <c r="U85" i="6"/>
  <c r="U79" i="6"/>
  <c r="U73" i="6"/>
  <c r="U68" i="6"/>
  <c r="U64" i="6"/>
  <c r="U62" i="6"/>
  <c r="U53" i="6"/>
  <c r="U50" i="6"/>
  <c r="U45" i="6"/>
  <c r="U44" i="6"/>
  <c r="U40" i="6"/>
  <c r="U35" i="6"/>
  <c r="U30" i="6"/>
  <c r="U18" i="6"/>
  <c r="U15" i="6"/>
  <c r="U12" i="6"/>
  <c r="S177" i="6"/>
  <c r="S176" i="6" s="1"/>
  <c r="S172" i="6"/>
  <c r="S169" i="6"/>
  <c r="S167" i="6"/>
  <c r="S165" i="6"/>
  <c r="S162" i="6"/>
  <c r="S160" i="6"/>
  <c r="S158" i="6"/>
  <c r="S157" i="6"/>
  <c r="S154" i="6"/>
  <c r="S150" i="6"/>
  <c r="S149" i="6"/>
  <c r="S147" i="6"/>
  <c r="S144" i="6"/>
  <c r="S141" i="6"/>
  <c r="S138" i="6"/>
  <c r="S135" i="6"/>
  <c r="S132" i="6"/>
  <c r="S129" i="6"/>
  <c r="S126" i="6"/>
  <c r="S122" i="6"/>
  <c r="S119" i="6"/>
  <c r="S118" i="6"/>
  <c r="S114" i="6"/>
  <c r="S113" i="6"/>
  <c r="S112" i="6"/>
  <c r="S108" i="6"/>
  <c r="S107" i="6"/>
  <c r="S103" i="6"/>
  <c r="S102" i="6"/>
  <c r="S96" i="6"/>
  <c r="S95" i="6"/>
  <c r="S94" i="6"/>
  <c r="S90" i="6"/>
  <c r="S88" i="6"/>
  <c r="S85" i="6"/>
  <c r="S79" i="6"/>
  <c r="S73" i="6"/>
  <c r="S68" i="6"/>
  <c r="S64" i="6"/>
  <c r="S62" i="6"/>
  <c r="S53" i="6"/>
  <c r="S50" i="6"/>
  <c r="S45" i="6"/>
  <c r="S44" i="6"/>
  <c r="S40" i="6"/>
  <c r="S35" i="6"/>
  <c r="S30" i="6"/>
  <c r="S18" i="6"/>
  <c r="S15" i="6"/>
  <c r="S12" i="6"/>
  <c r="Q177" i="6"/>
  <c r="Q176" i="6" s="1"/>
  <c r="Q172" i="6"/>
  <c r="Q169" i="6"/>
  <c r="Q167" i="6"/>
  <c r="Q165" i="6"/>
  <c r="Q162" i="6"/>
  <c r="Q160" i="6"/>
  <c r="Q158" i="6"/>
  <c r="Q157" i="6"/>
  <c r="Q154" i="6"/>
  <c r="Q150" i="6"/>
  <c r="Q149" i="6"/>
  <c r="Q147" i="6"/>
  <c r="Q144" i="6"/>
  <c r="Q141" i="6"/>
  <c r="Q138" i="6"/>
  <c r="Q135" i="6"/>
  <c r="Q132" i="6"/>
  <c r="Q129" i="6"/>
  <c r="Q126" i="6"/>
  <c r="Q122" i="6"/>
  <c r="Q119" i="6"/>
  <c r="Q118" i="6"/>
  <c r="Q114" i="6"/>
  <c r="Q113" i="6"/>
  <c r="Q112" i="6"/>
  <c r="Q108" i="6"/>
  <c r="Q107" i="6"/>
  <c r="Q103" i="6"/>
  <c r="Q102" i="6"/>
  <c r="Q96" i="6"/>
  <c r="Q95" i="6"/>
  <c r="Q94" i="6"/>
  <c r="Q90" i="6"/>
  <c r="Q88" i="6"/>
  <c r="Q85" i="6"/>
  <c r="Q79" i="6"/>
  <c r="Q73" i="6"/>
  <c r="Q68" i="6"/>
  <c r="Q64" i="6"/>
  <c r="Q62" i="6"/>
  <c r="Q53" i="6"/>
  <c r="Q50" i="6"/>
  <c r="Q45" i="6"/>
  <c r="Q44" i="6"/>
  <c r="Q40" i="6"/>
  <c r="Q35" i="6"/>
  <c r="Q30" i="6"/>
  <c r="Q18" i="6"/>
  <c r="Q15" i="6"/>
  <c r="Q12" i="6"/>
  <c r="O177" i="6"/>
  <c r="O176" i="6" s="1"/>
  <c r="O172" i="6"/>
  <c r="O169" i="6"/>
  <c r="O167" i="6"/>
  <c r="O165" i="6"/>
  <c r="O162" i="6"/>
  <c r="O160" i="6"/>
  <c r="O158" i="6"/>
  <c r="O157" i="6"/>
  <c r="O154" i="6"/>
  <c r="O150" i="6"/>
  <c r="O149" i="6"/>
  <c r="O147" i="6"/>
  <c r="O144" i="6"/>
  <c r="O141" i="6"/>
  <c r="O138" i="6"/>
  <c r="O135" i="6"/>
  <c r="O132" i="6"/>
  <c r="O129" i="6"/>
  <c r="O126" i="6"/>
  <c r="O122" i="6"/>
  <c r="O119" i="6"/>
  <c r="O118" i="6"/>
  <c r="O114" i="6"/>
  <c r="O113" i="6"/>
  <c r="O112" i="6"/>
  <c r="O108" i="6"/>
  <c r="O107" i="6"/>
  <c r="O103" i="6"/>
  <c r="O102" i="6"/>
  <c r="O96" i="6"/>
  <c r="O95" i="6"/>
  <c r="O94" i="6"/>
  <c r="O90" i="6"/>
  <c r="O88" i="6"/>
  <c r="O85" i="6"/>
  <c r="O79" i="6"/>
  <c r="O73" i="6"/>
  <c r="O68" i="6"/>
  <c r="O64" i="6"/>
  <c r="O62" i="6"/>
  <c r="O53" i="6"/>
  <c r="O50" i="6"/>
  <c r="O45" i="6"/>
  <c r="O44" i="6"/>
  <c r="O40" i="6"/>
  <c r="O35" i="6"/>
  <c r="O30" i="6"/>
  <c r="O18" i="6"/>
  <c r="O15" i="6"/>
  <c r="O12" i="6"/>
  <c r="M177" i="6"/>
  <c r="M176" i="6" s="1"/>
  <c r="M172" i="6"/>
  <c r="M169" i="6"/>
  <c r="M167" i="6"/>
  <c r="M165" i="6"/>
  <c r="M162" i="6"/>
  <c r="M160" i="6"/>
  <c r="M158" i="6"/>
  <c r="M157" i="6"/>
  <c r="M154" i="6"/>
  <c r="M150" i="6"/>
  <c r="M149" i="6"/>
  <c r="M147" i="6"/>
  <c r="M144" i="6"/>
  <c r="M141" i="6"/>
  <c r="M138" i="6"/>
  <c r="M135" i="6"/>
  <c r="M132" i="6"/>
  <c r="M129" i="6"/>
  <c r="M126" i="6"/>
  <c r="M122" i="6"/>
  <c r="M119" i="6"/>
  <c r="M118" i="6"/>
  <c r="M114" i="6"/>
  <c r="M113" i="6"/>
  <c r="M112" i="6"/>
  <c r="M108" i="6"/>
  <c r="M107" i="6"/>
  <c r="M103" i="6"/>
  <c r="M102" i="6"/>
  <c r="M96" i="6"/>
  <c r="M95" i="6"/>
  <c r="M94" i="6"/>
  <c r="M90" i="6"/>
  <c r="M88" i="6"/>
  <c r="M85" i="6"/>
  <c r="M84" i="6" s="1"/>
  <c r="M79" i="6"/>
  <c r="M73" i="6"/>
  <c r="M68" i="6"/>
  <c r="M64" i="6"/>
  <c r="M62" i="6"/>
  <c r="M53" i="6"/>
  <c r="M50" i="6"/>
  <c r="M45" i="6"/>
  <c r="M44" i="6"/>
  <c r="M40" i="6"/>
  <c r="M35" i="6"/>
  <c r="M30" i="6"/>
  <c r="M18" i="6"/>
  <c r="M15" i="6"/>
  <c r="M12" i="6"/>
  <c r="AQ59" i="5"/>
  <c r="AQ57" i="5"/>
  <c r="AQ50" i="5"/>
  <c r="AQ48" i="5"/>
  <c r="AQ45" i="5"/>
  <c r="AQ42" i="5"/>
  <c r="AQ36" i="5"/>
  <c r="AQ31" i="5"/>
  <c r="AQ26" i="5"/>
  <c r="AQ21" i="5"/>
  <c r="AQ19" i="5"/>
  <c r="AQ17" i="5"/>
  <c r="AQ15" i="5"/>
  <c r="AQ12" i="5"/>
  <c r="AO59" i="5"/>
  <c r="AO57" i="5"/>
  <c r="AO56" i="5" s="1"/>
  <c r="AO50" i="5"/>
  <c r="AO48" i="5"/>
  <c r="AO45" i="5"/>
  <c r="AO42" i="5"/>
  <c r="AO36" i="5"/>
  <c r="AO31" i="5"/>
  <c r="AO26" i="5"/>
  <c r="AO21" i="5"/>
  <c r="AO19" i="5"/>
  <c r="AO17" i="5"/>
  <c r="AO15" i="5"/>
  <c r="AO12" i="5"/>
  <c r="AM59" i="5"/>
  <c r="AM57" i="5"/>
  <c r="AM50" i="5"/>
  <c r="AM48" i="5"/>
  <c r="AM45" i="5"/>
  <c r="AM42" i="5"/>
  <c r="AM36" i="5"/>
  <c r="AM31" i="5"/>
  <c r="AM26" i="5"/>
  <c r="AM21" i="5"/>
  <c r="AM19" i="5"/>
  <c r="AM17" i="5"/>
  <c r="AM15" i="5"/>
  <c r="AM12" i="5"/>
  <c r="AK59" i="5"/>
  <c r="AK57" i="5"/>
  <c r="AK50" i="5"/>
  <c r="AK48" i="5"/>
  <c r="AK45" i="5"/>
  <c r="AK42" i="5"/>
  <c r="AK36" i="5"/>
  <c r="AK31" i="5"/>
  <c r="AK26" i="5"/>
  <c r="AK21" i="5"/>
  <c r="AK19" i="5"/>
  <c r="AK17" i="5"/>
  <c r="AK15" i="5"/>
  <c r="AK12" i="5"/>
  <c r="AI59" i="5"/>
  <c r="AI57" i="5"/>
  <c r="AI50" i="5"/>
  <c r="AI48" i="5"/>
  <c r="AI45" i="5"/>
  <c r="AI42" i="5"/>
  <c r="AI36" i="5"/>
  <c r="AI31" i="5"/>
  <c r="AI26" i="5"/>
  <c r="AI21" i="5"/>
  <c r="AI19" i="5"/>
  <c r="AI17" i="5"/>
  <c r="AI15" i="5"/>
  <c r="AI12" i="5"/>
  <c r="AG59" i="5"/>
  <c r="AG57" i="5"/>
  <c r="AG50" i="5"/>
  <c r="AG48" i="5"/>
  <c r="AG45" i="5"/>
  <c r="AG42" i="5"/>
  <c r="AG36" i="5"/>
  <c r="AG31" i="5"/>
  <c r="AG26" i="5"/>
  <c r="AG21" i="5"/>
  <c r="AG19" i="5"/>
  <c r="AG17" i="5"/>
  <c r="AG15" i="5"/>
  <c r="AG12" i="5"/>
  <c r="AE59" i="5"/>
  <c r="AE57" i="5"/>
  <c r="AE50" i="5"/>
  <c r="AE48" i="5"/>
  <c r="AE45" i="5"/>
  <c r="AE42" i="5"/>
  <c r="AE36" i="5"/>
  <c r="AE31" i="5"/>
  <c r="AE26" i="5"/>
  <c r="AE21" i="5"/>
  <c r="AE19" i="5"/>
  <c r="AE17" i="5"/>
  <c r="AE15" i="5"/>
  <c r="AE12" i="5"/>
  <c r="AC59" i="5"/>
  <c r="AC57" i="5"/>
  <c r="AC50" i="5"/>
  <c r="AC48" i="5"/>
  <c r="AC45" i="5"/>
  <c r="AC42" i="5"/>
  <c r="AC36" i="5"/>
  <c r="AC31" i="5"/>
  <c r="AC26" i="5"/>
  <c r="AC21" i="5"/>
  <c r="AC19" i="5"/>
  <c r="AC17" i="5"/>
  <c r="AC15" i="5"/>
  <c r="AC12" i="5"/>
  <c r="AA59" i="5"/>
  <c r="AA57" i="5"/>
  <c r="AA50" i="5"/>
  <c r="AA48" i="5"/>
  <c r="AA45" i="5"/>
  <c r="AA42" i="5"/>
  <c r="AA36" i="5"/>
  <c r="AA31" i="5"/>
  <c r="AA26" i="5"/>
  <c r="AA21" i="5"/>
  <c r="AA19" i="5"/>
  <c r="AA17" i="5"/>
  <c r="AA15" i="5"/>
  <c r="AA12" i="5"/>
  <c r="Y59" i="5"/>
  <c r="Y57" i="5"/>
  <c r="Y50" i="5"/>
  <c r="Y48" i="5"/>
  <c r="Y45" i="5"/>
  <c r="Y42" i="5"/>
  <c r="Y36" i="5"/>
  <c r="Y31" i="5"/>
  <c r="Y26" i="5"/>
  <c r="Y21" i="5"/>
  <c r="Y19" i="5"/>
  <c r="Y17" i="5"/>
  <c r="Y15" i="5"/>
  <c r="Y12" i="5"/>
  <c r="W59" i="5"/>
  <c r="W57" i="5"/>
  <c r="W50" i="5"/>
  <c r="W48" i="5"/>
  <c r="W45" i="5"/>
  <c r="W42" i="5"/>
  <c r="W36" i="5"/>
  <c r="W31" i="5"/>
  <c r="W26" i="5"/>
  <c r="W21" i="5"/>
  <c r="W19" i="5"/>
  <c r="W17" i="5"/>
  <c r="W15" i="5"/>
  <c r="W12" i="5"/>
  <c r="U59" i="5"/>
  <c r="U57" i="5"/>
  <c r="U50" i="5"/>
  <c r="U48" i="5"/>
  <c r="U45" i="5"/>
  <c r="U42" i="5"/>
  <c r="U36" i="5"/>
  <c r="U31" i="5"/>
  <c r="U26" i="5"/>
  <c r="U21" i="5"/>
  <c r="U19" i="5"/>
  <c r="U17" i="5"/>
  <c r="U15" i="5"/>
  <c r="U12" i="5"/>
  <c r="S59" i="5"/>
  <c r="S57" i="5"/>
  <c r="S50" i="5"/>
  <c r="S48" i="5"/>
  <c r="S45" i="5"/>
  <c r="S42" i="5"/>
  <c r="S36" i="5"/>
  <c r="S31" i="5"/>
  <c r="S26" i="5"/>
  <c r="S21" i="5"/>
  <c r="S19" i="5"/>
  <c r="S17" i="5"/>
  <c r="S15" i="5"/>
  <c r="S12" i="5"/>
  <c r="Q59" i="5"/>
  <c r="Q57" i="5"/>
  <c r="Q50" i="5"/>
  <c r="Q48" i="5"/>
  <c r="Q45" i="5"/>
  <c r="Q42" i="5"/>
  <c r="Q36" i="5"/>
  <c r="Q31" i="5"/>
  <c r="Q26" i="5"/>
  <c r="Q21" i="5"/>
  <c r="Q19" i="5"/>
  <c r="Q17" i="5"/>
  <c r="Q15" i="5"/>
  <c r="Q12" i="5"/>
  <c r="O59" i="5"/>
  <c r="O57" i="5"/>
  <c r="O50" i="5"/>
  <c r="O48" i="5"/>
  <c r="O45" i="5"/>
  <c r="O42" i="5"/>
  <c r="O36" i="5"/>
  <c r="O31" i="5"/>
  <c r="O26" i="5"/>
  <c r="O21" i="5"/>
  <c r="O19" i="5"/>
  <c r="O17" i="5"/>
  <c r="O15" i="5"/>
  <c r="O12" i="5"/>
  <c r="M59" i="5"/>
  <c r="M57" i="5"/>
  <c r="M56" i="5" s="1"/>
  <c r="M50" i="5"/>
  <c r="M48" i="5"/>
  <c r="M45" i="5"/>
  <c r="M42" i="5"/>
  <c r="M36" i="5"/>
  <c r="M31" i="5"/>
  <c r="M26" i="5"/>
  <c r="M21" i="5"/>
  <c r="M19" i="5"/>
  <c r="M17" i="5"/>
  <c r="M15" i="5"/>
  <c r="M12" i="5"/>
  <c r="M11" i="5" s="1"/>
  <c r="AQ142" i="4"/>
  <c r="AQ141" i="4" s="1"/>
  <c r="AQ137" i="4"/>
  <c r="AQ134" i="4"/>
  <c r="AQ128" i="4"/>
  <c r="AQ126" i="4"/>
  <c r="AQ123" i="4"/>
  <c r="AQ119" i="4"/>
  <c r="AQ115" i="4"/>
  <c r="AQ113" i="4"/>
  <c r="AQ111" i="4"/>
  <c r="AQ109" i="4"/>
  <c r="AQ107" i="4"/>
  <c r="AQ105" i="4"/>
  <c r="AQ103" i="4"/>
  <c r="AQ100" i="4"/>
  <c r="AQ98" i="4"/>
  <c r="AQ96" i="4"/>
  <c r="AQ93" i="4"/>
  <c r="AQ90" i="4"/>
  <c r="AQ87" i="4"/>
  <c r="AQ86" i="4"/>
  <c r="AQ83" i="4"/>
  <c r="AQ82" i="4"/>
  <c r="AQ79" i="4"/>
  <c r="AQ77" i="4"/>
  <c r="AQ74" i="4"/>
  <c r="AQ72" i="4"/>
  <c r="AQ69" i="4"/>
  <c r="AQ60" i="4"/>
  <c r="AQ57" i="4"/>
  <c r="AQ51" i="4"/>
  <c r="AQ47" i="4"/>
  <c r="AQ45" i="4"/>
  <c r="AQ43" i="4"/>
  <c r="AQ36" i="4"/>
  <c r="AQ34" i="4"/>
  <c r="AQ32" i="4"/>
  <c r="AQ28" i="4"/>
  <c r="AQ19" i="4"/>
  <c r="AQ15" i="4"/>
  <c r="AQ12" i="4"/>
  <c r="AO142" i="4"/>
  <c r="AO141" i="4" s="1"/>
  <c r="AO137" i="4"/>
  <c r="AO134" i="4"/>
  <c r="AO128" i="4"/>
  <c r="AO126" i="4"/>
  <c r="AO123" i="4"/>
  <c r="AO119" i="4"/>
  <c r="AO115" i="4"/>
  <c r="AO113" i="4"/>
  <c r="AO111" i="4"/>
  <c r="AO109" i="4"/>
  <c r="AO107" i="4"/>
  <c r="AO105" i="4"/>
  <c r="AO103" i="4"/>
  <c r="AO100" i="4"/>
  <c r="AO98" i="4"/>
  <c r="AO96" i="4"/>
  <c r="AO93" i="4"/>
  <c r="AO90" i="4"/>
  <c r="AO87" i="4"/>
  <c r="AO86" i="4"/>
  <c r="AO83" i="4"/>
  <c r="AO82" i="4"/>
  <c r="AO79" i="4"/>
  <c r="AO77" i="4"/>
  <c r="AO74" i="4"/>
  <c r="AO72" i="4"/>
  <c r="AO69" i="4"/>
  <c r="AO60" i="4"/>
  <c r="AO57" i="4"/>
  <c r="AO51" i="4"/>
  <c r="AO50" i="4" s="1"/>
  <c r="AO47" i="4"/>
  <c r="AO45" i="4"/>
  <c r="AO43" i="4"/>
  <c r="AO36" i="4"/>
  <c r="AO34" i="4"/>
  <c r="AO32" i="4"/>
  <c r="AO28" i="4"/>
  <c r="AO19" i="4"/>
  <c r="AO15" i="4"/>
  <c r="AO12" i="4"/>
  <c r="AM142" i="4"/>
  <c r="AM141" i="4" s="1"/>
  <c r="AM137" i="4"/>
  <c r="AM134" i="4"/>
  <c r="AM128" i="4"/>
  <c r="AM126" i="4"/>
  <c r="AM123" i="4"/>
  <c r="AM119" i="4"/>
  <c r="AM115" i="4"/>
  <c r="AM113" i="4"/>
  <c r="AM111" i="4"/>
  <c r="AM109" i="4"/>
  <c r="AM107" i="4"/>
  <c r="AM105" i="4"/>
  <c r="AM103" i="4"/>
  <c r="AM100" i="4"/>
  <c r="AM98" i="4"/>
  <c r="AM96" i="4"/>
  <c r="AM93" i="4"/>
  <c r="AM90" i="4"/>
  <c r="AM87" i="4"/>
  <c r="AM86" i="4"/>
  <c r="AM83" i="4"/>
  <c r="AM82" i="4"/>
  <c r="AM79" i="4"/>
  <c r="AM77" i="4"/>
  <c r="AM74" i="4"/>
  <c r="AM72" i="4"/>
  <c r="AM69" i="4"/>
  <c r="AM60" i="4"/>
  <c r="AM57" i="4"/>
  <c r="AM51" i="4"/>
  <c r="AM47" i="4"/>
  <c r="AM45" i="4"/>
  <c r="AM43" i="4"/>
  <c r="AM36" i="4"/>
  <c r="AM34" i="4"/>
  <c r="AM32" i="4"/>
  <c r="AM28" i="4"/>
  <c r="AM19" i="4"/>
  <c r="AM15" i="4"/>
  <c r="AM12" i="4"/>
  <c r="AK142" i="4"/>
  <c r="AK141" i="4" s="1"/>
  <c r="AK137" i="4"/>
  <c r="AK134" i="4"/>
  <c r="AK128" i="4"/>
  <c r="AK126" i="4"/>
  <c r="AK123" i="4"/>
  <c r="AK119" i="4"/>
  <c r="AK115" i="4"/>
  <c r="AK113" i="4"/>
  <c r="AK111" i="4"/>
  <c r="AK109" i="4"/>
  <c r="AK107" i="4"/>
  <c r="AK105" i="4"/>
  <c r="AK103" i="4"/>
  <c r="AK100" i="4"/>
  <c r="AK98" i="4"/>
  <c r="AK96" i="4"/>
  <c r="AK93" i="4"/>
  <c r="AK90" i="4"/>
  <c r="AK87" i="4"/>
  <c r="AK86" i="4"/>
  <c r="AK83" i="4"/>
  <c r="AK82" i="4"/>
  <c r="AK79" i="4"/>
  <c r="AK77" i="4"/>
  <c r="AK74" i="4"/>
  <c r="AK72" i="4"/>
  <c r="AK69" i="4"/>
  <c r="AK60" i="4"/>
  <c r="AK57" i="4"/>
  <c r="AK51" i="4"/>
  <c r="AK47" i="4"/>
  <c r="AK45" i="4"/>
  <c r="AK43" i="4"/>
  <c r="AK36" i="4"/>
  <c r="AK34" i="4"/>
  <c r="AK32" i="4"/>
  <c r="AK28" i="4"/>
  <c r="AK19" i="4"/>
  <c r="AK15" i="4"/>
  <c r="AK12" i="4"/>
  <c r="AI142" i="4"/>
  <c r="AI141" i="4" s="1"/>
  <c r="AI137" i="4"/>
  <c r="AI134" i="4"/>
  <c r="AI128" i="4"/>
  <c r="AI126" i="4"/>
  <c r="AI123" i="4"/>
  <c r="AI119" i="4"/>
  <c r="AI115" i="4"/>
  <c r="AI113" i="4"/>
  <c r="AI111" i="4"/>
  <c r="AI109" i="4"/>
  <c r="AI107" i="4"/>
  <c r="AI105" i="4"/>
  <c r="AI103" i="4"/>
  <c r="AI100" i="4"/>
  <c r="AI98" i="4"/>
  <c r="AI96" i="4"/>
  <c r="AI93" i="4"/>
  <c r="AI90" i="4"/>
  <c r="AI87" i="4"/>
  <c r="AI86" i="4"/>
  <c r="AI83" i="4"/>
  <c r="AI82" i="4"/>
  <c r="AI79" i="4"/>
  <c r="AI77" i="4"/>
  <c r="AI74" i="4"/>
  <c r="AI72" i="4"/>
  <c r="AI69" i="4"/>
  <c r="AI60" i="4"/>
  <c r="AI57" i="4"/>
  <c r="AI51" i="4"/>
  <c r="AI47" i="4"/>
  <c r="AI45" i="4"/>
  <c r="AI43" i="4"/>
  <c r="AI36" i="4"/>
  <c r="AI34" i="4"/>
  <c r="AI32" i="4"/>
  <c r="AI28" i="4"/>
  <c r="AI19" i="4"/>
  <c r="AI15" i="4"/>
  <c r="AI12" i="4"/>
  <c r="AG142" i="4"/>
  <c r="AG141" i="4" s="1"/>
  <c r="AG137" i="4"/>
  <c r="AG134" i="4"/>
  <c r="AG128" i="4"/>
  <c r="AG126" i="4"/>
  <c r="AG123" i="4"/>
  <c r="AG119" i="4"/>
  <c r="AG115" i="4"/>
  <c r="AG113" i="4"/>
  <c r="AG111" i="4"/>
  <c r="AG109" i="4"/>
  <c r="AG107" i="4"/>
  <c r="AG105" i="4"/>
  <c r="AG103" i="4"/>
  <c r="AG100" i="4"/>
  <c r="AG98" i="4"/>
  <c r="AG96" i="4"/>
  <c r="AG93" i="4"/>
  <c r="AG90" i="4"/>
  <c r="AG87" i="4"/>
  <c r="AG86" i="4"/>
  <c r="AG83" i="4"/>
  <c r="AG82" i="4"/>
  <c r="AG79" i="4"/>
  <c r="AG77" i="4"/>
  <c r="AG74" i="4"/>
  <c r="AG72" i="4"/>
  <c r="AG69" i="4"/>
  <c r="AG60" i="4"/>
  <c r="AG57" i="4"/>
  <c r="AG51" i="4"/>
  <c r="AG47" i="4"/>
  <c r="AG45" i="4"/>
  <c r="AG43" i="4"/>
  <c r="AG36" i="4"/>
  <c r="AG34" i="4"/>
  <c r="AG32" i="4"/>
  <c r="AG28" i="4"/>
  <c r="AG19" i="4"/>
  <c r="AG15" i="4"/>
  <c r="AG12" i="4"/>
  <c r="AE142" i="4"/>
  <c r="AE141" i="4" s="1"/>
  <c r="AE137" i="4"/>
  <c r="AE134" i="4"/>
  <c r="AE128" i="4"/>
  <c r="AE126" i="4"/>
  <c r="AE123" i="4"/>
  <c r="AE119" i="4"/>
  <c r="AE115" i="4"/>
  <c r="AE113" i="4"/>
  <c r="AE111" i="4"/>
  <c r="AE109" i="4"/>
  <c r="AE107" i="4"/>
  <c r="AE105" i="4"/>
  <c r="AE103" i="4"/>
  <c r="AE100" i="4"/>
  <c r="AE98" i="4"/>
  <c r="AE96" i="4"/>
  <c r="AE93" i="4"/>
  <c r="AE90" i="4"/>
  <c r="AE87" i="4"/>
  <c r="AE86" i="4"/>
  <c r="AE83" i="4"/>
  <c r="AE82" i="4"/>
  <c r="AE79" i="4"/>
  <c r="AE77" i="4"/>
  <c r="AE74" i="4"/>
  <c r="AE72" i="4"/>
  <c r="AE69" i="4"/>
  <c r="AE60" i="4"/>
  <c r="AE57" i="4"/>
  <c r="AE51" i="4"/>
  <c r="AE47" i="4"/>
  <c r="AE45" i="4"/>
  <c r="AE43" i="4"/>
  <c r="AE36" i="4"/>
  <c r="AE34" i="4"/>
  <c r="AE32" i="4"/>
  <c r="AE28" i="4"/>
  <c r="AE19" i="4"/>
  <c r="AE15" i="4"/>
  <c r="AE12" i="4"/>
  <c r="AC142" i="4"/>
  <c r="AC141" i="4" s="1"/>
  <c r="AC137" i="4"/>
  <c r="AC134" i="4"/>
  <c r="AC128" i="4"/>
  <c r="AC126" i="4"/>
  <c r="AC123" i="4"/>
  <c r="AC119" i="4"/>
  <c r="AC115" i="4"/>
  <c r="AC113" i="4"/>
  <c r="AC111" i="4"/>
  <c r="AC109" i="4"/>
  <c r="AC107" i="4"/>
  <c r="AC105" i="4"/>
  <c r="AC103" i="4"/>
  <c r="AC100" i="4"/>
  <c r="AC98" i="4"/>
  <c r="AC96" i="4"/>
  <c r="AC93" i="4"/>
  <c r="AC90" i="4"/>
  <c r="AC87" i="4"/>
  <c r="AC86" i="4"/>
  <c r="AC83" i="4"/>
  <c r="AC82" i="4"/>
  <c r="AC79" i="4"/>
  <c r="AC77" i="4"/>
  <c r="AC74" i="4"/>
  <c r="AC72" i="4"/>
  <c r="AC69" i="4"/>
  <c r="AC60" i="4"/>
  <c r="AC57" i="4"/>
  <c r="AC51" i="4"/>
  <c r="AC47" i="4"/>
  <c r="AC45" i="4"/>
  <c r="AC43" i="4"/>
  <c r="AC36" i="4"/>
  <c r="AC34" i="4"/>
  <c r="AC32" i="4"/>
  <c r="AC28" i="4"/>
  <c r="AC19" i="4"/>
  <c r="AC15" i="4"/>
  <c r="AC12" i="4"/>
  <c r="AA142" i="4"/>
  <c r="AA141" i="4" s="1"/>
  <c r="AA137" i="4"/>
  <c r="AA134" i="4"/>
  <c r="AA128" i="4"/>
  <c r="AA126" i="4"/>
  <c r="AA123" i="4"/>
  <c r="AA119" i="4"/>
  <c r="AA115" i="4"/>
  <c r="AA113" i="4"/>
  <c r="AA111" i="4"/>
  <c r="AA109" i="4"/>
  <c r="AA107" i="4"/>
  <c r="AA105" i="4"/>
  <c r="AA103" i="4"/>
  <c r="AA100" i="4"/>
  <c r="AA98" i="4"/>
  <c r="AA96" i="4"/>
  <c r="AA93" i="4"/>
  <c r="AA90" i="4"/>
  <c r="AA87" i="4"/>
  <c r="AA86" i="4"/>
  <c r="AA83" i="4"/>
  <c r="AA82" i="4"/>
  <c r="AA79" i="4"/>
  <c r="AA77" i="4"/>
  <c r="AA74" i="4"/>
  <c r="AA72" i="4"/>
  <c r="AA69" i="4"/>
  <c r="AA60" i="4"/>
  <c r="AA57" i="4"/>
  <c r="AA51" i="4"/>
  <c r="AA47" i="4"/>
  <c r="AA45" i="4"/>
  <c r="AA43" i="4"/>
  <c r="AA36" i="4"/>
  <c r="AA34" i="4"/>
  <c r="AA32" i="4"/>
  <c r="AA28" i="4"/>
  <c r="AA19" i="4"/>
  <c r="AA15" i="4"/>
  <c r="AA12" i="4"/>
  <c r="Y142" i="4"/>
  <c r="Y141" i="4" s="1"/>
  <c r="Y137" i="4"/>
  <c r="Y134" i="4"/>
  <c r="Y128" i="4"/>
  <c r="Y126" i="4"/>
  <c r="Y123" i="4"/>
  <c r="Y119" i="4"/>
  <c r="Y115" i="4"/>
  <c r="Y113" i="4"/>
  <c r="Y111" i="4"/>
  <c r="Y109" i="4"/>
  <c r="Y107" i="4"/>
  <c r="Y105" i="4"/>
  <c r="Y103" i="4"/>
  <c r="Y100" i="4"/>
  <c r="Y98" i="4"/>
  <c r="Y96" i="4"/>
  <c r="Y93" i="4"/>
  <c r="Y90" i="4"/>
  <c r="Y87" i="4"/>
  <c r="Y86" i="4"/>
  <c r="Y83" i="4"/>
  <c r="Y82" i="4"/>
  <c r="Y79" i="4"/>
  <c r="Y77" i="4"/>
  <c r="Y74" i="4"/>
  <c r="Y72" i="4"/>
  <c r="Y69" i="4"/>
  <c r="Y60" i="4"/>
  <c r="Y57" i="4"/>
  <c r="Y51" i="4"/>
  <c r="Y47" i="4"/>
  <c r="Y45" i="4"/>
  <c r="Y43" i="4"/>
  <c r="Y36" i="4"/>
  <c r="Y34" i="4"/>
  <c r="Y32" i="4"/>
  <c r="Y28" i="4"/>
  <c r="Y19" i="4"/>
  <c r="Y15" i="4"/>
  <c r="Y12" i="4"/>
  <c r="W142" i="4"/>
  <c r="W141" i="4" s="1"/>
  <c r="W137" i="4"/>
  <c r="W134" i="4"/>
  <c r="W128" i="4"/>
  <c r="W126" i="4"/>
  <c r="W123" i="4"/>
  <c r="W119" i="4"/>
  <c r="W115" i="4"/>
  <c r="W113" i="4"/>
  <c r="W111" i="4"/>
  <c r="W109" i="4"/>
  <c r="W107" i="4"/>
  <c r="W105" i="4"/>
  <c r="W103" i="4"/>
  <c r="W100" i="4"/>
  <c r="W98" i="4"/>
  <c r="W96" i="4"/>
  <c r="W93" i="4"/>
  <c r="W90" i="4"/>
  <c r="W87" i="4"/>
  <c r="W86" i="4"/>
  <c r="W83" i="4"/>
  <c r="W82" i="4"/>
  <c r="W79" i="4"/>
  <c r="W77" i="4"/>
  <c r="W74" i="4"/>
  <c r="W72" i="4"/>
  <c r="W69" i="4"/>
  <c r="W60" i="4"/>
  <c r="W57" i="4"/>
  <c r="W51" i="4"/>
  <c r="W47" i="4"/>
  <c r="W45" i="4"/>
  <c r="W43" i="4"/>
  <c r="W36" i="4"/>
  <c r="W34" i="4"/>
  <c r="W32" i="4"/>
  <c r="W28" i="4"/>
  <c r="W19" i="4"/>
  <c r="W15" i="4"/>
  <c r="W12" i="4"/>
  <c r="U142" i="4"/>
  <c r="U141" i="4" s="1"/>
  <c r="U137" i="4"/>
  <c r="U134" i="4"/>
  <c r="U128" i="4"/>
  <c r="U126" i="4"/>
  <c r="U123" i="4"/>
  <c r="U119" i="4"/>
  <c r="U115" i="4"/>
  <c r="U113" i="4"/>
  <c r="U111" i="4"/>
  <c r="U109" i="4"/>
  <c r="U107" i="4"/>
  <c r="U105" i="4"/>
  <c r="U103" i="4"/>
  <c r="U100" i="4"/>
  <c r="U98" i="4"/>
  <c r="U96" i="4"/>
  <c r="U93" i="4"/>
  <c r="U90" i="4"/>
  <c r="U87" i="4"/>
  <c r="U86" i="4"/>
  <c r="U83" i="4"/>
  <c r="U82" i="4"/>
  <c r="U79" i="4"/>
  <c r="U77" i="4"/>
  <c r="U74" i="4"/>
  <c r="U72" i="4"/>
  <c r="U69" i="4"/>
  <c r="U60" i="4"/>
  <c r="U57" i="4"/>
  <c r="U51" i="4"/>
  <c r="U47" i="4"/>
  <c r="U45" i="4"/>
  <c r="U43" i="4"/>
  <c r="U36" i="4"/>
  <c r="U34" i="4"/>
  <c r="U32" i="4"/>
  <c r="U28" i="4"/>
  <c r="U19" i="4"/>
  <c r="U15" i="4"/>
  <c r="U12" i="4"/>
  <c r="S142" i="4"/>
  <c r="S141" i="4" s="1"/>
  <c r="S137" i="4"/>
  <c r="S134" i="4"/>
  <c r="S128" i="4"/>
  <c r="S126" i="4"/>
  <c r="S123" i="4"/>
  <c r="S119" i="4"/>
  <c r="S115" i="4"/>
  <c r="S113" i="4"/>
  <c r="S111" i="4"/>
  <c r="S109" i="4"/>
  <c r="S107" i="4"/>
  <c r="S105" i="4"/>
  <c r="S103" i="4"/>
  <c r="S100" i="4"/>
  <c r="S98" i="4"/>
  <c r="S96" i="4"/>
  <c r="S93" i="4"/>
  <c r="S90" i="4"/>
  <c r="S87" i="4"/>
  <c r="S86" i="4"/>
  <c r="S83" i="4"/>
  <c r="S82" i="4"/>
  <c r="S79" i="4"/>
  <c r="S77" i="4"/>
  <c r="S74" i="4"/>
  <c r="S72" i="4"/>
  <c r="S69" i="4"/>
  <c r="S60" i="4"/>
  <c r="S57" i="4"/>
  <c r="S51" i="4"/>
  <c r="S47" i="4"/>
  <c r="S45" i="4"/>
  <c r="S43" i="4"/>
  <c r="S36" i="4"/>
  <c r="S34" i="4"/>
  <c r="S32" i="4"/>
  <c r="S28" i="4"/>
  <c r="S19" i="4"/>
  <c r="S15" i="4"/>
  <c r="S12" i="4"/>
  <c r="Q142" i="4"/>
  <c r="Q141" i="4" s="1"/>
  <c r="Q137" i="4"/>
  <c r="Q134" i="4"/>
  <c r="Q128" i="4"/>
  <c r="Q126" i="4"/>
  <c r="Q123" i="4"/>
  <c r="Q119" i="4"/>
  <c r="Q115" i="4"/>
  <c r="Q113" i="4"/>
  <c r="Q111" i="4"/>
  <c r="Q109" i="4"/>
  <c r="Q107" i="4"/>
  <c r="Q105" i="4"/>
  <c r="Q103" i="4"/>
  <c r="Q100" i="4"/>
  <c r="Q98" i="4"/>
  <c r="Q96" i="4"/>
  <c r="Q93" i="4"/>
  <c r="Q90" i="4"/>
  <c r="Q87" i="4"/>
  <c r="Q86" i="4"/>
  <c r="Q83" i="4"/>
  <c r="Q82" i="4"/>
  <c r="Q79" i="4"/>
  <c r="Q77" i="4"/>
  <c r="Q74" i="4"/>
  <c r="Q72" i="4"/>
  <c r="Q69" i="4"/>
  <c r="Q60" i="4"/>
  <c r="Q57" i="4"/>
  <c r="Q51" i="4"/>
  <c r="Q47" i="4"/>
  <c r="Q45" i="4"/>
  <c r="Q43" i="4"/>
  <c r="Q36" i="4"/>
  <c r="Q34" i="4"/>
  <c r="Q32" i="4"/>
  <c r="Q28" i="4"/>
  <c r="Q19" i="4"/>
  <c r="Q15" i="4"/>
  <c r="Q12" i="4"/>
  <c r="O142" i="4"/>
  <c r="O141" i="4" s="1"/>
  <c r="O137" i="4"/>
  <c r="O134" i="4"/>
  <c r="O128" i="4"/>
  <c r="O126" i="4"/>
  <c r="O123" i="4"/>
  <c r="O119" i="4"/>
  <c r="O115" i="4"/>
  <c r="O113" i="4"/>
  <c r="O111" i="4"/>
  <c r="O109" i="4"/>
  <c r="O107" i="4"/>
  <c r="O105" i="4"/>
  <c r="O103" i="4"/>
  <c r="O100" i="4"/>
  <c r="O98" i="4"/>
  <c r="O96" i="4"/>
  <c r="O93" i="4"/>
  <c r="O90" i="4"/>
  <c r="O87" i="4"/>
  <c r="O86" i="4"/>
  <c r="O83" i="4"/>
  <c r="O82" i="4"/>
  <c r="O79" i="4"/>
  <c r="O77" i="4"/>
  <c r="O74" i="4"/>
  <c r="O72" i="4"/>
  <c r="O69" i="4"/>
  <c r="O60" i="4"/>
  <c r="O57" i="4"/>
  <c r="O51" i="4"/>
  <c r="O47" i="4"/>
  <c r="O45" i="4"/>
  <c r="O43" i="4"/>
  <c r="O36" i="4"/>
  <c r="O34" i="4"/>
  <c r="O32" i="4"/>
  <c r="O28" i="4"/>
  <c r="O19" i="4"/>
  <c r="O15" i="4"/>
  <c r="O12" i="4"/>
  <c r="M142" i="4"/>
  <c r="M141" i="4" s="1"/>
  <c r="M137" i="4"/>
  <c r="M134" i="4"/>
  <c r="M133" i="4" s="1"/>
  <c r="M128" i="4"/>
  <c r="M126" i="4"/>
  <c r="M123" i="4"/>
  <c r="M119" i="4"/>
  <c r="M115" i="4"/>
  <c r="M113" i="4"/>
  <c r="M111" i="4"/>
  <c r="M109" i="4"/>
  <c r="M107" i="4"/>
  <c r="M105" i="4"/>
  <c r="M103" i="4"/>
  <c r="M100" i="4"/>
  <c r="M98" i="4"/>
  <c r="M96" i="4"/>
  <c r="M93" i="4"/>
  <c r="M90" i="4"/>
  <c r="M87" i="4"/>
  <c r="M86" i="4"/>
  <c r="M83" i="4"/>
  <c r="M82" i="4"/>
  <c r="M79" i="4"/>
  <c r="M77" i="4"/>
  <c r="M74" i="4"/>
  <c r="M72" i="4"/>
  <c r="M69" i="4"/>
  <c r="M68" i="4" s="1"/>
  <c r="M60" i="4"/>
  <c r="M57" i="4"/>
  <c r="M51" i="4"/>
  <c r="M47" i="4"/>
  <c r="M45" i="4"/>
  <c r="M43" i="4"/>
  <c r="M42" i="4" s="1"/>
  <c r="M36" i="4"/>
  <c r="M34" i="4"/>
  <c r="M32" i="4"/>
  <c r="M28" i="4"/>
  <c r="M19" i="4"/>
  <c r="M15" i="4"/>
  <c r="M12" i="4"/>
  <c r="O17" i="3"/>
  <c r="AQ105" i="3"/>
  <c r="AQ104" i="3"/>
  <c r="AQ103" i="3"/>
  <c r="AQ102" i="3"/>
  <c r="AQ101" i="3"/>
  <c r="AQ95" i="3"/>
  <c r="AQ94" i="3"/>
  <c r="AQ91" i="3"/>
  <c r="AQ90" i="3"/>
  <c r="AQ87" i="3"/>
  <c r="AQ84" i="3"/>
  <c r="AQ81" i="3"/>
  <c r="AQ77" i="3"/>
  <c r="AQ74" i="3"/>
  <c r="AQ68" i="3"/>
  <c r="AQ62" i="3"/>
  <c r="AQ61" i="3"/>
  <c r="AQ58" i="3"/>
  <c r="AQ57" i="3"/>
  <c r="AQ54" i="3"/>
  <c r="AQ51" i="3"/>
  <c r="AQ48" i="3"/>
  <c r="AQ47" i="3"/>
  <c r="AQ44" i="3"/>
  <c r="AQ41" i="3"/>
  <c r="AQ38" i="3"/>
  <c r="AQ33" i="3"/>
  <c r="AQ30" i="3"/>
  <c r="AQ26" i="3"/>
  <c r="AQ23" i="3"/>
  <c r="AQ20" i="3"/>
  <c r="AQ17" i="3"/>
  <c r="AQ11" i="3"/>
  <c r="AO105" i="3"/>
  <c r="AO104" i="3"/>
  <c r="AO103" i="3"/>
  <c r="AO102" i="3"/>
  <c r="AO101" i="3"/>
  <c r="AO95" i="3"/>
  <c r="AO94" i="3"/>
  <c r="AO91" i="3"/>
  <c r="AO90" i="3"/>
  <c r="AO87" i="3"/>
  <c r="AO84" i="3"/>
  <c r="AO81" i="3"/>
  <c r="AO77" i="3"/>
  <c r="AO74" i="3"/>
  <c r="AO68" i="3"/>
  <c r="AO62" i="3"/>
  <c r="AO61" i="3"/>
  <c r="AO58" i="3"/>
  <c r="AO57" i="3"/>
  <c r="AO54" i="3"/>
  <c r="AO51" i="3"/>
  <c r="AO48" i="3"/>
  <c r="AO47" i="3"/>
  <c r="AO44" i="3"/>
  <c r="AO41" i="3"/>
  <c r="AO38" i="3"/>
  <c r="AO33" i="3"/>
  <c r="AO30" i="3"/>
  <c r="AO26" i="3"/>
  <c r="AO23" i="3"/>
  <c r="AO20" i="3"/>
  <c r="AO17" i="3"/>
  <c r="AO11" i="3"/>
  <c r="AM105" i="3"/>
  <c r="AM104" i="3"/>
  <c r="AM103" i="3"/>
  <c r="AM102" i="3"/>
  <c r="AM101" i="3"/>
  <c r="AM95" i="3"/>
  <c r="AM94" i="3"/>
  <c r="AM91" i="3"/>
  <c r="AM90" i="3"/>
  <c r="AM87" i="3"/>
  <c r="AM84" i="3"/>
  <c r="AM81" i="3"/>
  <c r="AM77" i="3"/>
  <c r="AM74" i="3"/>
  <c r="AM68" i="3"/>
  <c r="AM62" i="3"/>
  <c r="AM61" i="3"/>
  <c r="AM58" i="3"/>
  <c r="AM57" i="3"/>
  <c r="AM54" i="3"/>
  <c r="AM51" i="3"/>
  <c r="AM48" i="3"/>
  <c r="AM47" i="3"/>
  <c r="AM44" i="3"/>
  <c r="AM41" i="3"/>
  <c r="AM38" i="3"/>
  <c r="AM33" i="3"/>
  <c r="AM30" i="3"/>
  <c r="AM26" i="3"/>
  <c r="AM23" i="3"/>
  <c r="AM20" i="3"/>
  <c r="AM17" i="3"/>
  <c r="AM11" i="3"/>
  <c r="AK105" i="3"/>
  <c r="AK104" i="3"/>
  <c r="AK103" i="3"/>
  <c r="AK102" i="3"/>
  <c r="AK101" i="3"/>
  <c r="AK95" i="3"/>
  <c r="AK94" i="3"/>
  <c r="AK91" i="3"/>
  <c r="AK90" i="3"/>
  <c r="AK87" i="3"/>
  <c r="AK84" i="3"/>
  <c r="AK81" i="3"/>
  <c r="AK77" i="3"/>
  <c r="AK74" i="3"/>
  <c r="AK68" i="3"/>
  <c r="AK62" i="3"/>
  <c r="AK61" i="3"/>
  <c r="AK58" i="3"/>
  <c r="AK57" i="3"/>
  <c r="AK54" i="3"/>
  <c r="AK51" i="3"/>
  <c r="AK48" i="3"/>
  <c r="AK47" i="3"/>
  <c r="AK44" i="3"/>
  <c r="AK41" i="3"/>
  <c r="AK38" i="3"/>
  <c r="AK33" i="3"/>
  <c r="AK30" i="3"/>
  <c r="AK26" i="3"/>
  <c r="AK23" i="3"/>
  <c r="AK20" i="3"/>
  <c r="AK17" i="3"/>
  <c r="AK11" i="3"/>
  <c r="AI105" i="3"/>
  <c r="AI104" i="3"/>
  <c r="AI103" i="3"/>
  <c r="AI102" i="3"/>
  <c r="AI101" i="3"/>
  <c r="AI95" i="3"/>
  <c r="AI94" i="3"/>
  <c r="AI91" i="3"/>
  <c r="AI90" i="3"/>
  <c r="AI87" i="3"/>
  <c r="AI84" i="3"/>
  <c r="AI81" i="3"/>
  <c r="AI77" i="3"/>
  <c r="AI74" i="3"/>
  <c r="AI68" i="3"/>
  <c r="AI62" i="3"/>
  <c r="AI61" i="3"/>
  <c r="AI58" i="3"/>
  <c r="AI57" i="3"/>
  <c r="AI54" i="3"/>
  <c r="AI51" i="3"/>
  <c r="AI48" i="3"/>
  <c r="AI47" i="3"/>
  <c r="AI44" i="3"/>
  <c r="AI41" i="3"/>
  <c r="AI38" i="3"/>
  <c r="AI33" i="3"/>
  <c r="AI30" i="3"/>
  <c r="AI26" i="3"/>
  <c r="AI23" i="3"/>
  <c r="AI20" i="3"/>
  <c r="AI17" i="3"/>
  <c r="AI11" i="3"/>
  <c r="AG105" i="3"/>
  <c r="AG104" i="3"/>
  <c r="AG103" i="3"/>
  <c r="AG102" i="3"/>
  <c r="AG101" i="3"/>
  <c r="AG95" i="3"/>
  <c r="AG94" i="3"/>
  <c r="AG91" i="3"/>
  <c r="AG90" i="3"/>
  <c r="AG87" i="3"/>
  <c r="AG84" i="3"/>
  <c r="AG81" i="3"/>
  <c r="AG77" i="3"/>
  <c r="AG74" i="3"/>
  <c r="AG68" i="3"/>
  <c r="AG62" i="3"/>
  <c r="AG61" i="3"/>
  <c r="AG58" i="3"/>
  <c r="AG57" i="3"/>
  <c r="AG54" i="3"/>
  <c r="AG51" i="3"/>
  <c r="AG48" i="3"/>
  <c r="AG47" i="3"/>
  <c r="AG44" i="3"/>
  <c r="AG41" i="3"/>
  <c r="AG38" i="3"/>
  <c r="AG33" i="3"/>
  <c r="AG30" i="3"/>
  <c r="AG26" i="3"/>
  <c r="AG23" i="3"/>
  <c r="AG20" i="3"/>
  <c r="AG17" i="3"/>
  <c r="AG11" i="3"/>
  <c r="AE105" i="3"/>
  <c r="AE104" i="3"/>
  <c r="AE103" i="3"/>
  <c r="AE102" i="3"/>
  <c r="AE101" i="3"/>
  <c r="AE95" i="3"/>
  <c r="AE94" i="3"/>
  <c r="AE91" i="3"/>
  <c r="AE90" i="3"/>
  <c r="AE87" i="3"/>
  <c r="AE84" i="3"/>
  <c r="AE81" i="3"/>
  <c r="AE77" i="3"/>
  <c r="AE74" i="3"/>
  <c r="AE68" i="3"/>
  <c r="AE62" i="3"/>
  <c r="AE61" i="3"/>
  <c r="AE58" i="3"/>
  <c r="AE57" i="3"/>
  <c r="AE54" i="3"/>
  <c r="AE51" i="3"/>
  <c r="AE48" i="3"/>
  <c r="AE47" i="3"/>
  <c r="AE44" i="3"/>
  <c r="AE41" i="3"/>
  <c r="AE38" i="3"/>
  <c r="AE33" i="3"/>
  <c r="AE30" i="3"/>
  <c r="AE26" i="3"/>
  <c r="AE23" i="3"/>
  <c r="AE20" i="3"/>
  <c r="AE17" i="3"/>
  <c r="AE11" i="3"/>
  <c r="AC105" i="3"/>
  <c r="AC104" i="3"/>
  <c r="AC103" i="3"/>
  <c r="AC102" i="3"/>
  <c r="AC101" i="3"/>
  <c r="AC95" i="3"/>
  <c r="AC94" i="3"/>
  <c r="AC91" i="3"/>
  <c r="AC90" i="3"/>
  <c r="AC87" i="3"/>
  <c r="AC84" i="3"/>
  <c r="AC81" i="3"/>
  <c r="AC77" i="3"/>
  <c r="AC74" i="3"/>
  <c r="AC68" i="3"/>
  <c r="AC62" i="3"/>
  <c r="AC61" i="3"/>
  <c r="AC58" i="3"/>
  <c r="AC57" i="3"/>
  <c r="AC54" i="3"/>
  <c r="AC51" i="3"/>
  <c r="AC48" i="3"/>
  <c r="AC47" i="3"/>
  <c r="AC44" i="3"/>
  <c r="AC41" i="3"/>
  <c r="AC38" i="3"/>
  <c r="AC33" i="3"/>
  <c r="AC30" i="3"/>
  <c r="AC26" i="3"/>
  <c r="AC23" i="3"/>
  <c r="AC20" i="3"/>
  <c r="AC17" i="3"/>
  <c r="AC11" i="3"/>
  <c r="AA105" i="3"/>
  <c r="AA104" i="3"/>
  <c r="AA103" i="3"/>
  <c r="AA102" i="3"/>
  <c r="AA101" i="3"/>
  <c r="AA95" i="3"/>
  <c r="AA94" i="3"/>
  <c r="AA91" i="3"/>
  <c r="AA90" i="3"/>
  <c r="AA87" i="3"/>
  <c r="AA84" i="3"/>
  <c r="AA81" i="3"/>
  <c r="AA77" i="3"/>
  <c r="AA74" i="3"/>
  <c r="AA68" i="3"/>
  <c r="AA62" i="3"/>
  <c r="AA61" i="3"/>
  <c r="AA58" i="3"/>
  <c r="AA57" i="3"/>
  <c r="AA54" i="3"/>
  <c r="AA51" i="3"/>
  <c r="AA48" i="3"/>
  <c r="AA47" i="3"/>
  <c r="AA44" i="3"/>
  <c r="AA41" i="3"/>
  <c r="AA38" i="3"/>
  <c r="AA33" i="3"/>
  <c r="AA30" i="3"/>
  <c r="AA26" i="3"/>
  <c r="AA23" i="3"/>
  <c r="AA20" i="3"/>
  <c r="AA17" i="3"/>
  <c r="AA11" i="3"/>
  <c r="Y105" i="3"/>
  <c r="Y104" i="3"/>
  <c r="Y103" i="3"/>
  <c r="Y102" i="3"/>
  <c r="Y101" i="3"/>
  <c r="Y95" i="3"/>
  <c r="Y94" i="3"/>
  <c r="Y91" i="3"/>
  <c r="Y90" i="3"/>
  <c r="Y87" i="3"/>
  <c r="Y84" i="3"/>
  <c r="Y81" i="3"/>
  <c r="Y77" i="3"/>
  <c r="Y74" i="3"/>
  <c r="Y68" i="3"/>
  <c r="Y62" i="3"/>
  <c r="Y61" i="3"/>
  <c r="Y58" i="3"/>
  <c r="Y57" i="3"/>
  <c r="Y54" i="3"/>
  <c r="Y51" i="3"/>
  <c r="Y48" i="3"/>
  <c r="Y47" i="3"/>
  <c r="Y44" i="3"/>
  <c r="Y41" i="3"/>
  <c r="Y38" i="3"/>
  <c r="Y33" i="3"/>
  <c r="Y30" i="3"/>
  <c r="Y26" i="3"/>
  <c r="Y23" i="3"/>
  <c r="Y20" i="3"/>
  <c r="Y17" i="3"/>
  <c r="Y11" i="3"/>
  <c r="W105" i="3"/>
  <c r="W104" i="3"/>
  <c r="W103" i="3"/>
  <c r="W102" i="3"/>
  <c r="W101" i="3"/>
  <c r="W95" i="3"/>
  <c r="W94" i="3"/>
  <c r="W91" i="3"/>
  <c r="W90" i="3"/>
  <c r="W87" i="3"/>
  <c r="W84" i="3"/>
  <c r="W81" i="3"/>
  <c r="W77" i="3"/>
  <c r="W74" i="3"/>
  <c r="W68" i="3"/>
  <c r="W62" i="3"/>
  <c r="W61" i="3"/>
  <c r="W58" i="3"/>
  <c r="W57" i="3"/>
  <c r="W54" i="3"/>
  <c r="W51" i="3"/>
  <c r="W48" i="3"/>
  <c r="W47" i="3"/>
  <c r="W44" i="3"/>
  <c r="W41" i="3"/>
  <c r="W38" i="3"/>
  <c r="W33" i="3"/>
  <c r="W30" i="3"/>
  <c r="W26" i="3"/>
  <c r="W23" i="3"/>
  <c r="W20" i="3"/>
  <c r="W17" i="3"/>
  <c r="W11" i="3"/>
  <c r="U105" i="3"/>
  <c r="U104" i="3"/>
  <c r="U103" i="3"/>
  <c r="U102" i="3"/>
  <c r="U101" i="3"/>
  <c r="U95" i="3"/>
  <c r="U94" i="3"/>
  <c r="U91" i="3"/>
  <c r="U90" i="3"/>
  <c r="U87" i="3"/>
  <c r="U84" i="3"/>
  <c r="U81" i="3"/>
  <c r="U77" i="3"/>
  <c r="U74" i="3"/>
  <c r="U68" i="3"/>
  <c r="U62" i="3"/>
  <c r="U61" i="3"/>
  <c r="U58" i="3"/>
  <c r="U57" i="3"/>
  <c r="U54" i="3"/>
  <c r="U51" i="3"/>
  <c r="U48" i="3"/>
  <c r="U47" i="3"/>
  <c r="U44" i="3"/>
  <c r="U41" i="3"/>
  <c r="U38" i="3"/>
  <c r="U33" i="3"/>
  <c r="U30" i="3"/>
  <c r="U26" i="3"/>
  <c r="U23" i="3"/>
  <c r="U20" i="3"/>
  <c r="U17" i="3"/>
  <c r="U11" i="3"/>
  <c r="S105" i="3"/>
  <c r="S104" i="3"/>
  <c r="S103" i="3"/>
  <c r="S102" i="3"/>
  <c r="S101" i="3"/>
  <c r="S95" i="3"/>
  <c r="S94" i="3"/>
  <c r="S91" i="3"/>
  <c r="S90" i="3"/>
  <c r="S87" i="3"/>
  <c r="S84" i="3"/>
  <c r="S81" i="3"/>
  <c r="S77" i="3"/>
  <c r="S74" i="3"/>
  <c r="S68" i="3"/>
  <c r="S62" i="3"/>
  <c r="S61" i="3"/>
  <c r="S58" i="3"/>
  <c r="S57" i="3"/>
  <c r="S54" i="3"/>
  <c r="S51" i="3"/>
  <c r="S48" i="3"/>
  <c r="S47" i="3"/>
  <c r="S44" i="3"/>
  <c r="S41" i="3"/>
  <c r="S38" i="3"/>
  <c r="S33" i="3"/>
  <c r="S30" i="3"/>
  <c r="S26" i="3"/>
  <c r="S23" i="3"/>
  <c r="S20" i="3"/>
  <c r="S17" i="3"/>
  <c r="S11" i="3"/>
  <c r="Q105" i="3"/>
  <c r="Q104" i="3"/>
  <c r="Q103" i="3"/>
  <c r="Q102" i="3"/>
  <c r="Q101" i="3"/>
  <c r="Q95" i="3"/>
  <c r="Q94" i="3"/>
  <c r="Q91" i="3"/>
  <c r="Q90" i="3"/>
  <c r="Q87" i="3"/>
  <c r="Q84" i="3"/>
  <c r="Q81" i="3"/>
  <c r="Q77" i="3"/>
  <c r="Q74" i="3"/>
  <c r="Q68" i="3"/>
  <c r="Q62" i="3"/>
  <c r="Q61" i="3"/>
  <c r="Q58" i="3"/>
  <c r="Q57" i="3"/>
  <c r="Q54" i="3"/>
  <c r="Q51" i="3"/>
  <c r="Q48" i="3"/>
  <c r="Q47" i="3"/>
  <c r="Q44" i="3"/>
  <c r="Q41" i="3"/>
  <c r="Q38" i="3"/>
  <c r="Q33" i="3"/>
  <c r="Q30" i="3"/>
  <c r="Q26" i="3"/>
  <c r="Q23" i="3"/>
  <c r="Q20" i="3"/>
  <c r="Q17" i="3"/>
  <c r="Q11" i="3"/>
  <c r="O105" i="3"/>
  <c r="O104" i="3"/>
  <c r="O103" i="3"/>
  <c r="O102" i="3"/>
  <c r="O101" i="3"/>
  <c r="O95" i="3"/>
  <c r="O94" i="3"/>
  <c r="O91" i="3"/>
  <c r="O90" i="3"/>
  <c r="O87" i="3"/>
  <c r="O84" i="3"/>
  <c r="O81" i="3"/>
  <c r="O77" i="3"/>
  <c r="O74" i="3"/>
  <c r="O68" i="3"/>
  <c r="O62" i="3"/>
  <c r="O61" i="3"/>
  <c r="O58" i="3"/>
  <c r="O57" i="3"/>
  <c r="O54" i="3"/>
  <c r="O51" i="3"/>
  <c r="O48" i="3"/>
  <c r="O47" i="3"/>
  <c r="O44" i="3"/>
  <c r="O41" i="3"/>
  <c r="O38" i="3"/>
  <c r="O33" i="3"/>
  <c r="O30" i="3"/>
  <c r="O26" i="3"/>
  <c r="O23" i="3"/>
  <c r="O20" i="3"/>
  <c r="O11" i="3"/>
  <c r="M105" i="3"/>
  <c r="M104" i="3"/>
  <c r="M103" i="3"/>
  <c r="M102" i="3"/>
  <c r="M101" i="3"/>
  <c r="M100" i="3" s="1"/>
  <c r="M95" i="3"/>
  <c r="M94" i="3"/>
  <c r="M91" i="3"/>
  <c r="M90" i="3"/>
  <c r="M87" i="3"/>
  <c r="M84" i="3"/>
  <c r="M81" i="3"/>
  <c r="M77" i="3"/>
  <c r="M74" i="3"/>
  <c r="M68" i="3"/>
  <c r="M67" i="3" s="1"/>
  <c r="M62" i="3"/>
  <c r="M61" i="3"/>
  <c r="M58" i="3"/>
  <c r="M57" i="3"/>
  <c r="M54" i="3"/>
  <c r="M51" i="3"/>
  <c r="M48" i="3"/>
  <c r="M47" i="3"/>
  <c r="M44" i="3"/>
  <c r="M41" i="3"/>
  <c r="M38" i="3"/>
  <c r="M33" i="3"/>
  <c r="M30" i="3"/>
  <c r="M26" i="3"/>
  <c r="M23" i="3"/>
  <c r="M20" i="3"/>
  <c r="M17" i="3"/>
  <c r="M11" i="3"/>
  <c r="M10" i="3" s="1"/>
  <c r="C57" i="14"/>
  <c r="C50" i="14"/>
  <c r="C44" i="14"/>
  <c r="D36" i="1"/>
  <c r="D32" i="1"/>
  <c r="D28" i="1"/>
  <c r="E16" i="14"/>
  <c r="E11" i="14"/>
  <c r="X12" i="1"/>
  <c r="W12" i="1"/>
  <c r="X11" i="1"/>
  <c r="W11" i="1"/>
  <c r="V11" i="1"/>
  <c r="U11" i="1"/>
  <c r="T11" i="1"/>
  <c r="S11" i="1"/>
  <c r="M11" i="6" l="1"/>
  <c r="M72" i="6"/>
  <c r="AR71" i="2"/>
  <c r="U54" i="2"/>
  <c r="U78" i="2"/>
  <c r="AR50" i="2"/>
  <c r="AS50" i="2" s="1"/>
  <c r="Y130" i="2"/>
  <c r="Y98" i="2" s="1"/>
  <c r="AC200" i="2"/>
  <c r="AR156" i="2"/>
  <c r="AT156" i="2" s="1"/>
  <c r="AU156" i="2" s="1"/>
  <c r="AC203" i="2"/>
  <c r="AC190" i="2" s="1"/>
  <c r="M411" i="2"/>
  <c r="M636" i="2"/>
  <c r="M453" i="2"/>
  <c r="AE596" i="2"/>
  <c r="M11" i="2"/>
  <c r="M190" i="2"/>
  <c r="AC411" i="2"/>
  <c r="M305" i="2"/>
  <c r="M389" i="2"/>
  <c r="U18" i="2"/>
  <c r="M529" i="2"/>
  <c r="M596" i="2"/>
  <c r="M270" i="2"/>
  <c r="M467" i="2"/>
  <c r="M501" i="2"/>
  <c r="AR75" i="2"/>
  <c r="AT75" i="2" s="1"/>
  <c r="AU75" i="2" s="1"/>
  <c r="M372" i="2"/>
  <c r="M421" i="2"/>
  <c r="M577" i="2"/>
  <c r="M607" i="2"/>
  <c r="M136" i="2"/>
  <c r="M10" i="8"/>
  <c r="I17" i="1" s="1"/>
  <c r="M9" i="9"/>
  <c r="I18" i="1" s="1"/>
  <c r="AC11" i="7"/>
  <c r="AK11" i="7"/>
  <c r="Q16" i="9"/>
  <c r="AI596" i="2"/>
  <c r="S11" i="7"/>
  <c r="AA11" i="7"/>
  <c r="Q21" i="9"/>
  <c r="AE16" i="9"/>
  <c r="AM16" i="9"/>
  <c r="AO21" i="9"/>
  <c r="AE636" i="2"/>
  <c r="AG596" i="2"/>
  <c r="AS20" i="3"/>
  <c r="AT126" i="4"/>
  <c r="AU126" i="4" s="1"/>
  <c r="AT17" i="5"/>
  <c r="AU17" i="5" s="1"/>
  <c r="AT34" i="4"/>
  <c r="AU34" i="4" s="1"/>
  <c r="AT25" i="11"/>
  <c r="AU25" i="11" s="1"/>
  <c r="AT31" i="11"/>
  <c r="AU31" i="11" s="1"/>
  <c r="AT37" i="11"/>
  <c r="AU37" i="11" s="1"/>
  <c r="AO11" i="7"/>
  <c r="O21" i="9"/>
  <c r="U21" i="2"/>
  <c r="U596" i="2"/>
  <c r="AT30" i="3"/>
  <c r="AU30" i="3" s="1"/>
  <c r="AT35" i="9"/>
  <c r="AU35" i="9" s="1"/>
  <c r="AT75" i="11"/>
  <c r="AU75" i="11" s="1"/>
  <c r="AT41" i="3"/>
  <c r="AU41" i="3" s="1"/>
  <c r="AK596" i="2"/>
  <c r="AT61" i="3"/>
  <c r="AU61" i="3" s="1"/>
  <c r="AS22" i="12"/>
  <c r="M11" i="4"/>
  <c r="M98" i="2"/>
  <c r="AT40" i="6"/>
  <c r="AU40" i="6" s="1"/>
  <c r="AS90" i="6"/>
  <c r="AS122" i="6"/>
  <c r="AT73" i="6"/>
  <c r="AU73" i="6" s="1"/>
  <c r="AU72" i="6" s="1"/>
  <c r="AT112" i="6"/>
  <c r="AU112" i="6" s="1"/>
  <c r="AS147" i="6"/>
  <c r="AK72" i="6"/>
  <c r="AS53" i="6"/>
  <c r="AS165" i="6"/>
  <c r="AT102" i="6"/>
  <c r="AU102" i="6" s="1"/>
  <c r="AT52" i="7"/>
  <c r="AU52" i="7" s="1"/>
  <c r="AG11" i="7"/>
  <c r="AT37" i="8"/>
  <c r="AU37" i="8" s="1"/>
  <c r="AT76" i="8"/>
  <c r="AU76" i="8" s="1"/>
  <c r="AT47" i="8"/>
  <c r="AU47" i="8" s="1"/>
  <c r="AM57" i="8"/>
  <c r="AM85" i="8"/>
  <c r="S16" i="9"/>
  <c r="AT59" i="9"/>
  <c r="AU59" i="9" s="1"/>
  <c r="AO10" i="9"/>
  <c r="AM21" i="9"/>
  <c r="AT36" i="9"/>
  <c r="AU36" i="9" s="1"/>
  <c r="AG10" i="9"/>
  <c r="AS32" i="9"/>
  <c r="AT27" i="9"/>
  <c r="AU27" i="9" s="1"/>
  <c r="AS48" i="9"/>
  <c r="W10" i="9"/>
  <c r="AO16" i="9"/>
  <c r="AT26" i="10"/>
  <c r="AU26" i="10" s="1"/>
  <c r="AS20" i="10"/>
  <c r="AS73" i="10"/>
  <c r="AT101" i="10"/>
  <c r="AU101" i="10" s="1"/>
  <c r="AK111" i="10"/>
  <c r="AS87" i="10"/>
  <c r="AS43" i="10"/>
  <c r="AT82" i="10"/>
  <c r="AU82" i="10" s="1"/>
  <c r="W111" i="10"/>
  <c r="AM111" i="10"/>
  <c r="AS29" i="12"/>
  <c r="AS26" i="12" s="1"/>
  <c r="AT28" i="12"/>
  <c r="AU28" i="12" s="1"/>
  <c r="AU26" i="12" s="1"/>
  <c r="AT14" i="12"/>
  <c r="AU14" i="12" s="1"/>
  <c r="AS27" i="12"/>
  <c r="AS15" i="12"/>
  <c r="AT35" i="12"/>
  <c r="AU35" i="12" s="1"/>
  <c r="AU32" i="12" s="1"/>
  <c r="AT18" i="12"/>
  <c r="AU18" i="12" s="1"/>
  <c r="AS36" i="12"/>
  <c r="AS23" i="12"/>
  <c r="AS17" i="12"/>
  <c r="AS34" i="12"/>
  <c r="AS32" i="12" s="1"/>
  <c r="AS16" i="12"/>
  <c r="AS33" i="12"/>
  <c r="AS13" i="12"/>
  <c r="AS12" i="12"/>
  <c r="AS17" i="11"/>
  <c r="AS28" i="11"/>
  <c r="AS36" i="11"/>
  <c r="AT53" i="11"/>
  <c r="AU53" i="11" s="1"/>
  <c r="AS66" i="11"/>
  <c r="AS54" i="11"/>
  <c r="AS58" i="11"/>
  <c r="AT78" i="11"/>
  <c r="AU78" i="11" s="1"/>
  <c r="AU72" i="11" s="1"/>
  <c r="AS56" i="11"/>
  <c r="AT80" i="11"/>
  <c r="AU80" i="11" s="1"/>
  <c r="AT69" i="11"/>
  <c r="AU69" i="11" s="1"/>
  <c r="AU41" i="11"/>
  <c r="AS19" i="11"/>
  <c r="AS30" i="11"/>
  <c r="AS38" i="11"/>
  <c r="AS55" i="11"/>
  <c r="AS63" i="11"/>
  <c r="AS74" i="11"/>
  <c r="AS13" i="11"/>
  <c r="AS27" i="11"/>
  <c r="AS35" i="11"/>
  <c r="AS49" i="11"/>
  <c r="AS60" i="11"/>
  <c r="AS68" i="11"/>
  <c r="AS79" i="11"/>
  <c r="AS24" i="11"/>
  <c r="AS32" i="11"/>
  <c r="AS46" i="11"/>
  <c r="AS57" i="11"/>
  <c r="AS65" i="11"/>
  <c r="AS76" i="11"/>
  <c r="AS62" i="11"/>
  <c r="AS73" i="11"/>
  <c r="AS81" i="11"/>
  <c r="AS26" i="11"/>
  <c r="AS34" i="11"/>
  <c r="AS48" i="11"/>
  <c r="AS59" i="11"/>
  <c r="AC45" i="11"/>
  <c r="AS12" i="11"/>
  <c r="AS11" i="11"/>
  <c r="AS58" i="10"/>
  <c r="AT48" i="10"/>
  <c r="AU48" i="10" s="1"/>
  <c r="AT66" i="10"/>
  <c r="AU66" i="10" s="1"/>
  <c r="AS78" i="10"/>
  <c r="AT105" i="10"/>
  <c r="AU105" i="10" s="1"/>
  <c r="AQ10" i="10"/>
  <c r="O77" i="10"/>
  <c r="AT33" i="10"/>
  <c r="AU33" i="10" s="1"/>
  <c r="AT50" i="10"/>
  <c r="AU50" i="10" s="1"/>
  <c r="AS60" i="10"/>
  <c r="AT91" i="10"/>
  <c r="AU91" i="10" s="1"/>
  <c r="AT107" i="10"/>
  <c r="AU107" i="10" s="1"/>
  <c r="AT18" i="10"/>
  <c r="AU18" i="10" s="1"/>
  <c r="AT35" i="10"/>
  <c r="AU35" i="10" s="1"/>
  <c r="AS44" i="10"/>
  <c r="AT81" i="10"/>
  <c r="AU81" i="10" s="1"/>
  <c r="AT92" i="10"/>
  <c r="AU92" i="10" s="1"/>
  <c r="AT24" i="10"/>
  <c r="AU24" i="10" s="1"/>
  <c r="AT39" i="10"/>
  <c r="AU39" i="10" s="1"/>
  <c r="AT54" i="10"/>
  <c r="AU54" i="10" s="1"/>
  <c r="AT70" i="10"/>
  <c r="AU70" i="10" s="1"/>
  <c r="AT84" i="10"/>
  <c r="AU84" i="10" s="1"/>
  <c r="AT95" i="10"/>
  <c r="AU95" i="10" s="1"/>
  <c r="AT113" i="10"/>
  <c r="AU113" i="10" s="1"/>
  <c r="AU111" i="10" s="1"/>
  <c r="AS22" i="10"/>
  <c r="AS37" i="10"/>
  <c r="AS52" i="10"/>
  <c r="AS68" i="10"/>
  <c r="AS83" i="10"/>
  <c r="AS93" i="10"/>
  <c r="AS112" i="10"/>
  <c r="AS16" i="10"/>
  <c r="AS31" i="10"/>
  <c r="AS46" i="10"/>
  <c r="AS62" i="10"/>
  <c r="AS80" i="10"/>
  <c r="AS90" i="10"/>
  <c r="AS103" i="10"/>
  <c r="AS41" i="10"/>
  <c r="AS56" i="10"/>
  <c r="AS71" i="10"/>
  <c r="AS86" i="10"/>
  <c r="AS97" i="10"/>
  <c r="AS114" i="10"/>
  <c r="AS15" i="10"/>
  <c r="AS29" i="10"/>
  <c r="S10" i="10"/>
  <c r="AE77" i="10"/>
  <c r="Y111" i="10"/>
  <c r="O111" i="10"/>
  <c r="AE111" i="10"/>
  <c r="AG111" i="10"/>
  <c r="AS13" i="10"/>
  <c r="AS11" i="10"/>
  <c r="AS37" i="9"/>
  <c r="AS57" i="9"/>
  <c r="U21" i="9"/>
  <c r="AS46" i="9"/>
  <c r="AT18" i="9"/>
  <c r="AU18" i="9" s="1"/>
  <c r="AS29" i="9"/>
  <c r="AT60" i="9"/>
  <c r="AU60" i="9" s="1"/>
  <c r="AT54" i="9"/>
  <c r="AU54" i="9" s="1"/>
  <c r="AU52" i="9" s="1"/>
  <c r="AS58" i="9"/>
  <c r="AT43" i="9"/>
  <c r="AU43" i="9" s="1"/>
  <c r="AT47" i="9"/>
  <c r="AU47" i="9" s="1"/>
  <c r="AT62" i="9"/>
  <c r="AU62" i="9" s="1"/>
  <c r="AU16" i="9"/>
  <c r="AU21" i="9"/>
  <c r="AS23" i="9"/>
  <c r="AS34" i="9"/>
  <c r="AS45" i="9"/>
  <c r="AS56" i="9"/>
  <c r="AS17" i="9"/>
  <c r="AS16" i="9" s="1"/>
  <c r="AS31" i="9"/>
  <c r="AS42" i="9"/>
  <c r="AS53" i="9"/>
  <c r="AS61" i="9"/>
  <c r="AS28" i="9"/>
  <c r="AS22" i="9"/>
  <c r="AS33" i="9"/>
  <c r="AS44" i="9"/>
  <c r="AS55" i="9"/>
  <c r="AS63" i="9"/>
  <c r="AS13" i="9"/>
  <c r="AS30" i="9"/>
  <c r="AS41" i="9"/>
  <c r="AS49" i="9"/>
  <c r="Y52" i="9"/>
  <c r="AM10" i="9"/>
  <c r="S10" i="9"/>
  <c r="U16" i="9"/>
  <c r="W16" i="9"/>
  <c r="Y21" i="9"/>
  <c r="AG16" i="9"/>
  <c r="O26" i="9"/>
  <c r="O40" i="9"/>
  <c r="AA10" i="9"/>
  <c r="AO52" i="9"/>
  <c r="O10" i="9"/>
  <c r="W21" i="9"/>
  <c r="AC16" i="9"/>
  <c r="AG21" i="9"/>
  <c r="Y10" i="9"/>
  <c r="AI10" i="9"/>
  <c r="S21" i="9"/>
  <c r="AC21" i="9"/>
  <c r="AK16" i="9"/>
  <c r="AS12" i="9"/>
  <c r="AU10" i="9"/>
  <c r="AS11" i="9"/>
  <c r="AK85" i="8"/>
  <c r="AS98" i="8"/>
  <c r="AS69" i="8"/>
  <c r="AT79" i="8"/>
  <c r="AU79" i="8" s="1"/>
  <c r="AT122" i="8"/>
  <c r="AU122" i="8" s="1"/>
  <c r="AS71" i="8"/>
  <c r="AS111" i="8"/>
  <c r="AT125" i="8"/>
  <c r="AU125" i="8" s="1"/>
  <c r="AS34" i="8"/>
  <c r="AT53" i="8"/>
  <c r="AU53" i="8" s="1"/>
  <c r="AU52" i="8" s="1"/>
  <c r="AT100" i="8"/>
  <c r="AU100" i="8" s="1"/>
  <c r="AS114" i="8"/>
  <c r="AS97" i="8"/>
  <c r="AT103" i="8"/>
  <c r="AU103" i="8" s="1"/>
  <c r="AU46" i="8"/>
  <c r="AU133" i="8"/>
  <c r="AT25" i="8"/>
  <c r="AU25" i="8" s="1"/>
  <c r="AT62" i="8"/>
  <c r="AU62" i="8" s="1"/>
  <c r="AT90" i="8"/>
  <c r="AU90" i="8" s="1"/>
  <c r="AT106" i="8"/>
  <c r="AU106" i="8" s="1"/>
  <c r="AT130" i="8"/>
  <c r="AU130" i="8" s="1"/>
  <c r="AS58" i="8"/>
  <c r="AS86" i="8"/>
  <c r="AS104" i="8"/>
  <c r="AS127" i="8"/>
  <c r="AS41" i="8"/>
  <c r="AS74" i="8"/>
  <c r="AS99" i="8"/>
  <c r="AS119" i="8"/>
  <c r="AS30" i="8"/>
  <c r="AS66" i="8"/>
  <c r="AS94" i="8"/>
  <c r="AS109" i="8"/>
  <c r="AS134" i="8"/>
  <c r="AS133" i="8" s="1"/>
  <c r="Y57" i="8"/>
  <c r="Q11" i="8"/>
  <c r="AQ57" i="8"/>
  <c r="AS19" i="8"/>
  <c r="AS12" i="8"/>
  <c r="AT36" i="7"/>
  <c r="AU36" i="7" s="1"/>
  <c r="AT55" i="7"/>
  <c r="AU55" i="7" s="1"/>
  <c r="AU29" i="7" s="1"/>
  <c r="AS24" i="7"/>
  <c r="AS23" i="7" s="1"/>
  <c r="AS45" i="7"/>
  <c r="AS48" i="7"/>
  <c r="AT62" i="7"/>
  <c r="AU62" i="7" s="1"/>
  <c r="AU23" i="7"/>
  <c r="AU67" i="7"/>
  <c r="AS41" i="7"/>
  <c r="AS30" i="7"/>
  <c r="AS59" i="7"/>
  <c r="AS39" i="7"/>
  <c r="AS68" i="7"/>
  <c r="AS67" i="7" s="1"/>
  <c r="O11" i="7"/>
  <c r="AS18" i="7"/>
  <c r="AS12" i="7"/>
  <c r="S72" i="6"/>
  <c r="AI72" i="6"/>
  <c r="AS103" i="6"/>
  <c r="AS141" i="6"/>
  <c r="AS160" i="6"/>
  <c r="AS44" i="6"/>
  <c r="AS62" i="6"/>
  <c r="AS79" i="6"/>
  <c r="AS72" i="6" s="1"/>
  <c r="AT118" i="6"/>
  <c r="AU118" i="6" s="1"/>
  <c r="AT96" i="6"/>
  <c r="AU96" i="6" s="1"/>
  <c r="AT35" i="6"/>
  <c r="AU35" i="6" s="1"/>
  <c r="AT68" i="6"/>
  <c r="AU68" i="6" s="1"/>
  <c r="AS119" i="6"/>
  <c r="AT132" i="6"/>
  <c r="AU132" i="6" s="1"/>
  <c r="AS144" i="6"/>
  <c r="AT154" i="6"/>
  <c r="AU154" i="6" s="1"/>
  <c r="AS162" i="6"/>
  <c r="AT172" i="6"/>
  <c r="AU172" i="6" s="1"/>
  <c r="AU176" i="6"/>
  <c r="AS30" i="6"/>
  <c r="AS64" i="6"/>
  <c r="AS95" i="6"/>
  <c r="AS114" i="6"/>
  <c r="AS138" i="6"/>
  <c r="AS158" i="6"/>
  <c r="AS50" i="6"/>
  <c r="AS88" i="6"/>
  <c r="AS108" i="6"/>
  <c r="AS129" i="6"/>
  <c r="AS150" i="6"/>
  <c r="AS169" i="6"/>
  <c r="AS18" i="6"/>
  <c r="AS94" i="6"/>
  <c r="AS113" i="6"/>
  <c r="AS135" i="6"/>
  <c r="AS157" i="6"/>
  <c r="AS177" i="6"/>
  <c r="AS176" i="6" s="1"/>
  <c r="AS45" i="6"/>
  <c r="AS85" i="6"/>
  <c r="AS107" i="6"/>
  <c r="AS126" i="6"/>
  <c r="AS149" i="6"/>
  <c r="AS167" i="6"/>
  <c r="O11" i="6"/>
  <c r="O84" i="6"/>
  <c r="AC72" i="6"/>
  <c r="W11" i="6"/>
  <c r="Y72" i="6"/>
  <c r="AK11" i="6"/>
  <c r="AO72" i="6"/>
  <c r="AE11" i="6"/>
  <c r="AS15" i="6"/>
  <c r="AS12" i="6"/>
  <c r="AS31" i="5"/>
  <c r="AT45" i="5"/>
  <c r="AU45" i="5" s="1"/>
  <c r="AT48" i="5"/>
  <c r="AU48" i="5" s="1"/>
  <c r="AS36" i="5"/>
  <c r="AT21" i="5"/>
  <c r="AU21" i="5" s="1"/>
  <c r="AT57" i="5"/>
  <c r="AU57" i="5" s="1"/>
  <c r="AS19" i="5"/>
  <c r="AS50" i="5"/>
  <c r="AS26" i="5"/>
  <c r="AS59" i="5"/>
  <c r="AS15" i="5"/>
  <c r="AS12" i="5"/>
  <c r="AT93" i="4"/>
  <c r="AU93" i="4" s="1"/>
  <c r="AS86" i="4"/>
  <c r="AS51" i="4"/>
  <c r="AT69" i="4"/>
  <c r="AU69" i="4" s="1"/>
  <c r="AS119" i="4"/>
  <c r="AT128" i="4"/>
  <c r="AU128" i="4" s="1"/>
  <c r="AS100" i="4"/>
  <c r="AT107" i="4"/>
  <c r="AU107" i="4" s="1"/>
  <c r="AT87" i="4"/>
  <c r="AU87" i="4" s="1"/>
  <c r="AT137" i="4"/>
  <c r="AU137" i="4" s="1"/>
  <c r="AT111" i="4"/>
  <c r="AU111" i="4" s="1"/>
  <c r="AS47" i="4"/>
  <c r="AS79" i="4"/>
  <c r="AS98" i="4"/>
  <c r="AS115" i="4"/>
  <c r="AS36" i="4"/>
  <c r="AS72" i="4"/>
  <c r="AS90" i="4"/>
  <c r="AS109" i="4"/>
  <c r="AS134" i="4"/>
  <c r="AS133" i="4" s="1"/>
  <c r="AS28" i="4"/>
  <c r="AS57" i="4"/>
  <c r="AS83" i="4"/>
  <c r="AS103" i="4"/>
  <c r="AS123" i="4"/>
  <c r="AS45" i="4"/>
  <c r="AS77" i="4"/>
  <c r="AS96" i="4"/>
  <c r="AS113" i="4"/>
  <c r="AS142" i="4"/>
  <c r="AS141" i="4" s="1"/>
  <c r="W11" i="4"/>
  <c r="AV15" i="4"/>
  <c r="AI133" i="4"/>
  <c r="AS19" i="4"/>
  <c r="W50" i="4"/>
  <c r="AC42" i="4"/>
  <c r="AC133" i="4"/>
  <c r="AE133" i="4"/>
  <c r="AO42" i="4"/>
  <c r="Q42" i="4"/>
  <c r="S42" i="4"/>
  <c r="W42" i="4"/>
  <c r="AU141" i="4"/>
  <c r="Q11" i="4"/>
  <c r="Q133" i="4"/>
  <c r="W133" i="4"/>
  <c r="AC50" i="4"/>
  <c r="AK42" i="4"/>
  <c r="AM133" i="4"/>
  <c r="AM42" i="4"/>
  <c r="AU42" i="4"/>
  <c r="AS42" i="4"/>
  <c r="Q68" i="4"/>
  <c r="AA42" i="4"/>
  <c r="AM11" i="4"/>
  <c r="AQ42" i="4"/>
  <c r="AO11" i="4"/>
  <c r="AE42" i="4"/>
  <c r="AG42" i="4"/>
  <c r="Q50" i="4"/>
  <c r="W68" i="4"/>
  <c r="AE11" i="4"/>
  <c r="AI42" i="4"/>
  <c r="AK11" i="4"/>
  <c r="AO133" i="4"/>
  <c r="AS12" i="4"/>
  <c r="AS15" i="4"/>
  <c r="AU11" i="4"/>
  <c r="AT104" i="3"/>
  <c r="AU104" i="3" s="1"/>
  <c r="AT74" i="3"/>
  <c r="AU74" i="3" s="1"/>
  <c r="AT26" i="3"/>
  <c r="AU26" i="3" s="1"/>
  <c r="AT90" i="3"/>
  <c r="AU90" i="3" s="1"/>
  <c r="AU67" i="3" s="1"/>
  <c r="AA100" i="3"/>
  <c r="AT101" i="3"/>
  <c r="AU101" i="3" s="1"/>
  <c r="AT51" i="3"/>
  <c r="AU51" i="3" s="1"/>
  <c r="AO453" i="2"/>
  <c r="O596" i="2"/>
  <c r="U453" i="2"/>
  <c r="Y577" i="2"/>
  <c r="AC453" i="2"/>
  <c r="Q453" i="2"/>
  <c r="AC577" i="2"/>
  <c r="Q636" i="2"/>
  <c r="AA411" i="2"/>
  <c r="AQ372" i="2"/>
  <c r="U372" i="2"/>
  <c r="Y411" i="2"/>
  <c r="AA596" i="2"/>
  <c r="AC501" i="2"/>
  <c r="AI453" i="2"/>
  <c r="AK389" i="2"/>
  <c r="AK411" i="2"/>
  <c r="AK636" i="2"/>
  <c r="AO577" i="2"/>
  <c r="AO607" i="2"/>
  <c r="O636" i="2"/>
  <c r="Y596" i="2"/>
  <c r="AI411" i="2"/>
  <c r="S11" i="2"/>
  <c r="AQ411" i="2"/>
  <c r="AE100" i="3"/>
  <c r="AK100" i="3"/>
  <c r="AI100" i="3"/>
  <c r="AT91" i="3"/>
  <c r="AU91" i="3" s="1"/>
  <c r="AT44" i="3"/>
  <c r="AU44" i="3" s="1"/>
  <c r="AT23" i="3"/>
  <c r="AU23" i="3" s="1"/>
  <c r="AT38" i="3"/>
  <c r="AU38" i="3" s="1"/>
  <c r="AS33" i="3"/>
  <c r="AS47" i="3"/>
  <c r="AS57" i="3"/>
  <c r="AS68" i="3"/>
  <c r="AS84" i="3"/>
  <c r="AS94" i="3"/>
  <c r="AS103" i="3"/>
  <c r="AS48" i="3"/>
  <c r="AS58" i="3"/>
  <c r="AS95" i="3"/>
  <c r="AT77" i="3"/>
  <c r="AU77" i="3" s="1"/>
  <c r="AS105" i="3"/>
  <c r="AT62" i="3"/>
  <c r="AU62" i="3" s="1"/>
  <c r="AT81" i="3"/>
  <c r="AU81" i="3" s="1"/>
  <c r="AU100" i="3"/>
  <c r="AQ100" i="3"/>
  <c r="S100" i="3"/>
  <c r="AK67" i="3"/>
  <c r="W100" i="3"/>
  <c r="AA67" i="3"/>
  <c r="AS17" i="3"/>
  <c r="AS11" i="3"/>
  <c r="U411" i="2"/>
  <c r="W596" i="2"/>
  <c r="Y270" i="2"/>
  <c r="Y372" i="2"/>
  <c r="AM636" i="2"/>
  <c r="AO467" i="2"/>
  <c r="O453" i="2"/>
  <c r="O577" i="2"/>
  <c r="Q305" i="2"/>
  <c r="W607" i="2"/>
  <c r="AC372" i="2"/>
  <c r="AE453" i="2"/>
  <c r="AI389" i="2"/>
  <c r="AQ607" i="2"/>
  <c r="O411" i="2"/>
  <c r="Q389" i="2"/>
  <c r="S411" i="2"/>
  <c r="U577" i="2"/>
  <c r="U636" i="2"/>
  <c r="Y453" i="2"/>
  <c r="AA372" i="2"/>
  <c r="AC136" i="2"/>
  <c r="AK372" i="2"/>
  <c r="AM372" i="2"/>
  <c r="AQ453" i="2"/>
  <c r="AI11" i="2"/>
  <c r="O389" i="2"/>
  <c r="S270" i="2"/>
  <c r="S372" i="2"/>
  <c r="AE411" i="2"/>
  <c r="AG389" i="2"/>
  <c r="AG411" i="2"/>
  <c r="AG636" i="2"/>
  <c r="AI270" i="2"/>
  <c r="O372" i="2"/>
  <c r="Q372" i="2"/>
  <c r="S136" i="2"/>
  <c r="W453" i="2"/>
  <c r="AA453" i="2"/>
  <c r="AI577" i="2"/>
  <c r="AI607" i="2"/>
  <c r="AO11" i="2"/>
  <c r="AO190" i="2"/>
  <c r="W11" i="2"/>
  <c r="W190" i="2"/>
  <c r="AI136" i="2"/>
  <c r="AK453" i="2"/>
  <c r="AM389" i="2"/>
  <c r="AM453" i="2"/>
  <c r="AO411" i="2"/>
  <c r="AQ596" i="2"/>
  <c r="S453" i="2"/>
  <c r="W389" i="2"/>
  <c r="W411" i="2"/>
  <c r="Y467" i="2"/>
  <c r="Y501" i="2"/>
  <c r="Y529" i="2"/>
  <c r="Y636" i="2"/>
  <c r="AA636" i="2"/>
  <c r="AC596" i="2"/>
  <c r="AE372" i="2"/>
  <c r="AO389" i="2"/>
  <c r="AO596" i="2"/>
  <c r="AQ467" i="2"/>
  <c r="AQ501" i="2"/>
  <c r="AT618" i="2"/>
  <c r="AU618" i="2" s="1"/>
  <c r="AS618" i="2"/>
  <c r="AT47" i="2"/>
  <c r="AU47" i="2" s="1"/>
  <c r="AS47" i="2"/>
  <c r="AT78" i="2"/>
  <c r="AU78" i="2" s="1"/>
  <c r="AS78" i="2"/>
  <c r="AT115" i="2"/>
  <c r="AU115" i="2" s="1"/>
  <c r="AS115" i="2"/>
  <c r="AT148" i="2"/>
  <c r="AU148" i="2" s="1"/>
  <c r="AS148" i="2"/>
  <c r="AT186" i="2"/>
  <c r="AU186" i="2" s="1"/>
  <c r="AS186" i="2"/>
  <c r="AT223" i="2"/>
  <c r="AU223" i="2" s="1"/>
  <c r="AS223" i="2"/>
  <c r="AT255" i="2"/>
  <c r="AU255" i="2" s="1"/>
  <c r="AS255" i="2"/>
  <c r="AT297" i="2"/>
  <c r="AU297" i="2" s="1"/>
  <c r="AS297" i="2"/>
  <c r="AT327" i="2"/>
  <c r="AU327" i="2" s="1"/>
  <c r="AS327" i="2"/>
  <c r="AT355" i="2"/>
  <c r="AU355" i="2" s="1"/>
  <c r="AS355" i="2"/>
  <c r="AT383" i="2"/>
  <c r="AU383" i="2" s="1"/>
  <c r="AS383" i="2"/>
  <c r="AT405" i="2"/>
  <c r="AU405" i="2" s="1"/>
  <c r="AS405" i="2"/>
  <c r="AT429" i="2"/>
  <c r="AU429" i="2" s="1"/>
  <c r="AS429" i="2"/>
  <c r="AT454" i="2"/>
  <c r="AU454" i="2" s="1"/>
  <c r="AS454" i="2"/>
  <c r="AT483" i="2"/>
  <c r="AU483" i="2" s="1"/>
  <c r="AS483" i="2"/>
  <c r="AT143" i="2"/>
  <c r="AU143" i="2" s="1"/>
  <c r="AS143" i="2"/>
  <c r="AT219" i="2"/>
  <c r="AU219" i="2" s="1"/>
  <c r="AS219" i="2"/>
  <c r="AT294" i="2"/>
  <c r="AU294" i="2" s="1"/>
  <c r="AS294" i="2"/>
  <c r="AT353" i="2"/>
  <c r="AU353" i="2" s="1"/>
  <c r="AS353" i="2"/>
  <c r="AT401" i="2"/>
  <c r="AU401" i="2" s="1"/>
  <c r="AS401" i="2"/>
  <c r="AT582" i="2"/>
  <c r="AU582" i="2" s="1"/>
  <c r="AS582" i="2"/>
  <c r="AT50" i="2"/>
  <c r="AU50" i="2" s="1"/>
  <c r="AT82" i="2"/>
  <c r="AU82" i="2" s="1"/>
  <c r="AS82" i="2"/>
  <c r="AT117" i="2"/>
  <c r="AU117" i="2" s="1"/>
  <c r="AS117" i="2"/>
  <c r="AT152" i="2"/>
  <c r="AU152" i="2" s="1"/>
  <c r="AS152" i="2"/>
  <c r="AT191" i="2"/>
  <c r="AU191" i="2" s="1"/>
  <c r="AS191" i="2"/>
  <c r="AT228" i="2"/>
  <c r="AU228" i="2" s="1"/>
  <c r="AS228" i="2"/>
  <c r="AT258" i="2"/>
  <c r="AU258" i="2" s="1"/>
  <c r="AS258" i="2"/>
  <c r="AT300" i="2"/>
  <c r="AU300" i="2" s="1"/>
  <c r="AS300" i="2"/>
  <c r="AT329" i="2"/>
  <c r="AU329" i="2" s="1"/>
  <c r="AS329" i="2"/>
  <c r="AT357" i="2"/>
  <c r="AU357" i="2" s="1"/>
  <c r="AS357" i="2"/>
  <c r="AT385" i="2"/>
  <c r="AU385" i="2" s="1"/>
  <c r="AS385" i="2"/>
  <c r="AT407" i="2"/>
  <c r="AU407" i="2" s="1"/>
  <c r="AS407" i="2"/>
  <c r="AT432" i="2"/>
  <c r="AU432" i="2" s="1"/>
  <c r="AS432" i="2"/>
  <c r="AT457" i="2"/>
  <c r="AU457" i="2" s="1"/>
  <c r="AS457" i="2"/>
  <c r="AT487" i="2"/>
  <c r="AU487" i="2" s="1"/>
  <c r="AS487" i="2"/>
  <c r="AT516" i="2"/>
  <c r="AU516" i="2" s="1"/>
  <c r="AS516" i="2"/>
  <c r="AT540" i="2"/>
  <c r="AU540" i="2" s="1"/>
  <c r="AS540" i="2"/>
  <c r="AT564" i="2"/>
  <c r="AU564" i="2" s="1"/>
  <c r="AS564" i="2"/>
  <c r="AT586" i="2"/>
  <c r="AU586" i="2" s="1"/>
  <c r="AS586" i="2"/>
  <c r="AT626" i="2"/>
  <c r="AU626" i="2" s="1"/>
  <c r="AS626" i="2"/>
  <c r="AT511" i="2"/>
  <c r="AU511" i="2" s="1"/>
  <c r="AS511" i="2"/>
  <c r="AT18" i="2"/>
  <c r="AU18" i="2" s="1"/>
  <c r="AS18" i="2"/>
  <c r="AT54" i="2"/>
  <c r="AU54" i="2" s="1"/>
  <c r="AS54" i="2"/>
  <c r="AT85" i="2"/>
  <c r="AU85" i="2" s="1"/>
  <c r="AS85" i="2"/>
  <c r="AT121" i="2"/>
  <c r="AU121" i="2" s="1"/>
  <c r="AS121" i="2"/>
  <c r="AT197" i="2"/>
  <c r="AU197" i="2" s="1"/>
  <c r="AS197" i="2"/>
  <c r="AT232" i="2"/>
  <c r="AU232" i="2" s="1"/>
  <c r="AS232" i="2"/>
  <c r="AT261" i="2"/>
  <c r="AU261" i="2" s="1"/>
  <c r="AS261" i="2"/>
  <c r="AT306" i="2"/>
  <c r="AU306" i="2" s="1"/>
  <c r="AS306" i="2"/>
  <c r="AT333" i="2"/>
  <c r="AU333" i="2" s="1"/>
  <c r="AS333" i="2"/>
  <c r="AT361" i="2"/>
  <c r="AU361" i="2" s="1"/>
  <c r="AS361" i="2"/>
  <c r="AT390" i="2"/>
  <c r="AU390" i="2" s="1"/>
  <c r="AS390" i="2"/>
  <c r="AT412" i="2"/>
  <c r="AU412" i="2" s="1"/>
  <c r="AS412" i="2"/>
  <c r="AT435" i="2"/>
  <c r="AU435" i="2" s="1"/>
  <c r="AS435" i="2"/>
  <c r="AT460" i="2"/>
  <c r="AU460" i="2" s="1"/>
  <c r="AS460" i="2"/>
  <c r="AT492" i="2"/>
  <c r="AU492" i="2" s="1"/>
  <c r="AS492" i="2"/>
  <c r="AT44" i="2"/>
  <c r="AU44" i="2" s="1"/>
  <c r="AS44" i="2"/>
  <c r="AT558" i="2"/>
  <c r="AU558" i="2" s="1"/>
  <c r="AS558" i="2"/>
  <c r="AT21" i="2"/>
  <c r="AU21" i="2" s="1"/>
  <c r="AS21" i="2"/>
  <c r="AT58" i="2"/>
  <c r="AU58" i="2" s="1"/>
  <c r="AS58" i="2"/>
  <c r="AT99" i="2"/>
  <c r="AU99" i="2" s="1"/>
  <c r="AS99" i="2"/>
  <c r="AT124" i="2"/>
  <c r="AU124" i="2" s="1"/>
  <c r="AS124" i="2"/>
  <c r="AT158" i="2"/>
  <c r="AU158" i="2" s="1"/>
  <c r="AS158" i="2"/>
  <c r="AT200" i="2"/>
  <c r="AU200" i="2" s="1"/>
  <c r="AS200" i="2"/>
  <c r="AT236" i="2"/>
  <c r="AU236" i="2" s="1"/>
  <c r="AS236" i="2"/>
  <c r="AT264" i="2"/>
  <c r="AU264" i="2" s="1"/>
  <c r="AS264" i="2"/>
  <c r="AT310" i="2"/>
  <c r="AU310" i="2" s="1"/>
  <c r="AS310" i="2"/>
  <c r="AT337" i="2"/>
  <c r="AU337" i="2" s="1"/>
  <c r="AS337" i="2"/>
  <c r="AT363" i="2"/>
  <c r="AU363" i="2" s="1"/>
  <c r="AS363" i="2"/>
  <c r="AT392" i="2"/>
  <c r="AU392" i="2" s="1"/>
  <c r="AS392" i="2"/>
  <c r="AT414" i="2"/>
  <c r="AU414" i="2" s="1"/>
  <c r="AS414" i="2"/>
  <c r="AT438" i="2"/>
  <c r="AU438" i="2" s="1"/>
  <c r="AS438" i="2"/>
  <c r="AT463" i="2"/>
  <c r="AU463" i="2" s="1"/>
  <c r="AS463" i="2"/>
  <c r="AT497" i="2"/>
  <c r="AU497" i="2" s="1"/>
  <c r="AS497" i="2"/>
  <c r="AT521" i="2"/>
  <c r="AU521" i="2" s="1"/>
  <c r="AS521" i="2"/>
  <c r="AT546" i="2"/>
  <c r="AU546" i="2" s="1"/>
  <c r="AS546" i="2"/>
  <c r="AT570" i="2"/>
  <c r="AU570" i="2" s="1"/>
  <c r="AS570" i="2"/>
  <c r="AT597" i="2"/>
  <c r="AU597" i="2" s="1"/>
  <c r="AS597" i="2"/>
  <c r="AT637" i="2"/>
  <c r="AU637" i="2" s="1"/>
  <c r="AS637" i="2"/>
  <c r="AT534" i="2"/>
  <c r="AU534" i="2" s="1"/>
  <c r="AS534" i="2"/>
  <c r="AT32" i="2"/>
  <c r="AU32" i="2" s="1"/>
  <c r="AS32" i="2"/>
  <c r="AT64" i="2"/>
  <c r="AU64" i="2" s="1"/>
  <c r="AS64" i="2"/>
  <c r="AT103" i="2"/>
  <c r="AU103" i="2" s="1"/>
  <c r="AS103" i="2"/>
  <c r="AT127" i="2"/>
  <c r="AU127" i="2" s="1"/>
  <c r="AS127" i="2"/>
  <c r="AT160" i="2"/>
  <c r="AU160" i="2" s="1"/>
  <c r="AS160" i="2"/>
  <c r="AT203" i="2"/>
  <c r="AU203" i="2" s="1"/>
  <c r="AS203" i="2"/>
  <c r="AT240" i="2"/>
  <c r="AU240" i="2" s="1"/>
  <c r="AS240" i="2"/>
  <c r="AT271" i="2"/>
  <c r="AU271" i="2" s="1"/>
  <c r="AS271" i="2"/>
  <c r="AT312" i="2"/>
  <c r="AU312" i="2" s="1"/>
  <c r="AS312" i="2"/>
  <c r="AT340" i="2"/>
  <c r="AU340" i="2" s="1"/>
  <c r="AS340" i="2"/>
  <c r="AT367" i="2"/>
  <c r="AU367" i="2" s="1"/>
  <c r="AU366" i="2" s="1"/>
  <c r="AS367" i="2"/>
  <c r="AS366" i="2" s="1"/>
  <c r="AT394" i="2"/>
  <c r="AU394" i="2" s="1"/>
  <c r="AS394" i="2"/>
  <c r="AT416" i="2"/>
  <c r="AU416" i="2" s="1"/>
  <c r="AS416" i="2"/>
  <c r="AT441" i="2"/>
  <c r="AU441" i="2" s="1"/>
  <c r="AS441" i="2"/>
  <c r="AT468" i="2"/>
  <c r="AU468" i="2" s="1"/>
  <c r="AS468" i="2"/>
  <c r="AT479" i="2"/>
  <c r="AU479" i="2" s="1"/>
  <c r="AS479" i="2"/>
  <c r="AT36" i="2"/>
  <c r="AU36" i="2" s="1"/>
  <c r="AS36" i="2"/>
  <c r="AT68" i="2"/>
  <c r="AU68" i="2" s="1"/>
  <c r="AS68" i="2"/>
  <c r="AT107" i="2"/>
  <c r="AU107" i="2" s="1"/>
  <c r="AS107" i="2"/>
  <c r="AT130" i="2"/>
  <c r="AU130" i="2" s="1"/>
  <c r="AS130" i="2"/>
  <c r="AT167" i="2"/>
  <c r="AU167" i="2" s="1"/>
  <c r="AS167" i="2"/>
  <c r="AT208" i="2"/>
  <c r="AU208" i="2" s="1"/>
  <c r="AS208" i="2"/>
  <c r="AT244" i="2"/>
  <c r="AU244" i="2" s="1"/>
  <c r="AS244" i="2"/>
  <c r="AT281" i="2"/>
  <c r="AU281" i="2" s="1"/>
  <c r="AS281" i="2"/>
  <c r="AT318" i="2"/>
  <c r="AU318" i="2" s="1"/>
  <c r="AS318" i="2"/>
  <c r="AT346" i="2"/>
  <c r="AU346" i="2" s="1"/>
  <c r="AS346" i="2"/>
  <c r="AT373" i="2"/>
  <c r="AU373" i="2" s="1"/>
  <c r="AS373" i="2"/>
  <c r="AT397" i="2"/>
  <c r="AU397" i="2" s="1"/>
  <c r="AS397" i="2"/>
  <c r="AT422" i="2"/>
  <c r="AU422" i="2" s="1"/>
  <c r="AS422" i="2"/>
  <c r="AT444" i="2"/>
  <c r="AU444" i="2" s="1"/>
  <c r="AS444" i="2"/>
  <c r="AT473" i="2"/>
  <c r="AU473" i="2" s="1"/>
  <c r="AS473" i="2"/>
  <c r="AT505" i="2"/>
  <c r="AU505" i="2" s="1"/>
  <c r="AS505" i="2"/>
  <c r="AT525" i="2"/>
  <c r="AU525" i="2" s="1"/>
  <c r="AS525" i="2"/>
  <c r="AT552" i="2"/>
  <c r="AU552" i="2" s="1"/>
  <c r="AS552" i="2"/>
  <c r="AT578" i="2"/>
  <c r="AU578" i="2" s="1"/>
  <c r="AS578" i="2"/>
  <c r="AT603" i="2"/>
  <c r="AU603" i="2" s="1"/>
  <c r="AS603" i="2"/>
  <c r="AT645" i="2"/>
  <c r="AU645" i="2" s="1"/>
  <c r="AS645" i="2"/>
  <c r="AT111" i="2"/>
  <c r="AU111" i="2" s="1"/>
  <c r="AS111" i="2"/>
  <c r="AT183" i="2"/>
  <c r="AU183" i="2" s="1"/>
  <c r="AS183" i="2"/>
  <c r="AT252" i="2"/>
  <c r="AU252" i="2" s="1"/>
  <c r="AS252" i="2"/>
  <c r="AT323" i="2"/>
  <c r="AU323" i="2" s="1"/>
  <c r="AS323" i="2"/>
  <c r="AT379" i="2"/>
  <c r="AU379" i="2" s="1"/>
  <c r="AS379" i="2"/>
  <c r="AT426" i="2"/>
  <c r="AU426" i="2" s="1"/>
  <c r="AS426" i="2"/>
  <c r="AT449" i="2"/>
  <c r="AU449" i="2" s="1"/>
  <c r="AS449" i="2"/>
  <c r="AT40" i="2"/>
  <c r="AU40" i="2" s="1"/>
  <c r="AS40" i="2"/>
  <c r="AT71" i="2"/>
  <c r="AU71" i="2" s="1"/>
  <c r="AS71" i="2"/>
  <c r="AT109" i="2"/>
  <c r="AU109" i="2" s="1"/>
  <c r="AS109" i="2"/>
  <c r="AT137" i="2"/>
  <c r="AU137" i="2" s="1"/>
  <c r="AS137" i="2"/>
  <c r="AT174" i="2"/>
  <c r="AU174" i="2" s="1"/>
  <c r="AS174" i="2"/>
  <c r="AT210" i="2"/>
  <c r="AU210" i="2" s="1"/>
  <c r="AS210" i="2"/>
  <c r="AT248" i="2"/>
  <c r="AU248" i="2" s="1"/>
  <c r="AS248" i="2"/>
  <c r="AT288" i="2"/>
  <c r="AU288" i="2" s="1"/>
  <c r="AS288" i="2"/>
  <c r="AT320" i="2"/>
  <c r="AU320" i="2" s="1"/>
  <c r="AS320" i="2"/>
  <c r="AT350" i="2"/>
  <c r="AU350" i="2" s="1"/>
  <c r="AS350" i="2"/>
  <c r="AT377" i="2"/>
  <c r="AU377" i="2" s="1"/>
  <c r="AS377" i="2"/>
  <c r="AT399" i="2"/>
  <c r="AU399" i="2" s="1"/>
  <c r="AS399" i="2"/>
  <c r="AT424" i="2"/>
  <c r="AU424" i="2" s="1"/>
  <c r="AS424" i="2"/>
  <c r="AT446" i="2"/>
  <c r="AU446" i="2" s="1"/>
  <c r="AS446" i="2"/>
  <c r="AT477" i="2"/>
  <c r="AU477" i="2" s="1"/>
  <c r="AS477" i="2"/>
  <c r="AS502" i="2"/>
  <c r="AS508" i="2"/>
  <c r="AS514" i="2"/>
  <c r="AS519" i="2"/>
  <c r="AS523" i="2"/>
  <c r="AS530" i="2"/>
  <c r="AS536" i="2"/>
  <c r="AS542" i="2"/>
  <c r="AS549" i="2"/>
  <c r="AS555" i="2"/>
  <c r="AS561" i="2"/>
  <c r="AS567" i="2"/>
  <c r="AS573" i="2"/>
  <c r="AS580" i="2"/>
  <c r="AS584" i="2"/>
  <c r="AS592" i="2"/>
  <c r="AS600" i="2"/>
  <c r="AS608" i="2"/>
  <c r="AS620" i="2"/>
  <c r="AS632" i="2"/>
  <c r="AS641" i="2"/>
  <c r="AS652" i="2"/>
  <c r="AS651" i="2" s="1"/>
  <c r="O98" i="2"/>
  <c r="O529" i="2"/>
  <c r="Q607" i="2"/>
  <c r="S467" i="2"/>
  <c r="S596" i="2"/>
  <c r="U270" i="2"/>
  <c r="W305" i="2"/>
  <c r="W421" i="2"/>
  <c r="AA270" i="2"/>
  <c r="AA607" i="2"/>
  <c r="AC98" i="2"/>
  <c r="AE270" i="2"/>
  <c r="AE421" i="2"/>
  <c r="AE467" i="2"/>
  <c r="AG270" i="2"/>
  <c r="AI305" i="2"/>
  <c r="AI372" i="2"/>
  <c r="AI529" i="2"/>
  <c r="AK136" i="2"/>
  <c r="AO305" i="2"/>
  <c r="AO529" i="2"/>
  <c r="AQ136" i="2"/>
  <c r="AQ421" i="2"/>
  <c r="O11" i="2"/>
  <c r="O421" i="2"/>
  <c r="O501" i="2"/>
  <c r="S421" i="2"/>
  <c r="S501" i="2"/>
  <c r="S577" i="2"/>
  <c r="S607" i="2"/>
  <c r="U190" i="2"/>
  <c r="U467" i="2"/>
  <c r="U501" i="2"/>
  <c r="U529" i="2"/>
  <c r="W98" i="2"/>
  <c r="W577" i="2"/>
  <c r="Y136" i="2"/>
  <c r="AA190" i="2"/>
  <c r="AA577" i="2"/>
  <c r="AC11" i="2"/>
  <c r="AC305" i="2"/>
  <c r="AC607" i="2"/>
  <c r="AE501" i="2"/>
  <c r="AE577" i="2"/>
  <c r="AG372" i="2"/>
  <c r="AG467" i="2"/>
  <c r="AG501" i="2"/>
  <c r="AI190" i="2"/>
  <c r="AK467" i="2"/>
  <c r="AK501" i="2"/>
  <c r="AM270" i="2"/>
  <c r="AM411" i="2"/>
  <c r="AM577" i="2"/>
  <c r="AO98" i="2"/>
  <c r="AQ577" i="2"/>
  <c r="O305" i="2"/>
  <c r="O467" i="2"/>
  <c r="Q270" i="2"/>
  <c r="Q411" i="2"/>
  <c r="Q577" i="2"/>
  <c r="S190" i="2"/>
  <c r="S529" i="2"/>
  <c r="U136" i="2"/>
  <c r="U421" i="2"/>
  <c r="W529" i="2"/>
  <c r="Y190" i="2"/>
  <c r="Y607" i="2"/>
  <c r="AA136" i="2"/>
  <c r="AA529" i="2"/>
  <c r="AC389" i="2"/>
  <c r="AE136" i="2"/>
  <c r="AE529" i="2"/>
  <c r="AE607" i="2"/>
  <c r="AG136" i="2"/>
  <c r="AG421" i="2"/>
  <c r="AG577" i="2"/>
  <c r="AG607" i="2"/>
  <c r="AI98" i="2"/>
  <c r="AK11" i="2"/>
  <c r="AK190" i="2"/>
  <c r="AK577" i="2"/>
  <c r="AM190" i="2"/>
  <c r="AM529" i="2"/>
  <c r="AM596" i="2"/>
  <c r="AQ11" i="2"/>
  <c r="AQ529" i="2"/>
  <c r="AS12" i="2"/>
  <c r="O136" i="2"/>
  <c r="O607" i="2"/>
  <c r="Q190" i="2"/>
  <c r="Q529" i="2"/>
  <c r="Q596" i="2"/>
  <c r="S98" i="2"/>
  <c r="U98" i="2"/>
  <c r="W270" i="2"/>
  <c r="Y11" i="2"/>
  <c r="Y305" i="2"/>
  <c r="Y389" i="2"/>
  <c r="AA98" i="2"/>
  <c r="AA501" i="2"/>
  <c r="AG529" i="2"/>
  <c r="AK305" i="2"/>
  <c r="AK421" i="2"/>
  <c r="AK529" i="2"/>
  <c r="AM136" i="2"/>
  <c r="AM467" i="2"/>
  <c r="AM501" i="2"/>
  <c r="AO270" i="2"/>
  <c r="AQ190" i="2"/>
  <c r="AQ305" i="2"/>
  <c r="AQ389" i="2"/>
  <c r="Q136" i="2"/>
  <c r="Q467" i="2"/>
  <c r="Q501" i="2"/>
  <c r="S305" i="2"/>
  <c r="S389" i="2"/>
  <c r="U305" i="2"/>
  <c r="U607" i="2"/>
  <c r="W372" i="2"/>
  <c r="AA11" i="2"/>
  <c r="AA467" i="2"/>
  <c r="AE11" i="2"/>
  <c r="AE190" i="2"/>
  <c r="AE305" i="2"/>
  <c r="AE389" i="2"/>
  <c r="AG11" i="2"/>
  <c r="AG190" i="2"/>
  <c r="AK98" i="2"/>
  <c r="AM98" i="2"/>
  <c r="AM607" i="2"/>
  <c r="AO372" i="2"/>
  <c r="O270" i="2"/>
  <c r="Q98" i="2"/>
  <c r="U389" i="2"/>
  <c r="W136" i="2"/>
  <c r="W636" i="2"/>
  <c r="AA305" i="2"/>
  <c r="AA421" i="2"/>
  <c r="AC270" i="2"/>
  <c r="AG305" i="2"/>
  <c r="AG453" i="2"/>
  <c r="AI636" i="2"/>
  <c r="AM11" i="2"/>
  <c r="AO136" i="2"/>
  <c r="AO636" i="2"/>
  <c r="AQ98" i="2"/>
  <c r="Y421" i="2"/>
  <c r="O190" i="2"/>
  <c r="Q11" i="2"/>
  <c r="Q421" i="2"/>
  <c r="S636" i="2"/>
  <c r="W467" i="2"/>
  <c r="W501" i="2"/>
  <c r="AA389" i="2"/>
  <c r="AC421" i="2"/>
  <c r="AC467" i="2"/>
  <c r="AC529" i="2"/>
  <c r="AC636" i="2"/>
  <c r="AE98" i="2"/>
  <c r="AG98" i="2"/>
  <c r="AI421" i="2"/>
  <c r="AI467" i="2"/>
  <c r="AI501" i="2"/>
  <c r="AK270" i="2"/>
  <c r="AK607" i="2"/>
  <c r="AM305" i="2"/>
  <c r="AM421" i="2"/>
  <c r="AO421" i="2"/>
  <c r="AO501" i="2"/>
  <c r="AQ270" i="2"/>
  <c r="AQ636" i="2"/>
  <c r="AS15" i="2"/>
  <c r="W26" i="12"/>
  <c r="Y32" i="12"/>
  <c r="AG21" i="12"/>
  <c r="AO21" i="12"/>
  <c r="AU21" i="12"/>
  <c r="AM32" i="12"/>
  <c r="AE21" i="12"/>
  <c r="AQ21" i="12"/>
  <c r="W21" i="12"/>
  <c r="Y11" i="12"/>
  <c r="AA11" i="12"/>
  <c r="AQ26" i="12"/>
  <c r="Y26" i="12"/>
  <c r="AA26" i="12"/>
  <c r="AC26" i="12"/>
  <c r="AI21" i="12"/>
  <c r="AK21" i="12"/>
  <c r="S11" i="12"/>
  <c r="AI26" i="12"/>
  <c r="S32" i="12"/>
  <c r="AC32" i="12"/>
  <c r="AI32" i="12"/>
  <c r="AK32" i="12"/>
  <c r="O21" i="12"/>
  <c r="Q21" i="12"/>
  <c r="S21" i="12"/>
  <c r="S45" i="11"/>
  <c r="AG16" i="11"/>
  <c r="AQ10" i="11"/>
  <c r="AI45" i="11"/>
  <c r="Q10" i="11"/>
  <c r="W10" i="11"/>
  <c r="AK16" i="11"/>
  <c r="AM10" i="11"/>
  <c r="AA45" i="11"/>
  <c r="AQ23" i="11"/>
  <c r="W16" i="11"/>
  <c r="Q16" i="11"/>
  <c r="AO16" i="11"/>
  <c r="Q52" i="11"/>
  <c r="AK72" i="11"/>
  <c r="AG10" i="11"/>
  <c r="AI16" i="11"/>
  <c r="AI52" i="11"/>
  <c r="O10" i="11"/>
  <c r="U16" i="11"/>
  <c r="Y10" i="11"/>
  <c r="AE23" i="11"/>
  <c r="AE45" i="11"/>
  <c r="AK45" i="11"/>
  <c r="AU16" i="11"/>
  <c r="O16" i="11"/>
  <c r="AC16" i="11"/>
  <c r="AE10" i="11"/>
  <c r="AM16" i="11"/>
  <c r="AS16" i="11"/>
  <c r="Q45" i="11"/>
  <c r="AA16" i="11"/>
  <c r="AA52" i="11"/>
  <c r="AU45" i="11"/>
  <c r="U23" i="11"/>
  <c r="U45" i="11"/>
  <c r="AC10" i="11"/>
  <c r="AE16" i="11"/>
  <c r="AI10" i="11"/>
  <c r="AO10" i="11"/>
  <c r="AQ16" i="11"/>
  <c r="S16" i="11"/>
  <c r="U10" i="11"/>
  <c r="AM45" i="11"/>
  <c r="S40" i="9"/>
  <c r="U52" i="9"/>
  <c r="AA21" i="9"/>
  <c r="AE10" i="9"/>
  <c r="AE26" i="9"/>
  <c r="AE40" i="9"/>
  <c r="AI26" i="9"/>
  <c r="AM40" i="9"/>
  <c r="AQ21" i="9"/>
  <c r="Q52" i="9"/>
  <c r="AA52" i="9"/>
  <c r="AC26" i="9"/>
  <c r="AK52" i="9"/>
  <c r="AM52" i="9"/>
  <c r="AQ40" i="9"/>
  <c r="AQ52" i="9"/>
  <c r="AU26" i="9"/>
  <c r="O16" i="9"/>
  <c r="U40" i="9"/>
  <c r="W52" i="9"/>
  <c r="AA26" i="9"/>
  <c r="AG26" i="9"/>
  <c r="AQ26" i="9"/>
  <c r="O52" i="9"/>
  <c r="S52" i="9"/>
  <c r="W26" i="9"/>
  <c r="Y26" i="9"/>
  <c r="AA40" i="9"/>
  <c r="AC10" i="9"/>
  <c r="AG40" i="9"/>
  <c r="AI40" i="9"/>
  <c r="AI52" i="9"/>
  <c r="AK21" i="9"/>
  <c r="AU40" i="9"/>
  <c r="AC40" i="9"/>
  <c r="AE52" i="9"/>
  <c r="AG52" i="9"/>
  <c r="AO26" i="9"/>
  <c r="AQ10" i="9"/>
  <c r="S26" i="9"/>
  <c r="U10" i="9"/>
  <c r="AC52" i="9"/>
  <c r="AI21" i="9"/>
  <c r="AK26" i="9"/>
  <c r="AK40" i="9"/>
  <c r="Q10" i="9"/>
  <c r="Q26" i="9"/>
  <c r="Q40" i="9"/>
  <c r="U26" i="9"/>
  <c r="W40" i="9"/>
  <c r="Y16" i="9"/>
  <c r="Y40" i="9"/>
  <c r="AA16" i="9"/>
  <c r="AE21" i="9"/>
  <c r="AK10" i="9"/>
  <c r="AM26" i="9"/>
  <c r="AO40" i="9"/>
  <c r="U26" i="12"/>
  <c r="AQ11" i="12"/>
  <c r="O32" i="12"/>
  <c r="Q32" i="12"/>
  <c r="W11" i="12"/>
  <c r="AO32" i="12"/>
  <c r="U32" i="12"/>
  <c r="AC11" i="12"/>
  <c r="AE26" i="12"/>
  <c r="AQ32" i="12"/>
  <c r="W32" i="12"/>
  <c r="AA32" i="12"/>
  <c r="AE11" i="12"/>
  <c r="AG26" i="12"/>
  <c r="AM21" i="12"/>
  <c r="AG11" i="12"/>
  <c r="O11" i="12"/>
  <c r="Q11" i="12"/>
  <c r="U21" i="12"/>
  <c r="AE32" i="12"/>
  <c r="AI11" i="12"/>
  <c r="AK26" i="12"/>
  <c r="AM11" i="12"/>
  <c r="AM26" i="12"/>
  <c r="O26" i="12"/>
  <c r="Q26" i="12"/>
  <c r="S26" i="12"/>
  <c r="U11" i="12"/>
  <c r="Y21" i="12"/>
  <c r="AA21" i="12"/>
  <c r="AC21" i="12"/>
  <c r="AG32" i="12"/>
  <c r="AK11" i="12"/>
  <c r="AO11" i="12"/>
  <c r="AO26" i="12"/>
  <c r="AM23" i="11"/>
  <c r="Q72" i="11"/>
  <c r="Y52" i="11"/>
  <c r="AA72" i="11"/>
  <c r="AI72" i="11"/>
  <c r="S23" i="11"/>
  <c r="Y72" i="11"/>
  <c r="AC23" i="11"/>
  <c r="AK23" i="11"/>
  <c r="AU23" i="11"/>
  <c r="O72" i="11"/>
  <c r="S10" i="11"/>
  <c r="AA10" i="11"/>
  <c r="AK10" i="11"/>
  <c r="AQ72" i="11"/>
  <c r="AU10" i="11"/>
  <c r="Q23" i="11"/>
  <c r="U52" i="11"/>
  <c r="W52" i="11"/>
  <c r="W72" i="11"/>
  <c r="AE52" i="11"/>
  <c r="AG72" i="11"/>
  <c r="AI23" i="11"/>
  <c r="AM52" i="11"/>
  <c r="AO52" i="11"/>
  <c r="AO72" i="11"/>
  <c r="AS45" i="11"/>
  <c r="O52" i="11"/>
  <c r="U72" i="11"/>
  <c r="Y23" i="11"/>
  <c r="Y45" i="11"/>
  <c r="AA23" i="11"/>
  <c r="AE72" i="11"/>
  <c r="AM72" i="11"/>
  <c r="AQ52" i="11"/>
  <c r="O23" i="11"/>
  <c r="O45" i="11"/>
  <c r="AC52" i="11"/>
  <c r="AG52" i="11"/>
  <c r="AK52" i="11"/>
  <c r="AQ45" i="11"/>
  <c r="S52" i="11"/>
  <c r="S72" i="11"/>
  <c r="W23" i="11"/>
  <c r="W45" i="11"/>
  <c r="AC72" i="11"/>
  <c r="AG23" i="11"/>
  <c r="AG45" i="11"/>
  <c r="AO23" i="11"/>
  <c r="AO45" i="11"/>
  <c r="AU52" i="11"/>
  <c r="O10" i="10"/>
  <c r="AG77" i="10"/>
  <c r="AI10" i="10"/>
  <c r="Q77" i="10"/>
  <c r="S77" i="10"/>
  <c r="U10" i="10"/>
  <c r="W10" i="10"/>
  <c r="AA111" i="10"/>
  <c r="AG10" i="10"/>
  <c r="AK10" i="10"/>
  <c r="AK9" i="10" s="1"/>
  <c r="U20" i="1" s="1"/>
  <c r="AO111" i="10"/>
  <c r="Y10" i="10"/>
  <c r="AC111" i="10"/>
  <c r="AI77" i="10"/>
  <c r="AQ111" i="10"/>
  <c r="U77" i="10"/>
  <c r="W77" i="10"/>
  <c r="AA10" i="10"/>
  <c r="AK77" i="10"/>
  <c r="AM10" i="10"/>
  <c r="AO10" i="10"/>
  <c r="Q111" i="10"/>
  <c r="Y77" i="10"/>
  <c r="AC10" i="10"/>
  <c r="AM77" i="10"/>
  <c r="S111" i="10"/>
  <c r="AA77" i="10"/>
  <c r="AE10" i="10"/>
  <c r="AO77" i="10"/>
  <c r="Q10" i="10"/>
  <c r="U111" i="10"/>
  <c r="AC77" i="10"/>
  <c r="AI111" i="10"/>
  <c r="AQ77" i="10"/>
  <c r="AA11" i="8"/>
  <c r="AG85" i="8"/>
  <c r="AQ11" i="8"/>
  <c r="U11" i="8"/>
  <c r="Y85" i="8"/>
  <c r="AE11" i="8"/>
  <c r="AG57" i="8"/>
  <c r="AI85" i="8"/>
  <c r="AK11" i="8"/>
  <c r="O11" i="8"/>
  <c r="S85" i="8"/>
  <c r="Y11" i="8"/>
  <c r="AA85" i="8"/>
  <c r="AK57" i="8"/>
  <c r="AO11" i="8"/>
  <c r="AQ85" i="8"/>
  <c r="U57" i="8"/>
  <c r="U85" i="8"/>
  <c r="AE57" i="8"/>
  <c r="AE85" i="8"/>
  <c r="AI11" i="8"/>
  <c r="O85" i="8"/>
  <c r="S11" i="8"/>
  <c r="W85" i="8"/>
  <c r="AA57" i="8"/>
  <c r="AC57" i="8"/>
  <c r="AO57" i="8"/>
  <c r="AU57" i="8"/>
  <c r="O57" i="8"/>
  <c r="Q85" i="8"/>
  <c r="Q10" i="8" s="1"/>
  <c r="K17" i="1" s="1"/>
  <c r="W57" i="8"/>
  <c r="AC11" i="8"/>
  <c r="AI57" i="8"/>
  <c r="AM11" i="8"/>
  <c r="AM10" i="8" s="1"/>
  <c r="V17" i="1" s="1"/>
  <c r="AO85" i="8"/>
  <c r="Q57" i="8"/>
  <c r="S57" i="8"/>
  <c r="W11" i="8"/>
  <c r="AC85" i="8"/>
  <c r="AG11" i="8"/>
  <c r="Q29" i="7"/>
  <c r="U29" i="7"/>
  <c r="U11" i="7"/>
  <c r="W29" i="7"/>
  <c r="W10" i="7" s="1"/>
  <c r="N16" i="1" s="1"/>
  <c r="AE11" i="7"/>
  <c r="AE29" i="7"/>
  <c r="AK29" i="7"/>
  <c r="AK10" i="7" s="1"/>
  <c r="U16" i="1" s="1"/>
  <c r="AO29" i="7"/>
  <c r="AO10" i="7" s="1"/>
  <c r="W16" i="1" s="1"/>
  <c r="AU11" i="7"/>
  <c r="Q11" i="7"/>
  <c r="Y29" i="7"/>
  <c r="AG29" i="7"/>
  <c r="AG10" i="7" s="1"/>
  <c r="S16" i="1" s="1"/>
  <c r="AQ11" i="7"/>
  <c r="AQ29" i="7"/>
  <c r="O29" i="7"/>
  <c r="O10" i="7" s="1"/>
  <c r="J16" i="1" s="1"/>
  <c r="Y11" i="7"/>
  <c r="AC29" i="7"/>
  <c r="AC10" i="7" s="1"/>
  <c r="Q16" i="1" s="1"/>
  <c r="AM29" i="7"/>
  <c r="AM10" i="7" s="1"/>
  <c r="V16" i="1" s="1"/>
  <c r="S29" i="7"/>
  <c r="S10" i="7" s="1"/>
  <c r="L16" i="1" s="1"/>
  <c r="AA29" i="7"/>
  <c r="AI11" i="7"/>
  <c r="AI29" i="7"/>
  <c r="Q72" i="6"/>
  <c r="Q84" i="6"/>
  <c r="Y11" i="6"/>
  <c r="AA72" i="6"/>
  <c r="AE72" i="6"/>
  <c r="AI11" i="6"/>
  <c r="AO11" i="6"/>
  <c r="M10" i="6"/>
  <c r="I15" i="1" s="1"/>
  <c r="U11" i="6"/>
  <c r="AE84" i="6"/>
  <c r="AG84" i="6"/>
  <c r="AO84" i="6"/>
  <c r="AQ84" i="6"/>
  <c r="Q11" i="6"/>
  <c r="S84" i="6"/>
  <c r="W72" i="6"/>
  <c r="AA84" i="6"/>
  <c r="AC84" i="6"/>
  <c r="AG72" i="6"/>
  <c r="AQ72" i="6"/>
  <c r="AG11" i="6"/>
  <c r="AK84" i="6"/>
  <c r="AM84" i="6"/>
  <c r="W84" i="6"/>
  <c r="Y84" i="6"/>
  <c r="AA11" i="6"/>
  <c r="AC11" i="6"/>
  <c r="AI84" i="6"/>
  <c r="AM72" i="6"/>
  <c r="O72" i="6"/>
  <c r="U84" i="6"/>
  <c r="AM11" i="6"/>
  <c r="AQ11" i="6"/>
  <c r="S11" i="6"/>
  <c r="U72" i="6"/>
  <c r="AI56" i="5"/>
  <c r="AU11" i="5"/>
  <c r="AG56" i="5"/>
  <c r="U56" i="5"/>
  <c r="S11" i="5"/>
  <c r="Y56" i="5"/>
  <c r="AQ11" i="5"/>
  <c r="AE56" i="5"/>
  <c r="AC56" i="5"/>
  <c r="AS56" i="5"/>
  <c r="AA56" i="5"/>
  <c r="AQ56" i="5"/>
  <c r="O11" i="5"/>
  <c r="Q11" i="5"/>
  <c r="AM11" i="5"/>
  <c r="AO11" i="5"/>
  <c r="AO10" i="5" s="1"/>
  <c r="W14" i="1" s="1"/>
  <c r="AK11" i="5"/>
  <c r="W56" i="5"/>
  <c r="AG11" i="5"/>
  <c r="AI11" i="5"/>
  <c r="AA11" i="5"/>
  <c r="AC11" i="5"/>
  <c r="AE11" i="5"/>
  <c r="S56" i="5"/>
  <c r="Y11" i="5"/>
  <c r="AU56" i="5"/>
  <c r="O56" i="5"/>
  <c r="Q56" i="5"/>
  <c r="W11" i="5"/>
  <c r="AM56" i="5"/>
  <c r="U11" i="5"/>
  <c r="AK56" i="5"/>
  <c r="O11" i="4"/>
  <c r="U11" i="4"/>
  <c r="AE68" i="4"/>
  <c r="AG50" i="4"/>
  <c r="AI50" i="4"/>
  <c r="AK68" i="4"/>
  <c r="AM68" i="4"/>
  <c r="AU50" i="4"/>
  <c r="O50" i="4"/>
  <c r="S50" i="4"/>
  <c r="U50" i="4"/>
  <c r="Y68" i="4"/>
  <c r="AA50" i="4"/>
  <c r="AC11" i="4"/>
  <c r="AC68" i="4"/>
  <c r="S68" i="4"/>
  <c r="Y133" i="4"/>
  <c r="AA68" i="4"/>
  <c r="AG133" i="4"/>
  <c r="AI68" i="4"/>
  <c r="AK50" i="4"/>
  <c r="AO68" i="4"/>
  <c r="AQ50" i="4"/>
  <c r="S133" i="4"/>
  <c r="Y42" i="4"/>
  <c r="AA133" i="4"/>
  <c r="AG68" i="4"/>
  <c r="AQ68" i="4"/>
  <c r="Y11" i="4"/>
  <c r="AG11" i="4"/>
  <c r="AS50" i="4"/>
  <c r="O68" i="4"/>
  <c r="U68" i="4"/>
  <c r="O133" i="4"/>
  <c r="S11" i="4"/>
  <c r="U133" i="4"/>
  <c r="AA11" i="4"/>
  <c r="AI11" i="4"/>
  <c r="AM50" i="4"/>
  <c r="AQ11" i="4"/>
  <c r="O42" i="4"/>
  <c r="U42" i="4"/>
  <c r="Y50" i="4"/>
  <c r="AE50" i="4"/>
  <c r="AK133" i="4"/>
  <c r="AQ133" i="4"/>
  <c r="O67" i="3"/>
  <c r="Y100" i="3"/>
  <c r="AE10" i="3"/>
  <c r="AM10" i="3"/>
  <c r="O10" i="3"/>
  <c r="Q10" i="3"/>
  <c r="Q67" i="3"/>
  <c r="AC10" i="3"/>
  <c r="AC67" i="3"/>
  <c r="AM67" i="3"/>
  <c r="AO10" i="3"/>
  <c r="AQ10" i="3"/>
  <c r="S67" i="3"/>
  <c r="U10" i="3"/>
  <c r="AE67" i="3"/>
  <c r="AG10" i="3"/>
  <c r="AO67" i="3"/>
  <c r="O100" i="3"/>
  <c r="Q100" i="3"/>
  <c r="S10" i="3"/>
  <c r="W10" i="3"/>
  <c r="AC100" i="3"/>
  <c r="AM100" i="3"/>
  <c r="AQ67" i="3"/>
  <c r="U67" i="3"/>
  <c r="AG67" i="3"/>
  <c r="AO100" i="3"/>
  <c r="W67" i="3"/>
  <c r="Y10" i="3"/>
  <c r="AI10" i="3"/>
  <c r="AI67" i="3"/>
  <c r="AK10" i="3"/>
  <c r="AK9" i="3" s="1"/>
  <c r="U12" i="1" s="1"/>
  <c r="U100" i="3"/>
  <c r="Y67" i="3"/>
  <c r="AA10" i="3"/>
  <c r="AA9" i="3" s="1"/>
  <c r="P12" i="1" s="1"/>
  <c r="AG100" i="3"/>
  <c r="O10" i="6" l="1"/>
  <c r="J15" i="1" s="1"/>
  <c r="AE10" i="2"/>
  <c r="R11" i="1" s="1"/>
  <c r="AU84" i="6"/>
  <c r="AS156" i="2"/>
  <c r="AU11" i="12"/>
  <c r="AS75" i="2"/>
  <c r="AS11" i="2" s="1"/>
  <c r="AU636" i="2"/>
  <c r="U11" i="2"/>
  <c r="U10" i="2" s="1"/>
  <c r="M11" i="1" s="1"/>
  <c r="M10" i="2"/>
  <c r="I11" i="1" s="1"/>
  <c r="W10" i="8"/>
  <c r="N17" i="1" s="1"/>
  <c r="O10" i="8"/>
  <c r="J17" i="1" s="1"/>
  <c r="AU85" i="8"/>
  <c r="AE10" i="5"/>
  <c r="R14" i="1" s="1"/>
  <c r="AS52" i="11"/>
  <c r="AA10" i="7"/>
  <c r="P16" i="1" s="1"/>
  <c r="Y9" i="10"/>
  <c r="O20" i="1" s="1"/>
  <c r="AS11" i="5"/>
  <c r="AA10" i="6"/>
  <c r="P15" i="1" s="1"/>
  <c r="AE9" i="3"/>
  <c r="R12" i="1" s="1"/>
  <c r="AA10" i="8"/>
  <c r="P17" i="1" s="1"/>
  <c r="AS100" i="3"/>
  <c r="AU421" i="2"/>
  <c r="AU190" i="2"/>
  <c r="AU501" i="2"/>
  <c r="AU529" i="2"/>
  <c r="AU372" i="2"/>
  <c r="AU68" i="4"/>
  <c r="AU136" i="2"/>
  <c r="AS21" i="12"/>
  <c r="AU11" i="2"/>
  <c r="AG10" i="6"/>
  <c r="S15" i="1" s="1"/>
  <c r="AS11" i="6"/>
  <c r="AU11" i="6"/>
  <c r="AK10" i="6"/>
  <c r="U15" i="1" s="1"/>
  <c r="AS84" i="6"/>
  <c r="Q10" i="7"/>
  <c r="K16" i="1" s="1"/>
  <c r="U10" i="7"/>
  <c r="M16" i="1" s="1"/>
  <c r="AS29" i="7"/>
  <c r="AQ10" i="8"/>
  <c r="X17" i="1" s="1"/>
  <c r="AK10" i="8"/>
  <c r="U17" i="1" s="1"/>
  <c r="AS11" i="8"/>
  <c r="AS57" i="8"/>
  <c r="U10" i="8"/>
  <c r="M17" i="1" s="1"/>
  <c r="S10" i="8"/>
  <c r="L17" i="1" s="1"/>
  <c r="AG10" i="8"/>
  <c r="S17" i="1" s="1"/>
  <c r="AC9" i="9"/>
  <c r="Q18" i="1" s="1"/>
  <c r="AS40" i="9"/>
  <c r="AO9" i="9"/>
  <c r="W18" i="1" s="1"/>
  <c r="AM9" i="9"/>
  <c r="V18" i="1" s="1"/>
  <c r="AS21" i="9"/>
  <c r="AU10" i="10"/>
  <c r="AE9" i="10"/>
  <c r="R20" i="1" s="1"/>
  <c r="AQ9" i="10"/>
  <c r="X20" i="1" s="1"/>
  <c r="AI9" i="10"/>
  <c r="T20" i="1" s="1"/>
  <c r="AS111" i="10"/>
  <c r="M9" i="10"/>
  <c r="I20" i="1" s="1"/>
  <c r="W9" i="10"/>
  <c r="N20" i="1" s="1"/>
  <c r="AS77" i="10"/>
  <c r="U9" i="10"/>
  <c r="M20" i="1" s="1"/>
  <c r="AM9" i="10"/>
  <c r="V20" i="1" s="1"/>
  <c r="AS11" i="12"/>
  <c r="AS23" i="11"/>
  <c r="AS72" i="11"/>
  <c r="AS10" i="11"/>
  <c r="S9" i="10"/>
  <c r="L20" i="1" s="1"/>
  <c r="AS10" i="10"/>
  <c r="O9" i="10"/>
  <c r="J20" i="1" s="1"/>
  <c r="AG9" i="10"/>
  <c r="S20" i="1" s="1"/>
  <c r="AU77" i="10"/>
  <c r="AC9" i="10"/>
  <c r="Q20" i="1" s="1"/>
  <c r="Q9" i="10"/>
  <c r="K20" i="1" s="1"/>
  <c r="AA9" i="10"/>
  <c r="P20" i="1" s="1"/>
  <c r="AO9" i="10"/>
  <c r="W20" i="1" s="1"/>
  <c r="AS26" i="9"/>
  <c r="AS52" i="9"/>
  <c r="AA9" i="9"/>
  <c r="P18" i="1" s="1"/>
  <c r="O9" i="9"/>
  <c r="J18" i="1" s="1"/>
  <c r="Y9" i="9"/>
  <c r="O18" i="1" s="1"/>
  <c r="AQ9" i="9"/>
  <c r="X18" i="1" s="1"/>
  <c r="W9" i="9"/>
  <c r="N18" i="1" s="1"/>
  <c r="AG9" i="9"/>
  <c r="S18" i="1" s="1"/>
  <c r="AI9" i="9"/>
  <c r="T18" i="1" s="1"/>
  <c r="AU9" i="9"/>
  <c r="AK9" i="9"/>
  <c r="U18" i="1" s="1"/>
  <c r="S9" i="9"/>
  <c r="L18" i="1" s="1"/>
  <c r="U9" i="9"/>
  <c r="M18" i="1" s="1"/>
  <c r="AS10" i="9"/>
  <c r="AO10" i="8"/>
  <c r="W17" i="1" s="1"/>
  <c r="AC10" i="8"/>
  <c r="Q17" i="1" s="1"/>
  <c r="AE10" i="8"/>
  <c r="R17" i="1" s="1"/>
  <c r="AS85" i="8"/>
  <c r="AU11" i="8"/>
  <c r="AU10" i="8" s="1"/>
  <c r="AI10" i="8"/>
  <c r="T17" i="1" s="1"/>
  <c r="Y10" i="7"/>
  <c r="O16" i="1" s="1"/>
  <c r="AS11" i="7"/>
  <c r="AS10" i="7" s="1"/>
  <c r="AU10" i="7"/>
  <c r="Q10" i="6"/>
  <c r="K15" i="1" s="1"/>
  <c r="W10" i="6"/>
  <c r="N15" i="1" s="1"/>
  <c r="S10" i="6"/>
  <c r="L15" i="1" s="1"/>
  <c r="U10" i="6"/>
  <c r="M15" i="1" s="1"/>
  <c r="AO10" i="6"/>
  <c r="W15" i="1" s="1"/>
  <c r="AI10" i="6"/>
  <c r="T15" i="1" s="1"/>
  <c r="AE10" i="6"/>
  <c r="R15" i="1" s="1"/>
  <c r="AQ10" i="6"/>
  <c r="X15" i="1" s="1"/>
  <c r="AC10" i="6"/>
  <c r="Q15" i="1" s="1"/>
  <c r="AM10" i="6"/>
  <c r="V15" i="1" s="1"/>
  <c r="Y10" i="6"/>
  <c r="O15" i="1" s="1"/>
  <c r="AS68" i="4"/>
  <c r="AU133" i="4"/>
  <c r="AU10" i="4" s="1"/>
  <c r="AO10" i="4"/>
  <c r="W13" i="1" s="1"/>
  <c r="AS11" i="4"/>
  <c r="Q10" i="4"/>
  <c r="K13" i="1" s="1"/>
  <c r="M10" i="4"/>
  <c r="I13" i="1" s="1"/>
  <c r="AQ10" i="5"/>
  <c r="X14" i="1" s="1"/>
  <c r="AI10" i="5"/>
  <c r="T14" i="1" s="1"/>
  <c r="AG10" i="5"/>
  <c r="S14" i="1" s="1"/>
  <c r="U10" i="5"/>
  <c r="M14" i="1" s="1"/>
  <c r="AU10" i="5"/>
  <c r="W10" i="4"/>
  <c r="N13" i="1" s="1"/>
  <c r="AM10" i="4"/>
  <c r="V13" i="1" s="1"/>
  <c r="AI10" i="4"/>
  <c r="T13" i="1" s="1"/>
  <c r="Y10" i="4"/>
  <c r="O13" i="1" s="1"/>
  <c r="AQ10" i="4"/>
  <c r="X13" i="1" s="1"/>
  <c r="AC10" i="4"/>
  <c r="Q13" i="1" s="1"/>
  <c r="S10" i="4"/>
  <c r="L13" i="1" s="1"/>
  <c r="AE10" i="4"/>
  <c r="R13" i="1" s="1"/>
  <c r="AS10" i="4"/>
  <c r="U10" i="4"/>
  <c r="M13" i="1" s="1"/>
  <c r="AG10" i="4"/>
  <c r="S13" i="1" s="1"/>
  <c r="O10" i="4"/>
  <c r="J13" i="1" s="1"/>
  <c r="AK10" i="4"/>
  <c r="U13" i="1" s="1"/>
  <c r="AA10" i="4"/>
  <c r="P13" i="1" s="1"/>
  <c r="AS10" i="3"/>
  <c r="AG9" i="3"/>
  <c r="S12" i="1" s="1"/>
  <c r="AU305" i="2"/>
  <c r="AS136" i="2"/>
  <c r="AU577" i="2"/>
  <c r="W10" i="2"/>
  <c r="N11" i="1" s="1"/>
  <c r="AA10" i="2"/>
  <c r="P11" i="1" s="1"/>
  <c r="AS467" i="2"/>
  <c r="AS98" i="2"/>
  <c r="O9" i="3"/>
  <c r="J12" i="1" s="1"/>
  <c r="AU10" i="3"/>
  <c r="AM9" i="3"/>
  <c r="V12" i="1" s="1"/>
  <c r="AS67" i="3"/>
  <c r="AQ9" i="3"/>
  <c r="M9" i="3"/>
  <c r="I12" i="1" s="1"/>
  <c r="W9" i="3"/>
  <c r="N12" i="1" s="1"/>
  <c r="S9" i="3"/>
  <c r="L12" i="1" s="1"/>
  <c r="U9" i="3"/>
  <c r="M12" i="1" s="1"/>
  <c r="Q9" i="3"/>
  <c r="K12" i="1" s="1"/>
  <c r="AO10" i="2"/>
  <c r="AS501" i="2"/>
  <c r="AU389" i="2"/>
  <c r="AU270" i="2"/>
  <c r="AU98" i="2"/>
  <c r="AM10" i="2"/>
  <c r="AS577" i="2"/>
  <c r="AS529" i="2"/>
  <c r="AS270" i="2"/>
  <c r="AS190" i="2"/>
  <c r="Q10" i="2"/>
  <c r="K11" i="1" s="1"/>
  <c r="AS372" i="2"/>
  <c r="S10" i="2"/>
  <c r="L11" i="1" s="1"/>
  <c r="AK10" i="2"/>
  <c r="AS607" i="2"/>
  <c r="AS305" i="2"/>
  <c r="AS421" i="2"/>
  <c r="AI10" i="2"/>
  <c r="AC10" i="2"/>
  <c r="Q11" i="1" s="1"/>
  <c r="O10" i="2"/>
  <c r="J11" i="1" s="1"/>
  <c r="AS389" i="2"/>
  <c r="AS636" i="2"/>
  <c r="AS453" i="2"/>
  <c r="AU467" i="2"/>
  <c r="AU453" i="2"/>
  <c r="AS596" i="2"/>
  <c r="AU596" i="2"/>
  <c r="AS411" i="2"/>
  <c r="AU411" i="2"/>
  <c r="AU607" i="2"/>
  <c r="AG10" i="2"/>
  <c r="Y10" i="2"/>
  <c r="O11" i="1" s="1"/>
  <c r="AQ10" i="2"/>
  <c r="AA10" i="12"/>
  <c r="P22" i="1" s="1"/>
  <c r="AG10" i="12"/>
  <c r="S22" i="1" s="1"/>
  <c r="Y10" i="12"/>
  <c r="O22" i="1" s="1"/>
  <c r="AI10" i="12"/>
  <c r="T22" i="1" s="1"/>
  <c r="U10" i="12"/>
  <c r="M22" i="1" s="1"/>
  <c r="AK10" i="12"/>
  <c r="U22" i="1" s="1"/>
  <c r="M10" i="12"/>
  <c r="I22" i="1" s="1"/>
  <c r="Q10" i="12"/>
  <c r="K22" i="1" s="1"/>
  <c r="O10" i="12"/>
  <c r="J22" i="1" s="1"/>
  <c r="W10" i="12"/>
  <c r="N22" i="1" s="1"/>
  <c r="AC10" i="12"/>
  <c r="Q22" i="1" s="1"/>
  <c r="AQ10" i="12"/>
  <c r="X22" i="1" s="1"/>
  <c r="AM10" i="12"/>
  <c r="V22" i="1" s="1"/>
  <c r="AO10" i="12"/>
  <c r="W22" i="1" s="1"/>
  <c r="AE10" i="12"/>
  <c r="R22" i="1" s="1"/>
  <c r="AU10" i="12"/>
  <c r="S10" i="12"/>
  <c r="L22" i="1" s="1"/>
  <c r="U9" i="11"/>
  <c r="M21" i="1" s="1"/>
  <c r="S9" i="11"/>
  <c r="L21" i="1" s="1"/>
  <c r="Q9" i="11"/>
  <c r="K21" i="1" s="1"/>
  <c r="AQ9" i="11"/>
  <c r="X21" i="1" s="1"/>
  <c r="Y9" i="11"/>
  <c r="O21" i="1" s="1"/>
  <c r="AG9" i="11"/>
  <c r="S21" i="1" s="1"/>
  <c r="AE9" i="11"/>
  <c r="R21" i="1" s="1"/>
  <c r="AO9" i="11"/>
  <c r="W21" i="1" s="1"/>
  <c r="AK9" i="11"/>
  <c r="U21" i="1" s="1"/>
  <c r="M9" i="11"/>
  <c r="I21" i="1" s="1"/>
  <c r="AU9" i="11"/>
  <c r="AC9" i="11"/>
  <c r="Q21" i="1" s="1"/>
  <c r="W9" i="11"/>
  <c r="N21" i="1" s="1"/>
  <c r="AM9" i="11"/>
  <c r="V21" i="1" s="1"/>
  <c r="O9" i="11"/>
  <c r="J21" i="1" s="1"/>
  <c r="AI9" i="11"/>
  <c r="T21" i="1" s="1"/>
  <c r="AE9" i="9"/>
  <c r="R18" i="1" s="1"/>
  <c r="Q9" i="9"/>
  <c r="K18" i="1" s="1"/>
  <c r="AA9" i="11"/>
  <c r="P21" i="1" s="1"/>
  <c r="Y10" i="8"/>
  <c r="O17" i="1" s="1"/>
  <c r="AQ10" i="7"/>
  <c r="X16" i="1" s="1"/>
  <c r="M10" i="7"/>
  <c r="I16" i="1" s="1"/>
  <c r="AI10" i="7"/>
  <c r="T16" i="1" s="1"/>
  <c r="AE10" i="7"/>
  <c r="R16" i="1" s="1"/>
  <c r="Y10" i="5"/>
  <c r="O14" i="1" s="1"/>
  <c r="S10" i="5"/>
  <c r="L14" i="1" s="1"/>
  <c r="M10" i="5"/>
  <c r="I14" i="1" s="1"/>
  <c r="AC10" i="5"/>
  <c r="Q14" i="1" s="1"/>
  <c r="AM10" i="5"/>
  <c r="V14" i="1" s="1"/>
  <c r="W10" i="5"/>
  <c r="N14" i="1" s="1"/>
  <c r="AA10" i="5"/>
  <c r="P14" i="1" s="1"/>
  <c r="AS10" i="5"/>
  <c r="AK10" i="5"/>
  <c r="U14" i="1" s="1"/>
  <c r="Q10" i="5"/>
  <c r="K14" i="1" s="1"/>
  <c r="O10" i="5"/>
  <c r="J14" i="1" s="1"/>
  <c r="AO9" i="3"/>
  <c r="AI9" i="3"/>
  <c r="T12" i="1" s="1"/>
  <c r="Y9" i="3"/>
  <c r="O12" i="1" s="1"/>
  <c r="AC9" i="3"/>
  <c r="Q12" i="1" s="1"/>
  <c r="G15" i="1" l="1"/>
  <c r="AS10" i="6"/>
  <c r="AU10" i="6"/>
  <c r="G11" i="1"/>
  <c r="G23" i="1" s="1"/>
  <c r="AS10" i="12"/>
  <c r="Q23" i="1"/>
  <c r="U23" i="1"/>
  <c r="K23" i="1"/>
  <c r="J23" i="1"/>
  <c r="W23" i="1"/>
  <c r="T23" i="1"/>
  <c r="P23" i="1"/>
  <c r="X23" i="1"/>
  <c r="O23" i="1"/>
  <c r="AS9" i="3"/>
  <c r="V23" i="1"/>
  <c r="R23" i="1"/>
  <c r="I33" i="14" s="1"/>
  <c r="AS10" i="8"/>
  <c r="AS9" i="11"/>
  <c r="L23" i="1"/>
  <c r="S23" i="1"/>
  <c r="AS9" i="9"/>
  <c r="N23" i="1"/>
  <c r="M23" i="1"/>
  <c r="I23" i="1"/>
  <c r="AU9" i="10"/>
  <c r="AS9" i="10"/>
  <c r="AU9" i="3"/>
  <c r="AU10" i="2"/>
  <c r="AS10" i="2"/>
  <c r="I34" i="14" l="1"/>
  <c r="K36" i="12"/>
  <c r="K35" i="12"/>
  <c r="K34" i="12"/>
  <c r="K33" i="12"/>
  <c r="K29" i="12"/>
  <c r="K28" i="12"/>
  <c r="K27" i="12"/>
  <c r="K23" i="12"/>
  <c r="K22" i="12"/>
  <c r="K18" i="12"/>
  <c r="K17" i="12"/>
  <c r="K16" i="12"/>
  <c r="K15" i="12"/>
  <c r="K14" i="12"/>
  <c r="K81" i="11"/>
  <c r="K80" i="11"/>
  <c r="K79" i="11"/>
  <c r="K78" i="11"/>
  <c r="K77" i="11"/>
  <c r="K76" i="11"/>
  <c r="K75" i="11"/>
  <c r="K74" i="11"/>
  <c r="K73" i="11"/>
  <c r="K69" i="11"/>
  <c r="K68" i="11"/>
  <c r="K67" i="11"/>
  <c r="K66" i="11"/>
  <c r="K65" i="11"/>
  <c r="K64" i="11"/>
  <c r="K63" i="11"/>
  <c r="K62" i="11"/>
  <c r="K61" i="11"/>
  <c r="K60" i="11"/>
  <c r="K59" i="11"/>
  <c r="K58" i="11"/>
  <c r="K57" i="11"/>
  <c r="K56" i="11"/>
  <c r="K55" i="11"/>
  <c r="K54" i="11"/>
  <c r="K53" i="11"/>
  <c r="K49" i="11"/>
  <c r="K48" i="11"/>
  <c r="K47" i="11"/>
  <c r="K46" i="11"/>
  <c r="K42" i="11"/>
  <c r="K41" i="11" s="1"/>
  <c r="K38" i="11"/>
  <c r="K37" i="11"/>
  <c r="K36" i="11"/>
  <c r="K35" i="11"/>
  <c r="K34" i="11"/>
  <c r="K33" i="11"/>
  <c r="K32" i="11"/>
  <c r="K31" i="11"/>
  <c r="K30" i="11"/>
  <c r="K29" i="11"/>
  <c r="K28" i="11"/>
  <c r="K27" i="11"/>
  <c r="K26" i="11"/>
  <c r="K25" i="11"/>
  <c r="K24" i="11"/>
  <c r="K20" i="11"/>
  <c r="K19" i="11"/>
  <c r="K18" i="11"/>
  <c r="K17" i="11"/>
  <c r="K13" i="11"/>
  <c r="K114" i="10"/>
  <c r="K113" i="10"/>
  <c r="K112" i="10"/>
  <c r="K107" i="10"/>
  <c r="K105" i="10"/>
  <c r="K103" i="10"/>
  <c r="K101" i="10"/>
  <c r="K99" i="10"/>
  <c r="K97" i="10"/>
  <c r="K95" i="10"/>
  <c r="K93" i="10"/>
  <c r="K92" i="10"/>
  <c r="K91" i="10"/>
  <c r="K90" i="10"/>
  <c r="K88" i="10"/>
  <c r="K87" i="10"/>
  <c r="K86" i="10"/>
  <c r="K84" i="10"/>
  <c r="K83" i="10"/>
  <c r="K82" i="10"/>
  <c r="K81" i="10"/>
  <c r="K80" i="10"/>
  <c r="K78" i="10"/>
  <c r="K73" i="10"/>
  <c r="K71" i="10"/>
  <c r="K70" i="10"/>
  <c r="K68" i="10"/>
  <c r="K66" i="10"/>
  <c r="K64" i="10"/>
  <c r="K62" i="10"/>
  <c r="K60" i="10"/>
  <c r="K58" i="10"/>
  <c r="K56" i="10"/>
  <c r="K54" i="10"/>
  <c r="K52" i="10"/>
  <c r="K50" i="10"/>
  <c r="K48" i="10"/>
  <c r="K46" i="10"/>
  <c r="K44" i="10"/>
  <c r="K43" i="10"/>
  <c r="K41" i="10"/>
  <c r="K39" i="10"/>
  <c r="K37" i="10"/>
  <c r="K35" i="10"/>
  <c r="K33" i="10"/>
  <c r="K31" i="10"/>
  <c r="K29" i="10"/>
  <c r="K28" i="10"/>
  <c r="K26" i="10"/>
  <c r="K24" i="10"/>
  <c r="K22" i="10"/>
  <c r="K20" i="10"/>
  <c r="K18" i="10"/>
  <c r="K16" i="10"/>
  <c r="K15" i="10"/>
  <c r="K46" i="9"/>
  <c r="K63" i="9"/>
  <c r="K62" i="9"/>
  <c r="K61" i="9"/>
  <c r="K60" i="9"/>
  <c r="K59" i="9"/>
  <c r="K58" i="9"/>
  <c r="K57" i="9"/>
  <c r="K56" i="9"/>
  <c r="K55" i="9"/>
  <c r="K54" i="9"/>
  <c r="K53" i="9"/>
  <c r="K49" i="9"/>
  <c r="K48" i="9"/>
  <c r="K47" i="9"/>
  <c r="K45" i="9"/>
  <c r="K44" i="9"/>
  <c r="K43" i="9"/>
  <c r="K42" i="9"/>
  <c r="K41" i="9"/>
  <c r="K37" i="9"/>
  <c r="K36" i="9"/>
  <c r="K35" i="9"/>
  <c r="K34" i="9"/>
  <c r="K33" i="9"/>
  <c r="K32" i="9"/>
  <c r="K31" i="9"/>
  <c r="K30" i="9"/>
  <c r="K29" i="9"/>
  <c r="K28" i="9"/>
  <c r="K27" i="9"/>
  <c r="K23" i="9"/>
  <c r="K22" i="9"/>
  <c r="K18" i="9"/>
  <c r="K17" i="9"/>
  <c r="K13" i="9"/>
  <c r="K134" i="8"/>
  <c r="K133" i="8" s="1"/>
  <c r="K130" i="8"/>
  <c r="K127" i="8"/>
  <c r="K125" i="8"/>
  <c r="K122" i="8"/>
  <c r="K119" i="8"/>
  <c r="K114" i="8"/>
  <c r="K111" i="8"/>
  <c r="K109" i="8"/>
  <c r="K106" i="8"/>
  <c r="K104" i="8"/>
  <c r="K103" i="8"/>
  <c r="K100" i="8"/>
  <c r="K99" i="8"/>
  <c r="K98" i="8"/>
  <c r="K97" i="8"/>
  <c r="K94" i="8"/>
  <c r="K90" i="8"/>
  <c r="K86" i="8"/>
  <c r="K79" i="8"/>
  <c r="K76" i="8"/>
  <c r="K74" i="8"/>
  <c r="K71" i="8"/>
  <c r="K69" i="8"/>
  <c r="K66" i="8"/>
  <c r="K62" i="8"/>
  <c r="K58" i="8"/>
  <c r="K53" i="8"/>
  <c r="K52" i="8" s="1"/>
  <c r="K47" i="8"/>
  <c r="K46" i="8" s="1"/>
  <c r="K41" i="8"/>
  <c r="K37" i="8"/>
  <c r="K34" i="8"/>
  <c r="K30" i="8"/>
  <c r="K25" i="8"/>
  <c r="K68" i="7"/>
  <c r="K67" i="7" s="1"/>
  <c r="K62" i="7"/>
  <c r="K59" i="7"/>
  <c r="K55" i="7"/>
  <c r="K52" i="7"/>
  <c r="K48" i="7"/>
  <c r="K45" i="7"/>
  <c r="K41" i="7"/>
  <c r="K39" i="7"/>
  <c r="K36" i="7"/>
  <c r="K30" i="7"/>
  <c r="K24" i="7"/>
  <c r="K23" i="7" s="1"/>
  <c r="K177" i="6"/>
  <c r="K176" i="6" s="1"/>
  <c r="K172" i="6"/>
  <c r="K169" i="6"/>
  <c r="K167" i="6"/>
  <c r="K165" i="6"/>
  <c r="K162" i="6"/>
  <c r="K160" i="6"/>
  <c r="K158" i="6"/>
  <c r="K157" i="6"/>
  <c r="K154" i="6"/>
  <c r="K150" i="6"/>
  <c r="K149" i="6"/>
  <c r="K147" i="6"/>
  <c r="K144" i="6"/>
  <c r="K141" i="6"/>
  <c r="K138" i="6"/>
  <c r="K135" i="6"/>
  <c r="K132" i="6"/>
  <c r="K129" i="6"/>
  <c r="K126" i="6"/>
  <c r="K122" i="6"/>
  <c r="K119" i="6"/>
  <c r="K118" i="6"/>
  <c r="K114" i="6"/>
  <c r="K113" i="6"/>
  <c r="K112" i="6"/>
  <c r="K108" i="6"/>
  <c r="K107" i="6"/>
  <c r="K103" i="6"/>
  <c r="K102" i="6"/>
  <c r="K96" i="6"/>
  <c r="K95" i="6"/>
  <c r="K94" i="6"/>
  <c r="K90" i="6"/>
  <c r="K88" i="6"/>
  <c r="K85" i="6"/>
  <c r="K79" i="6"/>
  <c r="K73" i="6"/>
  <c r="K68" i="6"/>
  <c r="K64" i="6"/>
  <c r="K62" i="6"/>
  <c r="K53" i="6"/>
  <c r="K50" i="6"/>
  <c r="K45" i="6"/>
  <c r="K44" i="6"/>
  <c r="K40" i="6"/>
  <c r="K35" i="6"/>
  <c r="K30" i="6"/>
  <c r="K18" i="6"/>
  <c r="K59" i="5"/>
  <c r="K57" i="5"/>
  <c r="K50" i="5"/>
  <c r="K48" i="5"/>
  <c r="K45" i="5"/>
  <c r="K42" i="5"/>
  <c r="K36" i="5"/>
  <c r="K31" i="5"/>
  <c r="K26" i="5"/>
  <c r="K21" i="5"/>
  <c r="K19" i="5"/>
  <c r="K17" i="5"/>
  <c r="K15" i="5"/>
  <c r="K142" i="4"/>
  <c r="K141" i="4" s="1"/>
  <c r="K137" i="4"/>
  <c r="K134" i="4"/>
  <c r="K128" i="4"/>
  <c r="K126" i="4"/>
  <c r="K123" i="4"/>
  <c r="K119" i="4"/>
  <c r="K115" i="4"/>
  <c r="K113" i="4"/>
  <c r="K111" i="4"/>
  <c r="K109" i="4"/>
  <c r="K107" i="4"/>
  <c r="K105" i="4"/>
  <c r="K103" i="4"/>
  <c r="K100" i="4"/>
  <c r="K98" i="4"/>
  <c r="K96" i="4"/>
  <c r="K93" i="4"/>
  <c r="K90" i="4"/>
  <c r="K87" i="4"/>
  <c r="K86" i="4"/>
  <c r="K83" i="4"/>
  <c r="K82" i="4"/>
  <c r="K79" i="4"/>
  <c r="K77" i="4"/>
  <c r="K74" i="4"/>
  <c r="K72" i="4"/>
  <c r="K69" i="4"/>
  <c r="K60" i="4"/>
  <c r="K57" i="4"/>
  <c r="K51" i="4"/>
  <c r="K47" i="4"/>
  <c r="K45" i="4"/>
  <c r="K43" i="4"/>
  <c r="K36" i="4"/>
  <c r="K34" i="4"/>
  <c r="K32" i="4"/>
  <c r="K28" i="4"/>
  <c r="K19" i="4"/>
  <c r="K13" i="12"/>
  <c r="K12" i="11"/>
  <c r="K13" i="10"/>
  <c r="K12" i="9"/>
  <c r="K19" i="8"/>
  <c r="K18" i="7"/>
  <c r="K15" i="6"/>
  <c r="K15" i="4"/>
  <c r="K12" i="12"/>
  <c r="K11" i="11"/>
  <c r="K10" i="11" s="1"/>
  <c r="K11" i="10"/>
  <c r="K11" i="9"/>
  <c r="K12" i="8"/>
  <c r="K12" i="7"/>
  <c r="K11" i="7" s="1"/>
  <c r="K12" i="6"/>
  <c r="K12" i="5"/>
  <c r="K12" i="4"/>
  <c r="K17" i="3"/>
  <c r="K95" i="3"/>
  <c r="K105" i="3"/>
  <c r="K104" i="3"/>
  <c r="K103" i="3"/>
  <c r="K102" i="3"/>
  <c r="K101" i="3"/>
  <c r="K94" i="3"/>
  <c r="K91" i="3"/>
  <c r="K90" i="3"/>
  <c r="K87" i="3"/>
  <c r="K84" i="3"/>
  <c r="K81" i="3"/>
  <c r="K77" i="3"/>
  <c r="K74" i="3"/>
  <c r="K68" i="3"/>
  <c r="K62" i="3"/>
  <c r="K61" i="3"/>
  <c r="K58" i="3"/>
  <c r="K57" i="3"/>
  <c r="K54" i="3"/>
  <c r="K51" i="3"/>
  <c r="K48" i="3"/>
  <c r="K47" i="3"/>
  <c r="K44" i="3"/>
  <c r="K41" i="3"/>
  <c r="K38" i="3"/>
  <c r="K33" i="3"/>
  <c r="K30" i="3"/>
  <c r="K26" i="3"/>
  <c r="K23" i="3"/>
  <c r="K20" i="3"/>
  <c r="K11" i="3"/>
  <c r="K16" i="11" l="1"/>
  <c r="K100" i="3"/>
  <c r="K50" i="4"/>
  <c r="K72" i="6"/>
  <c r="K77" i="10"/>
  <c r="K111" i="10"/>
  <c r="K10" i="9"/>
  <c r="K16" i="9"/>
  <c r="K133" i="4"/>
  <c r="K11" i="4"/>
  <c r="K67" i="3"/>
  <c r="K11" i="12"/>
  <c r="K26" i="12"/>
  <c r="K21" i="12"/>
  <c r="K23" i="11"/>
  <c r="K45" i="11"/>
  <c r="K26" i="9"/>
  <c r="K52" i="9"/>
  <c r="K32" i="12"/>
  <c r="K52" i="11"/>
  <c r="K72" i="11"/>
  <c r="K10" i="10"/>
  <c r="K40" i="9"/>
  <c r="K21" i="9"/>
  <c r="K57" i="8"/>
  <c r="K85" i="8"/>
  <c r="K11" i="8"/>
  <c r="K29" i="7"/>
  <c r="K10" i="7" s="1"/>
  <c r="H16" i="1" s="1"/>
  <c r="Y16" i="1" s="1"/>
  <c r="K11" i="6"/>
  <c r="K84" i="6"/>
  <c r="K56" i="5"/>
  <c r="K11" i="5"/>
  <c r="K68" i="4"/>
  <c r="K42" i="4"/>
  <c r="K10" i="3"/>
  <c r="K9" i="3" s="1"/>
  <c r="H12" i="1" s="1"/>
  <c r="Y12" i="1" s="1"/>
  <c r="K10" i="5" l="1"/>
  <c r="H14" i="1" s="1"/>
  <c r="Y14" i="1" s="1"/>
  <c r="K9" i="10"/>
  <c r="H20" i="1" s="1"/>
  <c r="Y20" i="1" s="1"/>
  <c r="K9" i="9"/>
  <c r="H18" i="1" s="1"/>
  <c r="Y18" i="1" s="1"/>
  <c r="K10" i="8"/>
  <c r="H17" i="1" s="1"/>
  <c r="Y17" i="1" s="1"/>
  <c r="K10" i="6"/>
  <c r="H15" i="1" s="1"/>
  <c r="Y15" i="1" s="1"/>
  <c r="K10" i="4"/>
  <c r="H13" i="1" s="1"/>
  <c r="Y13" i="1" s="1"/>
  <c r="K10" i="12"/>
  <c r="H22" i="1" s="1"/>
  <c r="Y22" i="1" s="1"/>
  <c r="K9" i="11"/>
  <c r="H21" i="1" s="1"/>
  <c r="Y21" i="1" s="1"/>
  <c r="K99" i="2"/>
  <c r="K652" i="2"/>
  <c r="K651" i="2" s="1"/>
  <c r="K645" i="2"/>
  <c r="K641" i="2"/>
  <c r="K637" i="2"/>
  <c r="K632" i="2"/>
  <c r="K626" i="2"/>
  <c r="K620" i="2"/>
  <c r="K618" i="2"/>
  <c r="K608" i="2"/>
  <c r="K603" i="2"/>
  <c r="K600" i="2"/>
  <c r="K592" i="2"/>
  <c r="K586" i="2"/>
  <c r="K584" i="2"/>
  <c r="K582" i="2"/>
  <c r="K580" i="2"/>
  <c r="K578" i="2"/>
  <c r="K573" i="2"/>
  <c r="K570" i="2"/>
  <c r="K567" i="2"/>
  <c r="K564" i="2"/>
  <c r="K561" i="2"/>
  <c r="K558" i="2"/>
  <c r="K555" i="2"/>
  <c r="K552" i="2"/>
  <c r="K549" i="2"/>
  <c r="K546" i="2"/>
  <c r="K542" i="2"/>
  <c r="K540" i="2"/>
  <c r="K536" i="2"/>
  <c r="K534" i="2"/>
  <c r="K530" i="2"/>
  <c r="K525" i="2"/>
  <c r="K523" i="2"/>
  <c r="K521" i="2"/>
  <c r="K519" i="2"/>
  <c r="K516" i="2"/>
  <c r="K514" i="2"/>
  <c r="K511" i="2"/>
  <c r="K508" i="2"/>
  <c r="K505" i="2"/>
  <c r="K502" i="2"/>
  <c r="K497" i="2"/>
  <c r="K492" i="2"/>
  <c r="K487" i="2"/>
  <c r="K483" i="2"/>
  <c r="K479" i="2"/>
  <c r="K477" i="2"/>
  <c r="K473" i="2"/>
  <c r="K468" i="2"/>
  <c r="K463" i="2"/>
  <c r="K460" i="2"/>
  <c r="K457" i="2"/>
  <c r="K454" i="2"/>
  <c r="K449" i="2"/>
  <c r="K446" i="2"/>
  <c r="K444" i="2"/>
  <c r="K441" i="2"/>
  <c r="K438" i="2"/>
  <c r="K435" i="2"/>
  <c r="K432" i="2"/>
  <c r="K429" i="2"/>
  <c r="K426" i="2"/>
  <c r="K424" i="2"/>
  <c r="K422" i="2"/>
  <c r="K416" i="2"/>
  <c r="K414" i="2"/>
  <c r="K412" i="2"/>
  <c r="K407" i="2"/>
  <c r="K405" i="2"/>
  <c r="K401" i="2"/>
  <c r="K399" i="2"/>
  <c r="K397" i="2"/>
  <c r="K394" i="2"/>
  <c r="K392" i="2"/>
  <c r="K390" i="2"/>
  <c r="K385" i="2"/>
  <c r="K383" i="2"/>
  <c r="K379" i="2"/>
  <c r="K377" i="2"/>
  <c r="K373" i="2"/>
  <c r="K367" i="2"/>
  <c r="K366" i="2" s="1"/>
  <c r="K363" i="2"/>
  <c r="K361" i="2"/>
  <c r="K357" i="2"/>
  <c r="K355" i="2"/>
  <c r="K353" i="2"/>
  <c r="K350" i="2"/>
  <c r="K346" i="2"/>
  <c r="K340" i="2"/>
  <c r="K337" i="2"/>
  <c r="K333" i="2"/>
  <c r="K329" i="2"/>
  <c r="K327" i="2"/>
  <c r="K323" i="2"/>
  <c r="K320" i="2"/>
  <c r="K318" i="2"/>
  <c r="K312" i="2"/>
  <c r="K310" i="2"/>
  <c r="K306" i="2"/>
  <c r="K300" i="2"/>
  <c r="K297" i="2"/>
  <c r="K294" i="2"/>
  <c r="K288" i="2"/>
  <c r="K281" i="2"/>
  <c r="K271" i="2"/>
  <c r="K264" i="2"/>
  <c r="K261" i="2"/>
  <c r="K258" i="2"/>
  <c r="K255" i="2"/>
  <c r="K252" i="2"/>
  <c r="K248" i="2"/>
  <c r="K244" i="2"/>
  <c r="K240" i="2"/>
  <c r="K236" i="2"/>
  <c r="K232" i="2"/>
  <c r="K228" i="2"/>
  <c r="K223" i="2"/>
  <c r="K219" i="2"/>
  <c r="K210" i="2"/>
  <c r="K208" i="2"/>
  <c r="K203" i="2"/>
  <c r="K200" i="2"/>
  <c r="K197" i="2"/>
  <c r="K191" i="2"/>
  <c r="K186" i="2"/>
  <c r="K183" i="2"/>
  <c r="K174" i="2"/>
  <c r="K167" i="2"/>
  <c r="K160" i="2"/>
  <c r="K158" i="2"/>
  <c r="K156" i="2"/>
  <c r="K152" i="2"/>
  <c r="K148" i="2"/>
  <c r="K143" i="2"/>
  <c r="K137" i="2"/>
  <c r="K130" i="2"/>
  <c r="K127" i="2"/>
  <c r="K124" i="2"/>
  <c r="K121" i="2"/>
  <c r="K117" i="2"/>
  <c r="K115" i="2"/>
  <c r="K111" i="2"/>
  <c r="K109" i="2"/>
  <c r="K107" i="2"/>
  <c r="K103" i="2"/>
  <c r="K85" i="2"/>
  <c r="K82" i="2"/>
  <c r="K78" i="2"/>
  <c r="K75" i="2"/>
  <c r="K71" i="2"/>
  <c r="K68" i="2"/>
  <c r="K64" i="2"/>
  <c r="K58" i="2"/>
  <c r="K54" i="2"/>
  <c r="K50" i="2"/>
  <c r="K47" i="2"/>
  <c r="K44" i="2"/>
  <c r="K40" i="2"/>
  <c r="K36" i="2"/>
  <c r="K32" i="2"/>
  <c r="K21" i="2"/>
  <c r="K18" i="2"/>
  <c r="K15" i="2"/>
  <c r="K12" i="2"/>
  <c r="K372" i="2" l="1"/>
  <c r="K453" i="2"/>
  <c r="K596" i="2"/>
  <c r="K411" i="2"/>
  <c r="K11" i="2"/>
  <c r="K190" i="2"/>
  <c r="K305" i="2"/>
  <c r="K389" i="2"/>
  <c r="K270" i="2"/>
  <c r="K467" i="2"/>
  <c r="K501" i="2"/>
  <c r="K421" i="2"/>
  <c r="K577" i="2"/>
  <c r="K607" i="2"/>
  <c r="K136" i="2"/>
  <c r="K529" i="2"/>
  <c r="K98" i="2"/>
  <c r="K636" i="2"/>
  <c r="K10" i="2" l="1"/>
  <c r="I7" i="12"/>
  <c r="H7" i="12"/>
  <c r="E7" i="12"/>
  <c r="B7" i="12"/>
  <c r="I6" i="12"/>
  <c r="H6" i="12"/>
  <c r="E6" i="12"/>
  <c r="B6" i="12"/>
  <c r="I5" i="12"/>
  <c r="H5" i="12"/>
  <c r="E5" i="12"/>
  <c r="B5" i="12"/>
  <c r="E3" i="12"/>
  <c r="B3" i="12"/>
  <c r="I7" i="11"/>
  <c r="H7" i="11"/>
  <c r="E7" i="11"/>
  <c r="B7" i="11"/>
  <c r="I6" i="11"/>
  <c r="H6" i="11"/>
  <c r="E6" i="11"/>
  <c r="B6" i="11"/>
  <c r="I5" i="11"/>
  <c r="H5" i="11"/>
  <c r="E5" i="11"/>
  <c r="B5" i="11"/>
  <c r="E3" i="11"/>
  <c r="B3" i="11"/>
  <c r="I7" i="10"/>
  <c r="H7" i="10"/>
  <c r="E7" i="10"/>
  <c r="B7" i="10"/>
  <c r="I6" i="10"/>
  <c r="H6" i="10"/>
  <c r="E6" i="10"/>
  <c r="B6" i="10"/>
  <c r="I5" i="10"/>
  <c r="H5" i="10"/>
  <c r="E5" i="10"/>
  <c r="B5" i="10"/>
  <c r="E3" i="10"/>
  <c r="B3" i="10"/>
  <c r="I7" i="9"/>
  <c r="H7" i="9"/>
  <c r="E7" i="9"/>
  <c r="B7" i="9"/>
  <c r="I6" i="9"/>
  <c r="H6" i="9"/>
  <c r="E6" i="9"/>
  <c r="B6" i="9"/>
  <c r="I5" i="9"/>
  <c r="H5" i="9"/>
  <c r="E5" i="9"/>
  <c r="B5" i="9"/>
  <c r="E3" i="9"/>
  <c r="B3" i="9"/>
  <c r="I7" i="8"/>
  <c r="H7" i="8"/>
  <c r="E7" i="8"/>
  <c r="B7" i="8"/>
  <c r="I6" i="8"/>
  <c r="H6" i="8"/>
  <c r="E6" i="8"/>
  <c r="B6" i="8"/>
  <c r="I5" i="8"/>
  <c r="H5" i="8"/>
  <c r="E5" i="8"/>
  <c r="B5" i="8"/>
  <c r="E3" i="8"/>
  <c r="B3" i="8"/>
  <c r="I7" i="7"/>
  <c r="H7" i="7"/>
  <c r="E7" i="7"/>
  <c r="B7" i="7"/>
  <c r="I6" i="7"/>
  <c r="H6" i="7"/>
  <c r="E6" i="7"/>
  <c r="B6" i="7"/>
  <c r="I5" i="7"/>
  <c r="H5" i="7"/>
  <c r="E5" i="7"/>
  <c r="B5" i="7"/>
  <c r="E3" i="7"/>
  <c r="B3" i="7"/>
  <c r="I7" i="6"/>
  <c r="H7" i="6"/>
  <c r="E7" i="6"/>
  <c r="B7" i="6"/>
  <c r="I6" i="6"/>
  <c r="H6" i="6"/>
  <c r="E6" i="6"/>
  <c r="B6" i="6"/>
  <c r="I5" i="6"/>
  <c r="H5" i="6"/>
  <c r="E5" i="6"/>
  <c r="B5" i="6"/>
  <c r="E3" i="6"/>
  <c r="B3" i="6"/>
  <c r="I7" i="5"/>
  <c r="H7" i="5"/>
  <c r="E7" i="5"/>
  <c r="B7" i="5"/>
  <c r="I6" i="5"/>
  <c r="H6" i="5"/>
  <c r="E6" i="5"/>
  <c r="B6" i="5"/>
  <c r="I5" i="5"/>
  <c r="H5" i="5"/>
  <c r="E5" i="5"/>
  <c r="B5" i="5"/>
  <c r="E3" i="5"/>
  <c r="B3" i="5"/>
  <c r="I7" i="4"/>
  <c r="H7" i="4"/>
  <c r="E7" i="4"/>
  <c r="B7" i="4"/>
  <c r="I6" i="4"/>
  <c r="H6" i="4"/>
  <c r="E6" i="4"/>
  <c r="B6" i="4"/>
  <c r="I5" i="4"/>
  <c r="H5" i="4"/>
  <c r="E5" i="4"/>
  <c r="B5" i="4"/>
  <c r="E3" i="4"/>
  <c r="B3" i="4"/>
  <c r="I7" i="3"/>
  <c r="H7" i="3"/>
  <c r="E7" i="3"/>
  <c r="B7" i="3"/>
  <c r="I6" i="3"/>
  <c r="H6" i="3"/>
  <c r="E6" i="3"/>
  <c r="B6" i="3"/>
  <c r="I5" i="3"/>
  <c r="H5" i="3"/>
  <c r="E5" i="3"/>
  <c r="B5" i="3"/>
  <c r="E3" i="3"/>
  <c r="B3" i="3"/>
  <c r="H6" i="2"/>
  <c r="H5" i="2"/>
  <c r="B6" i="2"/>
  <c r="B5" i="2"/>
  <c r="B3" i="2"/>
  <c r="I6" i="2"/>
  <c r="I5" i="2"/>
  <c r="E6" i="2"/>
  <c r="E5" i="2"/>
  <c r="E3" i="2"/>
  <c r="BG152" i="12"/>
  <c r="BF152" i="12"/>
  <c r="BE152" i="12"/>
  <c r="BD152" i="12"/>
  <c r="S152" i="12"/>
  <c r="Q152" i="12"/>
  <c r="O152" i="12"/>
  <c r="BI152" i="12"/>
  <c r="I36" i="12"/>
  <c r="AV36" i="12" s="1"/>
  <c r="BG151" i="12"/>
  <c r="BF151" i="12"/>
  <c r="BE151" i="12"/>
  <c r="BD151" i="12"/>
  <c r="S151" i="12"/>
  <c r="Q151" i="12"/>
  <c r="O151" i="12"/>
  <c r="BI151" i="12"/>
  <c r="I35" i="12"/>
  <c r="AV35" i="12" s="1"/>
  <c r="BG150" i="12"/>
  <c r="BF150" i="12"/>
  <c r="BE150" i="12"/>
  <c r="BD150" i="12"/>
  <c r="S150" i="12"/>
  <c r="Q150" i="12"/>
  <c r="O150" i="12"/>
  <c r="BI150" i="12"/>
  <c r="I34" i="12"/>
  <c r="AV34" i="12" s="1"/>
  <c r="BG149" i="12"/>
  <c r="BF149" i="12"/>
  <c r="BE149" i="12"/>
  <c r="BD149" i="12"/>
  <c r="S149" i="12"/>
  <c r="Q149" i="12"/>
  <c r="O149" i="12"/>
  <c r="BI149" i="12"/>
  <c r="I33" i="12"/>
  <c r="AV33" i="12" s="1"/>
  <c r="BG147" i="12"/>
  <c r="BF147" i="12"/>
  <c r="BE147" i="12"/>
  <c r="BD147" i="12"/>
  <c r="S147" i="12"/>
  <c r="Q147" i="12"/>
  <c r="O147" i="12"/>
  <c r="BI147" i="12"/>
  <c r="I29" i="12"/>
  <c r="AV29" i="12" s="1"/>
  <c r="BG146" i="12"/>
  <c r="BF146" i="12"/>
  <c r="BE146" i="12"/>
  <c r="BD146" i="12"/>
  <c r="S146" i="12"/>
  <c r="Q146" i="12"/>
  <c r="O146" i="12"/>
  <c r="BI146" i="12"/>
  <c r="I28" i="12"/>
  <c r="AV28" i="12" s="1"/>
  <c r="BG145" i="12"/>
  <c r="BF145" i="12"/>
  <c r="BE145" i="12"/>
  <c r="BD145" i="12"/>
  <c r="S145" i="12"/>
  <c r="Q145" i="12"/>
  <c r="O145" i="12"/>
  <c r="BI145" i="12"/>
  <c r="I27" i="12"/>
  <c r="AV27" i="12" s="1"/>
  <c r="BG143" i="12"/>
  <c r="BF143" i="12"/>
  <c r="BE143" i="12"/>
  <c r="BD143" i="12"/>
  <c r="S143" i="12"/>
  <c r="Q143" i="12"/>
  <c r="O143" i="12"/>
  <c r="BI143" i="12"/>
  <c r="I23" i="12"/>
  <c r="AV23" i="12" s="1"/>
  <c r="BG142" i="12"/>
  <c r="BF142" i="12"/>
  <c r="BE142" i="12"/>
  <c r="BD142" i="12"/>
  <c r="S142" i="12"/>
  <c r="Q142" i="12"/>
  <c r="O142" i="12"/>
  <c r="BI142" i="12"/>
  <c r="I22" i="12"/>
  <c r="AV22" i="12" s="1"/>
  <c r="BG140" i="12"/>
  <c r="BF140" i="12"/>
  <c r="BE140" i="12"/>
  <c r="BD140" i="12"/>
  <c r="S140" i="12"/>
  <c r="Q140" i="12"/>
  <c r="O140" i="12"/>
  <c r="BI140" i="12"/>
  <c r="I18" i="12"/>
  <c r="AV18" i="12" s="1"/>
  <c r="BG139" i="12"/>
  <c r="BF139" i="12"/>
  <c r="BE139" i="12"/>
  <c r="BD139" i="12"/>
  <c r="S139" i="12"/>
  <c r="Q139" i="12"/>
  <c r="O139" i="12"/>
  <c r="BI139" i="12"/>
  <c r="I17" i="12"/>
  <c r="AV17" i="12" s="1"/>
  <c r="BG138" i="12"/>
  <c r="BF138" i="12"/>
  <c r="BE138" i="12"/>
  <c r="BD138" i="12"/>
  <c r="S138" i="12"/>
  <c r="Q138" i="12"/>
  <c r="O138" i="12"/>
  <c r="BI138" i="12"/>
  <c r="I16" i="12"/>
  <c r="AV16" i="12" s="1"/>
  <c r="BG137" i="12"/>
  <c r="BF137" i="12"/>
  <c r="BE137" i="12"/>
  <c r="BD137" i="12"/>
  <c r="S137" i="12"/>
  <c r="Q137" i="12"/>
  <c r="O137" i="12"/>
  <c r="BI137" i="12"/>
  <c r="I15" i="12"/>
  <c r="AV15" i="12" s="1"/>
  <c r="BG136" i="12"/>
  <c r="BF136" i="12"/>
  <c r="BE136" i="12"/>
  <c r="BD136" i="12"/>
  <c r="S136" i="12"/>
  <c r="Q136" i="12"/>
  <c r="O136" i="12"/>
  <c r="BI136" i="12"/>
  <c r="I14" i="12"/>
  <c r="AV14" i="12" s="1"/>
  <c r="BG135" i="12"/>
  <c r="BF135" i="12"/>
  <c r="BE135" i="12"/>
  <c r="BD135" i="12"/>
  <c r="S135" i="12"/>
  <c r="Q135" i="12"/>
  <c r="O135" i="12"/>
  <c r="BI135" i="12"/>
  <c r="I13" i="12"/>
  <c r="AV13" i="12" s="1"/>
  <c r="BG134" i="12"/>
  <c r="BF134" i="12"/>
  <c r="BE134" i="12"/>
  <c r="BD134" i="12"/>
  <c r="S134" i="12"/>
  <c r="Q134" i="12"/>
  <c r="O134" i="12"/>
  <c r="BH205" i="11"/>
  <c r="BG205" i="11"/>
  <c r="BF205" i="11"/>
  <c r="BE205" i="11"/>
  <c r="T205" i="11"/>
  <c r="R205" i="11"/>
  <c r="P205" i="11"/>
  <c r="BJ205" i="11"/>
  <c r="I81" i="11"/>
  <c r="AV81" i="11" s="1"/>
  <c r="BH204" i="11"/>
  <c r="BG204" i="11"/>
  <c r="BF204" i="11"/>
  <c r="BE204" i="11"/>
  <c r="T204" i="11"/>
  <c r="R204" i="11"/>
  <c r="P204" i="11"/>
  <c r="BJ204" i="11"/>
  <c r="I80" i="11"/>
  <c r="AV80" i="11" s="1"/>
  <c r="BH203" i="11"/>
  <c r="BG203" i="11"/>
  <c r="BF203" i="11"/>
  <c r="BE203" i="11"/>
  <c r="T203" i="11"/>
  <c r="R203" i="11"/>
  <c r="P203" i="11"/>
  <c r="BJ203" i="11"/>
  <c r="I79" i="11"/>
  <c r="AV79" i="11" s="1"/>
  <c r="BH202" i="11"/>
  <c r="BG202" i="11"/>
  <c r="BF202" i="11"/>
  <c r="BE202" i="11"/>
  <c r="T202" i="11"/>
  <c r="R202" i="11"/>
  <c r="P202" i="11"/>
  <c r="BJ202" i="11"/>
  <c r="I78" i="11"/>
  <c r="AV78" i="11" s="1"/>
  <c r="BH201" i="11"/>
  <c r="BG201" i="11"/>
  <c r="BF201" i="11"/>
  <c r="BE201" i="11"/>
  <c r="T201" i="11"/>
  <c r="R201" i="11"/>
  <c r="P201" i="11"/>
  <c r="BJ201" i="11"/>
  <c r="I77" i="11"/>
  <c r="AV77" i="11" s="1"/>
  <c r="BH200" i="11"/>
  <c r="BG200" i="11"/>
  <c r="BF200" i="11"/>
  <c r="BE200" i="11"/>
  <c r="T200" i="11"/>
  <c r="R200" i="11"/>
  <c r="P200" i="11"/>
  <c r="BJ200" i="11"/>
  <c r="I76" i="11"/>
  <c r="AV76" i="11" s="1"/>
  <c r="BH199" i="11"/>
  <c r="BG199" i="11"/>
  <c r="BF199" i="11"/>
  <c r="BE199" i="11"/>
  <c r="T199" i="11"/>
  <c r="R199" i="11"/>
  <c r="P199" i="11"/>
  <c r="BJ199" i="11"/>
  <c r="I75" i="11"/>
  <c r="AV75" i="11" s="1"/>
  <c r="BH198" i="11"/>
  <c r="BG198" i="11"/>
  <c r="BF198" i="11"/>
  <c r="BE198" i="11"/>
  <c r="T198" i="11"/>
  <c r="R198" i="11"/>
  <c r="P198" i="11"/>
  <c r="BJ198" i="11"/>
  <c r="I74" i="11"/>
  <c r="AV74" i="11" s="1"/>
  <c r="BH197" i="11"/>
  <c r="BG197" i="11"/>
  <c r="BF197" i="11"/>
  <c r="BE197" i="11"/>
  <c r="T197" i="11"/>
  <c r="R197" i="11"/>
  <c r="P197" i="11"/>
  <c r="BJ197" i="11"/>
  <c r="I73" i="11"/>
  <c r="AV73" i="11" s="1"/>
  <c r="BH195" i="11"/>
  <c r="BG195" i="11"/>
  <c r="BF195" i="11"/>
  <c r="BE195" i="11"/>
  <c r="T195" i="11"/>
  <c r="R195" i="11"/>
  <c r="P195" i="11"/>
  <c r="BJ195" i="11"/>
  <c r="I69" i="11"/>
  <c r="AV69" i="11" s="1"/>
  <c r="BH194" i="11"/>
  <c r="BG194" i="11"/>
  <c r="BF194" i="11"/>
  <c r="BE194" i="11"/>
  <c r="T194" i="11"/>
  <c r="R194" i="11"/>
  <c r="P194" i="11"/>
  <c r="BJ194" i="11"/>
  <c r="I68" i="11"/>
  <c r="AV68" i="11" s="1"/>
  <c r="BH193" i="11"/>
  <c r="BG193" i="11"/>
  <c r="BF193" i="11"/>
  <c r="BE193" i="11"/>
  <c r="T193" i="11"/>
  <c r="R193" i="11"/>
  <c r="P193" i="11"/>
  <c r="BJ193" i="11"/>
  <c r="I67" i="11"/>
  <c r="AV67" i="11" s="1"/>
  <c r="BH192" i="11"/>
  <c r="BG192" i="11"/>
  <c r="BF192" i="11"/>
  <c r="BE192" i="11"/>
  <c r="T192" i="11"/>
  <c r="R192" i="11"/>
  <c r="P192" i="11"/>
  <c r="BJ192" i="11"/>
  <c r="I66" i="11"/>
  <c r="AV66" i="11" s="1"/>
  <c r="BH191" i="11"/>
  <c r="BG191" i="11"/>
  <c r="BF191" i="11"/>
  <c r="BE191" i="11"/>
  <c r="T191" i="11"/>
  <c r="R191" i="11"/>
  <c r="P191" i="11"/>
  <c r="BJ191" i="11"/>
  <c r="I65" i="11"/>
  <c r="AV65" i="11" s="1"/>
  <c r="BH190" i="11"/>
  <c r="BG190" i="11"/>
  <c r="BF190" i="11"/>
  <c r="BE190" i="11"/>
  <c r="T190" i="11"/>
  <c r="R190" i="11"/>
  <c r="P190" i="11"/>
  <c r="BJ190" i="11"/>
  <c r="I64" i="11"/>
  <c r="AV64" i="11" s="1"/>
  <c r="BH189" i="11"/>
  <c r="BG189" i="11"/>
  <c r="BF189" i="11"/>
  <c r="BE189" i="11"/>
  <c r="T189" i="11"/>
  <c r="R189" i="11"/>
  <c r="P189" i="11"/>
  <c r="BJ189" i="11"/>
  <c r="I63" i="11"/>
  <c r="AV63" i="11" s="1"/>
  <c r="BH188" i="11"/>
  <c r="BG188" i="11"/>
  <c r="BF188" i="11"/>
  <c r="BE188" i="11"/>
  <c r="T188" i="11"/>
  <c r="R188" i="11"/>
  <c r="P188" i="11"/>
  <c r="BJ188" i="11"/>
  <c r="I62" i="11"/>
  <c r="AV62" i="11" s="1"/>
  <c r="BH187" i="11"/>
  <c r="BG187" i="11"/>
  <c r="BF187" i="11"/>
  <c r="BE187" i="11"/>
  <c r="T187" i="11"/>
  <c r="R187" i="11"/>
  <c r="P187" i="11"/>
  <c r="BJ187" i="11"/>
  <c r="I61" i="11"/>
  <c r="AV61" i="11" s="1"/>
  <c r="BH186" i="11"/>
  <c r="BG186" i="11"/>
  <c r="BF186" i="11"/>
  <c r="BE186" i="11"/>
  <c r="T186" i="11"/>
  <c r="R186" i="11"/>
  <c r="P186" i="11"/>
  <c r="BJ186" i="11"/>
  <c r="I60" i="11"/>
  <c r="AV60" i="11" s="1"/>
  <c r="BH185" i="11"/>
  <c r="BG185" i="11"/>
  <c r="BF185" i="11"/>
  <c r="BE185" i="11"/>
  <c r="T185" i="11"/>
  <c r="R185" i="11"/>
  <c r="P185" i="11"/>
  <c r="BJ185" i="11"/>
  <c r="I59" i="11"/>
  <c r="AV59" i="11" s="1"/>
  <c r="BH184" i="11"/>
  <c r="BG184" i="11"/>
  <c r="BF184" i="11"/>
  <c r="BE184" i="11"/>
  <c r="T184" i="11"/>
  <c r="R184" i="11"/>
  <c r="P184" i="11"/>
  <c r="BJ184" i="11"/>
  <c r="I58" i="11"/>
  <c r="AV58" i="11" s="1"/>
  <c r="BH183" i="11"/>
  <c r="BG183" i="11"/>
  <c r="BF183" i="11"/>
  <c r="BE183" i="11"/>
  <c r="T183" i="11"/>
  <c r="R183" i="11"/>
  <c r="P183" i="11"/>
  <c r="BJ183" i="11"/>
  <c r="I57" i="11"/>
  <c r="AV57" i="11" s="1"/>
  <c r="BH182" i="11"/>
  <c r="BG182" i="11"/>
  <c r="BF182" i="11"/>
  <c r="BE182" i="11"/>
  <c r="T182" i="11"/>
  <c r="R182" i="11"/>
  <c r="P182" i="11"/>
  <c r="BJ182" i="11"/>
  <c r="I56" i="11"/>
  <c r="AV56" i="11" s="1"/>
  <c r="BH181" i="11"/>
  <c r="BG181" i="11"/>
  <c r="BF181" i="11"/>
  <c r="BE181" i="11"/>
  <c r="T181" i="11"/>
  <c r="R181" i="11"/>
  <c r="P181" i="11"/>
  <c r="BJ181" i="11"/>
  <c r="I55" i="11"/>
  <c r="AV55" i="11" s="1"/>
  <c r="BH180" i="11"/>
  <c r="BG180" i="11"/>
  <c r="BF180" i="11"/>
  <c r="BE180" i="11"/>
  <c r="T180" i="11"/>
  <c r="R180" i="11"/>
  <c r="P180" i="11"/>
  <c r="BJ180" i="11"/>
  <c r="I54" i="11"/>
  <c r="AV54" i="11" s="1"/>
  <c r="BH179" i="11"/>
  <c r="BG179" i="11"/>
  <c r="BF179" i="11"/>
  <c r="BE179" i="11"/>
  <c r="T179" i="11"/>
  <c r="R179" i="11"/>
  <c r="P179" i="11"/>
  <c r="BJ179" i="11"/>
  <c r="I53" i="11"/>
  <c r="AV53" i="11" s="1"/>
  <c r="BH177" i="11"/>
  <c r="BG177" i="11"/>
  <c r="BF177" i="11"/>
  <c r="BE177" i="11"/>
  <c r="T177" i="11"/>
  <c r="R177" i="11"/>
  <c r="P177" i="11"/>
  <c r="BJ177" i="11"/>
  <c r="I49" i="11"/>
  <c r="AV49" i="11" s="1"/>
  <c r="BH176" i="11"/>
  <c r="BG176" i="11"/>
  <c r="BF176" i="11"/>
  <c r="BE176" i="11"/>
  <c r="T176" i="11"/>
  <c r="R176" i="11"/>
  <c r="P176" i="11"/>
  <c r="BJ176" i="11"/>
  <c r="I48" i="11"/>
  <c r="AV48" i="11" s="1"/>
  <c r="BH175" i="11"/>
  <c r="BG175" i="11"/>
  <c r="BF175" i="11"/>
  <c r="BE175" i="11"/>
  <c r="T175" i="11"/>
  <c r="R175" i="11"/>
  <c r="P175" i="11"/>
  <c r="BJ175" i="11"/>
  <c r="I47" i="11"/>
  <c r="AV47" i="11" s="1"/>
  <c r="BH174" i="11"/>
  <c r="BG174" i="11"/>
  <c r="BF174" i="11"/>
  <c r="BE174" i="11"/>
  <c r="T174" i="11"/>
  <c r="R174" i="11"/>
  <c r="P174" i="11"/>
  <c r="BJ174" i="11"/>
  <c r="I46" i="11"/>
  <c r="AV46" i="11" s="1"/>
  <c r="BH172" i="11"/>
  <c r="BG172" i="11"/>
  <c r="BF172" i="11"/>
  <c r="BE172" i="11"/>
  <c r="T172" i="11"/>
  <c r="T171" i="11" s="1"/>
  <c r="R172" i="11"/>
  <c r="R171" i="11" s="1"/>
  <c r="P172" i="11"/>
  <c r="P171" i="11" s="1"/>
  <c r="BJ172" i="11"/>
  <c r="BJ171" i="11" s="1"/>
  <c r="I41" i="11" s="1"/>
  <c r="AV41" i="11" s="1"/>
  <c r="I42" i="11"/>
  <c r="AV42" i="11" s="1"/>
  <c r="BH170" i="11"/>
  <c r="BG170" i="11"/>
  <c r="BF170" i="11"/>
  <c r="BE170" i="11"/>
  <c r="T170" i="11"/>
  <c r="R170" i="11"/>
  <c r="P170" i="11"/>
  <c r="BJ170" i="11"/>
  <c r="I38" i="11"/>
  <c r="AV38" i="11" s="1"/>
  <c r="BH169" i="11"/>
  <c r="BG169" i="11"/>
  <c r="BF169" i="11"/>
  <c r="BE169" i="11"/>
  <c r="T169" i="11"/>
  <c r="R169" i="11"/>
  <c r="P169" i="11"/>
  <c r="BJ169" i="11"/>
  <c r="I37" i="11"/>
  <c r="AV37" i="11" s="1"/>
  <c r="BH168" i="11"/>
  <c r="BG168" i="11"/>
  <c r="BF168" i="11"/>
  <c r="BE168" i="11"/>
  <c r="T168" i="11"/>
  <c r="R168" i="11"/>
  <c r="P168" i="11"/>
  <c r="BJ168" i="11"/>
  <c r="I36" i="11"/>
  <c r="AV36" i="11" s="1"/>
  <c r="BH167" i="11"/>
  <c r="BG167" i="11"/>
  <c r="BF167" i="11"/>
  <c r="BE167" i="11"/>
  <c r="T167" i="11"/>
  <c r="R167" i="11"/>
  <c r="P167" i="11"/>
  <c r="BJ167" i="11"/>
  <c r="I35" i="11"/>
  <c r="AV35" i="11" s="1"/>
  <c r="BH166" i="11"/>
  <c r="BG166" i="11"/>
  <c r="BF166" i="11"/>
  <c r="BE166" i="11"/>
  <c r="T166" i="11"/>
  <c r="R166" i="11"/>
  <c r="P166" i="11"/>
  <c r="BJ166" i="11"/>
  <c r="I34" i="11"/>
  <c r="AV34" i="11" s="1"/>
  <c r="BH165" i="11"/>
  <c r="BG165" i="11"/>
  <c r="BF165" i="11"/>
  <c r="BE165" i="11"/>
  <c r="T165" i="11"/>
  <c r="R165" i="11"/>
  <c r="P165" i="11"/>
  <c r="BJ165" i="11"/>
  <c r="I33" i="11"/>
  <c r="AV33" i="11" s="1"/>
  <c r="BH164" i="11"/>
  <c r="BG164" i="11"/>
  <c r="BF164" i="11"/>
  <c r="BE164" i="11"/>
  <c r="T164" i="11"/>
  <c r="R164" i="11"/>
  <c r="P164" i="11"/>
  <c r="BJ164" i="11"/>
  <c r="I32" i="11"/>
  <c r="AV32" i="11" s="1"/>
  <c r="BH163" i="11"/>
  <c r="BG163" i="11"/>
  <c r="BF163" i="11"/>
  <c r="BE163" i="11"/>
  <c r="T163" i="11"/>
  <c r="R163" i="11"/>
  <c r="P163" i="11"/>
  <c r="BJ163" i="11"/>
  <c r="I31" i="11"/>
  <c r="AV31" i="11" s="1"/>
  <c r="BH162" i="11"/>
  <c r="BG162" i="11"/>
  <c r="BF162" i="11"/>
  <c r="BE162" i="11"/>
  <c r="T162" i="11"/>
  <c r="R162" i="11"/>
  <c r="P162" i="11"/>
  <c r="BJ162" i="11"/>
  <c r="I30" i="11"/>
  <c r="AV30" i="11" s="1"/>
  <c r="BH161" i="11"/>
  <c r="BG161" i="11"/>
  <c r="BF161" i="11"/>
  <c r="BE161" i="11"/>
  <c r="T161" i="11"/>
  <c r="R161" i="11"/>
  <c r="P161" i="11"/>
  <c r="BJ161" i="11"/>
  <c r="I29" i="11"/>
  <c r="AV29" i="11" s="1"/>
  <c r="BH160" i="11"/>
  <c r="BG160" i="11"/>
  <c r="BF160" i="11"/>
  <c r="BE160" i="11"/>
  <c r="T160" i="11"/>
  <c r="R160" i="11"/>
  <c r="P160" i="11"/>
  <c r="BJ160" i="11"/>
  <c r="I28" i="11"/>
  <c r="AV28" i="11" s="1"/>
  <c r="BH159" i="11"/>
  <c r="BG159" i="11"/>
  <c r="BF159" i="11"/>
  <c r="BE159" i="11"/>
  <c r="T159" i="11"/>
  <c r="R159" i="11"/>
  <c r="P159" i="11"/>
  <c r="BJ159" i="11"/>
  <c r="I27" i="11"/>
  <c r="AV27" i="11" s="1"/>
  <c r="BH158" i="11"/>
  <c r="BG158" i="11"/>
  <c r="BF158" i="11"/>
  <c r="BE158" i="11"/>
  <c r="T158" i="11"/>
  <c r="R158" i="11"/>
  <c r="P158" i="11"/>
  <c r="BJ158" i="11"/>
  <c r="I26" i="11"/>
  <c r="AV26" i="11" s="1"/>
  <c r="BH157" i="11"/>
  <c r="BG157" i="11"/>
  <c r="BF157" i="11"/>
  <c r="BE157" i="11"/>
  <c r="T157" i="11"/>
  <c r="R157" i="11"/>
  <c r="P157" i="11"/>
  <c r="BJ157" i="11"/>
  <c r="I25" i="11"/>
  <c r="AV25" i="11" s="1"/>
  <c r="BH156" i="11"/>
  <c r="BG156" i="11"/>
  <c r="BF156" i="11"/>
  <c r="BE156" i="11"/>
  <c r="T156" i="11"/>
  <c r="R156" i="11"/>
  <c r="P156" i="11"/>
  <c r="BJ156" i="11"/>
  <c r="I24" i="11"/>
  <c r="AV24" i="11" s="1"/>
  <c r="BH154" i="11"/>
  <c r="BG154" i="11"/>
  <c r="BF154" i="11"/>
  <c r="BE154" i="11"/>
  <c r="T154" i="11"/>
  <c r="R154" i="11"/>
  <c r="P154" i="11"/>
  <c r="BJ154" i="11"/>
  <c r="I20" i="11"/>
  <c r="AV20" i="11" s="1"/>
  <c r="BH153" i="11"/>
  <c r="BG153" i="11"/>
  <c r="BF153" i="11"/>
  <c r="BE153" i="11"/>
  <c r="T153" i="11"/>
  <c r="R153" i="11"/>
  <c r="P153" i="11"/>
  <c r="BJ153" i="11"/>
  <c r="I19" i="11"/>
  <c r="AV19" i="11" s="1"/>
  <c r="BH152" i="11"/>
  <c r="BG152" i="11"/>
  <c r="BF152" i="11"/>
  <c r="BE152" i="11"/>
  <c r="T152" i="11"/>
  <c r="R152" i="11"/>
  <c r="P152" i="11"/>
  <c r="BJ152" i="11"/>
  <c r="I18" i="11"/>
  <c r="AV18" i="11" s="1"/>
  <c r="BH151" i="11"/>
  <c r="BG151" i="11"/>
  <c r="BF151" i="11"/>
  <c r="BE151" i="11"/>
  <c r="T151" i="11"/>
  <c r="R151" i="11"/>
  <c r="P151" i="11"/>
  <c r="BJ151" i="11"/>
  <c r="I17" i="11"/>
  <c r="AV17" i="11" s="1"/>
  <c r="BH149" i="11"/>
  <c r="BG149" i="11"/>
  <c r="BF149" i="11"/>
  <c r="BE149" i="11"/>
  <c r="T149" i="11"/>
  <c r="R149" i="11"/>
  <c r="P149" i="11"/>
  <c r="BJ149" i="11"/>
  <c r="I13" i="11"/>
  <c r="AV13" i="11" s="1"/>
  <c r="BH148" i="11"/>
  <c r="BG148" i="11"/>
  <c r="BF148" i="11"/>
  <c r="BE148" i="11"/>
  <c r="T148" i="11"/>
  <c r="R148" i="11"/>
  <c r="P148" i="11"/>
  <c r="BJ148" i="11"/>
  <c r="I12" i="11"/>
  <c r="AV12" i="11" s="1"/>
  <c r="BH147" i="11"/>
  <c r="BG147" i="11"/>
  <c r="BF147" i="11"/>
  <c r="BE147" i="11"/>
  <c r="T147" i="11"/>
  <c r="R147" i="11"/>
  <c r="P147" i="11"/>
  <c r="BF341" i="10"/>
  <c r="BE341" i="10"/>
  <c r="BD341" i="10"/>
  <c r="BC341" i="10"/>
  <c r="R341" i="10"/>
  <c r="P341" i="10"/>
  <c r="N341" i="10"/>
  <c r="BH341" i="10"/>
  <c r="I114" i="10"/>
  <c r="BF340" i="10"/>
  <c r="BE340" i="10"/>
  <c r="BD340" i="10"/>
  <c r="BC340" i="10"/>
  <c r="R340" i="10"/>
  <c r="P340" i="10"/>
  <c r="N340" i="10"/>
  <c r="BH340" i="10"/>
  <c r="I113" i="10"/>
  <c r="BF339" i="10"/>
  <c r="BE339" i="10"/>
  <c r="BD339" i="10"/>
  <c r="BC339" i="10"/>
  <c r="R339" i="10"/>
  <c r="P339" i="10"/>
  <c r="N339" i="10"/>
  <c r="BH339" i="10"/>
  <c r="I112" i="10"/>
  <c r="BF336" i="10"/>
  <c r="BE336" i="10"/>
  <c r="BD336" i="10"/>
  <c r="BC336" i="10"/>
  <c r="R336" i="10"/>
  <c r="P336" i="10"/>
  <c r="N336" i="10"/>
  <c r="BH336" i="10"/>
  <c r="I107" i="10"/>
  <c r="BF334" i="10"/>
  <c r="BE334" i="10"/>
  <c r="BD334" i="10"/>
  <c r="BC334" i="10"/>
  <c r="R334" i="10"/>
  <c r="P334" i="10"/>
  <c r="N334" i="10"/>
  <c r="BH334" i="10"/>
  <c r="I105" i="10"/>
  <c r="BF332" i="10"/>
  <c r="BE332" i="10"/>
  <c r="BD332" i="10"/>
  <c r="BC332" i="10"/>
  <c r="R332" i="10"/>
  <c r="P332" i="10"/>
  <c r="N332" i="10"/>
  <c r="BH332" i="10"/>
  <c r="I103" i="10"/>
  <c r="BF330" i="10"/>
  <c r="BE330" i="10"/>
  <c r="BD330" i="10"/>
  <c r="BC330" i="10"/>
  <c r="R330" i="10"/>
  <c r="P330" i="10"/>
  <c r="N330" i="10"/>
  <c r="BH330" i="10"/>
  <c r="I101" i="10"/>
  <c r="BF328" i="10"/>
  <c r="BE328" i="10"/>
  <c r="BD328" i="10"/>
  <c r="BC328" i="10"/>
  <c r="R328" i="10"/>
  <c r="P328" i="10"/>
  <c r="N328" i="10"/>
  <c r="BH328" i="10"/>
  <c r="I99" i="10"/>
  <c r="BF326" i="10"/>
  <c r="BE326" i="10"/>
  <c r="BD326" i="10"/>
  <c r="BC326" i="10"/>
  <c r="R326" i="10"/>
  <c r="P326" i="10"/>
  <c r="N326" i="10"/>
  <c r="BH326" i="10"/>
  <c r="I97" i="10"/>
  <c r="BF324" i="10"/>
  <c r="BE324" i="10"/>
  <c r="BD324" i="10"/>
  <c r="BC324" i="10"/>
  <c r="R324" i="10"/>
  <c r="P324" i="10"/>
  <c r="N324" i="10"/>
  <c r="BH324" i="10"/>
  <c r="I95" i="10"/>
  <c r="BF322" i="10"/>
  <c r="BE322" i="10"/>
  <c r="BD322" i="10"/>
  <c r="BC322" i="10"/>
  <c r="R322" i="10"/>
  <c r="P322" i="10"/>
  <c r="N322" i="10"/>
  <c r="BH322" i="10"/>
  <c r="I93" i="10"/>
  <c r="BF321" i="10"/>
  <c r="BE321" i="10"/>
  <c r="BD321" i="10"/>
  <c r="BC321" i="10"/>
  <c r="R321" i="10"/>
  <c r="P321" i="10"/>
  <c r="N321" i="10"/>
  <c r="BH321" i="10"/>
  <c r="I92" i="10"/>
  <c r="BF320" i="10"/>
  <c r="BE320" i="10"/>
  <c r="BD320" i="10"/>
  <c r="BC320" i="10"/>
  <c r="R320" i="10"/>
  <c r="P320" i="10"/>
  <c r="N320" i="10"/>
  <c r="BH320" i="10"/>
  <c r="I91" i="10"/>
  <c r="BF319" i="10"/>
  <c r="BE319" i="10"/>
  <c r="BD319" i="10"/>
  <c r="BC319" i="10"/>
  <c r="R319" i="10"/>
  <c r="P319" i="10"/>
  <c r="N319" i="10"/>
  <c r="BH319" i="10"/>
  <c r="I90" i="10"/>
  <c r="BF317" i="10"/>
  <c r="BE317" i="10"/>
  <c r="BD317" i="10"/>
  <c r="BC317" i="10"/>
  <c r="R317" i="10"/>
  <c r="P317" i="10"/>
  <c r="N317" i="10"/>
  <c r="BH317" i="10"/>
  <c r="I88" i="10"/>
  <c r="BF316" i="10"/>
  <c r="BE316" i="10"/>
  <c r="BD316" i="10"/>
  <c r="BC316" i="10"/>
  <c r="R316" i="10"/>
  <c r="P316" i="10"/>
  <c r="N316" i="10"/>
  <c r="BH316" i="10"/>
  <c r="I87" i="10"/>
  <c r="BF315" i="10"/>
  <c r="BE315" i="10"/>
  <c r="BD315" i="10"/>
  <c r="BC315" i="10"/>
  <c r="R315" i="10"/>
  <c r="P315" i="10"/>
  <c r="N315" i="10"/>
  <c r="BH315" i="10"/>
  <c r="I86" i="10"/>
  <c r="BF313" i="10"/>
  <c r="BE313" i="10"/>
  <c r="BD313" i="10"/>
  <c r="BC313" i="10"/>
  <c r="R313" i="10"/>
  <c r="P313" i="10"/>
  <c r="N313" i="10"/>
  <c r="BH313" i="10"/>
  <c r="I84" i="10"/>
  <c r="BF312" i="10"/>
  <c r="BE312" i="10"/>
  <c r="BD312" i="10"/>
  <c r="BC312" i="10"/>
  <c r="R312" i="10"/>
  <c r="P312" i="10"/>
  <c r="N312" i="10"/>
  <c r="BH312" i="10"/>
  <c r="I83" i="10"/>
  <c r="BF311" i="10"/>
  <c r="BE311" i="10"/>
  <c r="BD311" i="10"/>
  <c r="BC311" i="10"/>
  <c r="R311" i="10"/>
  <c r="P311" i="10"/>
  <c r="N311" i="10"/>
  <c r="BH311" i="10"/>
  <c r="I82" i="10"/>
  <c r="BF310" i="10"/>
  <c r="BE310" i="10"/>
  <c r="BD310" i="10"/>
  <c r="BC310" i="10"/>
  <c r="R310" i="10"/>
  <c r="P310" i="10"/>
  <c r="N310" i="10"/>
  <c r="BH310" i="10"/>
  <c r="I81" i="10"/>
  <c r="BF309" i="10"/>
  <c r="BE309" i="10"/>
  <c r="BD309" i="10"/>
  <c r="BC309" i="10"/>
  <c r="R309" i="10"/>
  <c r="P309" i="10"/>
  <c r="N309" i="10"/>
  <c r="BH309" i="10"/>
  <c r="I80" i="10"/>
  <c r="BF307" i="10"/>
  <c r="BE307" i="10"/>
  <c r="BD307" i="10"/>
  <c r="BC307" i="10"/>
  <c r="R307" i="10"/>
  <c r="P307" i="10"/>
  <c r="N307" i="10"/>
  <c r="BH307" i="10"/>
  <c r="I78" i="10"/>
  <c r="BF304" i="10"/>
  <c r="BE304" i="10"/>
  <c r="BD304" i="10"/>
  <c r="BC304" i="10"/>
  <c r="R304" i="10"/>
  <c r="P304" i="10"/>
  <c r="N304" i="10"/>
  <c r="BH304" i="10"/>
  <c r="I73" i="10"/>
  <c r="BF302" i="10"/>
  <c r="BE302" i="10"/>
  <c r="BD302" i="10"/>
  <c r="BC302" i="10"/>
  <c r="R302" i="10"/>
  <c r="P302" i="10"/>
  <c r="N302" i="10"/>
  <c r="BH302" i="10"/>
  <c r="I71" i="10"/>
  <c r="BF301" i="10"/>
  <c r="BE301" i="10"/>
  <c r="BD301" i="10"/>
  <c r="BC301" i="10"/>
  <c r="R301" i="10"/>
  <c r="P301" i="10"/>
  <c r="N301" i="10"/>
  <c r="BH301" i="10"/>
  <c r="I70" i="10"/>
  <c r="BF299" i="10"/>
  <c r="BE299" i="10"/>
  <c r="BD299" i="10"/>
  <c r="BC299" i="10"/>
  <c r="R299" i="10"/>
  <c r="P299" i="10"/>
  <c r="N299" i="10"/>
  <c r="BH299" i="10"/>
  <c r="I68" i="10"/>
  <c r="BF297" i="10"/>
  <c r="BE297" i="10"/>
  <c r="BD297" i="10"/>
  <c r="BC297" i="10"/>
  <c r="R297" i="10"/>
  <c r="P297" i="10"/>
  <c r="N297" i="10"/>
  <c r="BH297" i="10"/>
  <c r="I66" i="10"/>
  <c r="BF295" i="10"/>
  <c r="BE295" i="10"/>
  <c r="BD295" i="10"/>
  <c r="BC295" i="10"/>
  <c r="R295" i="10"/>
  <c r="P295" i="10"/>
  <c r="N295" i="10"/>
  <c r="BH295" i="10"/>
  <c r="I64" i="10"/>
  <c r="BF293" i="10"/>
  <c r="BE293" i="10"/>
  <c r="BD293" i="10"/>
  <c r="BC293" i="10"/>
  <c r="R293" i="10"/>
  <c r="P293" i="10"/>
  <c r="N293" i="10"/>
  <c r="BH293" i="10"/>
  <c r="I62" i="10"/>
  <c r="BF291" i="10"/>
  <c r="BE291" i="10"/>
  <c r="BD291" i="10"/>
  <c r="BC291" i="10"/>
  <c r="R291" i="10"/>
  <c r="P291" i="10"/>
  <c r="N291" i="10"/>
  <c r="BH291" i="10"/>
  <c r="I60" i="10"/>
  <c r="BF289" i="10"/>
  <c r="BE289" i="10"/>
  <c r="BD289" i="10"/>
  <c r="BC289" i="10"/>
  <c r="R289" i="10"/>
  <c r="P289" i="10"/>
  <c r="N289" i="10"/>
  <c r="BH289" i="10"/>
  <c r="I58" i="10"/>
  <c r="BF287" i="10"/>
  <c r="BE287" i="10"/>
  <c r="BD287" i="10"/>
  <c r="BC287" i="10"/>
  <c r="R287" i="10"/>
  <c r="P287" i="10"/>
  <c r="N287" i="10"/>
  <c r="BH287" i="10"/>
  <c r="I56" i="10"/>
  <c r="BF285" i="10"/>
  <c r="BE285" i="10"/>
  <c r="BD285" i="10"/>
  <c r="BC285" i="10"/>
  <c r="R285" i="10"/>
  <c r="P285" i="10"/>
  <c r="N285" i="10"/>
  <c r="BH285" i="10"/>
  <c r="I54" i="10"/>
  <c r="BF283" i="10"/>
  <c r="BE283" i="10"/>
  <c r="BD283" i="10"/>
  <c r="BC283" i="10"/>
  <c r="R283" i="10"/>
  <c r="P283" i="10"/>
  <c r="N283" i="10"/>
  <c r="BH283" i="10"/>
  <c r="I52" i="10"/>
  <c r="BF281" i="10"/>
  <c r="BE281" i="10"/>
  <c r="BD281" i="10"/>
  <c r="BC281" i="10"/>
  <c r="R281" i="10"/>
  <c r="P281" i="10"/>
  <c r="N281" i="10"/>
  <c r="BH281" i="10"/>
  <c r="I50" i="10"/>
  <c r="BF279" i="10"/>
  <c r="BE279" i="10"/>
  <c r="BD279" i="10"/>
  <c r="BC279" i="10"/>
  <c r="R279" i="10"/>
  <c r="P279" i="10"/>
  <c r="N279" i="10"/>
  <c r="BH279" i="10"/>
  <c r="I48" i="10"/>
  <c r="BF277" i="10"/>
  <c r="BE277" i="10"/>
  <c r="BD277" i="10"/>
  <c r="BC277" i="10"/>
  <c r="R277" i="10"/>
  <c r="P277" i="10"/>
  <c r="N277" i="10"/>
  <c r="BH277" i="10"/>
  <c r="I46" i="10"/>
  <c r="BF275" i="10"/>
  <c r="BE275" i="10"/>
  <c r="BD275" i="10"/>
  <c r="BC275" i="10"/>
  <c r="R275" i="10"/>
  <c r="P275" i="10"/>
  <c r="N275" i="10"/>
  <c r="BH275" i="10"/>
  <c r="I44" i="10"/>
  <c r="BF274" i="10"/>
  <c r="BE274" i="10"/>
  <c r="BD274" i="10"/>
  <c r="BC274" i="10"/>
  <c r="R274" i="10"/>
  <c r="P274" i="10"/>
  <c r="N274" i="10"/>
  <c r="BH274" i="10"/>
  <c r="I43" i="10"/>
  <c r="BF272" i="10"/>
  <c r="BE272" i="10"/>
  <c r="BD272" i="10"/>
  <c r="BC272" i="10"/>
  <c r="R272" i="10"/>
  <c r="P272" i="10"/>
  <c r="N272" i="10"/>
  <c r="BH272" i="10"/>
  <c r="I41" i="10"/>
  <c r="BF270" i="10"/>
  <c r="BE270" i="10"/>
  <c r="BD270" i="10"/>
  <c r="BC270" i="10"/>
  <c r="R270" i="10"/>
  <c r="P270" i="10"/>
  <c r="N270" i="10"/>
  <c r="BH270" i="10"/>
  <c r="I39" i="10"/>
  <c r="BF268" i="10"/>
  <c r="BE268" i="10"/>
  <c r="BD268" i="10"/>
  <c r="BC268" i="10"/>
  <c r="R268" i="10"/>
  <c r="P268" i="10"/>
  <c r="N268" i="10"/>
  <c r="BH268" i="10"/>
  <c r="I37" i="10"/>
  <c r="BF266" i="10"/>
  <c r="BE266" i="10"/>
  <c r="BD266" i="10"/>
  <c r="BC266" i="10"/>
  <c r="R266" i="10"/>
  <c r="P266" i="10"/>
  <c r="N266" i="10"/>
  <c r="BH266" i="10"/>
  <c r="I35" i="10"/>
  <c r="BF264" i="10"/>
  <c r="BE264" i="10"/>
  <c r="BD264" i="10"/>
  <c r="BC264" i="10"/>
  <c r="R264" i="10"/>
  <c r="P264" i="10"/>
  <c r="N264" i="10"/>
  <c r="BH264" i="10"/>
  <c r="I33" i="10"/>
  <c r="BF262" i="10"/>
  <c r="BE262" i="10"/>
  <c r="BD262" i="10"/>
  <c r="BC262" i="10"/>
  <c r="R262" i="10"/>
  <c r="P262" i="10"/>
  <c r="N262" i="10"/>
  <c r="BH262" i="10"/>
  <c r="I31" i="10"/>
  <c r="BF260" i="10"/>
  <c r="BE260" i="10"/>
  <c r="BD260" i="10"/>
  <c r="BC260" i="10"/>
  <c r="R260" i="10"/>
  <c r="P260" i="10"/>
  <c r="N260" i="10"/>
  <c r="BH260" i="10"/>
  <c r="I29" i="10"/>
  <c r="BF259" i="10"/>
  <c r="BE259" i="10"/>
  <c r="BD259" i="10"/>
  <c r="BC259" i="10"/>
  <c r="R259" i="10"/>
  <c r="P259" i="10"/>
  <c r="N259" i="10"/>
  <c r="BH259" i="10"/>
  <c r="I28" i="10"/>
  <c r="BF257" i="10"/>
  <c r="BE257" i="10"/>
  <c r="BD257" i="10"/>
  <c r="BC257" i="10"/>
  <c r="R257" i="10"/>
  <c r="P257" i="10"/>
  <c r="N257" i="10"/>
  <c r="BH257" i="10"/>
  <c r="I26" i="10"/>
  <c r="BF255" i="10"/>
  <c r="BE255" i="10"/>
  <c r="BD255" i="10"/>
  <c r="BC255" i="10"/>
  <c r="R255" i="10"/>
  <c r="P255" i="10"/>
  <c r="N255" i="10"/>
  <c r="BH255" i="10"/>
  <c r="I24" i="10"/>
  <c r="BF253" i="10"/>
  <c r="BE253" i="10"/>
  <c r="BD253" i="10"/>
  <c r="BC253" i="10"/>
  <c r="R253" i="10"/>
  <c r="P253" i="10"/>
  <c r="N253" i="10"/>
  <c r="BH253" i="10"/>
  <c r="I22" i="10"/>
  <c r="BF251" i="10"/>
  <c r="BE251" i="10"/>
  <c r="BD251" i="10"/>
  <c r="BC251" i="10"/>
  <c r="R251" i="10"/>
  <c r="P251" i="10"/>
  <c r="N251" i="10"/>
  <c r="BH251" i="10"/>
  <c r="I20" i="10"/>
  <c r="BF249" i="10"/>
  <c r="BE249" i="10"/>
  <c r="BD249" i="10"/>
  <c r="BC249" i="10"/>
  <c r="R249" i="10"/>
  <c r="P249" i="10"/>
  <c r="N249" i="10"/>
  <c r="BH249" i="10"/>
  <c r="I18" i="10"/>
  <c r="BF247" i="10"/>
  <c r="BE247" i="10"/>
  <c r="BD247" i="10"/>
  <c r="BC247" i="10"/>
  <c r="R247" i="10"/>
  <c r="P247" i="10"/>
  <c r="N247" i="10"/>
  <c r="BH247" i="10"/>
  <c r="I16" i="10"/>
  <c r="BF246" i="10"/>
  <c r="BE246" i="10"/>
  <c r="BD246" i="10"/>
  <c r="BC246" i="10"/>
  <c r="R246" i="10"/>
  <c r="P246" i="10"/>
  <c r="N246" i="10"/>
  <c r="BH246" i="10"/>
  <c r="I15" i="10"/>
  <c r="BF244" i="10"/>
  <c r="BE244" i="10"/>
  <c r="BD244" i="10"/>
  <c r="BC244" i="10"/>
  <c r="R244" i="10"/>
  <c r="P244" i="10"/>
  <c r="N244" i="10"/>
  <c r="BH244" i="10"/>
  <c r="I13" i="10"/>
  <c r="BF242" i="10"/>
  <c r="BE242" i="10"/>
  <c r="BD242" i="10"/>
  <c r="BC242" i="10"/>
  <c r="R242" i="10"/>
  <c r="P242" i="10"/>
  <c r="N242" i="10"/>
  <c r="BH242" i="10"/>
  <c r="I11" i="10"/>
  <c r="BG191" i="9"/>
  <c r="BF191" i="9"/>
  <c r="BE191" i="9"/>
  <c r="BD191" i="9"/>
  <c r="T191" i="9"/>
  <c r="R191" i="9"/>
  <c r="P191" i="9"/>
  <c r="BI191" i="9"/>
  <c r="I63" i="9"/>
  <c r="BG190" i="9"/>
  <c r="BF190" i="9"/>
  <c r="BE190" i="9"/>
  <c r="BD190" i="9"/>
  <c r="T190" i="9"/>
  <c r="R190" i="9"/>
  <c r="P190" i="9"/>
  <c r="BI190" i="9"/>
  <c r="I62" i="9"/>
  <c r="BG189" i="9"/>
  <c r="BF189" i="9"/>
  <c r="BE189" i="9"/>
  <c r="BD189" i="9"/>
  <c r="T189" i="9"/>
  <c r="R189" i="9"/>
  <c r="P189" i="9"/>
  <c r="BI189" i="9"/>
  <c r="I61" i="9"/>
  <c r="BG188" i="9"/>
  <c r="BF188" i="9"/>
  <c r="BE188" i="9"/>
  <c r="BD188" i="9"/>
  <c r="T188" i="9"/>
  <c r="R188" i="9"/>
  <c r="P188" i="9"/>
  <c r="BI188" i="9"/>
  <c r="I60" i="9"/>
  <c r="BG187" i="9"/>
  <c r="BF187" i="9"/>
  <c r="BE187" i="9"/>
  <c r="BD187" i="9"/>
  <c r="T187" i="9"/>
  <c r="R187" i="9"/>
  <c r="P187" i="9"/>
  <c r="BI187" i="9"/>
  <c r="I59" i="9"/>
  <c r="BG186" i="9"/>
  <c r="BF186" i="9"/>
  <c r="BE186" i="9"/>
  <c r="BD186" i="9"/>
  <c r="T186" i="9"/>
  <c r="R186" i="9"/>
  <c r="P186" i="9"/>
  <c r="BI186" i="9"/>
  <c r="I58" i="9"/>
  <c r="BG185" i="9"/>
  <c r="BF185" i="9"/>
  <c r="BE185" i="9"/>
  <c r="BD185" i="9"/>
  <c r="T185" i="9"/>
  <c r="R185" i="9"/>
  <c r="P185" i="9"/>
  <c r="BI185" i="9"/>
  <c r="I57" i="9"/>
  <c r="BG184" i="9"/>
  <c r="BF184" i="9"/>
  <c r="BE184" i="9"/>
  <c r="BD184" i="9"/>
  <c r="T184" i="9"/>
  <c r="R184" i="9"/>
  <c r="P184" i="9"/>
  <c r="BI184" i="9"/>
  <c r="I56" i="9"/>
  <c r="BG183" i="9"/>
  <c r="BF183" i="9"/>
  <c r="BE183" i="9"/>
  <c r="BD183" i="9"/>
  <c r="T183" i="9"/>
  <c r="R183" i="9"/>
  <c r="P183" i="9"/>
  <c r="BI183" i="9"/>
  <c r="I55" i="9"/>
  <c r="BG182" i="9"/>
  <c r="BF182" i="9"/>
  <c r="BE182" i="9"/>
  <c r="BD182" i="9"/>
  <c r="T182" i="9"/>
  <c r="R182" i="9"/>
  <c r="P182" i="9"/>
  <c r="BI182" i="9"/>
  <c r="I54" i="9"/>
  <c r="BG181" i="9"/>
  <c r="BF181" i="9"/>
  <c r="BE181" i="9"/>
  <c r="BD181" i="9"/>
  <c r="T181" i="9"/>
  <c r="R181" i="9"/>
  <c r="P181" i="9"/>
  <c r="BI181" i="9"/>
  <c r="I53" i="9"/>
  <c r="BG179" i="9"/>
  <c r="BF179" i="9"/>
  <c r="BE179" i="9"/>
  <c r="BD179" i="9"/>
  <c r="T179" i="9"/>
  <c r="R179" i="9"/>
  <c r="P179" i="9"/>
  <c r="BI179" i="9"/>
  <c r="I49" i="9"/>
  <c r="BG178" i="9"/>
  <c r="BF178" i="9"/>
  <c r="BE178" i="9"/>
  <c r="BD178" i="9"/>
  <c r="T178" i="9"/>
  <c r="R178" i="9"/>
  <c r="P178" i="9"/>
  <c r="BI178" i="9"/>
  <c r="I48" i="9"/>
  <c r="BG177" i="9"/>
  <c r="BF177" i="9"/>
  <c r="BE177" i="9"/>
  <c r="BD177" i="9"/>
  <c r="T177" i="9"/>
  <c r="R177" i="9"/>
  <c r="P177" i="9"/>
  <c r="BI177" i="9"/>
  <c r="I47" i="9"/>
  <c r="BG176" i="9"/>
  <c r="BF176" i="9"/>
  <c r="BE176" i="9"/>
  <c r="BD176" i="9"/>
  <c r="T176" i="9"/>
  <c r="R176" i="9"/>
  <c r="P176" i="9"/>
  <c r="BI176" i="9"/>
  <c r="I46" i="9"/>
  <c r="BG175" i="9"/>
  <c r="BF175" i="9"/>
  <c r="BE175" i="9"/>
  <c r="BD175" i="9"/>
  <c r="T175" i="9"/>
  <c r="R175" i="9"/>
  <c r="P175" i="9"/>
  <c r="BI175" i="9"/>
  <c r="I45" i="9"/>
  <c r="BG174" i="9"/>
  <c r="BF174" i="9"/>
  <c r="BE174" i="9"/>
  <c r="BD174" i="9"/>
  <c r="T174" i="9"/>
  <c r="R174" i="9"/>
  <c r="P174" i="9"/>
  <c r="BI174" i="9"/>
  <c r="I44" i="9"/>
  <c r="BG173" i="9"/>
  <c r="BF173" i="9"/>
  <c r="BE173" i="9"/>
  <c r="BD173" i="9"/>
  <c r="T173" i="9"/>
  <c r="R173" i="9"/>
  <c r="P173" i="9"/>
  <c r="BI173" i="9"/>
  <c r="I43" i="9"/>
  <c r="BG172" i="9"/>
  <c r="BF172" i="9"/>
  <c r="BE172" i="9"/>
  <c r="BD172" i="9"/>
  <c r="T172" i="9"/>
  <c r="R172" i="9"/>
  <c r="P172" i="9"/>
  <c r="BI172" i="9"/>
  <c r="I42" i="9"/>
  <c r="BG171" i="9"/>
  <c r="BF171" i="9"/>
  <c r="BE171" i="9"/>
  <c r="BD171" i="9"/>
  <c r="T171" i="9"/>
  <c r="R171" i="9"/>
  <c r="P171" i="9"/>
  <c r="BI171" i="9"/>
  <c r="I41" i="9"/>
  <c r="BG169" i="9"/>
  <c r="BF169" i="9"/>
  <c r="BE169" i="9"/>
  <c r="BD169" i="9"/>
  <c r="T169" i="9"/>
  <c r="R169" i="9"/>
  <c r="P169" i="9"/>
  <c r="BI169" i="9"/>
  <c r="I37" i="9"/>
  <c r="BG168" i="9"/>
  <c r="BF168" i="9"/>
  <c r="BE168" i="9"/>
  <c r="BD168" i="9"/>
  <c r="T168" i="9"/>
  <c r="R168" i="9"/>
  <c r="P168" i="9"/>
  <c r="BI168" i="9"/>
  <c r="I36" i="9"/>
  <c r="BG167" i="9"/>
  <c r="BF167" i="9"/>
  <c r="BE167" i="9"/>
  <c r="BD167" i="9"/>
  <c r="T167" i="9"/>
  <c r="R167" i="9"/>
  <c r="P167" i="9"/>
  <c r="BI167" i="9"/>
  <c r="I35" i="9"/>
  <c r="BG166" i="9"/>
  <c r="BF166" i="9"/>
  <c r="BE166" i="9"/>
  <c r="BD166" i="9"/>
  <c r="T166" i="9"/>
  <c r="R166" i="9"/>
  <c r="P166" i="9"/>
  <c r="BI166" i="9"/>
  <c r="I34" i="9"/>
  <c r="BG165" i="9"/>
  <c r="BF165" i="9"/>
  <c r="BE165" i="9"/>
  <c r="BD165" i="9"/>
  <c r="T165" i="9"/>
  <c r="R165" i="9"/>
  <c r="P165" i="9"/>
  <c r="BI165" i="9"/>
  <c r="I33" i="9"/>
  <c r="BG164" i="9"/>
  <c r="BF164" i="9"/>
  <c r="BE164" i="9"/>
  <c r="BD164" i="9"/>
  <c r="T164" i="9"/>
  <c r="R164" i="9"/>
  <c r="P164" i="9"/>
  <c r="BI164" i="9"/>
  <c r="I32" i="9"/>
  <c r="BG163" i="9"/>
  <c r="BF163" i="9"/>
  <c r="BE163" i="9"/>
  <c r="BD163" i="9"/>
  <c r="T163" i="9"/>
  <c r="R163" i="9"/>
  <c r="P163" i="9"/>
  <c r="BI163" i="9"/>
  <c r="I31" i="9"/>
  <c r="BG162" i="9"/>
  <c r="BF162" i="9"/>
  <c r="BE162" i="9"/>
  <c r="BD162" i="9"/>
  <c r="T162" i="9"/>
  <c r="R162" i="9"/>
  <c r="P162" i="9"/>
  <c r="BI162" i="9"/>
  <c r="I30" i="9"/>
  <c r="BG161" i="9"/>
  <c r="BF161" i="9"/>
  <c r="BE161" i="9"/>
  <c r="BD161" i="9"/>
  <c r="T161" i="9"/>
  <c r="R161" i="9"/>
  <c r="P161" i="9"/>
  <c r="BI161" i="9"/>
  <c r="I29" i="9"/>
  <c r="BG160" i="9"/>
  <c r="BF160" i="9"/>
  <c r="BE160" i="9"/>
  <c r="BD160" i="9"/>
  <c r="T160" i="9"/>
  <c r="R160" i="9"/>
  <c r="P160" i="9"/>
  <c r="BI160" i="9"/>
  <c r="I28" i="9"/>
  <c r="BG159" i="9"/>
  <c r="BF159" i="9"/>
  <c r="BE159" i="9"/>
  <c r="BD159" i="9"/>
  <c r="T159" i="9"/>
  <c r="R159" i="9"/>
  <c r="P159" i="9"/>
  <c r="BI159" i="9"/>
  <c r="I27" i="9"/>
  <c r="BG157" i="9"/>
  <c r="BF157" i="9"/>
  <c r="BE157" i="9"/>
  <c r="BD157" i="9"/>
  <c r="T157" i="9"/>
  <c r="R157" i="9"/>
  <c r="P157" i="9"/>
  <c r="BI157" i="9"/>
  <c r="I23" i="9"/>
  <c r="BG156" i="9"/>
  <c r="BF156" i="9"/>
  <c r="BE156" i="9"/>
  <c r="BD156" i="9"/>
  <c r="T156" i="9"/>
  <c r="R156" i="9"/>
  <c r="P156" i="9"/>
  <c r="BI156" i="9"/>
  <c r="I22" i="9"/>
  <c r="BG154" i="9"/>
  <c r="BF154" i="9"/>
  <c r="BE154" i="9"/>
  <c r="BD154" i="9"/>
  <c r="T154" i="9"/>
  <c r="R154" i="9"/>
  <c r="P154" i="9"/>
  <c r="BI154" i="9"/>
  <c r="I18" i="9"/>
  <c r="BG153" i="9"/>
  <c r="BF153" i="9"/>
  <c r="BE153" i="9"/>
  <c r="BD153" i="9"/>
  <c r="T153" i="9"/>
  <c r="R153" i="9"/>
  <c r="P153" i="9"/>
  <c r="BI153" i="9"/>
  <c r="I17" i="9"/>
  <c r="BG151" i="9"/>
  <c r="BF151" i="9"/>
  <c r="BE151" i="9"/>
  <c r="BD151" i="9"/>
  <c r="T151" i="9"/>
  <c r="R151" i="9"/>
  <c r="P151" i="9"/>
  <c r="BI151" i="9"/>
  <c r="I13" i="9"/>
  <c r="BG150" i="9"/>
  <c r="BF150" i="9"/>
  <c r="BE150" i="9"/>
  <c r="BD150" i="9"/>
  <c r="T150" i="9"/>
  <c r="R150" i="9"/>
  <c r="P150" i="9"/>
  <c r="BI150" i="9"/>
  <c r="I12" i="9"/>
  <c r="BG149" i="9"/>
  <c r="BF149" i="9"/>
  <c r="BE149" i="9"/>
  <c r="BD149" i="9"/>
  <c r="T149" i="9"/>
  <c r="R149" i="9"/>
  <c r="P149" i="9"/>
  <c r="BI149" i="9"/>
  <c r="I11" i="9"/>
  <c r="BI342" i="8"/>
  <c r="BH342" i="8"/>
  <c r="BG342" i="8"/>
  <c r="BF342" i="8"/>
  <c r="U342" i="8"/>
  <c r="U341" i="8" s="1"/>
  <c r="S342" i="8"/>
  <c r="S341" i="8" s="1"/>
  <c r="Q342" i="8"/>
  <c r="Q341" i="8" s="1"/>
  <c r="BK342" i="8"/>
  <c r="BK341" i="8" s="1"/>
  <c r="I133" i="8" s="1"/>
  <c r="AV133" i="8" s="1"/>
  <c r="I134" i="8"/>
  <c r="BI340" i="8"/>
  <c r="BH340" i="8"/>
  <c r="BG340" i="8"/>
  <c r="BF340" i="8"/>
  <c r="U340" i="8"/>
  <c r="S340" i="8"/>
  <c r="Q340" i="8"/>
  <c r="BK340" i="8"/>
  <c r="I130" i="8"/>
  <c r="BI337" i="8"/>
  <c r="BH337" i="8"/>
  <c r="BG337" i="8"/>
  <c r="BF337" i="8"/>
  <c r="U337" i="8"/>
  <c r="S337" i="8"/>
  <c r="Q337" i="8"/>
  <c r="BK337" i="8"/>
  <c r="I127" i="8"/>
  <c r="BI335" i="8"/>
  <c r="BH335" i="8"/>
  <c r="BG335" i="8"/>
  <c r="BF335" i="8"/>
  <c r="U335" i="8"/>
  <c r="S335" i="8"/>
  <c r="Q335" i="8"/>
  <c r="BK335" i="8"/>
  <c r="I125" i="8"/>
  <c r="BI332" i="8"/>
  <c r="BH332" i="8"/>
  <c r="BG332" i="8"/>
  <c r="BF332" i="8"/>
  <c r="U332" i="8"/>
  <c r="S332" i="8"/>
  <c r="Q332" i="8"/>
  <c r="BK332" i="8"/>
  <c r="I122" i="8"/>
  <c r="BI329" i="8"/>
  <c r="BH329" i="8"/>
  <c r="BG329" i="8"/>
  <c r="BF329" i="8"/>
  <c r="U329" i="8"/>
  <c r="S329" i="8"/>
  <c r="Q329" i="8"/>
  <c r="BK329" i="8"/>
  <c r="I119" i="8"/>
  <c r="BI324" i="8"/>
  <c r="BH324" i="8"/>
  <c r="BG324" i="8"/>
  <c r="BF324" i="8"/>
  <c r="U324" i="8"/>
  <c r="S324" i="8"/>
  <c r="Q324" i="8"/>
  <c r="BK324" i="8"/>
  <c r="I114" i="8"/>
  <c r="BI321" i="8"/>
  <c r="BH321" i="8"/>
  <c r="BG321" i="8"/>
  <c r="BF321" i="8"/>
  <c r="U321" i="8"/>
  <c r="S321" i="8"/>
  <c r="Q321" i="8"/>
  <c r="BK321" i="8"/>
  <c r="I111" i="8"/>
  <c r="BI319" i="8"/>
  <c r="BH319" i="8"/>
  <c r="BG319" i="8"/>
  <c r="BF319" i="8"/>
  <c r="U319" i="8"/>
  <c r="S319" i="8"/>
  <c r="Q319" i="8"/>
  <c r="BK319" i="8"/>
  <c r="I109" i="8"/>
  <c r="BI316" i="8"/>
  <c r="BH316" i="8"/>
  <c r="BG316" i="8"/>
  <c r="BF316" i="8"/>
  <c r="U316" i="8"/>
  <c r="S316" i="8"/>
  <c r="Q316" i="8"/>
  <c r="BK316" i="8"/>
  <c r="I106" i="8"/>
  <c r="BI314" i="8"/>
  <c r="BH314" i="8"/>
  <c r="BG314" i="8"/>
  <c r="BF314" i="8"/>
  <c r="U314" i="8"/>
  <c r="S314" i="8"/>
  <c r="Q314" i="8"/>
  <c r="BK314" i="8"/>
  <c r="I104" i="8"/>
  <c r="BI313" i="8"/>
  <c r="BH313" i="8"/>
  <c r="BG313" i="8"/>
  <c r="BF313" i="8"/>
  <c r="U313" i="8"/>
  <c r="S313" i="8"/>
  <c r="Q313" i="8"/>
  <c r="BK313" i="8"/>
  <c r="I103" i="8"/>
  <c r="BI310" i="8"/>
  <c r="BH310" i="8"/>
  <c r="BG310" i="8"/>
  <c r="BF310" i="8"/>
  <c r="U310" i="8"/>
  <c r="S310" i="8"/>
  <c r="Q310" i="8"/>
  <c r="BK310" i="8"/>
  <c r="I100" i="8"/>
  <c r="BI309" i="8"/>
  <c r="BH309" i="8"/>
  <c r="BG309" i="8"/>
  <c r="BF309" i="8"/>
  <c r="U309" i="8"/>
  <c r="S309" i="8"/>
  <c r="Q309" i="8"/>
  <c r="BK309" i="8"/>
  <c r="I99" i="8"/>
  <c r="BI308" i="8"/>
  <c r="BH308" i="8"/>
  <c r="BG308" i="8"/>
  <c r="BF308" i="8"/>
  <c r="U308" i="8"/>
  <c r="S308" i="8"/>
  <c r="Q308" i="8"/>
  <c r="BK308" i="8"/>
  <c r="I98" i="8"/>
  <c r="BI307" i="8"/>
  <c r="BH307" i="8"/>
  <c r="BG307" i="8"/>
  <c r="BF307" i="8"/>
  <c r="U307" i="8"/>
  <c r="S307" i="8"/>
  <c r="Q307" i="8"/>
  <c r="BK307" i="8"/>
  <c r="I97" i="8"/>
  <c r="BI304" i="8"/>
  <c r="BH304" i="8"/>
  <c r="BG304" i="8"/>
  <c r="BF304" i="8"/>
  <c r="U304" i="8"/>
  <c r="S304" i="8"/>
  <c r="Q304" i="8"/>
  <c r="BK304" i="8"/>
  <c r="I94" i="8"/>
  <c r="BI300" i="8"/>
  <c r="BH300" i="8"/>
  <c r="BG300" i="8"/>
  <c r="BF300" i="8"/>
  <c r="U300" i="8"/>
  <c r="S300" i="8"/>
  <c r="Q300" i="8"/>
  <c r="BK300" i="8"/>
  <c r="I90" i="8"/>
  <c r="BI296" i="8"/>
  <c r="BH296" i="8"/>
  <c r="BG296" i="8"/>
  <c r="BF296" i="8"/>
  <c r="U296" i="8"/>
  <c r="S296" i="8"/>
  <c r="Q296" i="8"/>
  <c r="BK296" i="8"/>
  <c r="I86" i="8"/>
  <c r="BI291" i="8"/>
  <c r="BH291" i="8"/>
  <c r="BG291" i="8"/>
  <c r="BF291" i="8"/>
  <c r="U291" i="8"/>
  <c r="S291" i="8"/>
  <c r="Q291" i="8"/>
  <c r="BK291" i="8"/>
  <c r="I79" i="8"/>
  <c r="BI288" i="8"/>
  <c r="BH288" i="8"/>
  <c r="BG288" i="8"/>
  <c r="BF288" i="8"/>
  <c r="U288" i="8"/>
  <c r="S288" i="8"/>
  <c r="Q288" i="8"/>
  <c r="BK288" i="8"/>
  <c r="I76" i="8"/>
  <c r="BI286" i="8"/>
  <c r="BH286" i="8"/>
  <c r="BG286" i="8"/>
  <c r="BF286" i="8"/>
  <c r="U286" i="8"/>
  <c r="S286" i="8"/>
  <c r="Q286" i="8"/>
  <c r="BK286" i="8"/>
  <c r="I74" i="8"/>
  <c r="BI283" i="8"/>
  <c r="BH283" i="8"/>
  <c r="BG283" i="8"/>
  <c r="BF283" i="8"/>
  <c r="U283" i="8"/>
  <c r="S283" i="8"/>
  <c r="Q283" i="8"/>
  <c r="BK283" i="8"/>
  <c r="I71" i="8"/>
  <c r="BI281" i="8"/>
  <c r="BH281" i="8"/>
  <c r="BG281" i="8"/>
  <c r="BF281" i="8"/>
  <c r="U281" i="8"/>
  <c r="S281" i="8"/>
  <c r="Q281" i="8"/>
  <c r="BK281" i="8"/>
  <c r="I69" i="8"/>
  <c r="BI278" i="8"/>
  <c r="BH278" i="8"/>
  <c r="BG278" i="8"/>
  <c r="BF278" i="8"/>
  <c r="U278" i="8"/>
  <c r="S278" i="8"/>
  <c r="Q278" i="8"/>
  <c r="BK278" i="8"/>
  <c r="I66" i="8"/>
  <c r="BI274" i="8"/>
  <c r="BH274" i="8"/>
  <c r="BG274" i="8"/>
  <c r="BF274" i="8"/>
  <c r="U274" i="8"/>
  <c r="S274" i="8"/>
  <c r="Q274" i="8"/>
  <c r="BK274" i="8"/>
  <c r="I62" i="8"/>
  <c r="BI270" i="8"/>
  <c r="BH270" i="8"/>
  <c r="BG270" i="8"/>
  <c r="BF270" i="8"/>
  <c r="U270" i="8"/>
  <c r="S270" i="8"/>
  <c r="Q270" i="8"/>
  <c r="BK270" i="8"/>
  <c r="I58" i="8"/>
  <c r="BI267" i="8"/>
  <c r="BH267" i="8"/>
  <c r="BG267" i="8"/>
  <c r="BF267" i="8"/>
  <c r="U267" i="8"/>
  <c r="U266" i="8" s="1"/>
  <c r="S267" i="8"/>
  <c r="S266" i="8" s="1"/>
  <c r="Q267" i="8"/>
  <c r="Q266" i="8" s="1"/>
  <c r="BK267" i="8"/>
  <c r="BK266" i="8" s="1"/>
  <c r="I52" i="8" s="1"/>
  <c r="AV52" i="8" s="1"/>
  <c r="I53" i="8"/>
  <c r="BI263" i="8"/>
  <c r="BH263" i="8"/>
  <c r="BG263" i="8"/>
  <c r="BF263" i="8"/>
  <c r="U263" i="8"/>
  <c r="U262" i="8" s="1"/>
  <c r="S263" i="8"/>
  <c r="S262" i="8" s="1"/>
  <c r="Q263" i="8"/>
  <c r="Q262" i="8" s="1"/>
  <c r="BK263" i="8"/>
  <c r="BK262" i="8" s="1"/>
  <c r="I46" i="8" s="1"/>
  <c r="AV46" i="8" s="1"/>
  <c r="I47" i="8"/>
  <c r="BI259" i="8"/>
  <c r="BH259" i="8"/>
  <c r="BG259" i="8"/>
  <c r="BF259" i="8"/>
  <c r="U259" i="8"/>
  <c r="S259" i="8"/>
  <c r="Q259" i="8"/>
  <c r="BK259" i="8"/>
  <c r="I41" i="8"/>
  <c r="BI255" i="8"/>
  <c r="BH255" i="8"/>
  <c r="BG255" i="8"/>
  <c r="BF255" i="8"/>
  <c r="U255" i="8"/>
  <c r="S255" i="8"/>
  <c r="Q255" i="8"/>
  <c r="BK255" i="8"/>
  <c r="I37" i="8"/>
  <c r="BI252" i="8"/>
  <c r="BH252" i="8"/>
  <c r="BG252" i="8"/>
  <c r="BF252" i="8"/>
  <c r="U252" i="8"/>
  <c r="S252" i="8"/>
  <c r="Q252" i="8"/>
  <c r="BK252" i="8"/>
  <c r="I34" i="8"/>
  <c r="BI248" i="8"/>
  <c r="BH248" i="8"/>
  <c r="BG248" i="8"/>
  <c r="BF248" i="8"/>
  <c r="U248" i="8"/>
  <c r="S248" i="8"/>
  <c r="Q248" i="8"/>
  <c r="BK248" i="8"/>
  <c r="I30" i="8"/>
  <c r="BI243" i="8"/>
  <c r="BH243" i="8"/>
  <c r="BG243" i="8"/>
  <c r="BF243" i="8"/>
  <c r="U243" i="8"/>
  <c r="S243" i="8"/>
  <c r="Q243" i="8"/>
  <c r="BK243" i="8"/>
  <c r="I25" i="8"/>
  <c r="BI237" i="8"/>
  <c r="BH237" i="8"/>
  <c r="BG237" i="8"/>
  <c r="BF237" i="8"/>
  <c r="U237" i="8"/>
  <c r="S237" i="8"/>
  <c r="Q237" i="8"/>
  <c r="BK237" i="8"/>
  <c r="I19" i="8"/>
  <c r="BI230" i="8"/>
  <c r="BH230" i="8"/>
  <c r="BG230" i="8"/>
  <c r="BF230" i="8"/>
  <c r="U230" i="8"/>
  <c r="S230" i="8"/>
  <c r="Q230" i="8"/>
  <c r="BK230" i="8"/>
  <c r="I12" i="8"/>
  <c r="BO240" i="7"/>
  <c r="BN240" i="7"/>
  <c r="BM240" i="7"/>
  <c r="BL240" i="7"/>
  <c r="AA240" i="7"/>
  <c r="AA239" i="7" s="1"/>
  <c r="Y240" i="7"/>
  <c r="Y239" i="7" s="1"/>
  <c r="W240" i="7"/>
  <c r="W239" i="7" s="1"/>
  <c r="BQ240" i="7"/>
  <c r="BQ239" i="7" s="1"/>
  <c r="I67" i="7" s="1"/>
  <c r="AV67" i="7" s="1"/>
  <c r="I68" i="7"/>
  <c r="BO236" i="7"/>
  <c r="BN236" i="7"/>
  <c r="BM236" i="7"/>
  <c r="BL236" i="7"/>
  <c r="AA236" i="7"/>
  <c r="Y236" i="7"/>
  <c r="W236" i="7"/>
  <c r="BQ236" i="7"/>
  <c r="I62" i="7"/>
  <c r="BO233" i="7"/>
  <c r="BN233" i="7"/>
  <c r="BM233" i="7"/>
  <c r="BL233" i="7"/>
  <c r="AA233" i="7"/>
  <c r="Y233" i="7"/>
  <c r="W233" i="7"/>
  <c r="BQ233" i="7"/>
  <c r="I59" i="7"/>
  <c r="BO229" i="7"/>
  <c r="BN229" i="7"/>
  <c r="BM229" i="7"/>
  <c r="BL229" i="7"/>
  <c r="AA229" i="7"/>
  <c r="Y229" i="7"/>
  <c r="W229" i="7"/>
  <c r="BQ229" i="7"/>
  <c r="I55" i="7"/>
  <c r="BO226" i="7"/>
  <c r="BN226" i="7"/>
  <c r="BM226" i="7"/>
  <c r="BL226" i="7"/>
  <c r="AA226" i="7"/>
  <c r="Y226" i="7"/>
  <c r="W226" i="7"/>
  <c r="BQ226" i="7"/>
  <c r="I52" i="7"/>
  <c r="BO222" i="7"/>
  <c r="BN222" i="7"/>
  <c r="BM222" i="7"/>
  <c r="BL222" i="7"/>
  <c r="AA222" i="7"/>
  <c r="Y222" i="7"/>
  <c r="W222" i="7"/>
  <c r="BQ222" i="7"/>
  <c r="I48" i="7"/>
  <c r="BO219" i="7"/>
  <c r="BN219" i="7"/>
  <c r="BM219" i="7"/>
  <c r="BL219" i="7"/>
  <c r="AA219" i="7"/>
  <c r="Y219" i="7"/>
  <c r="W219" i="7"/>
  <c r="BQ219" i="7"/>
  <c r="I45" i="7"/>
  <c r="BO215" i="7"/>
  <c r="BN215" i="7"/>
  <c r="BM215" i="7"/>
  <c r="BL215" i="7"/>
  <c r="AA215" i="7"/>
  <c r="Y215" i="7"/>
  <c r="W215" i="7"/>
  <c r="BQ215" i="7"/>
  <c r="I41" i="7"/>
  <c r="BO213" i="7"/>
  <c r="BN213" i="7"/>
  <c r="BM213" i="7"/>
  <c r="BL213" i="7"/>
  <c r="AA213" i="7"/>
  <c r="Y213" i="7"/>
  <c r="W213" i="7"/>
  <c r="BQ213" i="7"/>
  <c r="I39" i="7"/>
  <c r="BO210" i="7"/>
  <c r="BN210" i="7"/>
  <c r="BM210" i="7"/>
  <c r="BL210" i="7"/>
  <c r="AA210" i="7"/>
  <c r="Y210" i="7"/>
  <c r="W210" i="7"/>
  <c r="BQ210" i="7"/>
  <c r="I36" i="7"/>
  <c r="BO204" i="7"/>
  <c r="BN204" i="7"/>
  <c r="BM204" i="7"/>
  <c r="BL204" i="7"/>
  <c r="AA204" i="7"/>
  <c r="Y204" i="7"/>
  <c r="W204" i="7"/>
  <c r="BQ204" i="7"/>
  <c r="I30" i="7"/>
  <c r="BO200" i="7"/>
  <c r="BN200" i="7"/>
  <c r="BM200" i="7"/>
  <c r="BL200" i="7"/>
  <c r="AA200" i="7"/>
  <c r="Y200" i="7"/>
  <c r="W200" i="7"/>
  <c r="BQ200" i="7"/>
  <c r="BQ199" i="7" s="1"/>
  <c r="I23" i="7" s="1"/>
  <c r="AV23" i="7" s="1"/>
  <c r="I24" i="7"/>
  <c r="BO196" i="7"/>
  <c r="BN196" i="7"/>
  <c r="BM196" i="7"/>
  <c r="BL196" i="7"/>
  <c r="AA196" i="7"/>
  <c r="Y196" i="7"/>
  <c r="W196" i="7"/>
  <c r="BQ196" i="7"/>
  <c r="I18" i="7"/>
  <c r="BO190" i="7"/>
  <c r="BN190" i="7"/>
  <c r="BM190" i="7"/>
  <c r="BL190" i="7"/>
  <c r="AA190" i="7"/>
  <c r="Y190" i="7"/>
  <c r="W190" i="7"/>
  <c r="BQ190" i="7"/>
  <c r="I12" i="7"/>
  <c r="BK404" i="6"/>
  <c r="BJ404" i="6"/>
  <c r="BI404" i="6"/>
  <c r="BH404" i="6"/>
  <c r="W404" i="6"/>
  <c r="W403" i="6" s="1"/>
  <c r="U404" i="6"/>
  <c r="U403" i="6" s="1"/>
  <c r="S404" i="6"/>
  <c r="S403" i="6" s="1"/>
  <c r="BM404" i="6"/>
  <c r="BM403" i="6" s="1"/>
  <c r="I176" i="6" s="1"/>
  <c r="AV176" i="6" s="1"/>
  <c r="I177" i="6"/>
  <c r="BK401" i="6"/>
  <c r="BJ401" i="6"/>
  <c r="BI401" i="6"/>
  <c r="BH401" i="6"/>
  <c r="W401" i="6"/>
  <c r="U401" i="6"/>
  <c r="S401" i="6"/>
  <c r="BM401" i="6"/>
  <c r="I172" i="6"/>
  <c r="BK398" i="6"/>
  <c r="BJ398" i="6"/>
  <c r="BI398" i="6"/>
  <c r="BH398" i="6"/>
  <c r="W398" i="6"/>
  <c r="U398" i="6"/>
  <c r="S398" i="6"/>
  <c r="BM398" i="6"/>
  <c r="I169" i="6"/>
  <c r="BK396" i="6"/>
  <c r="BJ396" i="6"/>
  <c r="BI396" i="6"/>
  <c r="BH396" i="6"/>
  <c r="W396" i="6"/>
  <c r="U396" i="6"/>
  <c r="S396" i="6"/>
  <c r="BM396" i="6"/>
  <c r="I167" i="6"/>
  <c r="BK394" i="6"/>
  <c r="BJ394" i="6"/>
  <c r="BI394" i="6"/>
  <c r="BH394" i="6"/>
  <c r="W394" i="6"/>
  <c r="U394" i="6"/>
  <c r="S394" i="6"/>
  <c r="BM394" i="6"/>
  <c r="I165" i="6"/>
  <c r="BK391" i="6"/>
  <c r="BJ391" i="6"/>
  <c r="BI391" i="6"/>
  <c r="BH391" i="6"/>
  <c r="W391" i="6"/>
  <c r="U391" i="6"/>
  <c r="S391" i="6"/>
  <c r="BM391" i="6"/>
  <c r="I162" i="6"/>
  <c r="BK389" i="6"/>
  <c r="BJ389" i="6"/>
  <c r="BI389" i="6"/>
  <c r="BH389" i="6"/>
  <c r="W389" i="6"/>
  <c r="U389" i="6"/>
  <c r="S389" i="6"/>
  <c r="BM389" i="6"/>
  <c r="I160" i="6"/>
  <c r="BK387" i="6"/>
  <c r="BJ387" i="6"/>
  <c r="BI387" i="6"/>
  <c r="BH387" i="6"/>
  <c r="W387" i="6"/>
  <c r="U387" i="6"/>
  <c r="S387" i="6"/>
  <c r="BM387" i="6"/>
  <c r="I158" i="6"/>
  <c r="BK386" i="6"/>
  <c r="BJ386" i="6"/>
  <c r="BI386" i="6"/>
  <c r="BH386" i="6"/>
  <c r="W386" i="6"/>
  <c r="U386" i="6"/>
  <c r="S386" i="6"/>
  <c r="BM386" i="6"/>
  <c r="I157" i="6"/>
  <c r="BK383" i="6"/>
  <c r="BJ383" i="6"/>
  <c r="BI383" i="6"/>
  <c r="BH383" i="6"/>
  <c r="W383" i="6"/>
  <c r="U383" i="6"/>
  <c r="S383" i="6"/>
  <c r="BM383" i="6"/>
  <c r="I154" i="6"/>
  <c r="BK379" i="6"/>
  <c r="BJ379" i="6"/>
  <c r="BI379" i="6"/>
  <c r="BH379" i="6"/>
  <c r="W379" i="6"/>
  <c r="U379" i="6"/>
  <c r="S379" i="6"/>
  <c r="BM379" i="6"/>
  <c r="I150" i="6"/>
  <c r="BK378" i="6"/>
  <c r="BJ378" i="6"/>
  <c r="BI378" i="6"/>
  <c r="BH378" i="6"/>
  <c r="W378" i="6"/>
  <c r="U378" i="6"/>
  <c r="S378" i="6"/>
  <c r="BM378" i="6"/>
  <c r="I149" i="6"/>
  <c r="BK376" i="6"/>
  <c r="BJ376" i="6"/>
  <c r="BI376" i="6"/>
  <c r="BH376" i="6"/>
  <c r="W376" i="6"/>
  <c r="U376" i="6"/>
  <c r="S376" i="6"/>
  <c r="BM376" i="6"/>
  <c r="I147" i="6"/>
  <c r="BK373" i="6"/>
  <c r="BJ373" i="6"/>
  <c r="BI373" i="6"/>
  <c r="BH373" i="6"/>
  <c r="W373" i="6"/>
  <c r="U373" i="6"/>
  <c r="S373" i="6"/>
  <c r="BM373" i="6"/>
  <c r="I144" i="6"/>
  <c r="BK370" i="6"/>
  <c r="BJ370" i="6"/>
  <c r="BI370" i="6"/>
  <c r="BH370" i="6"/>
  <c r="W370" i="6"/>
  <c r="U370" i="6"/>
  <c r="S370" i="6"/>
  <c r="BM370" i="6"/>
  <c r="I141" i="6"/>
  <c r="BK367" i="6"/>
  <c r="BJ367" i="6"/>
  <c r="BI367" i="6"/>
  <c r="BH367" i="6"/>
  <c r="W367" i="6"/>
  <c r="U367" i="6"/>
  <c r="S367" i="6"/>
  <c r="BM367" i="6"/>
  <c r="I138" i="6"/>
  <c r="BK364" i="6"/>
  <c r="BJ364" i="6"/>
  <c r="BI364" i="6"/>
  <c r="BH364" i="6"/>
  <c r="W364" i="6"/>
  <c r="U364" i="6"/>
  <c r="S364" i="6"/>
  <c r="BM364" i="6"/>
  <c r="I135" i="6"/>
  <c r="BK361" i="6"/>
  <c r="BJ361" i="6"/>
  <c r="BI361" i="6"/>
  <c r="BH361" i="6"/>
  <c r="W361" i="6"/>
  <c r="U361" i="6"/>
  <c r="S361" i="6"/>
  <c r="BM361" i="6"/>
  <c r="I132" i="6"/>
  <c r="BK358" i="6"/>
  <c r="BJ358" i="6"/>
  <c r="BI358" i="6"/>
  <c r="BH358" i="6"/>
  <c r="W358" i="6"/>
  <c r="U358" i="6"/>
  <c r="S358" i="6"/>
  <c r="BM358" i="6"/>
  <c r="I129" i="6"/>
  <c r="BK355" i="6"/>
  <c r="BJ355" i="6"/>
  <c r="BI355" i="6"/>
  <c r="BH355" i="6"/>
  <c r="W355" i="6"/>
  <c r="U355" i="6"/>
  <c r="S355" i="6"/>
  <c r="BM355" i="6"/>
  <c r="I126" i="6"/>
  <c r="BK351" i="6"/>
  <c r="BJ351" i="6"/>
  <c r="BI351" i="6"/>
  <c r="BH351" i="6"/>
  <c r="W351" i="6"/>
  <c r="U351" i="6"/>
  <c r="S351" i="6"/>
  <c r="BM351" i="6"/>
  <c r="I122" i="6"/>
  <c r="BK348" i="6"/>
  <c r="BJ348" i="6"/>
  <c r="BI348" i="6"/>
  <c r="BH348" i="6"/>
  <c r="W348" i="6"/>
  <c r="U348" i="6"/>
  <c r="S348" i="6"/>
  <c r="BM348" i="6"/>
  <c r="I119" i="6"/>
  <c r="BK347" i="6"/>
  <c r="BJ347" i="6"/>
  <c r="BI347" i="6"/>
  <c r="BH347" i="6"/>
  <c r="W347" i="6"/>
  <c r="U347" i="6"/>
  <c r="S347" i="6"/>
  <c r="BM347" i="6"/>
  <c r="I118" i="6"/>
  <c r="BK343" i="6"/>
  <c r="BJ343" i="6"/>
  <c r="BI343" i="6"/>
  <c r="BH343" i="6"/>
  <c r="W343" i="6"/>
  <c r="U343" i="6"/>
  <c r="S343" i="6"/>
  <c r="BM343" i="6"/>
  <c r="I114" i="6"/>
  <c r="BK342" i="6"/>
  <c r="BJ342" i="6"/>
  <c r="BI342" i="6"/>
  <c r="BH342" i="6"/>
  <c r="W342" i="6"/>
  <c r="U342" i="6"/>
  <c r="S342" i="6"/>
  <c r="BM342" i="6"/>
  <c r="I113" i="6"/>
  <c r="BK341" i="6"/>
  <c r="BJ341" i="6"/>
  <c r="BI341" i="6"/>
  <c r="BH341" i="6"/>
  <c r="W341" i="6"/>
  <c r="U341" i="6"/>
  <c r="S341" i="6"/>
  <c r="BM341" i="6"/>
  <c r="I112" i="6"/>
  <c r="BK337" i="6"/>
  <c r="BJ337" i="6"/>
  <c r="BI337" i="6"/>
  <c r="BH337" i="6"/>
  <c r="W337" i="6"/>
  <c r="U337" i="6"/>
  <c r="S337" i="6"/>
  <c r="BM337" i="6"/>
  <c r="I108" i="6"/>
  <c r="BK336" i="6"/>
  <c r="BJ336" i="6"/>
  <c r="BI336" i="6"/>
  <c r="BH336" i="6"/>
  <c r="W336" i="6"/>
  <c r="U336" i="6"/>
  <c r="S336" i="6"/>
  <c r="BM336" i="6"/>
  <c r="I107" i="6"/>
  <c r="BK332" i="6"/>
  <c r="BJ332" i="6"/>
  <c r="BI332" i="6"/>
  <c r="BH332" i="6"/>
  <c r="W332" i="6"/>
  <c r="U332" i="6"/>
  <c r="S332" i="6"/>
  <c r="BM332" i="6"/>
  <c r="I103" i="6"/>
  <c r="BK331" i="6"/>
  <c r="BJ331" i="6"/>
  <c r="BI331" i="6"/>
  <c r="BH331" i="6"/>
  <c r="W331" i="6"/>
  <c r="U331" i="6"/>
  <c r="S331" i="6"/>
  <c r="BM331" i="6"/>
  <c r="I102" i="6"/>
  <c r="BK325" i="6"/>
  <c r="BJ325" i="6"/>
  <c r="BI325" i="6"/>
  <c r="BH325" i="6"/>
  <c r="W325" i="6"/>
  <c r="U325" i="6"/>
  <c r="S325" i="6"/>
  <c r="BM325" i="6"/>
  <c r="I96" i="6"/>
  <c r="BK324" i="6"/>
  <c r="BJ324" i="6"/>
  <c r="BI324" i="6"/>
  <c r="BH324" i="6"/>
  <c r="W324" i="6"/>
  <c r="U324" i="6"/>
  <c r="S324" i="6"/>
  <c r="BM324" i="6"/>
  <c r="I95" i="6"/>
  <c r="BK323" i="6"/>
  <c r="BJ323" i="6"/>
  <c r="BI323" i="6"/>
  <c r="BH323" i="6"/>
  <c r="W323" i="6"/>
  <c r="U323" i="6"/>
  <c r="S323" i="6"/>
  <c r="BM323" i="6"/>
  <c r="I94" i="6"/>
  <c r="BK319" i="6"/>
  <c r="BJ319" i="6"/>
  <c r="BI319" i="6"/>
  <c r="BH319" i="6"/>
  <c r="W319" i="6"/>
  <c r="U319" i="6"/>
  <c r="S319" i="6"/>
  <c r="BM319" i="6"/>
  <c r="I90" i="6"/>
  <c r="BK317" i="6"/>
  <c r="BJ317" i="6"/>
  <c r="BI317" i="6"/>
  <c r="BH317" i="6"/>
  <c r="W317" i="6"/>
  <c r="U317" i="6"/>
  <c r="S317" i="6"/>
  <c r="BM317" i="6"/>
  <c r="I88" i="6"/>
  <c r="BK314" i="6"/>
  <c r="BJ314" i="6"/>
  <c r="BI314" i="6"/>
  <c r="BH314" i="6"/>
  <c r="W314" i="6"/>
  <c r="U314" i="6"/>
  <c r="S314" i="6"/>
  <c r="BM314" i="6"/>
  <c r="I85" i="6"/>
  <c r="BK310" i="6"/>
  <c r="BJ310" i="6"/>
  <c r="BI310" i="6"/>
  <c r="BH310" i="6"/>
  <c r="W310" i="6"/>
  <c r="U310" i="6"/>
  <c r="S310" i="6"/>
  <c r="BM310" i="6"/>
  <c r="I79" i="6"/>
  <c r="BK304" i="6"/>
  <c r="BJ304" i="6"/>
  <c r="BI304" i="6"/>
  <c r="BH304" i="6"/>
  <c r="W304" i="6"/>
  <c r="U304" i="6"/>
  <c r="S304" i="6"/>
  <c r="BM304" i="6"/>
  <c r="I73" i="6"/>
  <c r="BK301" i="6"/>
  <c r="BJ301" i="6"/>
  <c r="BI301" i="6"/>
  <c r="BH301" i="6"/>
  <c r="W301" i="6"/>
  <c r="U301" i="6"/>
  <c r="S301" i="6"/>
  <c r="BM301" i="6"/>
  <c r="I68" i="6"/>
  <c r="BK297" i="6"/>
  <c r="BJ297" i="6"/>
  <c r="BI297" i="6"/>
  <c r="BH297" i="6"/>
  <c r="W297" i="6"/>
  <c r="U297" i="6"/>
  <c r="S297" i="6"/>
  <c r="BM297" i="6"/>
  <c r="I64" i="6"/>
  <c r="BK295" i="6"/>
  <c r="BJ295" i="6"/>
  <c r="BI295" i="6"/>
  <c r="BH295" i="6"/>
  <c r="W295" i="6"/>
  <c r="U295" i="6"/>
  <c r="S295" i="6"/>
  <c r="BM295" i="6"/>
  <c r="I62" i="6"/>
  <c r="BK286" i="6"/>
  <c r="BJ286" i="6"/>
  <c r="BI286" i="6"/>
  <c r="BH286" i="6"/>
  <c r="W286" i="6"/>
  <c r="U286" i="6"/>
  <c r="S286" i="6"/>
  <c r="BM286" i="6"/>
  <c r="I53" i="6"/>
  <c r="BK283" i="6"/>
  <c r="BJ283" i="6"/>
  <c r="BI283" i="6"/>
  <c r="BH283" i="6"/>
  <c r="W283" i="6"/>
  <c r="U283" i="6"/>
  <c r="S283" i="6"/>
  <c r="BM283" i="6"/>
  <c r="I50" i="6"/>
  <c r="BK278" i="6"/>
  <c r="BJ278" i="6"/>
  <c r="BI278" i="6"/>
  <c r="BH278" i="6"/>
  <c r="W278" i="6"/>
  <c r="U278" i="6"/>
  <c r="S278" i="6"/>
  <c r="BM278" i="6"/>
  <c r="I45" i="6"/>
  <c r="BK277" i="6"/>
  <c r="BJ277" i="6"/>
  <c r="BI277" i="6"/>
  <c r="BH277" i="6"/>
  <c r="W277" i="6"/>
  <c r="U277" i="6"/>
  <c r="S277" i="6"/>
  <c r="BM277" i="6"/>
  <c r="I44" i="6"/>
  <c r="BK273" i="6"/>
  <c r="BJ273" i="6"/>
  <c r="BI273" i="6"/>
  <c r="BH273" i="6"/>
  <c r="W273" i="6"/>
  <c r="U273" i="6"/>
  <c r="S273" i="6"/>
  <c r="BM273" i="6"/>
  <c r="I40" i="6"/>
  <c r="BK268" i="6"/>
  <c r="BJ268" i="6"/>
  <c r="BI268" i="6"/>
  <c r="BH268" i="6"/>
  <c r="W268" i="6"/>
  <c r="U268" i="6"/>
  <c r="S268" i="6"/>
  <c r="BM268" i="6"/>
  <c r="I35" i="6"/>
  <c r="BK263" i="6"/>
  <c r="BJ263" i="6"/>
  <c r="BI263" i="6"/>
  <c r="BH263" i="6"/>
  <c r="W263" i="6"/>
  <c r="U263" i="6"/>
  <c r="S263" i="6"/>
  <c r="BM263" i="6"/>
  <c r="I30" i="6"/>
  <c r="BK251" i="6"/>
  <c r="BJ251" i="6"/>
  <c r="BI251" i="6"/>
  <c r="BH251" i="6"/>
  <c r="W251" i="6"/>
  <c r="U251" i="6"/>
  <c r="S251" i="6"/>
  <c r="BM251" i="6"/>
  <c r="I18" i="6"/>
  <c r="BK248" i="6"/>
  <c r="BJ248" i="6"/>
  <c r="BI248" i="6"/>
  <c r="BH248" i="6"/>
  <c r="W248" i="6"/>
  <c r="U248" i="6"/>
  <c r="S248" i="6"/>
  <c r="BM248" i="6"/>
  <c r="I15" i="6"/>
  <c r="BK245" i="6"/>
  <c r="BJ245" i="6"/>
  <c r="BI245" i="6"/>
  <c r="BH245" i="6"/>
  <c r="W245" i="6"/>
  <c r="U245" i="6"/>
  <c r="S245" i="6"/>
  <c r="BM245" i="6"/>
  <c r="I12" i="6"/>
  <c r="BN203" i="5"/>
  <c r="BM203" i="5"/>
  <c r="BL203" i="5"/>
  <c r="BK203" i="5"/>
  <c r="Z203" i="5"/>
  <c r="X203" i="5"/>
  <c r="V203" i="5"/>
  <c r="BP203" i="5"/>
  <c r="I59" i="5"/>
  <c r="AV59" i="5" s="1"/>
  <c r="BN201" i="5"/>
  <c r="BM201" i="5"/>
  <c r="BL201" i="5"/>
  <c r="BK201" i="5"/>
  <c r="Z201" i="5"/>
  <c r="X201" i="5"/>
  <c r="V201" i="5"/>
  <c r="BP201" i="5"/>
  <c r="I57" i="5"/>
  <c r="AV57" i="5" s="1"/>
  <c r="BN196" i="5"/>
  <c r="BM196" i="5"/>
  <c r="BL196" i="5"/>
  <c r="BK196" i="5"/>
  <c r="Z196" i="5"/>
  <c r="X196" i="5"/>
  <c r="V196" i="5"/>
  <c r="BP196" i="5"/>
  <c r="I50" i="5"/>
  <c r="AV50" i="5" s="1"/>
  <c r="BN194" i="5"/>
  <c r="BM194" i="5"/>
  <c r="BL194" i="5"/>
  <c r="BK194" i="5"/>
  <c r="Z194" i="5"/>
  <c r="X194" i="5"/>
  <c r="V194" i="5"/>
  <c r="BP194" i="5"/>
  <c r="I48" i="5"/>
  <c r="AV48" i="5" s="1"/>
  <c r="BN191" i="5"/>
  <c r="BM191" i="5"/>
  <c r="BL191" i="5"/>
  <c r="BK191" i="5"/>
  <c r="Z191" i="5"/>
  <c r="X191" i="5"/>
  <c r="V191" i="5"/>
  <c r="BP191" i="5"/>
  <c r="I45" i="5"/>
  <c r="AV45" i="5" s="1"/>
  <c r="BN188" i="5"/>
  <c r="BM188" i="5"/>
  <c r="BL188" i="5"/>
  <c r="BK188" i="5"/>
  <c r="Z188" i="5"/>
  <c r="X188" i="5"/>
  <c r="V188" i="5"/>
  <c r="BP188" i="5"/>
  <c r="I42" i="5"/>
  <c r="AV42" i="5" s="1"/>
  <c r="BN182" i="5"/>
  <c r="BM182" i="5"/>
  <c r="BL182" i="5"/>
  <c r="BK182" i="5"/>
  <c r="Z182" i="5"/>
  <c r="X182" i="5"/>
  <c r="V182" i="5"/>
  <c r="BP182" i="5"/>
  <c r="I36" i="5"/>
  <c r="AV36" i="5" s="1"/>
  <c r="BN177" i="5"/>
  <c r="BM177" i="5"/>
  <c r="BL177" i="5"/>
  <c r="BK177" i="5"/>
  <c r="Z177" i="5"/>
  <c r="X177" i="5"/>
  <c r="V177" i="5"/>
  <c r="BP177" i="5"/>
  <c r="I31" i="5"/>
  <c r="AV31" i="5" s="1"/>
  <c r="BN172" i="5"/>
  <c r="BM172" i="5"/>
  <c r="BL172" i="5"/>
  <c r="BK172" i="5"/>
  <c r="Z172" i="5"/>
  <c r="X172" i="5"/>
  <c r="V172" i="5"/>
  <c r="BP172" i="5"/>
  <c r="I26" i="5"/>
  <c r="AV26" i="5" s="1"/>
  <c r="BN167" i="5"/>
  <c r="BM167" i="5"/>
  <c r="BL167" i="5"/>
  <c r="BK167" i="5"/>
  <c r="Z167" i="5"/>
  <c r="X167" i="5"/>
  <c r="V167" i="5"/>
  <c r="BP167" i="5"/>
  <c r="I21" i="5"/>
  <c r="AV21" i="5" s="1"/>
  <c r="BN165" i="5"/>
  <c r="BM165" i="5"/>
  <c r="BL165" i="5"/>
  <c r="BK165" i="5"/>
  <c r="Z165" i="5"/>
  <c r="X165" i="5"/>
  <c r="V165" i="5"/>
  <c r="BP165" i="5"/>
  <c r="I19" i="5"/>
  <c r="AV19" i="5" s="1"/>
  <c r="BN163" i="5"/>
  <c r="BM163" i="5"/>
  <c r="BL163" i="5"/>
  <c r="BK163" i="5"/>
  <c r="Z163" i="5"/>
  <c r="X163" i="5"/>
  <c r="V163" i="5"/>
  <c r="BP163" i="5"/>
  <c r="I17" i="5"/>
  <c r="AV17" i="5" s="1"/>
  <c r="BN161" i="5"/>
  <c r="BM161" i="5"/>
  <c r="BL161" i="5"/>
  <c r="BK161" i="5"/>
  <c r="Z161" i="5"/>
  <c r="X161" i="5"/>
  <c r="V161" i="5"/>
  <c r="BP161" i="5"/>
  <c r="I15" i="5"/>
  <c r="AV15" i="5" s="1"/>
  <c r="BN158" i="5"/>
  <c r="BM158" i="5"/>
  <c r="BL158" i="5"/>
  <c r="BK158" i="5"/>
  <c r="Z158" i="5"/>
  <c r="X158" i="5"/>
  <c r="V158" i="5"/>
  <c r="BP158" i="5"/>
  <c r="I12" i="5"/>
  <c r="AV12" i="5" s="1"/>
  <c r="BK344" i="4"/>
  <c r="BJ344" i="4"/>
  <c r="BI344" i="4"/>
  <c r="BH344" i="4"/>
  <c r="W344" i="4"/>
  <c r="W343" i="4" s="1"/>
  <c r="U344" i="4"/>
  <c r="U343" i="4" s="1"/>
  <c r="S344" i="4"/>
  <c r="S343" i="4" s="1"/>
  <c r="BM344" i="4"/>
  <c r="BM343" i="4" s="1"/>
  <c r="I141" i="4" s="1"/>
  <c r="AV141" i="4" s="1"/>
  <c r="I142" i="4"/>
  <c r="AV142" i="4" s="1"/>
  <c r="BK341" i="4"/>
  <c r="BJ341" i="4"/>
  <c r="BI341" i="4"/>
  <c r="BH341" i="4"/>
  <c r="W341" i="4"/>
  <c r="U341" i="4"/>
  <c r="S341" i="4"/>
  <c r="BM341" i="4"/>
  <c r="I137" i="4"/>
  <c r="AV137" i="4" s="1"/>
  <c r="BK338" i="4"/>
  <c r="BJ338" i="4"/>
  <c r="BI338" i="4"/>
  <c r="BH338" i="4"/>
  <c r="W338" i="4"/>
  <c r="U338" i="4"/>
  <c r="S338" i="4"/>
  <c r="BM338" i="4"/>
  <c r="I134" i="4"/>
  <c r="AV134" i="4" s="1"/>
  <c r="BK334" i="4"/>
  <c r="BJ334" i="4"/>
  <c r="BI334" i="4"/>
  <c r="BH334" i="4"/>
  <c r="W334" i="4"/>
  <c r="U334" i="4"/>
  <c r="S334" i="4"/>
  <c r="BM334" i="4"/>
  <c r="I128" i="4"/>
  <c r="AV128" i="4" s="1"/>
  <c r="BK332" i="4"/>
  <c r="BJ332" i="4"/>
  <c r="BI332" i="4"/>
  <c r="BH332" i="4"/>
  <c r="W332" i="4"/>
  <c r="U332" i="4"/>
  <c r="S332" i="4"/>
  <c r="BM332" i="4"/>
  <c r="I126" i="4"/>
  <c r="AV126" i="4" s="1"/>
  <c r="BK329" i="4"/>
  <c r="BJ329" i="4"/>
  <c r="BI329" i="4"/>
  <c r="BH329" i="4"/>
  <c r="W329" i="4"/>
  <c r="U329" i="4"/>
  <c r="S329" i="4"/>
  <c r="BM329" i="4"/>
  <c r="I123" i="4"/>
  <c r="AV123" i="4" s="1"/>
  <c r="BK325" i="4"/>
  <c r="BJ325" i="4"/>
  <c r="BI325" i="4"/>
  <c r="BH325" i="4"/>
  <c r="W325" i="4"/>
  <c r="U325" i="4"/>
  <c r="S325" i="4"/>
  <c r="BM325" i="4"/>
  <c r="I119" i="4"/>
  <c r="AV119" i="4" s="1"/>
  <c r="BK321" i="4"/>
  <c r="BJ321" i="4"/>
  <c r="BI321" i="4"/>
  <c r="BH321" i="4"/>
  <c r="W321" i="4"/>
  <c r="U321" i="4"/>
  <c r="S321" i="4"/>
  <c r="BM321" i="4"/>
  <c r="I115" i="4"/>
  <c r="AV115" i="4" s="1"/>
  <c r="BK319" i="4"/>
  <c r="BJ319" i="4"/>
  <c r="BI319" i="4"/>
  <c r="BH319" i="4"/>
  <c r="W319" i="4"/>
  <c r="U319" i="4"/>
  <c r="S319" i="4"/>
  <c r="BM319" i="4"/>
  <c r="I113" i="4"/>
  <c r="AV113" i="4" s="1"/>
  <c r="BK317" i="4"/>
  <c r="BJ317" i="4"/>
  <c r="BI317" i="4"/>
  <c r="BH317" i="4"/>
  <c r="W317" i="4"/>
  <c r="U317" i="4"/>
  <c r="S317" i="4"/>
  <c r="BM317" i="4"/>
  <c r="I111" i="4"/>
  <c r="AV111" i="4" s="1"/>
  <c r="BK315" i="4"/>
  <c r="BJ315" i="4"/>
  <c r="BI315" i="4"/>
  <c r="BH315" i="4"/>
  <c r="W315" i="4"/>
  <c r="U315" i="4"/>
  <c r="S315" i="4"/>
  <c r="BM315" i="4"/>
  <c r="I109" i="4"/>
  <c r="AV109" i="4" s="1"/>
  <c r="BK313" i="4"/>
  <c r="BJ313" i="4"/>
  <c r="BI313" i="4"/>
  <c r="BH313" i="4"/>
  <c r="W313" i="4"/>
  <c r="U313" i="4"/>
  <c r="S313" i="4"/>
  <c r="BM313" i="4"/>
  <c r="I107" i="4"/>
  <c r="AV107" i="4" s="1"/>
  <c r="BK311" i="4"/>
  <c r="BJ311" i="4"/>
  <c r="BI311" i="4"/>
  <c r="BH311" i="4"/>
  <c r="W311" i="4"/>
  <c r="U311" i="4"/>
  <c r="S311" i="4"/>
  <c r="BM311" i="4"/>
  <c r="I105" i="4"/>
  <c r="AV105" i="4" s="1"/>
  <c r="BK309" i="4"/>
  <c r="BJ309" i="4"/>
  <c r="BI309" i="4"/>
  <c r="BH309" i="4"/>
  <c r="W309" i="4"/>
  <c r="U309" i="4"/>
  <c r="S309" i="4"/>
  <c r="BM309" i="4"/>
  <c r="I103" i="4"/>
  <c r="AV103" i="4" s="1"/>
  <c r="BK306" i="4"/>
  <c r="BJ306" i="4"/>
  <c r="BI306" i="4"/>
  <c r="BH306" i="4"/>
  <c r="W306" i="4"/>
  <c r="U306" i="4"/>
  <c r="S306" i="4"/>
  <c r="BM306" i="4"/>
  <c r="I100" i="4"/>
  <c r="AV100" i="4" s="1"/>
  <c r="BK304" i="4"/>
  <c r="BJ304" i="4"/>
  <c r="BI304" i="4"/>
  <c r="BH304" i="4"/>
  <c r="W304" i="4"/>
  <c r="U304" i="4"/>
  <c r="S304" i="4"/>
  <c r="BM304" i="4"/>
  <c r="I98" i="4"/>
  <c r="AV98" i="4" s="1"/>
  <c r="BK302" i="4"/>
  <c r="BJ302" i="4"/>
  <c r="BI302" i="4"/>
  <c r="BH302" i="4"/>
  <c r="W302" i="4"/>
  <c r="U302" i="4"/>
  <c r="S302" i="4"/>
  <c r="BM302" i="4"/>
  <c r="I96" i="4"/>
  <c r="AV96" i="4" s="1"/>
  <c r="BK299" i="4"/>
  <c r="BJ299" i="4"/>
  <c r="BI299" i="4"/>
  <c r="BH299" i="4"/>
  <c r="W299" i="4"/>
  <c r="U299" i="4"/>
  <c r="S299" i="4"/>
  <c r="BM299" i="4"/>
  <c r="I93" i="4"/>
  <c r="AV93" i="4" s="1"/>
  <c r="BK296" i="4"/>
  <c r="BJ296" i="4"/>
  <c r="BI296" i="4"/>
  <c r="BH296" i="4"/>
  <c r="W296" i="4"/>
  <c r="U296" i="4"/>
  <c r="S296" i="4"/>
  <c r="BM296" i="4"/>
  <c r="I90" i="4"/>
  <c r="AV90" i="4" s="1"/>
  <c r="BK293" i="4"/>
  <c r="BJ293" i="4"/>
  <c r="BI293" i="4"/>
  <c r="BH293" i="4"/>
  <c r="W293" i="4"/>
  <c r="U293" i="4"/>
  <c r="S293" i="4"/>
  <c r="BM293" i="4"/>
  <c r="I87" i="4"/>
  <c r="AV87" i="4" s="1"/>
  <c r="BK292" i="4"/>
  <c r="BJ292" i="4"/>
  <c r="BI292" i="4"/>
  <c r="BH292" i="4"/>
  <c r="W292" i="4"/>
  <c r="U292" i="4"/>
  <c r="S292" i="4"/>
  <c r="BM292" i="4"/>
  <c r="I86" i="4"/>
  <c r="AV86" i="4" s="1"/>
  <c r="BK289" i="4"/>
  <c r="BJ289" i="4"/>
  <c r="BI289" i="4"/>
  <c r="BH289" i="4"/>
  <c r="W289" i="4"/>
  <c r="U289" i="4"/>
  <c r="S289" i="4"/>
  <c r="BM289" i="4"/>
  <c r="I83" i="4"/>
  <c r="AV83" i="4" s="1"/>
  <c r="BK288" i="4"/>
  <c r="BJ288" i="4"/>
  <c r="BI288" i="4"/>
  <c r="BH288" i="4"/>
  <c r="W288" i="4"/>
  <c r="U288" i="4"/>
  <c r="S288" i="4"/>
  <c r="BM288" i="4"/>
  <c r="I82" i="4"/>
  <c r="AV82" i="4" s="1"/>
  <c r="BK285" i="4"/>
  <c r="BJ285" i="4"/>
  <c r="BI285" i="4"/>
  <c r="BH285" i="4"/>
  <c r="W285" i="4"/>
  <c r="U285" i="4"/>
  <c r="S285" i="4"/>
  <c r="BM285" i="4"/>
  <c r="I79" i="4"/>
  <c r="AV79" i="4" s="1"/>
  <c r="BK283" i="4"/>
  <c r="BJ283" i="4"/>
  <c r="BI283" i="4"/>
  <c r="BH283" i="4"/>
  <c r="W283" i="4"/>
  <c r="U283" i="4"/>
  <c r="S283" i="4"/>
  <c r="BM283" i="4"/>
  <c r="I77" i="4"/>
  <c r="AV77" i="4" s="1"/>
  <c r="BK280" i="4"/>
  <c r="BJ280" i="4"/>
  <c r="BI280" i="4"/>
  <c r="BH280" i="4"/>
  <c r="W280" i="4"/>
  <c r="U280" i="4"/>
  <c r="S280" i="4"/>
  <c r="BM280" i="4"/>
  <c r="I74" i="4"/>
  <c r="AV74" i="4" s="1"/>
  <c r="BK278" i="4"/>
  <c r="BJ278" i="4"/>
  <c r="BI278" i="4"/>
  <c r="BH278" i="4"/>
  <c r="W278" i="4"/>
  <c r="U278" i="4"/>
  <c r="S278" i="4"/>
  <c r="BM278" i="4"/>
  <c r="I72" i="4"/>
  <c r="AV72" i="4" s="1"/>
  <c r="BK275" i="4"/>
  <c r="BJ275" i="4"/>
  <c r="BI275" i="4"/>
  <c r="BH275" i="4"/>
  <c r="W275" i="4"/>
  <c r="U275" i="4"/>
  <c r="S275" i="4"/>
  <c r="BM275" i="4"/>
  <c r="I69" i="4"/>
  <c r="AV69" i="4" s="1"/>
  <c r="BK268" i="4"/>
  <c r="BJ268" i="4"/>
  <c r="BI268" i="4"/>
  <c r="BH268" i="4"/>
  <c r="W268" i="4"/>
  <c r="U268" i="4"/>
  <c r="S268" i="4"/>
  <c r="BM268" i="4"/>
  <c r="I60" i="4"/>
  <c r="AV60" i="4" s="1"/>
  <c r="BK265" i="4"/>
  <c r="BJ265" i="4"/>
  <c r="BI265" i="4"/>
  <c r="BH265" i="4"/>
  <c r="W265" i="4"/>
  <c r="U265" i="4"/>
  <c r="S265" i="4"/>
  <c r="BM265" i="4"/>
  <c r="I57" i="4"/>
  <c r="AV57" i="4" s="1"/>
  <c r="BK259" i="4"/>
  <c r="BJ259" i="4"/>
  <c r="BI259" i="4"/>
  <c r="BH259" i="4"/>
  <c r="W259" i="4"/>
  <c r="U259" i="4"/>
  <c r="S259" i="4"/>
  <c r="BM259" i="4"/>
  <c r="I51" i="4"/>
  <c r="AV51" i="4" s="1"/>
  <c r="BK257" i="4"/>
  <c r="BJ257" i="4"/>
  <c r="BI257" i="4"/>
  <c r="BH257" i="4"/>
  <c r="W257" i="4"/>
  <c r="U257" i="4"/>
  <c r="S257" i="4"/>
  <c r="BM257" i="4"/>
  <c r="I47" i="4"/>
  <c r="AV47" i="4" s="1"/>
  <c r="BK255" i="4"/>
  <c r="BJ255" i="4"/>
  <c r="BI255" i="4"/>
  <c r="BH255" i="4"/>
  <c r="W255" i="4"/>
  <c r="U255" i="4"/>
  <c r="S255" i="4"/>
  <c r="BM255" i="4"/>
  <c r="I45" i="4"/>
  <c r="AV45" i="4" s="1"/>
  <c r="BK253" i="4"/>
  <c r="BJ253" i="4"/>
  <c r="BI253" i="4"/>
  <c r="BH253" i="4"/>
  <c r="W253" i="4"/>
  <c r="U253" i="4"/>
  <c r="S253" i="4"/>
  <c r="BM253" i="4"/>
  <c r="I43" i="4"/>
  <c r="AV43" i="4" s="1"/>
  <c r="BK248" i="4"/>
  <c r="BJ248" i="4"/>
  <c r="BI248" i="4"/>
  <c r="BH248" i="4"/>
  <c r="W248" i="4"/>
  <c r="U248" i="4"/>
  <c r="S248" i="4"/>
  <c r="BM248" i="4"/>
  <c r="I36" i="4"/>
  <c r="AV36" i="4" s="1"/>
  <c r="BK246" i="4"/>
  <c r="BJ246" i="4"/>
  <c r="BI246" i="4"/>
  <c r="BH246" i="4"/>
  <c r="W246" i="4"/>
  <c r="U246" i="4"/>
  <c r="S246" i="4"/>
  <c r="BM246" i="4"/>
  <c r="I34" i="4"/>
  <c r="AV34" i="4" s="1"/>
  <c r="BK244" i="4"/>
  <c r="BJ244" i="4"/>
  <c r="BI244" i="4"/>
  <c r="BH244" i="4"/>
  <c r="W244" i="4"/>
  <c r="U244" i="4"/>
  <c r="S244" i="4"/>
  <c r="BM244" i="4"/>
  <c r="I32" i="4"/>
  <c r="AV32" i="4" s="1"/>
  <c r="BK240" i="4"/>
  <c r="BJ240" i="4"/>
  <c r="BI240" i="4"/>
  <c r="BH240" i="4"/>
  <c r="W240" i="4"/>
  <c r="U240" i="4"/>
  <c r="S240" i="4"/>
  <c r="BM240" i="4"/>
  <c r="I28" i="4"/>
  <c r="AV28" i="4" s="1"/>
  <c r="BK231" i="4"/>
  <c r="BJ231" i="4"/>
  <c r="BI231" i="4"/>
  <c r="BH231" i="4"/>
  <c r="W231" i="4"/>
  <c r="U231" i="4"/>
  <c r="S231" i="4"/>
  <c r="BM231" i="4"/>
  <c r="I19" i="4"/>
  <c r="AV19" i="4" s="1"/>
  <c r="BK227" i="4"/>
  <c r="BJ227" i="4"/>
  <c r="BI227" i="4"/>
  <c r="BH227" i="4"/>
  <c r="W227" i="4"/>
  <c r="U227" i="4"/>
  <c r="S227" i="4"/>
  <c r="BM227" i="4"/>
  <c r="BK224" i="4"/>
  <c r="BJ224" i="4"/>
  <c r="BI224" i="4"/>
  <c r="BH224" i="4"/>
  <c r="W224" i="4"/>
  <c r="U224" i="4"/>
  <c r="S224" i="4"/>
  <c r="BM224" i="4"/>
  <c r="I12" i="4"/>
  <c r="BI353" i="3"/>
  <c r="BH353" i="3"/>
  <c r="BG353" i="3"/>
  <c r="BF353" i="3"/>
  <c r="U353" i="3"/>
  <c r="S353" i="3"/>
  <c r="Q353" i="3"/>
  <c r="BK353" i="3"/>
  <c r="I105" i="3"/>
  <c r="BI352" i="3"/>
  <c r="BH352" i="3"/>
  <c r="BG352" i="3"/>
  <c r="BF352" i="3"/>
  <c r="U352" i="3"/>
  <c r="S352" i="3"/>
  <c r="Q352" i="3"/>
  <c r="BK352" i="3"/>
  <c r="I104" i="3"/>
  <c r="BI351" i="3"/>
  <c r="BH351" i="3"/>
  <c r="BG351" i="3"/>
  <c r="BF351" i="3"/>
  <c r="U351" i="3"/>
  <c r="S351" i="3"/>
  <c r="Q351" i="3"/>
  <c r="BK351" i="3"/>
  <c r="I103" i="3"/>
  <c r="BI350" i="3"/>
  <c r="BH350" i="3"/>
  <c r="BG350" i="3"/>
  <c r="BF350" i="3"/>
  <c r="U350" i="3"/>
  <c r="S350" i="3"/>
  <c r="Q350" i="3"/>
  <c r="BK350" i="3"/>
  <c r="I102" i="3"/>
  <c r="BI349" i="3"/>
  <c r="BH349" i="3"/>
  <c r="BG349" i="3"/>
  <c r="BF349" i="3"/>
  <c r="U349" i="3"/>
  <c r="S349" i="3"/>
  <c r="Q349" i="3"/>
  <c r="BK349" i="3"/>
  <c r="I101" i="3"/>
  <c r="BI345" i="3"/>
  <c r="BH345" i="3"/>
  <c r="BG345" i="3"/>
  <c r="BF345" i="3"/>
  <c r="U345" i="3"/>
  <c r="S345" i="3"/>
  <c r="Q345" i="3"/>
  <c r="BK345" i="3"/>
  <c r="I95" i="3"/>
  <c r="BI344" i="3"/>
  <c r="BH344" i="3"/>
  <c r="BG344" i="3"/>
  <c r="BF344" i="3"/>
  <c r="U344" i="3"/>
  <c r="S344" i="3"/>
  <c r="Q344" i="3"/>
  <c r="BK344" i="3"/>
  <c r="I94" i="3"/>
  <c r="BI341" i="3"/>
  <c r="BH341" i="3"/>
  <c r="BG341" i="3"/>
  <c r="BF341" i="3"/>
  <c r="U341" i="3"/>
  <c r="S341" i="3"/>
  <c r="Q341" i="3"/>
  <c r="BK341" i="3"/>
  <c r="I91" i="3"/>
  <c r="BI340" i="3"/>
  <c r="BH340" i="3"/>
  <c r="BG340" i="3"/>
  <c r="BF340" i="3"/>
  <c r="U340" i="3"/>
  <c r="S340" i="3"/>
  <c r="Q340" i="3"/>
  <c r="BK340" i="3"/>
  <c r="I90" i="3"/>
  <c r="BI337" i="3"/>
  <c r="BH337" i="3"/>
  <c r="BG337" i="3"/>
  <c r="BF337" i="3"/>
  <c r="U337" i="3"/>
  <c r="S337" i="3"/>
  <c r="Q337" i="3"/>
  <c r="BK337" i="3"/>
  <c r="I87" i="3"/>
  <c r="BI334" i="3"/>
  <c r="BH334" i="3"/>
  <c r="BG334" i="3"/>
  <c r="BF334" i="3"/>
  <c r="U334" i="3"/>
  <c r="S334" i="3"/>
  <c r="Q334" i="3"/>
  <c r="BK334" i="3"/>
  <c r="I84" i="3"/>
  <c r="BI331" i="3"/>
  <c r="BH331" i="3"/>
  <c r="BG331" i="3"/>
  <c r="BF331" i="3"/>
  <c r="U331" i="3"/>
  <c r="S331" i="3"/>
  <c r="Q331" i="3"/>
  <c r="BK331" i="3"/>
  <c r="I81" i="3"/>
  <c r="BI327" i="3"/>
  <c r="BH327" i="3"/>
  <c r="BG327" i="3"/>
  <c r="BF327" i="3"/>
  <c r="U327" i="3"/>
  <c r="S327" i="3"/>
  <c r="Q327" i="3"/>
  <c r="BK327" i="3"/>
  <c r="I77" i="3"/>
  <c r="BI324" i="3"/>
  <c r="BH324" i="3"/>
  <c r="BG324" i="3"/>
  <c r="BF324" i="3"/>
  <c r="U324" i="3"/>
  <c r="S324" i="3"/>
  <c r="Q324" i="3"/>
  <c r="BK324" i="3"/>
  <c r="I74" i="3"/>
  <c r="BI318" i="3"/>
  <c r="BH318" i="3"/>
  <c r="BG318" i="3"/>
  <c r="BF318" i="3"/>
  <c r="U318" i="3"/>
  <c r="S318" i="3"/>
  <c r="Q318" i="3"/>
  <c r="BK318" i="3"/>
  <c r="I68" i="3"/>
  <c r="BI314" i="3"/>
  <c r="BH314" i="3"/>
  <c r="BG314" i="3"/>
  <c r="BF314" i="3"/>
  <c r="U314" i="3"/>
  <c r="S314" i="3"/>
  <c r="Q314" i="3"/>
  <c r="BK314" i="3"/>
  <c r="I62" i="3"/>
  <c r="BI313" i="3"/>
  <c r="BH313" i="3"/>
  <c r="BG313" i="3"/>
  <c r="BF313" i="3"/>
  <c r="U313" i="3"/>
  <c r="S313" i="3"/>
  <c r="Q313" i="3"/>
  <c r="BK313" i="3"/>
  <c r="I61" i="3"/>
  <c r="BI310" i="3"/>
  <c r="BH310" i="3"/>
  <c r="BG310" i="3"/>
  <c r="BF310" i="3"/>
  <c r="U310" i="3"/>
  <c r="S310" i="3"/>
  <c r="Q310" i="3"/>
  <c r="BK310" i="3"/>
  <c r="I58" i="3"/>
  <c r="BI309" i="3"/>
  <c r="BH309" i="3"/>
  <c r="BG309" i="3"/>
  <c r="BF309" i="3"/>
  <c r="U309" i="3"/>
  <c r="S309" i="3"/>
  <c r="Q309" i="3"/>
  <c r="BK309" i="3"/>
  <c r="I57" i="3"/>
  <c r="BI306" i="3"/>
  <c r="BH306" i="3"/>
  <c r="BG306" i="3"/>
  <c r="BF306" i="3"/>
  <c r="U306" i="3"/>
  <c r="S306" i="3"/>
  <c r="Q306" i="3"/>
  <c r="BK306" i="3"/>
  <c r="I54" i="3"/>
  <c r="BI303" i="3"/>
  <c r="BH303" i="3"/>
  <c r="BG303" i="3"/>
  <c r="BF303" i="3"/>
  <c r="U303" i="3"/>
  <c r="S303" i="3"/>
  <c r="Q303" i="3"/>
  <c r="BK303" i="3"/>
  <c r="I51" i="3"/>
  <c r="BI300" i="3"/>
  <c r="BH300" i="3"/>
  <c r="BG300" i="3"/>
  <c r="BF300" i="3"/>
  <c r="U300" i="3"/>
  <c r="S300" i="3"/>
  <c r="Q300" i="3"/>
  <c r="BK300" i="3"/>
  <c r="I48" i="3"/>
  <c r="BI299" i="3"/>
  <c r="BH299" i="3"/>
  <c r="BG299" i="3"/>
  <c r="BF299" i="3"/>
  <c r="U299" i="3"/>
  <c r="S299" i="3"/>
  <c r="Q299" i="3"/>
  <c r="BK299" i="3"/>
  <c r="I47" i="3"/>
  <c r="BI296" i="3"/>
  <c r="BH296" i="3"/>
  <c r="BG296" i="3"/>
  <c r="BF296" i="3"/>
  <c r="U296" i="3"/>
  <c r="S296" i="3"/>
  <c r="Q296" i="3"/>
  <c r="BK296" i="3"/>
  <c r="I44" i="3"/>
  <c r="BI293" i="3"/>
  <c r="BH293" i="3"/>
  <c r="BG293" i="3"/>
  <c r="BF293" i="3"/>
  <c r="U293" i="3"/>
  <c r="S293" i="3"/>
  <c r="Q293" i="3"/>
  <c r="BK293" i="3"/>
  <c r="I41" i="3"/>
  <c r="BI290" i="3"/>
  <c r="BH290" i="3"/>
  <c r="BG290" i="3"/>
  <c r="BF290" i="3"/>
  <c r="U290" i="3"/>
  <c r="S290" i="3"/>
  <c r="Q290" i="3"/>
  <c r="BK290" i="3"/>
  <c r="I38" i="3"/>
  <c r="BI285" i="3"/>
  <c r="BH285" i="3"/>
  <c r="BG285" i="3"/>
  <c r="BF285" i="3"/>
  <c r="U285" i="3"/>
  <c r="S285" i="3"/>
  <c r="Q285" i="3"/>
  <c r="BK285" i="3"/>
  <c r="I33" i="3"/>
  <c r="BI282" i="3"/>
  <c r="BH282" i="3"/>
  <c r="BG282" i="3"/>
  <c r="BF282" i="3"/>
  <c r="U282" i="3"/>
  <c r="S282" i="3"/>
  <c r="Q282" i="3"/>
  <c r="BK282" i="3"/>
  <c r="I30" i="3"/>
  <c r="BI278" i="3"/>
  <c r="BH278" i="3"/>
  <c r="BG278" i="3"/>
  <c r="BF278" i="3"/>
  <c r="U278" i="3"/>
  <c r="S278" i="3"/>
  <c r="Q278" i="3"/>
  <c r="BK278" i="3"/>
  <c r="I26" i="3"/>
  <c r="BI275" i="3"/>
  <c r="BH275" i="3"/>
  <c r="BG275" i="3"/>
  <c r="BF275" i="3"/>
  <c r="U275" i="3"/>
  <c r="S275" i="3"/>
  <c r="Q275" i="3"/>
  <c r="BK275" i="3"/>
  <c r="I23" i="3"/>
  <c r="BI272" i="3"/>
  <c r="BH272" i="3"/>
  <c r="BG272" i="3"/>
  <c r="BF272" i="3"/>
  <c r="U272" i="3"/>
  <c r="S272" i="3"/>
  <c r="Q272" i="3"/>
  <c r="BK272" i="3"/>
  <c r="I20" i="3"/>
  <c r="BI269" i="3"/>
  <c r="BH269" i="3"/>
  <c r="BG269" i="3"/>
  <c r="BF269" i="3"/>
  <c r="U269" i="3"/>
  <c r="S269" i="3"/>
  <c r="Q269" i="3"/>
  <c r="BK269" i="3"/>
  <c r="I17" i="3"/>
  <c r="BI263" i="3"/>
  <c r="BH263" i="3"/>
  <c r="BG263" i="3"/>
  <c r="BF263" i="3"/>
  <c r="U263" i="3"/>
  <c r="S263" i="3"/>
  <c r="Q263" i="3"/>
  <c r="BK263" i="3"/>
  <c r="I11" i="3"/>
  <c r="BF1303" i="2"/>
  <c r="BE1303" i="2"/>
  <c r="BD1303" i="2"/>
  <c r="BC1303" i="2"/>
  <c r="R1369" i="2"/>
  <c r="R1368" i="2" s="1"/>
  <c r="P1369" i="2"/>
  <c r="P1368" i="2" s="1"/>
  <c r="N1369" i="2"/>
  <c r="N1368" i="2" s="1"/>
  <c r="BH1303" i="2"/>
  <c r="BH1302" i="2" s="1"/>
  <c r="I651" i="2" s="1"/>
  <c r="AV651" i="2" s="1"/>
  <c r="I652" i="2"/>
  <c r="BF1298" i="2"/>
  <c r="BE1298" i="2"/>
  <c r="BD1298" i="2"/>
  <c r="BC1298" i="2"/>
  <c r="R1364" i="2"/>
  <c r="P1364" i="2"/>
  <c r="N1364" i="2"/>
  <c r="BH1298" i="2"/>
  <c r="I645" i="2"/>
  <c r="BF1294" i="2"/>
  <c r="BE1294" i="2"/>
  <c r="BD1294" i="2"/>
  <c r="BC1294" i="2"/>
  <c r="R1360" i="2"/>
  <c r="P1360" i="2"/>
  <c r="N1360" i="2"/>
  <c r="BH1294" i="2"/>
  <c r="I641" i="2"/>
  <c r="BF1290" i="2"/>
  <c r="BE1290" i="2"/>
  <c r="BD1290" i="2"/>
  <c r="BC1290" i="2"/>
  <c r="R1356" i="2"/>
  <c r="P1356" i="2"/>
  <c r="N1356" i="2"/>
  <c r="BH1290" i="2"/>
  <c r="I637" i="2"/>
  <c r="BF1287" i="2"/>
  <c r="BE1287" i="2"/>
  <c r="BD1287" i="2"/>
  <c r="BC1287" i="2"/>
  <c r="R1353" i="2"/>
  <c r="P1353" i="2"/>
  <c r="N1353" i="2"/>
  <c r="BH1287" i="2"/>
  <c r="I632" i="2"/>
  <c r="BF1281" i="2"/>
  <c r="BE1281" i="2"/>
  <c r="BD1281" i="2"/>
  <c r="BC1281" i="2"/>
  <c r="R1347" i="2"/>
  <c r="P1347" i="2"/>
  <c r="N1347" i="2"/>
  <c r="BH1281" i="2"/>
  <c r="I626" i="2"/>
  <c r="BF1275" i="2"/>
  <c r="BE1275" i="2"/>
  <c r="BD1275" i="2"/>
  <c r="BC1275" i="2"/>
  <c r="R1341" i="2"/>
  <c r="P1341" i="2"/>
  <c r="N1341" i="2"/>
  <c r="BH1275" i="2"/>
  <c r="I620" i="2"/>
  <c r="BF1273" i="2"/>
  <c r="BE1273" i="2"/>
  <c r="BD1273" i="2"/>
  <c r="BC1273" i="2"/>
  <c r="R1339" i="2"/>
  <c r="P1339" i="2"/>
  <c r="N1339" i="2"/>
  <c r="BH1273" i="2"/>
  <c r="I618" i="2"/>
  <c r="BF1263" i="2"/>
  <c r="BE1263" i="2"/>
  <c r="BD1263" i="2"/>
  <c r="BC1263" i="2"/>
  <c r="R1329" i="2"/>
  <c r="P1329" i="2"/>
  <c r="N1329" i="2"/>
  <c r="BH1263" i="2"/>
  <c r="I608" i="2"/>
  <c r="BF1260" i="2"/>
  <c r="BE1260" i="2"/>
  <c r="BD1260" i="2"/>
  <c r="BC1260" i="2"/>
  <c r="R1326" i="2"/>
  <c r="P1326" i="2"/>
  <c r="N1326" i="2"/>
  <c r="BH1260" i="2"/>
  <c r="I603" i="2"/>
  <c r="BF1257" i="2"/>
  <c r="BE1257" i="2"/>
  <c r="BD1257" i="2"/>
  <c r="BC1257" i="2"/>
  <c r="R1323" i="2"/>
  <c r="P1323" i="2"/>
  <c r="N1323" i="2"/>
  <c r="BH1257" i="2"/>
  <c r="I600" i="2"/>
  <c r="BF1254" i="2"/>
  <c r="BE1254" i="2"/>
  <c r="BD1254" i="2"/>
  <c r="BC1254" i="2"/>
  <c r="R1320" i="2"/>
  <c r="P1320" i="2"/>
  <c r="N1320" i="2"/>
  <c r="BH1254" i="2"/>
  <c r="I597" i="2"/>
  <c r="BF1251" i="2"/>
  <c r="BE1251" i="2"/>
  <c r="BD1251" i="2"/>
  <c r="BC1251" i="2"/>
  <c r="R1317" i="2"/>
  <c r="P1317" i="2"/>
  <c r="N1317" i="2"/>
  <c r="BH1251" i="2"/>
  <c r="I592" i="2"/>
  <c r="BF1245" i="2"/>
  <c r="BE1245" i="2"/>
  <c r="BD1245" i="2"/>
  <c r="BC1245" i="2"/>
  <c r="R1311" i="2"/>
  <c r="P1311" i="2"/>
  <c r="N1311" i="2"/>
  <c r="BH1245" i="2"/>
  <c r="I586" i="2"/>
  <c r="BF1243" i="2"/>
  <c r="BE1243" i="2"/>
  <c r="BD1243" i="2"/>
  <c r="BC1243" i="2"/>
  <c r="R1309" i="2"/>
  <c r="P1309" i="2"/>
  <c r="N1309" i="2"/>
  <c r="BH1243" i="2"/>
  <c r="I584" i="2"/>
  <c r="BF1241" i="2"/>
  <c r="BE1241" i="2"/>
  <c r="BD1241" i="2"/>
  <c r="BC1241" i="2"/>
  <c r="R1307" i="2"/>
  <c r="P1307" i="2"/>
  <c r="N1307" i="2"/>
  <c r="BH1241" i="2"/>
  <c r="I582" i="2"/>
  <c r="BF1239" i="2"/>
  <c r="BE1239" i="2"/>
  <c r="BD1239" i="2"/>
  <c r="BC1239" i="2"/>
  <c r="R1305" i="2"/>
  <c r="P1305" i="2"/>
  <c r="N1305" i="2"/>
  <c r="BH1239" i="2"/>
  <c r="I580" i="2"/>
  <c r="BF1237" i="2"/>
  <c r="BE1237" i="2"/>
  <c r="BD1237" i="2"/>
  <c r="BC1237" i="2"/>
  <c r="R1303" i="2"/>
  <c r="P1303" i="2"/>
  <c r="N1303" i="2"/>
  <c r="BH1237" i="2"/>
  <c r="I578" i="2"/>
  <c r="BF1234" i="2"/>
  <c r="BE1234" i="2"/>
  <c r="BD1234" i="2"/>
  <c r="BC1234" i="2"/>
  <c r="R1300" i="2"/>
  <c r="P1300" i="2"/>
  <c r="N1300" i="2"/>
  <c r="BH1234" i="2"/>
  <c r="I573" i="2"/>
  <c r="BF1231" i="2"/>
  <c r="BE1231" i="2"/>
  <c r="BD1231" i="2"/>
  <c r="BC1231" i="2"/>
  <c r="R1297" i="2"/>
  <c r="P1297" i="2"/>
  <c r="N1297" i="2"/>
  <c r="BH1231" i="2"/>
  <c r="I570" i="2"/>
  <c r="BF1228" i="2"/>
  <c r="BE1228" i="2"/>
  <c r="BD1228" i="2"/>
  <c r="BC1228" i="2"/>
  <c r="R1294" i="2"/>
  <c r="P1294" i="2"/>
  <c r="N1294" i="2"/>
  <c r="BH1228" i="2"/>
  <c r="I567" i="2"/>
  <c r="BF1225" i="2"/>
  <c r="BE1225" i="2"/>
  <c r="BD1225" i="2"/>
  <c r="BC1225" i="2"/>
  <c r="R1291" i="2"/>
  <c r="P1291" i="2"/>
  <c r="N1291" i="2"/>
  <c r="BH1225" i="2"/>
  <c r="I564" i="2"/>
  <c r="BF1222" i="2"/>
  <c r="BE1222" i="2"/>
  <c r="BD1222" i="2"/>
  <c r="BC1222" i="2"/>
  <c r="R1288" i="2"/>
  <c r="P1288" i="2"/>
  <c r="N1288" i="2"/>
  <c r="BH1222" i="2"/>
  <c r="I561" i="2"/>
  <c r="BF1219" i="2"/>
  <c r="BE1219" i="2"/>
  <c r="BD1219" i="2"/>
  <c r="BC1219" i="2"/>
  <c r="R1285" i="2"/>
  <c r="P1285" i="2"/>
  <c r="N1285" i="2"/>
  <c r="BH1219" i="2"/>
  <c r="I558" i="2"/>
  <c r="BF1216" i="2"/>
  <c r="BE1216" i="2"/>
  <c r="BD1216" i="2"/>
  <c r="BC1216" i="2"/>
  <c r="R1282" i="2"/>
  <c r="P1282" i="2"/>
  <c r="N1282" i="2"/>
  <c r="BH1216" i="2"/>
  <c r="I555" i="2"/>
  <c r="BF1213" i="2"/>
  <c r="BE1213" i="2"/>
  <c r="BD1213" i="2"/>
  <c r="BC1213" i="2"/>
  <c r="R1279" i="2"/>
  <c r="P1279" i="2"/>
  <c r="N1279" i="2"/>
  <c r="BH1213" i="2"/>
  <c r="I552" i="2"/>
  <c r="BF1210" i="2"/>
  <c r="BE1210" i="2"/>
  <c r="BD1210" i="2"/>
  <c r="BC1210" i="2"/>
  <c r="R1276" i="2"/>
  <c r="P1276" i="2"/>
  <c r="N1276" i="2"/>
  <c r="BH1210" i="2"/>
  <c r="I549" i="2"/>
  <c r="BF1207" i="2"/>
  <c r="BE1207" i="2"/>
  <c r="BD1207" i="2"/>
  <c r="BC1207" i="2"/>
  <c r="R1273" i="2"/>
  <c r="P1273" i="2"/>
  <c r="N1273" i="2"/>
  <c r="BH1207" i="2"/>
  <c r="I546" i="2"/>
  <c r="BF1203" i="2"/>
  <c r="BE1203" i="2"/>
  <c r="BD1203" i="2"/>
  <c r="BC1203" i="2"/>
  <c r="R1269" i="2"/>
  <c r="P1269" i="2"/>
  <c r="N1269" i="2"/>
  <c r="BH1203" i="2"/>
  <c r="I542" i="2"/>
  <c r="BF1201" i="2"/>
  <c r="BE1201" i="2"/>
  <c r="BD1201" i="2"/>
  <c r="BC1201" i="2"/>
  <c r="R1267" i="2"/>
  <c r="P1267" i="2"/>
  <c r="N1267" i="2"/>
  <c r="BH1201" i="2"/>
  <c r="I540" i="2"/>
  <c r="BF1197" i="2"/>
  <c r="BE1197" i="2"/>
  <c r="BD1197" i="2"/>
  <c r="BC1197" i="2"/>
  <c r="R1263" i="2"/>
  <c r="P1263" i="2"/>
  <c r="N1263" i="2"/>
  <c r="BH1197" i="2"/>
  <c r="I536" i="2"/>
  <c r="BF1195" i="2"/>
  <c r="BE1195" i="2"/>
  <c r="BD1195" i="2"/>
  <c r="BC1195" i="2"/>
  <c r="R1261" i="2"/>
  <c r="P1261" i="2"/>
  <c r="N1261" i="2"/>
  <c r="BH1195" i="2"/>
  <c r="I534" i="2"/>
  <c r="BF1191" i="2"/>
  <c r="BE1191" i="2"/>
  <c r="BD1191" i="2"/>
  <c r="BC1191" i="2"/>
  <c r="R1257" i="2"/>
  <c r="P1257" i="2"/>
  <c r="N1257" i="2"/>
  <c r="BH1191" i="2"/>
  <c r="I530" i="2"/>
  <c r="BF1188" i="2"/>
  <c r="BE1188" i="2"/>
  <c r="BD1188" i="2"/>
  <c r="BC1188" i="2"/>
  <c r="R1254" i="2"/>
  <c r="P1254" i="2"/>
  <c r="N1254" i="2"/>
  <c r="BH1188" i="2"/>
  <c r="I525" i="2"/>
  <c r="BF1186" i="2"/>
  <c r="BE1186" i="2"/>
  <c r="BD1186" i="2"/>
  <c r="BC1186" i="2"/>
  <c r="R1252" i="2"/>
  <c r="P1252" i="2"/>
  <c r="N1252" i="2"/>
  <c r="BH1186" i="2"/>
  <c r="I523" i="2"/>
  <c r="BF1184" i="2"/>
  <c r="BE1184" i="2"/>
  <c r="BD1184" i="2"/>
  <c r="BC1184" i="2"/>
  <c r="R1250" i="2"/>
  <c r="P1250" i="2"/>
  <c r="N1250" i="2"/>
  <c r="BH1184" i="2"/>
  <c r="I521" i="2"/>
  <c r="BF1182" i="2"/>
  <c r="BE1182" i="2"/>
  <c r="BD1182" i="2"/>
  <c r="BC1182" i="2"/>
  <c r="R1248" i="2"/>
  <c r="P1248" i="2"/>
  <c r="N1248" i="2"/>
  <c r="BH1182" i="2"/>
  <c r="I519" i="2"/>
  <c r="BF1179" i="2"/>
  <c r="BE1179" i="2"/>
  <c r="BD1179" i="2"/>
  <c r="BC1179" i="2"/>
  <c r="R1245" i="2"/>
  <c r="P1245" i="2"/>
  <c r="N1245" i="2"/>
  <c r="BH1179" i="2"/>
  <c r="I516" i="2"/>
  <c r="BF1177" i="2"/>
  <c r="BE1177" i="2"/>
  <c r="BD1177" i="2"/>
  <c r="BC1177" i="2"/>
  <c r="R1243" i="2"/>
  <c r="P1243" i="2"/>
  <c r="N1243" i="2"/>
  <c r="BH1177" i="2"/>
  <c r="I514" i="2"/>
  <c r="BF1174" i="2"/>
  <c r="BE1174" i="2"/>
  <c r="BD1174" i="2"/>
  <c r="BC1174" i="2"/>
  <c r="R1240" i="2"/>
  <c r="P1240" i="2"/>
  <c r="N1240" i="2"/>
  <c r="BH1174" i="2"/>
  <c r="I511" i="2"/>
  <c r="BF1171" i="2"/>
  <c r="BE1171" i="2"/>
  <c r="BD1171" i="2"/>
  <c r="BC1171" i="2"/>
  <c r="R1237" i="2"/>
  <c r="P1237" i="2"/>
  <c r="N1237" i="2"/>
  <c r="BH1171" i="2"/>
  <c r="I508" i="2"/>
  <c r="BF1168" i="2"/>
  <c r="BE1168" i="2"/>
  <c r="BD1168" i="2"/>
  <c r="BC1168" i="2"/>
  <c r="R1234" i="2"/>
  <c r="P1234" i="2"/>
  <c r="N1234" i="2"/>
  <c r="BH1168" i="2"/>
  <c r="I505" i="2"/>
  <c r="BF1165" i="2"/>
  <c r="BE1165" i="2"/>
  <c r="BD1165" i="2"/>
  <c r="BC1165" i="2"/>
  <c r="R1231" i="2"/>
  <c r="P1231" i="2"/>
  <c r="N1231" i="2"/>
  <c r="BH1165" i="2"/>
  <c r="I502" i="2"/>
  <c r="BF1162" i="2"/>
  <c r="BE1162" i="2"/>
  <c r="BD1162" i="2"/>
  <c r="BC1162" i="2"/>
  <c r="R1228" i="2"/>
  <c r="P1228" i="2"/>
  <c r="N1228" i="2"/>
  <c r="BH1162" i="2"/>
  <c r="I497" i="2"/>
  <c r="BF1157" i="2"/>
  <c r="BE1157" i="2"/>
  <c r="BD1157" i="2"/>
  <c r="BC1157" i="2"/>
  <c r="R1223" i="2"/>
  <c r="P1223" i="2"/>
  <c r="N1223" i="2"/>
  <c r="BH1157" i="2"/>
  <c r="I492" i="2"/>
  <c r="BF1152" i="2"/>
  <c r="BE1152" i="2"/>
  <c r="BD1152" i="2"/>
  <c r="BC1152" i="2"/>
  <c r="R1218" i="2"/>
  <c r="P1218" i="2"/>
  <c r="N1218" i="2"/>
  <c r="BH1152" i="2"/>
  <c r="I487" i="2"/>
  <c r="BF1148" i="2"/>
  <c r="BE1148" i="2"/>
  <c r="BD1148" i="2"/>
  <c r="BC1148" i="2"/>
  <c r="R1214" i="2"/>
  <c r="P1214" i="2"/>
  <c r="N1214" i="2"/>
  <c r="BH1148" i="2"/>
  <c r="I483" i="2"/>
  <c r="BF1144" i="2"/>
  <c r="BE1144" i="2"/>
  <c r="BD1144" i="2"/>
  <c r="BC1144" i="2"/>
  <c r="R1210" i="2"/>
  <c r="P1210" i="2"/>
  <c r="N1210" i="2"/>
  <c r="BH1144" i="2"/>
  <c r="I479" i="2"/>
  <c r="BF1142" i="2"/>
  <c r="BE1142" i="2"/>
  <c r="BD1142" i="2"/>
  <c r="BC1142" i="2"/>
  <c r="R1208" i="2"/>
  <c r="P1208" i="2"/>
  <c r="N1208" i="2"/>
  <c r="BH1142" i="2"/>
  <c r="I477" i="2"/>
  <c r="BF1138" i="2"/>
  <c r="BE1138" i="2"/>
  <c r="BD1138" i="2"/>
  <c r="BC1138" i="2"/>
  <c r="R1204" i="2"/>
  <c r="P1204" i="2"/>
  <c r="N1204" i="2"/>
  <c r="BH1138" i="2"/>
  <c r="I473" i="2"/>
  <c r="BF1133" i="2"/>
  <c r="BE1133" i="2"/>
  <c r="BD1133" i="2"/>
  <c r="BC1133" i="2"/>
  <c r="R1199" i="2"/>
  <c r="P1199" i="2"/>
  <c r="N1199" i="2"/>
  <c r="BH1133" i="2"/>
  <c r="I468" i="2"/>
  <c r="BF1130" i="2"/>
  <c r="BE1130" i="2"/>
  <c r="BD1130" i="2"/>
  <c r="BC1130" i="2"/>
  <c r="R1196" i="2"/>
  <c r="P1196" i="2"/>
  <c r="N1196" i="2"/>
  <c r="BH1130" i="2"/>
  <c r="I463" i="2"/>
  <c r="BF1127" i="2"/>
  <c r="BE1127" i="2"/>
  <c r="BD1127" i="2"/>
  <c r="BC1127" i="2"/>
  <c r="R1193" i="2"/>
  <c r="P1193" i="2"/>
  <c r="N1193" i="2"/>
  <c r="BH1127" i="2"/>
  <c r="I460" i="2"/>
  <c r="BF1124" i="2"/>
  <c r="BE1124" i="2"/>
  <c r="BD1124" i="2"/>
  <c r="BC1124" i="2"/>
  <c r="R1190" i="2"/>
  <c r="P1190" i="2"/>
  <c r="N1190" i="2"/>
  <c r="BH1124" i="2"/>
  <c r="I457" i="2"/>
  <c r="BF1121" i="2"/>
  <c r="BE1121" i="2"/>
  <c r="BD1121" i="2"/>
  <c r="BC1121" i="2"/>
  <c r="R1187" i="2"/>
  <c r="P1187" i="2"/>
  <c r="N1187" i="2"/>
  <c r="BH1121" i="2"/>
  <c r="I454" i="2"/>
  <c r="BF1118" i="2"/>
  <c r="BE1118" i="2"/>
  <c r="BD1118" i="2"/>
  <c r="BC1118" i="2"/>
  <c r="R1184" i="2"/>
  <c r="P1184" i="2"/>
  <c r="N1184" i="2"/>
  <c r="BH1118" i="2"/>
  <c r="I449" i="2"/>
  <c r="BF1115" i="2"/>
  <c r="BE1115" i="2"/>
  <c r="BD1115" i="2"/>
  <c r="BC1115" i="2"/>
  <c r="R1181" i="2"/>
  <c r="P1181" i="2"/>
  <c r="N1181" i="2"/>
  <c r="BH1115" i="2"/>
  <c r="I446" i="2"/>
  <c r="BF1113" i="2"/>
  <c r="BE1113" i="2"/>
  <c r="BD1113" i="2"/>
  <c r="BC1113" i="2"/>
  <c r="R1179" i="2"/>
  <c r="P1179" i="2"/>
  <c r="N1179" i="2"/>
  <c r="BH1113" i="2"/>
  <c r="I444" i="2"/>
  <c r="BF1110" i="2"/>
  <c r="BE1110" i="2"/>
  <c r="BD1110" i="2"/>
  <c r="BC1110" i="2"/>
  <c r="R1176" i="2"/>
  <c r="P1176" i="2"/>
  <c r="N1176" i="2"/>
  <c r="BH1110" i="2"/>
  <c r="I441" i="2"/>
  <c r="BF1107" i="2"/>
  <c r="BE1107" i="2"/>
  <c r="BD1107" i="2"/>
  <c r="BC1107" i="2"/>
  <c r="R1173" i="2"/>
  <c r="P1173" i="2"/>
  <c r="N1173" i="2"/>
  <c r="BH1107" i="2"/>
  <c r="I438" i="2"/>
  <c r="BF1104" i="2"/>
  <c r="BE1104" i="2"/>
  <c r="BD1104" i="2"/>
  <c r="BC1104" i="2"/>
  <c r="R1170" i="2"/>
  <c r="P1170" i="2"/>
  <c r="N1170" i="2"/>
  <c r="BH1104" i="2"/>
  <c r="I435" i="2"/>
  <c r="BF1101" i="2"/>
  <c r="BE1101" i="2"/>
  <c r="BD1101" i="2"/>
  <c r="BC1101" i="2"/>
  <c r="R1167" i="2"/>
  <c r="P1167" i="2"/>
  <c r="N1167" i="2"/>
  <c r="BH1101" i="2"/>
  <c r="I432" i="2"/>
  <c r="BF1098" i="2"/>
  <c r="BE1098" i="2"/>
  <c r="BD1098" i="2"/>
  <c r="BC1098" i="2"/>
  <c r="R1164" i="2"/>
  <c r="P1164" i="2"/>
  <c r="N1164" i="2"/>
  <c r="BH1098" i="2"/>
  <c r="I429" i="2"/>
  <c r="BF1095" i="2"/>
  <c r="BE1095" i="2"/>
  <c r="BD1095" i="2"/>
  <c r="BC1095" i="2"/>
  <c r="R1161" i="2"/>
  <c r="P1161" i="2"/>
  <c r="N1161" i="2"/>
  <c r="BH1095" i="2"/>
  <c r="I426" i="2"/>
  <c r="BF1093" i="2"/>
  <c r="BE1093" i="2"/>
  <c r="BD1093" i="2"/>
  <c r="BC1093" i="2"/>
  <c r="R1159" i="2"/>
  <c r="P1159" i="2"/>
  <c r="N1159" i="2"/>
  <c r="BH1093" i="2"/>
  <c r="I424" i="2"/>
  <c r="BF1091" i="2"/>
  <c r="BE1091" i="2"/>
  <c r="BD1091" i="2"/>
  <c r="BC1091" i="2"/>
  <c r="R1157" i="2"/>
  <c r="P1157" i="2"/>
  <c r="N1157" i="2"/>
  <c r="BH1091" i="2"/>
  <c r="I422" i="2"/>
  <c r="BF1087" i="2"/>
  <c r="BE1087" i="2"/>
  <c r="BD1087" i="2"/>
  <c r="BC1087" i="2"/>
  <c r="R1153" i="2"/>
  <c r="P1153" i="2"/>
  <c r="N1153" i="2"/>
  <c r="BH1087" i="2"/>
  <c r="I416" i="2"/>
  <c r="BF1085" i="2"/>
  <c r="BE1085" i="2"/>
  <c r="BD1085" i="2"/>
  <c r="BC1085" i="2"/>
  <c r="R1151" i="2"/>
  <c r="P1151" i="2"/>
  <c r="N1151" i="2"/>
  <c r="BH1085" i="2"/>
  <c r="I414" i="2"/>
  <c r="BF1083" i="2"/>
  <c r="BE1083" i="2"/>
  <c r="BD1083" i="2"/>
  <c r="BC1083" i="2"/>
  <c r="R1149" i="2"/>
  <c r="P1149" i="2"/>
  <c r="N1149" i="2"/>
  <c r="BH1083" i="2"/>
  <c r="I412" i="2"/>
  <c r="BF1080" i="2"/>
  <c r="BE1080" i="2"/>
  <c r="BD1080" i="2"/>
  <c r="BC1080" i="2"/>
  <c r="R1146" i="2"/>
  <c r="P1146" i="2"/>
  <c r="N1146" i="2"/>
  <c r="BH1080" i="2"/>
  <c r="I407" i="2"/>
  <c r="BF1078" i="2"/>
  <c r="BE1078" i="2"/>
  <c r="BD1078" i="2"/>
  <c r="BC1078" i="2"/>
  <c r="R1144" i="2"/>
  <c r="P1144" i="2"/>
  <c r="N1144" i="2"/>
  <c r="BH1078" i="2"/>
  <c r="I405" i="2"/>
  <c r="BF1074" i="2"/>
  <c r="BE1074" i="2"/>
  <c r="BD1074" i="2"/>
  <c r="BC1074" i="2"/>
  <c r="R1140" i="2"/>
  <c r="P1140" i="2"/>
  <c r="N1140" i="2"/>
  <c r="BH1074" i="2"/>
  <c r="I401" i="2"/>
  <c r="BF1072" i="2"/>
  <c r="BE1072" i="2"/>
  <c r="BD1072" i="2"/>
  <c r="BC1072" i="2"/>
  <c r="R1138" i="2"/>
  <c r="P1138" i="2"/>
  <c r="N1138" i="2"/>
  <c r="BH1072" i="2"/>
  <c r="I399" i="2"/>
  <c r="BF1070" i="2"/>
  <c r="BE1070" i="2"/>
  <c r="BD1070" i="2"/>
  <c r="BC1070" i="2"/>
  <c r="R1136" i="2"/>
  <c r="P1136" i="2"/>
  <c r="N1136" i="2"/>
  <c r="BH1070" i="2"/>
  <c r="I397" i="2"/>
  <c r="BF1067" i="2"/>
  <c r="BE1067" i="2"/>
  <c r="BD1067" i="2"/>
  <c r="BC1067" i="2"/>
  <c r="R1133" i="2"/>
  <c r="P1133" i="2"/>
  <c r="N1133" i="2"/>
  <c r="BH1067" i="2"/>
  <c r="I394" i="2"/>
  <c r="BF1065" i="2"/>
  <c r="BE1065" i="2"/>
  <c r="BD1065" i="2"/>
  <c r="BC1065" i="2"/>
  <c r="R1131" i="2"/>
  <c r="P1131" i="2"/>
  <c r="N1131" i="2"/>
  <c r="BH1065" i="2"/>
  <c r="I392" i="2"/>
  <c r="BF1063" i="2"/>
  <c r="BE1063" i="2"/>
  <c r="BD1063" i="2"/>
  <c r="BC1063" i="2"/>
  <c r="R1129" i="2"/>
  <c r="P1129" i="2"/>
  <c r="N1129" i="2"/>
  <c r="BH1063" i="2"/>
  <c r="I390" i="2"/>
  <c r="BF1060" i="2"/>
  <c r="BE1060" i="2"/>
  <c r="BD1060" i="2"/>
  <c r="BC1060" i="2"/>
  <c r="R1126" i="2"/>
  <c r="P1126" i="2"/>
  <c r="N1126" i="2"/>
  <c r="BH1060" i="2"/>
  <c r="I385" i="2"/>
  <c r="BF1058" i="2"/>
  <c r="BE1058" i="2"/>
  <c r="BD1058" i="2"/>
  <c r="BC1058" i="2"/>
  <c r="R1124" i="2"/>
  <c r="P1124" i="2"/>
  <c r="N1124" i="2"/>
  <c r="BH1058" i="2"/>
  <c r="I383" i="2"/>
  <c r="BF1054" i="2"/>
  <c r="BE1054" i="2"/>
  <c r="BD1054" i="2"/>
  <c r="BC1054" i="2"/>
  <c r="R1120" i="2"/>
  <c r="P1120" i="2"/>
  <c r="N1120" i="2"/>
  <c r="BH1054" i="2"/>
  <c r="I379" i="2"/>
  <c r="BF1052" i="2"/>
  <c r="BE1052" i="2"/>
  <c r="BD1052" i="2"/>
  <c r="BC1052" i="2"/>
  <c r="R1118" i="2"/>
  <c r="P1118" i="2"/>
  <c r="N1118" i="2"/>
  <c r="BH1052" i="2"/>
  <c r="I377" i="2"/>
  <c r="BF1048" i="2"/>
  <c r="BE1048" i="2"/>
  <c r="BD1048" i="2"/>
  <c r="BC1048" i="2"/>
  <c r="R1114" i="2"/>
  <c r="P1114" i="2"/>
  <c r="N1114" i="2"/>
  <c r="BH1048" i="2"/>
  <c r="I373" i="2"/>
  <c r="BF1044" i="2"/>
  <c r="BE1044" i="2"/>
  <c r="BD1044" i="2"/>
  <c r="BC1044" i="2"/>
  <c r="R1110" i="2"/>
  <c r="R1109" i="2" s="1"/>
  <c r="P1110" i="2"/>
  <c r="P1109" i="2" s="1"/>
  <c r="N1110" i="2"/>
  <c r="N1109" i="2" s="1"/>
  <c r="BH1044" i="2"/>
  <c r="BH1043" i="2" s="1"/>
  <c r="I366" i="2" s="1"/>
  <c r="AV366" i="2" s="1"/>
  <c r="I367" i="2"/>
  <c r="BF1042" i="2"/>
  <c r="BE1042" i="2"/>
  <c r="BD1042" i="2"/>
  <c r="BC1042" i="2"/>
  <c r="R1108" i="2"/>
  <c r="P1108" i="2"/>
  <c r="N1108" i="2"/>
  <c r="BH1042" i="2"/>
  <c r="I363" i="2"/>
  <c r="BF1040" i="2"/>
  <c r="BE1040" i="2"/>
  <c r="BD1040" i="2"/>
  <c r="BC1040" i="2"/>
  <c r="R1106" i="2"/>
  <c r="P1106" i="2"/>
  <c r="N1106" i="2"/>
  <c r="BH1040" i="2"/>
  <c r="I361" i="2"/>
  <c r="BF1036" i="2"/>
  <c r="BE1036" i="2"/>
  <c r="BD1036" i="2"/>
  <c r="BC1036" i="2"/>
  <c r="R1102" i="2"/>
  <c r="P1102" i="2"/>
  <c r="N1102" i="2"/>
  <c r="BH1036" i="2"/>
  <c r="I357" i="2"/>
  <c r="BF1034" i="2"/>
  <c r="BE1034" i="2"/>
  <c r="BD1034" i="2"/>
  <c r="BC1034" i="2"/>
  <c r="R1100" i="2"/>
  <c r="P1100" i="2"/>
  <c r="N1100" i="2"/>
  <c r="BH1034" i="2"/>
  <c r="I355" i="2"/>
  <c r="BF1032" i="2"/>
  <c r="BE1032" i="2"/>
  <c r="BD1032" i="2"/>
  <c r="BC1032" i="2"/>
  <c r="R1098" i="2"/>
  <c r="P1098" i="2"/>
  <c r="N1098" i="2"/>
  <c r="BH1032" i="2"/>
  <c r="I353" i="2"/>
  <c r="BF1029" i="2"/>
  <c r="BE1029" i="2"/>
  <c r="BD1029" i="2"/>
  <c r="BC1029" i="2"/>
  <c r="R1095" i="2"/>
  <c r="P1095" i="2"/>
  <c r="N1095" i="2"/>
  <c r="BH1029" i="2"/>
  <c r="I350" i="2"/>
  <c r="BF1025" i="2"/>
  <c r="BE1025" i="2"/>
  <c r="BD1025" i="2"/>
  <c r="BC1025" i="2"/>
  <c r="R1091" i="2"/>
  <c r="P1091" i="2"/>
  <c r="N1091" i="2"/>
  <c r="BH1025" i="2"/>
  <c r="I346" i="2"/>
  <c r="BF1019" i="2"/>
  <c r="BE1019" i="2"/>
  <c r="BD1019" i="2"/>
  <c r="BC1019" i="2"/>
  <c r="R1085" i="2"/>
  <c r="P1085" i="2"/>
  <c r="N1085" i="2"/>
  <c r="BH1019" i="2"/>
  <c r="I340" i="2"/>
  <c r="BF1016" i="2"/>
  <c r="BE1016" i="2"/>
  <c r="BD1016" i="2"/>
  <c r="BC1016" i="2"/>
  <c r="R1082" i="2"/>
  <c r="P1082" i="2"/>
  <c r="N1082" i="2"/>
  <c r="BH1016" i="2"/>
  <c r="I337" i="2"/>
  <c r="BF1012" i="2"/>
  <c r="BE1012" i="2"/>
  <c r="BD1012" i="2"/>
  <c r="BC1012" i="2"/>
  <c r="R1078" i="2"/>
  <c r="P1078" i="2"/>
  <c r="N1078" i="2"/>
  <c r="BH1012" i="2"/>
  <c r="I333" i="2"/>
  <c r="BF1008" i="2"/>
  <c r="BE1008" i="2"/>
  <c r="BD1008" i="2"/>
  <c r="BC1008" i="2"/>
  <c r="R1074" i="2"/>
  <c r="P1074" i="2"/>
  <c r="N1074" i="2"/>
  <c r="BH1008" i="2"/>
  <c r="I329" i="2"/>
  <c r="BF1006" i="2"/>
  <c r="BE1006" i="2"/>
  <c r="BD1006" i="2"/>
  <c r="BC1006" i="2"/>
  <c r="R1072" i="2"/>
  <c r="P1072" i="2"/>
  <c r="N1072" i="2"/>
  <c r="BH1006" i="2"/>
  <c r="I327" i="2"/>
  <c r="BF1002" i="2"/>
  <c r="BE1002" i="2"/>
  <c r="BD1002" i="2"/>
  <c r="BC1002" i="2"/>
  <c r="R1068" i="2"/>
  <c r="P1068" i="2"/>
  <c r="N1068" i="2"/>
  <c r="BH1002" i="2"/>
  <c r="I323" i="2"/>
  <c r="BF999" i="2"/>
  <c r="BE999" i="2"/>
  <c r="BD999" i="2"/>
  <c r="BC999" i="2"/>
  <c r="R1065" i="2"/>
  <c r="P1065" i="2"/>
  <c r="N1065" i="2"/>
  <c r="BH999" i="2"/>
  <c r="I320" i="2"/>
  <c r="BF997" i="2"/>
  <c r="BE997" i="2"/>
  <c r="BD997" i="2"/>
  <c r="BC997" i="2"/>
  <c r="R1063" i="2"/>
  <c r="P1063" i="2"/>
  <c r="N1063" i="2"/>
  <c r="BH997" i="2"/>
  <c r="I318" i="2"/>
  <c r="BF991" i="2"/>
  <c r="BE991" i="2"/>
  <c r="BD991" i="2"/>
  <c r="BC991" i="2"/>
  <c r="R1057" i="2"/>
  <c r="P1057" i="2"/>
  <c r="N1057" i="2"/>
  <c r="BH991" i="2"/>
  <c r="I312" i="2"/>
  <c r="BF989" i="2"/>
  <c r="BE989" i="2"/>
  <c r="BD989" i="2"/>
  <c r="BC989" i="2"/>
  <c r="R1055" i="2"/>
  <c r="P1055" i="2"/>
  <c r="N1055" i="2"/>
  <c r="BH989" i="2"/>
  <c r="I310" i="2"/>
  <c r="BF985" i="2"/>
  <c r="BE985" i="2"/>
  <c r="BD985" i="2"/>
  <c r="BC985" i="2"/>
  <c r="R1051" i="2"/>
  <c r="P1051" i="2"/>
  <c r="N1051" i="2"/>
  <c r="BH985" i="2"/>
  <c r="I306" i="2"/>
  <c r="BF981" i="2"/>
  <c r="BE981" i="2"/>
  <c r="BD981" i="2"/>
  <c r="BC981" i="2"/>
  <c r="R1047" i="2"/>
  <c r="P1047" i="2"/>
  <c r="N1047" i="2"/>
  <c r="BH981" i="2"/>
  <c r="I300" i="2"/>
  <c r="BF978" i="2"/>
  <c r="BE978" i="2"/>
  <c r="BD978" i="2"/>
  <c r="BC978" i="2"/>
  <c r="R1044" i="2"/>
  <c r="P1044" i="2"/>
  <c r="N1044" i="2"/>
  <c r="BH978" i="2"/>
  <c r="I297" i="2"/>
  <c r="BF975" i="2"/>
  <c r="BE975" i="2"/>
  <c r="BD975" i="2"/>
  <c r="BC975" i="2"/>
  <c r="R1041" i="2"/>
  <c r="P1041" i="2"/>
  <c r="N1041" i="2"/>
  <c r="BH975" i="2"/>
  <c r="I294" i="2"/>
  <c r="BF969" i="2"/>
  <c r="BE969" i="2"/>
  <c r="BD969" i="2"/>
  <c r="BC969" i="2"/>
  <c r="R1035" i="2"/>
  <c r="P1035" i="2"/>
  <c r="N1035" i="2"/>
  <c r="BH969" i="2"/>
  <c r="I288" i="2"/>
  <c r="BF962" i="2"/>
  <c r="BE962" i="2"/>
  <c r="BD962" i="2"/>
  <c r="BC962" i="2"/>
  <c r="R1028" i="2"/>
  <c r="P1028" i="2"/>
  <c r="N1028" i="2"/>
  <c r="BH962" i="2"/>
  <c r="I281" i="2"/>
  <c r="BF952" i="2"/>
  <c r="BE952" i="2"/>
  <c r="BD952" i="2"/>
  <c r="BC952" i="2"/>
  <c r="R1018" i="2"/>
  <c r="P1018" i="2"/>
  <c r="N1018" i="2"/>
  <c r="BH952" i="2"/>
  <c r="I271" i="2"/>
  <c r="BF947" i="2"/>
  <c r="BE947" i="2"/>
  <c r="BD947" i="2"/>
  <c r="BC947" i="2"/>
  <c r="R1013" i="2"/>
  <c r="P1013" i="2"/>
  <c r="N1013" i="2"/>
  <c r="BH947" i="2"/>
  <c r="I264" i="2"/>
  <c r="BF944" i="2"/>
  <c r="BE944" i="2"/>
  <c r="BD944" i="2"/>
  <c r="BC944" i="2"/>
  <c r="R1010" i="2"/>
  <c r="P1010" i="2"/>
  <c r="N1010" i="2"/>
  <c r="BH944" i="2"/>
  <c r="I261" i="2"/>
  <c r="BF941" i="2"/>
  <c r="BE941" i="2"/>
  <c r="BD941" i="2"/>
  <c r="BC941" i="2"/>
  <c r="R1007" i="2"/>
  <c r="P1007" i="2"/>
  <c r="N1007" i="2"/>
  <c r="BH941" i="2"/>
  <c r="I258" i="2"/>
  <c r="BF938" i="2"/>
  <c r="BE938" i="2"/>
  <c r="BD938" i="2"/>
  <c r="BC938" i="2"/>
  <c r="R1004" i="2"/>
  <c r="P1004" i="2"/>
  <c r="N1004" i="2"/>
  <c r="BH938" i="2"/>
  <c r="I255" i="2"/>
  <c r="BF935" i="2"/>
  <c r="BE935" i="2"/>
  <c r="BD935" i="2"/>
  <c r="BC935" i="2"/>
  <c r="R1001" i="2"/>
  <c r="P1001" i="2"/>
  <c r="N1001" i="2"/>
  <c r="BH935" i="2"/>
  <c r="I252" i="2"/>
  <c r="BF931" i="2"/>
  <c r="BE931" i="2"/>
  <c r="BD931" i="2"/>
  <c r="BC931" i="2"/>
  <c r="R997" i="2"/>
  <c r="P997" i="2"/>
  <c r="N997" i="2"/>
  <c r="BH931" i="2"/>
  <c r="I248" i="2"/>
  <c r="BF927" i="2"/>
  <c r="BE927" i="2"/>
  <c r="BD927" i="2"/>
  <c r="BC927" i="2"/>
  <c r="R993" i="2"/>
  <c r="P993" i="2"/>
  <c r="N993" i="2"/>
  <c r="BH927" i="2"/>
  <c r="I244" i="2"/>
  <c r="BF923" i="2"/>
  <c r="BE923" i="2"/>
  <c r="BD923" i="2"/>
  <c r="BC923" i="2"/>
  <c r="R989" i="2"/>
  <c r="P989" i="2"/>
  <c r="N989" i="2"/>
  <c r="BH923" i="2"/>
  <c r="I240" i="2"/>
  <c r="BF919" i="2"/>
  <c r="BE919" i="2"/>
  <c r="BD919" i="2"/>
  <c r="BC919" i="2"/>
  <c r="R985" i="2"/>
  <c r="P985" i="2"/>
  <c r="N985" i="2"/>
  <c r="BH919" i="2"/>
  <c r="I236" i="2"/>
  <c r="BF915" i="2"/>
  <c r="BE915" i="2"/>
  <c r="BD915" i="2"/>
  <c r="BC915" i="2"/>
  <c r="R981" i="2"/>
  <c r="P981" i="2"/>
  <c r="N981" i="2"/>
  <c r="BH915" i="2"/>
  <c r="I232" i="2"/>
  <c r="BF911" i="2"/>
  <c r="BE911" i="2"/>
  <c r="BD911" i="2"/>
  <c r="BC911" i="2"/>
  <c r="R977" i="2"/>
  <c r="P977" i="2"/>
  <c r="N977" i="2"/>
  <c r="BH911" i="2"/>
  <c r="I228" i="2"/>
  <c r="BF906" i="2"/>
  <c r="BE906" i="2"/>
  <c r="BD906" i="2"/>
  <c r="BC906" i="2"/>
  <c r="R972" i="2"/>
  <c r="P972" i="2"/>
  <c r="N972" i="2"/>
  <c r="BH906" i="2"/>
  <c r="I223" i="2"/>
  <c r="BF902" i="2"/>
  <c r="BE902" i="2"/>
  <c r="BD902" i="2"/>
  <c r="BC902" i="2"/>
  <c r="R968" i="2"/>
  <c r="P968" i="2"/>
  <c r="N968" i="2"/>
  <c r="BH902" i="2"/>
  <c r="I219" i="2"/>
  <c r="BF893" i="2"/>
  <c r="BE893" i="2"/>
  <c r="BD893" i="2"/>
  <c r="BC893" i="2"/>
  <c r="R959" i="2"/>
  <c r="P959" i="2"/>
  <c r="N959" i="2"/>
  <c r="BH893" i="2"/>
  <c r="I210" i="2"/>
  <c r="BF891" i="2"/>
  <c r="BE891" i="2"/>
  <c r="BD891" i="2"/>
  <c r="BC891" i="2"/>
  <c r="R957" i="2"/>
  <c r="P957" i="2"/>
  <c r="N957" i="2"/>
  <c r="BH891" i="2"/>
  <c r="I208" i="2"/>
  <c r="BF886" i="2"/>
  <c r="BE886" i="2"/>
  <c r="BD886" i="2"/>
  <c r="BC886" i="2"/>
  <c r="R952" i="2"/>
  <c r="P952" i="2"/>
  <c r="N952" i="2"/>
  <c r="BH886" i="2"/>
  <c r="I203" i="2"/>
  <c r="BF883" i="2"/>
  <c r="BE883" i="2"/>
  <c r="BD883" i="2"/>
  <c r="BC883" i="2"/>
  <c r="R949" i="2"/>
  <c r="P949" i="2"/>
  <c r="N949" i="2"/>
  <c r="BH883" i="2"/>
  <c r="I200" i="2"/>
  <c r="BF880" i="2"/>
  <c r="BE880" i="2"/>
  <c r="BD880" i="2"/>
  <c r="BC880" i="2"/>
  <c r="R946" i="2"/>
  <c r="P946" i="2"/>
  <c r="N946" i="2"/>
  <c r="BH880" i="2"/>
  <c r="I197" i="2"/>
  <c r="BF874" i="2"/>
  <c r="BE874" i="2"/>
  <c r="BD874" i="2"/>
  <c r="BC874" i="2"/>
  <c r="R940" i="2"/>
  <c r="P940" i="2"/>
  <c r="N940" i="2"/>
  <c r="BH874" i="2"/>
  <c r="I191" i="2"/>
  <c r="BF871" i="2"/>
  <c r="BE871" i="2"/>
  <c r="BD871" i="2"/>
  <c r="BC871" i="2"/>
  <c r="R937" i="2"/>
  <c r="P937" i="2"/>
  <c r="N937" i="2"/>
  <c r="BH871" i="2"/>
  <c r="I186" i="2"/>
  <c r="BF868" i="2"/>
  <c r="BE868" i="2"/>
  <c r="BD868" i="2"/>
  <c r="BC868" i="2"/>
  <c r="R934" i="2"/>
  <c r="P934" i="2"/>
  <c r="N934" i="2"/>
  <c r="BH868" i="2"/>
  <c r="I183" i="2"/>
  <c r="BF859" i="2"/>
  <c r="BE859" i="2"/>
  <c r="BD859" i="2"/>
  <c r="BC859" i="2"/>
  <c r="R925" i="2"/>
  <c r="P925" i="2"/>
  <c r="N925" i="2"/>
  <c r="BH859" i="2"/>
  <c r="I174" i="2"/>
  <c r="BF852" i="2"/>
  <c r="BE852" i="2"/>
  <c r="BD852" i="2"/>
  <c r="BC852" i="2"/>
  <c r="R918" i="2"/>
  <c r="P918" i="2"/>
  <c r="N918" i="2"/>
  <c r="BH852" i="2"/>
  <c r="I167" i="2"/>
  <c r="BF845" i="2"/>
  <c r="BE845" i="2"/>
  <c r="BD845" i="2"/>
  <c r="BC845" i="2"/>
  <c r="R911" i="2"/>
  <c r="P911" i="2"/>
  <c r="N911" i="2"/>
  <c r="BH845" i="2"/>
  <c r="I160" i="2"/>
  <c r="BF843" i="2"/>
  <c r="BE843" i="2"/>
  <c r="BD843" i="2"/>
  <c r="BC843" i="2"/>
  <c r="R909" i="2"/>
  <c r="P909" i="2"/>
  <c r="N909" i="2"/>
  <c r="BH843" i="2"/>
  <c r="I158" i="2"/>
  <c r="BF841" i="2"/>
  <c r="BE841" i="2"/>
  <c r="BD841" i="2"/>
  <c r="BC841" i="2"/>
  <c r="R907" i="2"/>
  <c r="P907" i="2"/>
  <c r="N907" i="2"/>
  <c r="BH841" i="2"/>
  <c r="I156" i="2"/>
  <c r="BF837" i="2"/>
  <c r="BE837" i="2"/>
  <c r="BD837" i="2"/>
  <c r="BC837" i="2"/>
  <c r="R903" i="2"/>
  <c r="P903" i="2"/>
  <c r="N903" i="2"/>
  <c r="BH837" i="2"/>
  <c r="I152" i="2"/>
  <c r="BF833" i="2"/>
  <c r="BE833" i="2"/>
  <c r="BD833" i="2"/>
  <c r="BC833" i="2"/>
  <c r="R899" i="2"/>
  <c r="P899" i="2"/>
  <c r="N899" i="2"/>
  <c r="BH833" i="2"/>
  <c r="I148" i="2"/>
  <c r="BF828" i="2"/>
  <c r="BE828" i="2"/>
  <c r="BD828" i="2"/>
  <c r="BC828" i="2"/>
  <c r="R894" i="2"/>
  <c r="P894" i="2"/>
  <c r="N894" i="2"/>
  <c r="BH828" i="2"/>
  <c r="I143" i="2"/>
  <c r="BF822" i="2"/>
  <c r="BE822" i="2"/>
  <c r="BD822" i="2"/>
  <c r="BC822" i="2"/>
  <c r="R888" i="2"/>
  <c r="P888" i="2"/>
  <c r="N888" i="2"/>
  <c r="BH822" i="2"/>
  <c r="I137" i="2"/>
  <c r="BF817" i="2"/>
  <c r="BE817" i="2"/>
  <c r="BD817" i="2"/>
  <c r="BC817" i="2"/>
  <c r="R883" i="2"/>
  <c r="P883" i="2"/>
  <c r="N883" i="2"/>
  <c r="BH817" i="2"/>
  <c r="I130" i="2"/>
  <c r="BF814" i="2"/>
  <c r="BE814" i="2"/>
  <c r="BD814" i="2"/>
  <c r="BC814" i="2"/>
  <c r="R880" i="2"/>
  <c r="P880" i="2"/>
  <c r="N880" i="2"/>
  <c r="BH814" i="2"/>
  <c r="I127" i="2"/>
  <c r="BF811" i="2"/>
  <c r="BE811" i="2"/>
  <c r="BD811" i="2"/>
  <c r="BC811" i="2"/>
  <c r="R877" i="2"/>
  <c r="P877" i="2"/>
  <c r="N877" i="2"/>
  <c r="BH811" i="2"/>
  <c r="I124" i="2"/>
  <c r="BF808" i="2"/>
  <c r="BE808" i="2"/>
  <c r="BD808" i="2"/>
  <c r="BC808" i="2"/>
  <c r="R874" i="2"/>
  <c r="P874" i="2"/>
  <c r="N874" i="2"/>
  <c r="BH808" i="2"/>
  <c r="I121" i="2"/>
  <c r="BF804" i="2"/>
  <c r="BE804" i="2"/>
  <c r="BD804" i="2"/>
  <c r="BC804" i="2"/>
  <c r="R870" i="2"/>
  <c r="P870" i="2"/>
  <c r="N870" i="2"/>
  <c r="BH804" i="2"/>
  <c r="I117" i="2"/>
  <c r="BF802" i="2"/>
  <c r="BE802" i="2"/>
  <c r="BD802" i="2"/>
  <c r="BC802" i="2"/>
  <c r="R868" i="2"/>
  <c r="P868" i="2"/>
  <c r="N868" i="2"/>
  <c r="BH802" i="2"/>
  <c r="I115" i="2"/>
  <c r="BF798" i="2"/>
  <c r="BE798" i="2"/>
  <c r="BD798" i="2"/>
  <c r="BC798" i="2"/>
  <c r="R864" i="2"/>
  <c r="P864" i="2"/>
  <c r="N864" i="2"/>
  <c r="BH798" i="2"/>
  <c r="I111" i="2"/>
  <c r="BF796" i="2"/>
  <c r="BE796" i="2"/>
  <c r="BD796" i="2"/>
  <c r="BC796" i="2"/>
  <c r="R862" i="2"/>
  <c r="P862" i="2"/>
  <c r="N862" i="2"/>
  <c r="BH796" i="2"/>
  <c r="I109" i="2"/>
  <c r="BF794" i="2"/>
  <c r="BE794" i="2"/>
  <c r="BD794" i="2"/>
  <c r="BC794" i="2"/>
  <c r="R860" i="2"/>
  <c r="P860" i="2"/>
  <c r="N860" i="2"/>
  <c r="BH794" i="2"/>
  <c r="I107" i="2"/>
  <c r="BF790" i="2"/>
  <c r="BE790" i="2"/>
  <c r="BD790" i="2"/>
  <c r="BC790" i="2"/>
  <c r="R856" i="2"/>
  <c r="P856" i="2"/>
  <c r="N856" i="2"/>
  <c r="BH790" i="2"/>
  <c r="I103" i="2"/>
  <c r="BF786" i="2"/>
  <c r="BE786" i="2"/>
  <c r="BD786" i="2"/>
  <c r="BC786" i="2"/>
  <c r="R852" i="2"/>
  <c r="P852" i="2"/>
  <c r="N852" i="2"/>
  <c r="BH786" i="2"/>
  <c r="I99" i="2"/>
  <c r="BF774" i="2"/>
  <c r="BE774" i="2"/>
  <c r="BD774" i="2"/>
  <c r="BC774" i="2"/>
  <c r="R840" i="2"/>
  <c r="P840" i="2"/>
  <c r="N840" i="2"/>
  <c r="BH774" i="2"/>
  <c r="I85" i="2"/>
  <c r="BF771" i="2"/>
  <c r="BE771" i="2"/>
  <c r="BD771" i="2"/>
  <c r="BC771" i="2"/>
  <c r="R837" i="2"/>
  <c r="P837" i="2"/>
  <c r="N837" i="2"/>
  <c r="BH771" i="2"/>
  <c r="I82" i="2"/>
  <c r="BF767" i="2"/>
  <c r="BE767" i="2"/>
  <c r="BD767" i="2"/>
  <c r="BC767" i="2"/>
  <c r="R833" i="2"/>
  <c r="P833" i="2"/>
  <c r="N833" i="2"/>
  <c r="BH767" i="2"/>
  <c r="I78" i="2"/>
  <c r="BF764" i="2"/>
  <c r="BE764" i="2"/>
  <c r="BD764" i="2"/>
  <c r="BC764" i="2"/>
  <c r="R830" i="2"/>
  <c r="P830" i="2"/>
  <c r="N830" i="2"/>
  <c r="BH764" i="2"/>
  <c r="I75" i="2"/>
  <c r="BF760" i="2"/>
  <c r="BE760" i="2"/>
  <c r="BD760" i="2"/>
  <c r="BC760" i="2"/>
  <c r="R826" i="2"/>
  <c r="P826" i="2"/>
  <c r="N826" i="2"/>
  <c r="BH760" i="2"/>
  <c r="I71" i="2"/>
  <c r="BF757" i="2"/>
  <c r="BE757" i="2"/>
  <c r="BD757" i="2"/>
  <c r="BC757" i="2"/>
  <c r="R823" i="2"/>
  <c r="P823" i="2"/>
  <c r="N823" i="2"/>
  <c r="BH757" i="2"/>
  <c r="I68" i="2"/>
  <c r="BF753" i="2"/>
  <c r="BE753" i="2"/>
  <c r="BD753" i="2"/>
  <c r="BC753" i="2"/>
  <c r="R819" i="2"/>
  <c r="P819" i="2"/>
  <c r="N819" i="2"/>
  <c r="BH753" i="2"/>
  <c r="I64" i="2"/>
  <c r="BF747" i="2"/>
  <c r="BE747" i="2"/>
  <c r="BD747" i="2"/>
  <c r="BC747" i="2"/>
  <c r="R813" i="2"/>
  <c r="P813" i="2"/>
  <c r="N813" i="2"/>
  <c r="BH747" i="2"/>
  <c r="I58" i="2"/>
  <c r="BF743" i="2"/>
  <c r="BE743" i="2"/>
  <c r="BD743" i="2"/>
  <c r="BC743" i="2"/>
  <c r="R809" i="2"/>
  <c r="P809" i="2"/>
  <c r="N809" i="2"/>
  <c r="BH743" i="2"/>
  <c r="I54" i="2"/>
  <c r="BF739" i="2"/>
  <c r="BE739" i="2"/>
  <c r="BD739" i="2"/>
  <c r="BC739" i="2"/>
  <c r="R805" i="2"/>
  <c r="P805" i="2"/>
  <c r="N805" i="2"/>
  <c r="BH739" i="2"/>
  <c r="I50" i="2"/>
  <c r="BF736" i="2"/>
  <c r="BE736" i="2"/>
  <c r="BD736" i="2"/>
  <c r="BC736" i="2"/>
  <c r="R802" i="2"/>
  <c r="P802" i="2"/>
  <c r="N802" i="2"/>
  <c r="BH736" i="2"/>
  <c r="I47" i="2"/>
  <c r="BF733" i="2"/>
  <c r="BE733" i="2"/>
  <c r="BD733" i="2"/>
  <c r="BC733" i="2"/>
  <c r="R799" i="2"/>
  <c r="P799" i="2"/>
  <c r="N799" i="2"/>
  <c r="BH733" i="2"/>
  <c r="I44" i="2"/>
  <c r="BF729" i="2"/>
  <c r="BE729" i="2"/>
  <c r="BD729" i="2"/>
  <c r="BC729" i="2"/>
  <c r="R795" i="2"/>
  <c r="P795" i="2"/>
  <c r="N795" i="2"/>
  <c r="BH729" i="2"/>
  <c r="I40" i="2"/>
  <c r="BF725" i="2"/>
  <c r="BE725" i="2"/>
  <c r="BD725" i="2"/>
  <c r="BC725" i="2"/>
  <c r="R791" i="2"/>
  <c r="P791" i="2"/>
  <c r="N791" i="2"/>
  <c r="BH725" i="2"/>
  <c r="I36" i="2"/>
  <c r="BF721" i="2"/>
  <c r="BE721" i="2"/>
  <c r="BD721" i="2"/>
  <c r="BC721" i="2"/>
  <c r="R787" i="2"/>
  <c r="P787" i="2"/>
  <c r="N787" i="2"/>
  <c r="BH721" i="2"/>
  <c r="I32" i="2"/>
  <c r="BF710" i="2"/>
  <c r="BE710" i="2"/>
  <c r="BD710" i="2"/>
  <c r="BC710" i="2"/>
  <c r="R776" i="2"/>
  <c r="P776" i="2"/>
  <c r="N776" i="2"/>
  <c r="BH710" i="2"/>
  <c r="I21" i="2"/>
  <c r="BF707" i="2"/>
  <c r="BE707" i="2"/>
  <c r="BD707" i="2"/>
  <c r="BC707" i="2"/>
  <c r="R773" i="2"/>
  <c r="P773" i="2"/>
  <c r="N773" i="2"/>
  <c r="BH707" i="2"/>
  <c r="I18" i="2"/>
  <c r="BF704" i="2"/>
  <c r="BE704" i="2"/>
  <c r="BD704" i="2"/>
  <c r="BC704" i="2"/>
  <c r="R770" i="2"/>
  <c r="P770" i="2"/>
  <c r="N770" i="2"/>
  <c r="BH704" i="2"/>
  <c r="I15" i="2"/>
  <c r="BF701" i="2"/>
  <c r="BE701" i="2"/>
  <c r="BD701" i="2"/>
  <c r="BC701" i="2"/>
  <c r="R767" i="2"/>
  <c r="P767" i="2"/>
  <c r="N767" i="2"/>
  <c r="BH701" i="2"/>
  <c r="I12" i="2"/>
  <c r="I12" i="12"/>
  <c r="AV12" i="12" s="1"/>
  <c r="BI134" i="12"/>
  <c r="BJ147" i="11"/>
  <c r="I11" i="11"/>
  <c r="AV11" i="11" s="1"/>
  <c r="H11" i="1" l="1"/>
  <c r="Y11" i="1" s="1"/>
  <c r="H33" i="14"/>
  <c r="BB281" i="10"/>
  <c r="AV50" i="10"/>
  <c r="BB321" i="10"/>
  <c r="AV92" i="10"/>
  <c r="BB339" i="10"/>
  <c r="AV112" i="10"/>
  <c r="BB255" i="10"/>
  <c r="AV24" i="10"/>
  <c r="BB270" i="10"/>
  <c r="AV39" i="10"/>
  <c r="BB285" i="10"/>
  <c r="AV54" i="10"/>
  <c r="BB301" i="10"/>
  <c r="AV70" i="10"/>
  <c r="BB313" i="10"/>
  <c r="AV84" i="10"/>
  <c r="BB324" i="10"/>
  <c r="AV95" i="10"/>
  <c r="BB340" i="10"/>
  <c r="AV113" i="10"/>
  <c r="BB266" i="10"/>
  <c r="AV35" i="10"/>
  <c r="BB336" i="10"/>
  <c r="AV107" i="10"/>
  <c r="BB299" i="10"/>
  <c r="AV68" i="10"/>
  <c r="BB287" i="10"/>
  <c r="AV56" i="10"/>
  <c r="BB302" i="10"/>
  <c r="AV71" i="10"/>
  <c r="BB315" i="10"/>
  <c r="AV86" i="10"/>
  <c r="BB326" i="10"/>
  <c r="AV97" i="10"/>
  <c r="BB341" i="10"/>
  <c r="AV114" i="10"/>
  <c r="BB251" i="10"/>
  <c r="AV20" i="10"/>
  <c r="BB283" i="10"/>
  <c r="AV52" i="10"/>
  <c r="BB322" i="10"/>
  <c r="AV93" i="10"/>
  <c r="BB257" i="10"/>
  <c r="AV26" i="10"/>
  <c r="BB259" i="10"/>
  <c r="AV28" i="10"/>
  <c r="BB274" i="10"/>
  <c r="AV43" i="10"/>
  <c r="BB289" i="10"/>
  <c r="AV58" i="10"/>
  <c r="BB304" i="10"/>
  <c r="AV73" i="10"/>
  <c r="BB316" i="10"/>
  <c r="AV87" i="10"/>
  <c r="BB328" i="10"/>
  <c r="AV99" i="10"/>
  <c r="BB311" i="10"/>
  <c r="AV82" i="10"/>
  <c r="BB268" i="10"/>
  <c r="AV37" i="10"/>
  <c r="BB246" i="10"/>
  <c r="AV15" i="10"/>
  <c r="BB260" i="10"/>
  <c r="AV29" i="10"/>
  <c r="BB275" i="10"/>
  <c r="AV44" i="10"/>
  <c r="BB291" i="10"/>
  <c r="AV60" i="10"/>
  <c r="BB307" i="10"/>
  <c r="AV78" i="10"/>
  <c r="BB317" i="10"/>
  <c r="AV88" i="10"/>
  <c r="BB330" i="10"/>
  <c r="AV101" i="10"/>
  <c r="BB297" i="10"/>
  <c r="AV66" i="10"/>
  <c r="BB253" i="10"/>
  <c r="AV22" i="10"/>
  <c r="BB312" i="10"/>
  <c r="AV83" i="10"/>
  <c r="BB247" i="10"/>
  <c r="AV16" i="10"/>
  <c r="BB262" i="10"/>
  <c r="AV31" i="10"/>
  <c r="BB277" i="10"/>
  <c r="AV46" i="10"/>
  <c r="BB293" i="10"/>
  <c r="AV62" i="10"/>
  <c r="BB309" i="10"/>
  <c r="AV80" i="10"/>
  <c r="BB319" i="10"/>
  <c r="AV90" i="10"/>
  <c r="BB332" i="10"/>
  <c r="AV103" i="10"/>
  <c r="BB272" i="10"/>
  <c r="AV41" i="10"/>
  <c r="BB249" i="10"/>
  <c r="AV18" i="10"/>
  <c r="BB264" i="10"/>
  <c r="AV33" i="10"/>
  <c r="BB279" i="10"/>
  <c r="AV48" i="10"/>
  <c r="BB295" i="10"/>
  <c r="AV64" i="10"/>
  <c r="BB310" i="10"/>
  <c r="AV81" i="10"/>
  <c r="BB320" i="10"/>
  <c r="AV91" i="10"/>
  <c r="BB334" i="10"/>
  <c r="AV105" i="10"/>
  <c r="BB242" i="10"/>
  <c r="AV11" i="10"/>
  <c r="BB244" i="10"/>
  <c r="AV13" i="10"/>
  <c r="BC163" i="9"/>
  <c r="AV31" i="9"/>
  <c r="BC189" i="9"/>
  <c r="AV61" i="9"/>
  <c r="BC156" i="9"/>
  <c r="AV22" i="9"/>
  <c r="BC165" i="9"/>
  <c r="AV33" i="9"/>
  <c r="BC174" i="9"/>
  <c r="AV44" i="9"/>
  <c r="BC183" i="9"/>
  <c r="AV55" i="9"/>
  <c r="BC191" i="9"/>
  <c r="AV63" i="9"/>
  <c r="BC173" i="9"/>
  <c r="AV43" i="9"/>
  <c r="BC190" i="9"/>
  <c r="AV62" i="9"/>
  <c r="BC166" i="9"/>
  <c r="AV34" i="9"/>
  <c r="BC175" i="9"/>
  <c r="AV45" i="9"/>
  <c r="BC184" i="9"/>
  <c r="AV56" i="9"/>
  <c r="BC157" i="9"/>
  <c r="AV23" i="9"/>
  <c r="BC159" i="9"/>
  <c r="AV27" i="9"/>
  <c r="BC167" i="9"/>
  <c r="AV35" i="9"/>
  <c r="BC176" i="9"/>
  <c r="AV46" i="9"/>
  <c r="BC185" i="9"/>
  <c r="AV57" i="9"/>
  <c r="BC181" i="9"/>
  <c r="AV53" i="9"/>
  <c r="BC154" i="9"/>
  <c r="AV18" i="9"/>
  <c r="BC160" i="9"/>
  <c r="AV28" i="9"/>
  <c r="BC168" i="9"/>
  <c r="AV36" i="9"/>
  <c r="BC177" i="9"/>
  <c r="AV47" i="9"/>
  <c r="BC186" i="9"/>
  <c r="AV58" i="9"/>
  <c r="BC153" i="9"/>
  <c r="AV17" i="9"/>
  <c r="BC164" i="9"/>
  <c r="AV32" i="9"/>
  <c r="BC182" i="9"/>
  <c r="AV54" i="9"/>
  <c r="BC161" i="9"/>
  <c r="AV29" i="9"/>
  <c r="BC169" i="9"/>
  <c r="AV37" i="9"/>
  <c r="BC178" i="9"/>
  <c r="AV48" i="9"/>
  <c r="BC187" i="9"/>
  <c r="AV59" i="9"/>
  <c r="BC172" i="9"/>
  <c r="AV42" i="9"/>
  <c r="BC151" i="9"/>
  <c r="AV13" i="9"/>
  <c r="BC162" i="9"/>
  <c r="AV30" i="9"/>
  <c r="BC171" i="9"/>
  <c r="AV41" i="9"/>
  <c r="BC179" i="9"/>
  <c r="AV49" i="9"/>
  <c r="BC188" i="9"/>
  <c r="AV60" i="9"/>
  <c r="BC149" i="9"/>
  <c r="AV11" i="9"/>
  <c r="BC150" i="9"/>
  <c r="AV12" i="9"/>
  <c r="BE263" i="8"/>
  <c r="AV47" i="8"/>
  <c r="BE288" i="8"/>
  <c r="AV76" i="8"/>
  <c r="BE310" i="8"/>
  <c r="AV100" i="8"/>
  <c r="BE332" i="8"/>
  <c r="AV122" i="8"/>
  <c r="BE313" i="8"/>
  <c r="AV103" i="8"/>
  <c r="BE335" i="8"/>
  <c r="AV125" i="8"/>
  <c r="BE270" i="8"/>
  <c r="AV58" i="8"/>
  <c r="BE296" i="8"/>
  <c r="AV86" i="8"/>
  <c r="BE314" i="8"/>
  <c r="AV104" i="8"/>
  <c r="BE337" i="8"/>
  <c r="AV127" i="8"/>
  <c r="BE267" i="8"/>
  <c r="AV53" i="8"/>
  <c r="BE291" i="8"/>
  <c r="AV79" i="8"/>
  <c r="BE243" i="8"/>
  <c r="AV25" i="8"/>
  <c r="BE274" i="8"/>
  <c r="AV62" i="8"/>
  <c r="BE300" i="8"/>
  <c r="AV90" i="8"/>
  <c r="BE316" i="8"/>
  <c r="AV106" i="8"/>
  <c r="BE340" i="8"/>
  <c r="AV130" i="8"/>
  <c r="BE342" i="8"/>
  <c r="AV134" i="8"/>
  <c r="BE248" i="8"/>
  <c r="AV30" i="8"/>
  <c r="BE278" i="8"/>
  <c r="AV66" i="8"/>
  <c r="BE304" i="8"/>
  <c r="AV94" i="8"/>
  <c r="BE319" i="8"/>
  <c r="AV109" i="8"/>
  <c r="BE252" i="8"/>
  <c r="AV34" i="8"/>
  <c r="BE281" i="8"/>
  <c r="AV69" i="8"/>
  <c r="BE307" i="8"/>
  <c r="AV97" i="8"/>
  <c r="BE321" i="8"/>
  <c r="AV111" i="8"/>
  <c r="BE324" i="8"/>
  <c r="AV114" i="8"/>
  <c r="BE255" i="8"/>
  <c r="AV37" i="8"/>
  <c r="BE283" i="8"/>
  <c r="AV71" i="8"/>
  <c r="BE308" i="8"/>
  <c r="AV98" i="8"/>
  <c r="BE259" i="8"/>
  <c r="AV41" i="8"/>
  <c r="BE286" i="8"/>
  <c r="AV74" i="8"/>
  <c r="BE309" i="8"/>
  <c r="AV99" i="8"/>
  <c r="BE329" i="8"/>
  <c r="AV119" i="8"/>
  <c r="BE237" i="8"/>
  <c r="AV19" i="8"/>
  <c r="BE230" i="8"/>
  <c r="AV12" i="8"/>
  <c r="BK240" i="7"/>
  <c r="AV68" i="7"/>
  <c r="BK222" i="7"/>
  <c r="AV48" i="7"/>
  <c r="BK219" i="7"/>
  <c r="AV45" i="7"/>
  <c r="BK200" i="7"/>
  <c r="AV24" i="7"/>
  <c r="BK229" i="7"/>
  <c r="AV55" i="7"/>
  <c r="BK213" i="7"/>
  <c r="AV39" i="7"/>
  <c r="BK215" i="7"/>
  <c r="AV41" i="7"/>
  <c r="BK204" i="7"/>
  <c r="AV30" i="7"/>
  <c r="BK233" i="7"/>
  <c r="AV59" i="7"/>
  <c r="BK226" i="7"/>
  <c r="AV52" i="7"/>
  <c r="BK210" i="7"/>
  <c r="AV36" i="7"/>
  <c r="BK236" i="7"/>
  <c r="AV62" i="7"/>
  <c r="BK190" i="7"/>
  <c r="AV12" i="7"/>
  <c r="BK196" i="7"/>
  <c r="AV18" i="7"/>
  <c r="BG386" i="6"/>
  <c r="AV157" i="6"/>
  <c r="BG404" i="6"/>
  <c r="AV177" i="6"/>
  <c r="BG358" i="6"/>
  <c r="AV129" i="6"/>
  <c r="BG319" i="6"/>
  <c r="AV90" i="6"/>
  <c r="BG401" i="6"/>
  <c r="AV172" i="6"/>
  <c r="BG251" i="6"/>
  <c r="AV18" i="6"/>
  <c r="BG342" i="6"/>
  <c r="AV113" i="6"/>
  <c r="BG297" i="6"/>
  <c r="AV64" i="6"/>
  <c r="BG324" i="6"/>
  <c r="AV95" i="6"/>
  <c r="BG343" i="6"/>
  <c r="AV114" i="6"/>
  <c r="BG367" i="6"/>
  <c r="AV138" i="6"/>
  <c r="BG387" i="6"/>
  <c r="AV158" i="6"/>
  <c r="BG268" i="6"/>
  <c r="AV35" i="6"/>
  <c r="BG301" i="6"/>
  <c r="AV68" i="6"/>
  <c r="BG325" i="6"/>
  <c r="AV96" i="6"/>
  <c r="BG347" i="6"/>
  <c r="AV118" i="6"/>
  <c r="BG370" i="6"/>
  <c r="AV141" i="6"/>
  <c r="BG389" i="6"/>
  <c r="AV160" i="6"/>
  <c r="BG364" i="6"/>
  <c r="AV135" i="6"/>
  <c r="BG273" i="6"/>
  <c r="AV40" i="6"/>
  <c r="BG304" i="6"/>
  <c r="AV73" i="6"/>
  <c r="BG331" i="6"/>
  <c r="AV102" i="6"/>
  <c r="BG348" i="6"/>
  <c r="AV119" i="6"/>
  <c r="BG373" i="6"/>
  <c r="AV144" i="6"/>
  <c r="BG391" i="6"/>
  <c r="AV162" i="6"/>
  <c r="BG283" i="6"/>
  <c r="AV50" i="6"/>
  <c r="BG379" i="6"/>
  <c r="AV150" i="6"/>
  <c r="BG286" i="6"/>
  <c r="AV53" i="6"/>
  <c r="BG323" i="6"/>
  <c r="AV94" i="6"/>
  <c r="BG263" i="6"/>
  <c r="AV30" i="6"/>
  <c r="BG277" i="6"/>
  <c r="AV44" i="6"/>
  <c r="BG310" i="6"/>
  <c r="AV79" i="6"/>
  <c r="BG332" i="6"/>
  <c r="AV103" i="6"/>
  <c r="BG351" i="6"/>
  <c r="AV122" i="6"/>
  <c r="BG376" i="6"/>
  <c r="AV147" i="6"/>
  <c r="BG394" i="6"/>
  <c r="AV165" i="6"/>
  <c r="BG317" i="6"/>
  <c r="AV88" i="6"/>
  <c r="BG337" i="6"/>
  <c r="AV108" i="6"/>
  <c r="BG398" i="6"/>
  <c r="AV169" i="6"/>
  <c r="BG341" i="6"/>
  <c r="AV112" i="6"/>
  <c r="BG361" i="6"/>
  <c r="AV132" i="6"/>
  <c r="BG383" i="6"/>
  <c r="AV154" i="6"/>
  <c r="BG295" i="6"/>
  <c r="AV62" i="6"/>
  <c r="BG278" i="6"/>
  <c r="AV45" i="6"/>
  <c r="BG314" i="6"/>
  <c r="AV85" i="6"/>
  <c r="BG336" i="6"/>
  <c r="AV107" i="6"/>
  <c r="BG355" i="6"/>
  <c r="AV126" i="6"/>
  <c r="BG378" i="6"/>
  <c r="AV149" i="6"/>
  <c r="BG396" i="6"/>
  <c r="AV167" i="6"/>
  <c r="BG245" i="6"/>
  <c r="AV12" i="6"/>
  <c r="BG248" i="6"/>
  <c r="AV15" i="6"/>
  <c r="BJ177" i="5"/>
  <c r="BJ191" i="5"/>
  <c r="BJ163" i="5"/>
  <c r="BJ194" i="5"/>
  <c r="BJ165" i="5"/>
  <c r="BJ196" i="5"/>
  <c r="BJ182" i="5"/>
  <c r="BJ167" i="5"/>
  <c r="BJ201" i="5"/>
  <c r="BJ188" i="5"/>
  <c r="BJ172" i="5"/>
  <c r="BJ203" i="5"/>
  <c r="BJ158" i="5"/>
  <c r="BJ161" i="5"/>
  <c r="BG311" i="4"/>
  <c r="BG253" i="4"/>
  <c r="BG280" i="4"/>
  <c r="BG299" i="4"/>
  <c r="BG317" i="4"/>
  <c r="BG341" i="4"/>
  <c r="BG255" i="4"/>
  <c r="BG283" i="4"/>
  <c r="BG285" i="4"/>
  <c r="BG304" i="4"/>
  <c r="BG231" i="4"/>
  <c r="BG259" i="4"/>
  <c r="BG288" i="4"/>
  <c r="BG306" i="4"/>
  <c r="BG325" i="4"/>
  <c r="BG302" i="4"/>
  <c r="BG319" i="4"/>
  <c r="BG257" i="4"/>
  <c r="BG321" i="4"/>
  <c r="BG240" i="4"/>
  <c r="BG265" i="4"/>
  <c r="BG289" i="4"/>
  <c r="BG309" i="4"/>
  <c r="BG329" i="4"/>
  <c r="BG246" i="4"/>
  <c r="BG275" i="4"/>
  <c r="BG293" i="4"/>
  <c r="BG313" i="4"/>
  <c r="BG334" i="4"/>
  <c r="BG344" i="4"/>
  <c r="BG244" i="4"/>
  <c r="BG268" i="4"/>
  <c r="BG292" i="4"/>
  <c r="BG332" i="4"/>
  <c r="BG248" i="4"/>
  <c r="BG278" i="4"/>
  <c r="BG296" i="4"/>
  <c r="BG315" i="4"/>
  <c r="BG338" i="4"/>
  <c r="BG227" i="4"/>
  <c r="BG224" i="4"/>
  <c r="AV12" i="4"/>
  <c r="BE293" i="3"/>
  <c r="AV41" i="3"/>
  <c r="BE313" i="3"/>
  <c r="AV61" i="3"/>
  <c r="BE340" i="3"/>
  <c r="AV90" i="3"/>
  <c r="BE353" i="3"/>
  <c r="AV105" i="3"/>
  <c r="BE296" i="3"/>
  <c r="AV44" i="3"/>
  <c r="BE314" i="3"/>
  <c r="AV62" i="3"/>
  <c r="BE341" i="3"/>
  <c r="AV91" i="3"/>
  <c r="BE275" i="3"/>
  <c r="AV23" i="3"/>
  <c r="BE300" i="3"/>
  <c r="AV48" i="3"/>
  <c r="BE324" i="3"/>
  <c r="AV74" i="3"/>
  <c r="BE345" i="3"/>
  <c r="AV95" i="3"/>
  <c r="BE278" i="3"/>
  <c r="AV26" i="3"/>
  <c r="BE303" i="3"/>
  <c r="AV51" i="3"/>
  <c r="BE327" i="3"/>
  <c r="AV77" i="3"/>
  <c r="BE349" i="3"/>
  <c r="AV101" i="3"/>
  <c r="BE318" i="3"/>
  <c r="AV68" i="3"/>
  <c r="BE282" i="3"/>
  <c r="AV30" i="3"/>
  <c r="BE306" i="3"/>
  <c r="AV54" i="3"/>
  <c r="BE331" i="3"/>
  <c r="AV81" i="3"/>
  <c r="BE350" i="3"/>
  <c r="AV102" i="3"/>
  <c r="BE299" i="3"/>
  <c r="AV47" i="3"/>
  <c r="BE344" i="3"/>
  <c r="AV94" i="3"/>
  <c r="BE285" i="3"/>
  <c r="AV33" i="3"/>
  <c r="BE309" i="3"/>
  <c r="AV57" i="3"/>
  <c r="BE334" i="3"/>
  <c r="AV84" i="3"/>
  <c r="BE351" i="3"/>
  <c r="AV103" i="3"/>
  <c r="BE272" i="3"/>
  <c r="AV20" i="3"/>
  <c r="BE290" i="3"/>
  <c r="AV38" i="3"/>
  <c r="BE310" i="3"/>
  <c r="AV58" i="3"/>
  <c r="BE337" i="3"/>
  <c r="AV87" i="3"/>
  <c r="BE352" i="3"/>
  <c r="AV104" i="3"/>
  <c r="BE269" i="3"/>
  <c r="AV17" i="3"/>
  <c r="BE263" i="3"/>
  <c r="AV11" i="3"/>
  <c r="BB969" i="2"/>
  <c r="AV288" i="2"/>
  <c r="BB1052" i="2"/>
  <c r="AV377" i="2"/>
  <c r="BB1093" i="2"/>
  <c r="AV424" i="2"/>
  <c r="BB1115" i="2"/>
  <c r="AV446" i="2"/>
  <c r="BB1142" i="2"/>
  <c r="AV477" i="2"/>
  <c r="BB1171" i="2"/>
  <c r="AV508" i="2"/>
  <c r="BB1191" i="2"/>
  <c r="AV530" i="2"/>
  <c r="BB1216" i="2"/>
  <c r="AV555" i="2"/>
  <c r="BB1239" i="2"/>
  <c r="AV580" i="2"/>
  <c r="BB1263" i="2"/>
  <c r="AV608" i="2"/>
  <c r="BB1303" i="2"/>
  <c r="AV652" i="2"/>
  <c r="BB733" i="2"/>
  <c r="AV44" i="2"/>
  <c r="BB764" i="2"/>
  <c r="AV75" i="2"/>
  <c r="BB798" i="2"/>
  <c r="AV111" i="2"/>
  <c r="BB828" i="2"/>
  <c r="AV143" i="2"/>
  <c r="BB868" i="2"/>
  <c r="AV183" i="2"/>
  <c r="BB902" i="2"/>
  <c r="AV219" i="2"/>
  <c r="BB935" i="2"/>
  <c r="AV252" i="2"/>
  <c r="BB975" i="2"/>
  <c r="AV294" i="2"/>
  <c r="BB1002" i="2"/>
  <c r="AV323" i="2"/>
  <c r="BB1032" i="2"/>
  <c r="AV353" i="2"/>
  <c r="BB1054" i="2"/>
  <c r="AV379" i="2"/>
  <c r="BB1074" i="2"/>
  <c r="AV401" i="2"/>
  <c r="BB1095" i="2"/>
  <c r="AV426" i="2"/>
  <c r="BB1118" i="2"/>
  <c r="AV449" i="2"/>
  <c r="BB1144" i="2"/>
  <c r="AV479" i="2"/>
  <c r="BB1174" i="2"/>
  <c r="AV511" i="2"/>
  <c r="BB1195" i="2"/>
  <c r="AV534" i="2"/>
  <c r="BB1219" i="2"/>
  <c r="AV558" i="2"/>
  <c r="BB1241" i="2"/>
  <c r="AV582" i="2"/>
  <c r="BB1273" i="2"/>
  <c r="AV618" i="2"/>
  <c r="BB931" i="2"/>
  <c r="AV248" i="2"/>
  <c r="BB1034" i="2"/>
  <c r="AV355" i="2"/>
  <c r="BB1078" i="2"/>
  <c r="AV405" i="2"/>
  <c r="BB804" i="2"/>
  <c r="AV117" i="2"/>
  <c r="BB837" i="2"/>
  <c r="AV152" i="2"/>
  <c r="BB874" i="2"/>
  <c r="AV191" i="2"/>
  <c r="BB911" i="2"/>
  <c r="AV228" i="2"/>
  <c r="BB941" i="2"/>
  <c r="AV258" i="2"/>
  <c r="BB981" i="2"/>
  <c r="AV300" i="2"/>
  <c r="BB1008" i="2"/>
  <c r="AV329" i="2"/>
  <c r="BB1036" i="2"/>
  <c r="AV357" i="2"/>
  <c r="BB1060" i="2"/>
  <c r="AV385" i="2"/>
  <c r="BB1080" i="2"/>
  <c r="AV407" i="2"/>
  <c r="BB1101" i="2"/>
  <c r="AV432" i="2"/>
  <c r="BB1124" i="2"/>
  <c r="AV457" i="2"/>
  <c r="BB1152" i="2"/>
  <c r="AV487" i="2"/>
  <c r="BB1179" i="2"/>
  <c r="AV516" i="2"/>
  <c r="BB1201" i="2"/>
  <c r="AV540" i="2"/>
  <c r="BB1225" i="2"/>
  <c r="AV564" i="2"/>
  <c r="BB1245" i="2"/>
  <c r="AV586" i="2"/>
  <c r="BB1281" i="2"/>
  <c r="AV626" i="2"/>
  <c r="BB729" i="2"/>
  <c r="AV40" i="2"/>
  <c r="BB796" i="2"/>
  <c r="AV109" i="2"/>
  <c r="BB893" i="2"/>
  <c r="AV210" i="2"/>
  <c r="BB1029" i="2"/>
  <c r="AV350" i="2"/>
  <c r="BB736" i="2"/>
  <c r="AV47" i="2"/>
  <c r="BB802" i="2"/>
  <c r="AV115" i="2"/>
  <c r="BB841" i="2"/>
  <c r="AV156" i="2"/>
  <c r="BB880" i="2"/>
  <c r="AV197" i="2"/>
  <c r="BB915" i="2"/>
  <c r="AV232" i="2"/>
  <c r="BB944" i="2"/>
  <c r="AV261" i="2"/>
  <c r="BB985" i="2"/>
  <c r="AV306" i="2"/>
  <c r="BB1012" i="2"/>
  <c r="AV333" i="2"/>
  <c r="BB1040" i="2"/>
  <c r="AV361" i="2"/>
  <c r="BB1063" i="2"/>
  <c r="AV390" i="2"/>
  <c r="BB1083" i="2"/>
  <c r="AV412" i="2"/>
  <c r="BB1104" i="2"/>
  <c r="AV435" i="2"/>
  <c r="BB1127" i="2"/>
  <c r="AV460" i="2"/>
  <c r="BB1157" i="2"/>
  <c r="AV492" i="2"/>
  <c r="BB1182" i="2"/>
  <c r="AV519" i="2"/>
  <c r="BB1203" i="2"/>
  <c r="AV542" i="2"/>
  <c r="BB1228" i="2"/>
  <c r="AV567" i="2"/>
  <c r="BB1251" i="2"/>
  <c r="AV592" i="2"/>
  <c r="BB1287" i="2"/>
  <c r="AV632" i="2"/>
  <c r="BB822" i="2"/>
  <c r="AV137" i="2"/>
  <c r="BB999" i="2"/>
  <c r="AV320" i="2"/>
  <c r="BB1072" i="2"/>
  <c r="AV399" i="2"/>
  <c r="BB767" i="2"/>
  <c r="AV78" i="2"/>
  <c r="BB906" i="2"/>
  <c r="AV223" i="2"/>
  <c r="BB938" i="2"/>
  <c r="AV255" i="2"/>
  <c r="BB704" i="2"/>
  <c r="AV15" i="2"/>
  <c r="BB883" i="2"/>
  <c r="AV200" i="2"/>
  <c r="BB919" i="2"/>
  <c r="AV236" i="2"/>
  <c r="BB947" i="2"/>
  <c r="AV264" i="2"/>
  <c r="BB989" i="2"/>
  <c r="AV310" i="2"/>
  <c r="BB1016" i="2"/>
  <c r="AV337" i="2"/>
  <c r="BB1042" i="2"/>
  <c r="AV363" i="2"/>
  <c r="BB1065" i="2"/>
  <c r="AV392" i="2"/>
  <c r="BB1085" i="2"/>
  <c r="AV414" i="2"/>
  <c r="BB1107" i="2"/>
  <c r="AV438" i="2"/>
  <c r="BB1130" i="2"/>
  <c r="AV463" i="2"/>
  <c r="BB1162" i="2"/>
  <c r="AV497" i="2"/>
  <c r="BB1184" i="2"/>
  <c r="AV521" i="2"/>
  <c r="BB1207" i="2"/>
  <c r="AV546" i="2"/>
  <c r="BB1231" i="2"/>
  <c r="AV570" i="2"/>
  <c r="BB1254" i="2"/>
  <c r="AV597" i="2"/>
  <c r="BB1290" i="2"/>
  <c r="AV637" i="2"/>
  <c r="BB760" i="2"/>
  <c r="AV71" i="2"/>
  <c r="BB859" i="2"/>
  <c r="AV174" i="2"/>
  <c r="BB833" i="2"/>
  <c r="AV148" i="2"/>
  <c r="BB978" i="2"/>
  <c r="AV297" i="2"/>
  <c r="BB1058" i="2"/>
  <c r="AV383" i="2"/>
  <c r="BB1121" i="2"/>
  <c r="AV454" i="2"/>
  <c r="BB1148" i="2"/>
  <c r="AV483" i="2"/>
  <c r="BB1222" i="2"/>
  <c r="AV561" i="2"/>
  <c r="BB1243" i="2"/>
  <c r="AV584" i="2"/>
  <c r="BB743" i="2"/>
  <c r="AV54" i="2"/>
  <c r="BB808" i="2"/>
  <c r="AV121" i="2"/>
  <c r="BB786" i="2"/>
  <c r="AV99" i="2"/>
  <c r="BB721" i="2"/>
  <c r="AV32" i="2"/>
  <c r="BB753" i="2"/>
  <c r="AV64" i="2"/>
  <c r="BB790" i="2"/>
  <c r="AV103" i="2"/>
  <c r="BB814" i="2"/>
  <c r="AV127" i="2"/>
  <c r="BB845" i="2"/>
  <c r="AV160" i="2"/>
  <c r="BB886" i="2"/>
  <c r="AV203" i="2"/>
  <c r="BB923" i="2"/>
  <c r="AV240" i="2"/>
  <c r="BB952" i="2"/>
  <c r="AV271" i="2"/>
  <c r="BB991" i="2"/>
  <c r="AV312" i="2"/>
  <c r="BB1019" i="2"/>
  <c r="AV340" i="2"/>
  <c r="BB1044" i="2"/>
  <c r="AV367" i="2"/>
  <c r="BB1067" i="2"/>
  <c r="AV394" i="2"/>
  <c r="BB1087" i="2"/>
  <c r="AV416" i="2"/>
  <c r="BB1110" i="2"/>
  <c r="AV441" i="2"/>
  <c r="BB1133" i="2"/>
  <c r="AV468" i="2"/>
  <c r="BB1165" i="2"/>
  <c r="AV502" i="2"/>
  <c r="BB1186" i="2"/>
  <c r="AV523" i="2"/>
  <c r="BB1210" i="2"/>
  <c r="AV549" i="2"/>
  <c r="BB1234" i="2"/>
  <c r="AV573" i="2"/>
  <c r="BB1257" i="2"/>
  <c r="AV600" i="2"/>
  <c r="BB1294" i="2"/>
  <c r="AV641" i="2"/>
  <c r="BB871" i="2"/>
  <c r="AV186" i="2"/>
  <c r="BB1006" i="2"/>
  <c r="AV327" i="2"/>
  <c r="BB1098" i="2"/>
  <c r="AV429" i="2"/>
  <c r="BB1177" i="2"/>
  <c r="AV514" i="2"/>
  <c r="BB1197" i="2"/>
  <c r="AV536" i="2"/>
  <c r="BB1275" i="2"/>
  <c r="AV620" i="2"/>
  <c r="BB739" i="2"/>
  <c r="AV50" i="2"/>
  <c r="BB771" i="2"/>
  <c r="AV82" i="2"/>
  <c r="BB707" i="2"/>
  <c r="AV18" i="2"/>
  <c r="BB774" i="2"/>
  <c r="AV85" i="2"/>
  <c r="BB710" i="2"/>
  <c r="AV21" i="2"/>
  <c r="BB747" i="2"/>
  <c r="AV58" i="2"/>
  <c r="BB811" i="2"/>
  <c r="AV124" i="2"/>
  <c r="BB843" i="2"/>
  <c r="AV158" i="2"/>
  <c r="BB725" i="2"/>
  <c r="AV36" i="2"/>
  <c r="BB757" i="2"/>
  <c r="AV68" i="2"/>
  <c r="BB794" i="2"/>
  <c r="AV107" i="2"/>
  <c r="BB817" i="2"/>
  <c r="AV130" i="2"/>
  <c r="BB852" i="2"/>
  <c r="AV167" i="2"/>
  <c r="BB891" i="2"/>
  <c r="AV208" i="2"/>
  <c r="BB927" i="2"/>
  <c r="AV244" i="2"/>
  <c r="BB962" i="2"/>
  <c r="AV281" i="2"/>
  <c r="BB997" i="2"/>
  <c r="AV318" i="2"/>
  <c r="BB1025" i="2"/>
  <c r="AV346" i="2"/>
  <c r="BB1048" i="2"/>
  <c r="AV373" i="2"/>
  <c r="BB1070" i="2"/>
  <c r="AV397" i="2"/>
  <c r="BB1091" i="2"/>
  <c r="AV422" i="2"/>
  <c r="BB1113" i="2"/>
  <c r="AV444" i="2"/>
  <c r="BB1138" i="2"/>
  <c r="AV473" i="2"/>
  <c r="BB1168" i="2"/>
  <c r="AV505" i="2"/>
  <c r="BB1188" i="2"/>
  <c r="AV525" i="2"/>
  <c r="BB1213" i="2"/>
  <c r="AV552" i="2"/>
  <c r="BB1237" i="2"/>
  <c r="AV578" i="2"/>
  <c r="BB1260" i="2"/>
  <c r="AV603" i="2"/>
  <c r="BB1298" i="2"/>
  <c r="AV645" i="2"/>
  <c r="BB701" i="2"/>
  <c r="AV12" i="2"/>
  <c r="BC136" i="12"/>
  <c r="BC146" i="12"/>
  <c r="BC137" i="12"/>
  <c r="BC147" i="12"/>
  <c r="BC138" i="12"/>
  <c r="BC149" i="12"/>
  <c r="BC139" i="12"/>
  <c r="BC150" i="12"/>
  <c r="BC140" i="12"/>
  <c r="BC151" i="12"/>
  <c r="BC142" i="12"/>
  <c r="BC152" i="12"/>
  <c r="BC143" i="12"/>
  <c r="BC135" i="12"/>
  <c r="BC145" i="12"/>
  <c r="BC134" i="12"/>
  <c r="BD147" i="11"/>
  <c r="BD153" i="11"/>
  <c r="BD170" i="11"/>
  <c r="BD181" i="11"/>
  <c r="BD189" i="11"/>
  <c r="BD198" i="11"/>
  <c r="BD183" i="11"/>
  <c r="BD191" i="11"/>
  <c r="BD200" i="11"/>
  <c r="BD156" i="11"/>
  <c r="BD164" i="11"/>
  <c r="BD174" i="11"/>
  <c r="BD157" i="11"/>
  <c r="BD165" i="11"/>
  <c r="BD175" i="11"/>
  <c r="BD184" i="11"/>
  <c r="BD192" i="11"/>
  <c r="BD201" i="11"/>
  <c r="BD163" i="11"/>
  <c r="BD172" i="11"/>
  <c r="BD182" i="11"/>
  <c r="BD190" i="11"/>
  <c r="BD148" i="11"/>
  <c r="BD158" i="11"/>
  <c r="BD202" i="11"/>
  <c r="BD149" i="11"/>
  <c r="BD159" i="11"/>
  <c r="BD167" i="11"/>
  <c r="BD177" i="11"/>
  <c r="BD186" i="11"/>
  <c r="BD194" i="11"/>
  <c r="BD203" i="11"/>
  <c r="BD162" i="11"/>
  <c r="BD154" i="11"/>
  <c r="BD199" i="11"/>
  <c r="BD166" i="11"/>
  <c r="BD176" i="11"/>
  <c r="BD185" i="11"/>
  <c r="BD151" i="11"/>
  <c r="BD160" i="11"/>
  <c r="BD168" i="11"/>
  <c r="BD179" i="11"/>
  <c r="BD187" i="11"/>
  <c r="BD195" i="11"/>
  <c r="BD204" i="11"/>
  <c r="BD193" i="11"/>
  <c r="BD152" i="11"/>
  <c r="BD161" i="11"/>
  <c r="BD169" i="11"/>
  <c r="BD180" i="11"/>
  <c r="BD188" i="11"/>
  <c r="BD197" i="11"/>
  <c r="BD205" i="11"/>
  <c r="W189" i="7"/>
  <c r="W303" i="6"/>
  <c r="S252" i="4"/>
  <c r="BP200" i="5"/>
  <c r="I56" i="5" s="1"/>
  <c r="AV56" i="5" s="1"/>
  <c r="T146" i="11"/>
  <c r="T152" i="9"/>
  <c r="Y189" i="7"/>
  <c r="W199" i="7"/>
  <c r="AA189" i="7"/>
  <c r="Y199" i="7"/>
  <c r="AA199" i="7"/>
  <c r="U303" i="6"/>
  <c r="V200" i="5"/>
  <c r="W258" i="4"/>
  <c r="BI144" i="12"/>
  <c r="I26" i="12" s="1"/>
  <c r="AV26" i="12" s="1"/>
  <c r="P150" i="11"/>
  <c r="T180" i="9"/>
  <c r="S303" i="6"/>
  <c r="O148" i="12"/>
  <c r="S141" i="12"/>
  <c r="N338" i="10"/>
  <c r="BI158" i="9"/>
  <c r="I26" i="9" s="1"/>
  <c r="AV26" i="9" s="1"/>
  <c r="BI152" i="9"/>
  <c r="I16" i="9" s="1"/>
  <c r="AV16" i="9" s="1"/>
  <c r="BI155" i="9"/>
  <c r="I21" i="9" s="1"/>
  <c r="AV21" i="9" s="1"/>
  <c r="S229" i="8"/>
  <c r="BQ189" i="7"/>
  <c r="I11" i="7" s="1"/>
  <c r="AV11" i="7" s="1"/>
  <c r="BM337" i="4"/>
  <c r="I133" i="4" s="1"/>
  <c r="AV133" i="4" s="1"/>
  <c r="U258" i="4"/>
  <c r="S258" i="4"/>
  <c r="R306" i="10"/>
  <c r="P338" i="10"/>
  <c r="R338" i="10"/>
  <c r="P152" i="9"/>
  <c r="BI170" i="9"/>
  <c r="I40" i="9" s="1"/>
  <c r="AV40" i="9" s="1"/>
  <c r="T148" i="9"/>
  <c r="P148" i="9"/>
  <c r="U269" i="8"/>
  <c r="Q229" i="8"/>
  <c r="BM303" i="6"/>
  <c r="I72" i="6" s="1"/>
  <c r="AV72" i="6" s="1"/>
  <c r="X200" i="5"/>
  <c r="W337" i="4"/>
  <c r="W252" i="4"/>
  <c r="Q262" i="3"/>
  <c r="O141" i="12"/>
  <c r="BI148" i="12"/>
  <c r="I32" i="12" s="1"/>
  <c r="AV32" i="12" s="1"/>
  <c r="P146" i="11"/>
  <c r="R178" i="11"/>
  <c r="P155" i="11"/>
  <c r="T150" i="11"/>
  <c r="BJ150" i="11"/>
  <c r="I16" i="11" s="1"/>
  <c r="AV16" i="11" s="1"/>
  <c r="BJ146" i="11"/>
  <c r="I10" i="11" s="1"/>
  <c r="AV10" i="11" s="1"/>
  <c r="P173" i="11"/>
  <c r="R196" i="11"/>
  <c r="BJ196" i="11"/>
  <c r="I72" i="11" s="1"/>
  <c r="AV72" i="11" s="1"/>
  <c r="P241" i="10"/>
  <c r="BH306" i="10"/>
  <c r="I77" i="10" s="1"/>
  <c r="AV77" i="10" s="1"/>
  <c r="T155" i="9"/>
  <c r="R158" i="9"/>
  <c r="P158" i="9"/>
  <c r="BI148" i="9"/>
  <c r="I10" i="9" s="1"/>
  <c r="AV10" i="9" s="1"/>
  <c r="P155" i="9"/>
  <c r="R148" i="9"/>
  <c r="R155" i="9"/>
  <c r="BI180" i="9"/>
  <c r="I52" i="9" s="1"/>
  <c r="AV52" i="9" s="1"/>
  <c r="T170" i="9"/>
  <c r="R170" i="9"/>
  <c r="P180" i="9"/>
  <c r="U295" i="8"/>
  <c r="S269" i="8"/>
  <c r="BQ203" i="7"/>
  <c r="I29" i="7" s="1"/>
  <c r="AV29" i="7" s="1"/>
  <c r="Y203" i="7"/>
  <c r="W203" i="7"/>
  <c r="S313" i="6"/>
  <c r="W313" i="6"/>
  <c r="X157" i="5"/>
  <c r="BP157" i="5"/>
  <c r="Z200" i="5"/>
  <c r="BM258" i="4"/>
  <c r="I50" i="4" s="1"/>
  <c r="AV50" i="4" s="1"/>
  <c r="S274" i="4"/>
  <c r="S223" i="4"/>
  <c r="BM223" i="4"/>
  <c r="I11" i="4" s="1"/>
  <c r="AV11" i="4" s="1"/>
  <c r="U252" i="4"/>
  <c r="W274" i="4"/>
  <c r="S337" i="4"/>
  <c r="U317" i="3"/>
  <c r="Q317" i="3"/>
  <c r="S262" i="3"/>
  <c r="U262" i="3"/>
  <c r="Q348" i="3"/>
  <c r="U348" i="3"/>
  <c r="R150" i="11"/>
  <c r="T155" i="11"/>
  <c r="R146" i="11"/>
  <c r="R155" i="11"/>
  <c r="BJ173" i="11"/>
  <c r="I45" i="11" s="1"/>
  <c r="AV45" i="11" s="1"/>
  <c r="P196" i="11"/>
  <c r="T178" i="11"/>
  <c r="P178" i="11"/>
  <c r="BJ178" i="11"/>
  <c r="I52" i="11" s="1"/>
  <c r="AV52" i="11" s="1"/>
  <c r="BJ155" i="11"/>
  <c r="I23" i="11" s="1"/>
  <c r="AV23" i="11" s="1"/>
  <c r="T173" i="11"/>
  <c r="T196" i="11"/>
  <c r="R173" i="11"/>
  <c r="BH241" i="10"/>
  <c r="I10" i="10" s="1"/>
  <c r="AV10" i="10" s="1"/>
  <c r="R241" i="10"/>
  <c r="BH338" i="10"/>
  <c r="I111" i="10" s="1"/>
  <c r="AV111" i="10" s="1"/>
  <c r="N241" i="10"/>
  <c r="N306" i="10"/>
  <c r="P306" i="10"/>
  <c r="T158" i="9"/>
  <c r="R180" i="9"/>
  <c r="P170" i="9"/>
  <c r="R152" i="9"/>
  <c r="Q269" i="8"/>
  <c r="S295" i="8"/>
  <c r="BK295" i="8"/>
  <c r="I85" i="8" s="1"/>
  <c r="AV85" i="8" s="1"/>
  <c r="BK229" i="8"/>
  <c r="I11" i="8" s="1"/>
  <c r="AV11" i="8" s="1"/>
  <c r="BK269" i="8"/>
  <c r="I57" i="8" s="1"/>
  <c r="AV57" i="8" s="1"/>
  <c r="Q295" i="8"/>
  <c r="U229" i="8"/>
  <c r="AA203" i="7"/>
  <c r="U244" i="6"/>
  <c r="BM244" i="6"/>
  <c r="I11" i="6" s="1"/>
  <c r="AV11" i="6" s="1"/>
  <c r="S244" i="6"/>
  <c r="W244" i="6"/>
  <c r="U313" i="6"/>
  <c r="BM313" i="6"/>
  <c r="I84" i="6" s="1"/>
  <c r="AV84" i="6" s="1"/>
  <c r="V157" i="5"/>
  <c r="Z157" i="5"/>
  <c r="BM274" i="4"/>
  <c r="I68" i="4" s="1"/>
  <c r="AV68" i="4" s="1"/>
  <c r="U274" i="4"/>
  <c r="U223" i="4"/>
  <c r="W223" i="4"/>
  <c r="BM252" i="4"/>
  <c r="I42" i="4" s="1"/>
  <c r="AV42" i="4" s="1"/>
  <c r="U337" i="4"/>
  <c r="S348" i="3"/>
  <c r="BK348" i="3"/>
  <c r="I100" i="3" s="1"/>
  <c r="AV100" i="3" s="1"/>
  <c r="BK262" i="3"/>
  <c r="I10" i="3" s="1"/>
  <c r="AV10" i="3" s="1"/>
  <c r="S317" i="3"/>
  <c r="BK317" i="3"/>
  <c r="I67" i="3" s="1"/>
  <c r="AV67" i="3" s="1"/>
  <c r="BH1289" i="2"/>
  <c r="I636" i="2" s="1"/>
  <c r="AV636" i="2" s="1"/>
  <c r="BH1082" i="2"/>
  <c r="I411" i="2" s="1"/>
  <c r="AV411" i="2" s="1"/>
  <c r="BI133" i="12"/>
  <c r="N1186" i="2"/>
  <c r="P1355" i="2"/>
  <c r="R1319" i="2"/>
  <c r="P1148" i="2"/>
  <c r="R1230" i="2"/>
  <c r="BH785" i="2"/>
  <c r="I98" i="2" s="1"/>
  <c r="AV98" i="2" s="1"/>
  <c r="P1186" i="2"/>
  <c r="P1328" i="2"/>
  <c r="N1198" i="2"/>
  <c r="R1186" i="2"/>
  <c r="P1198" i="2"/>
  <c r="P1156" i="2"/>
  <c r="BH1090" i="2"/>
  <c r="I421" i="2" s="1"/>
  <c r="AV421" i="2" s="1"/>
  <c r="P1113" i="2"/>
  <c r="BH1047" i="2"/>
  <c r="I372" i="2" s="1"/>
  <c r="AV372" i="2" s="1"/>
  <c r="R766" i="2"/>
  <c r="N1230" i="2"/>
  <c r="R1328" i="2"/>
  <c r="N1328" i="2"/>
  <c r="BH1262" i="2"/>
  <c r="I607" i="2" s="1"/>
  <c r="AV607" i="2" s="1"/>
  <c r="N1050" i="2"/>
  <c r="BH984" i="2"/>
  <c r="I305" i="2" s="1"/>
  <c r="AV305" i="2" s="1"/>
  <c r="R1156" i="2"/>
  <c r="N1302" i="2"/>
  <c r="P1319" i="2"/>
  <c r="P887" i="2"/>
  <c r="BH873" i="2"/>
  <c r="I190" i="2" s="1"/>
  <c r="AV190" i="2" s="1"/>
  <c r="R1017" i="2"/>
  <c r="R1198" i="2"/>
  <c r="BH821" i="2"/>
  <c r="I136" i="2" s="1"/>
  <c r="AV136" i="2" s="1"/>
  <c r="R887" i="2"/>
  <c r="N887" i="2"/>
  <c r="N1113" i="2"/>
  <c r="P1128" i="2"/>
  <c r="BH1062" i="2"/>
  <c r="I389" i="2" s="1"/>
  <c r="AV389" i="2" s="1"/>
  <c r="BH1132" i="2"/>
  <c r="I467" i="2" s="1"/>
  <c r="AV467" i="2" s="1"/>
  <c r="BH1164" i="2"/>
  <c r="I501" i="2" s="1"/>
  <c r="AV501" i="2" s="1"/>
  <c r="R1355" i="2"/>
  <c r="R851" i="2"/>
  <c r="N851" i="2"/>
  <c r="P1017" i="2"/>
  <c r="R1050" i="2"/>
  <c r="BH1120" i="2"/>
  <c r="I453" i="2" s="1"/>
  <c r="AV453" i="2" s="1"/>
  <c r="P1230" i="2"/>
  <c r="N1319" i="2"/>
  <c r="P939" i="2"/>
  <c r="P1050" i="2"/>
  <c r="R1128" i="2"/>
  <c r="N1128" i="2"/>
  <c r="N1256" i="2"/>
  <c r="BH700" i="2"/>
  <c r="I11" i="2" s="1"/>
  <c r="AV11" i="2" s="1"/>
  <c r="P766" i="2"/>
  <c r="P851" i="2"/>
  <c r="R939" i="2"/>
  <c r="N1156" i="2"/>
  <c r="R1256" i="2"/>
  <c r="P1256" i="2"/>
  <c r="BH1190" i="2"/>
  <c r="I529" i="2" s="1"/>
  <c r="AV529" i="2" s="1"/>
  <c r="P1302" i="2"/>
  <c r="BH1236" i="2"/>
  <c r="I577" i="2" s="1"/>
  <c r="AV577" i="2" s="1"/>
  <c r="BH951" i="2"/>
  <c r="I270" i="2" s="1"/>
  <c r="AV270" i="2" s="1"/>
  <c r="R1113" i="2"/>
  <c r="R1302" i="2"/>
  <c r="N766" i="2"/>
  <c r="N939" i="2"/>
  <c r="N1017" i="2"/>
  <c r="R1148" i="2"/>
  <c r="N1148" i="2"/>
  <c r="BH1253" i="2"/>
  <c r="I596" i="2" s="1"/>
  <c r="AV596" i="2" s="1"/>
  <c r="N1355" i="2"/>
  <c r="Q148" i="12"/>
  <c r="S144" i="12"/>
  <c r="BI141" i="12"/>
  <c r="I21" i="12" s="1"/>
  <c r="AV21" i="12" s="1"/>
  <c r="S148" i="12"/>
  <c r="Q141" i="12"/>
  <c r="Q133" i="12"/>
  <c r="S133" i="12"/>
  <c r="O133" i="12"/>
  <c r="Q144" i="12"/>
  <c r="O144" i="12"/>
  <c r="H23" i="1" l="1"/>
  <c r="Y23" i="1"/>
  <c r="H34" i="14"/>
  <c r="J33" i="14"/>
  <c r="J34" i="14" s="1"/>
  <c r="W188" i="7"/>
  <c r="W187" i="7" s="1"/>
  <c r="BI132" i="12"/>
  <c r="BP156" i="5"/>
  <c r="BP155" i="5" s="1"/>
  <c r="I9" i="5" s="1"/>
  <c r="E14" i="1" s="1"/>
  <c r="S228" i="8"/>
  <c r="S227" i="8" s="1"/>
  <c r="AA188" i="7"/>
  <c r="AA187" i="7" s="1"/>
  <c r="I11" i="12"/>
  <c r="AV11" i="12" s="1"/>
  <c r="Y188" i="7"/>
  <c r="Y187" i="7" s="1"/>
  <c r="U243" i="6"/>
  <c r="U242" i="6" s="1"/>
  <c r="W243" i="6"/>
  <c r="W242" i="6" s="1"/>
  <c r="Z156" i="5"/>
  <c r="Z155" i="5" s="1"/>
  <c r="V156" i="5"/>
  <c r="V155" i="5" s="1"/>
  <c r="T145" i="11"/>
  <c r="BH240" i="10"/>
  <c r="I9" i="10" s="1"/>
  <c r="R240" i="10"/>
  <c r="P147" i="9"/>
  <c r="T147" i="9"/>
  <c r="U228" i="8"/>
  <c r="U227" i="8" s="1"/>
  <c r="X156" i="5"/>
  <c r="X155" i="5" s="1"/>
  <c r="S222" i="4"/>
  <c r="S261" i="3"/>
  <c r="O132" i="12"/>
  <c r="O131" i="12" s="1"/>
  <c r="P240" i="10"/>
  <c r="BK228" i="8"/>
  <c r="I10" i="8" s="1"/>
  <c r="AV10" i="8" s="1"/>
  <c r="Q228" i="8"/>
  <c r="Q227" i="8" s="1"/>
  <c r="S243" i="6"/>
  <c r="S242" i="6" s="1"/>
  <c r="Q261" i="3"/>
  <c r="R145" i="11"/>
  <c r="P145" i="11"/>
  <c r="BJ145" i="11"/>
  <c r="I9" i="11" s="1"/>
  <c r="R147" i="9"/>
  <c r="BI147" i="9"/>
  <c r="I9" i="9" s="1"/>
  <c r="BQ188" i="7"/>
  <c r="I10" i="7" s="1"/>
  <c r="AV10" i="7" s="1"/>
  <c r="I11" i="5"/>
  <c r="AV11" i="5" s="1"/>
  <c r="BK261" i="3"/>
  <c r="I9" i="3" s="1"/>
  <c r="N240" i="10"/>
  <c r="I10" i="5"/>
  <c r="AV10" i="5" s="1"/>
  <c r="BM222" i="4"/>
  <c r="I10" i="4" s="1"/>
  <c r="AV10" i="4" s="1"/>
  <c r="W222" i="4"/>
  <c r="U261" i="3"/>
  <c r="R1112" i="2"/>
  <c r="BM243" i="6"/>
  <c r="BM242" i="6" s="1"/>
  <c r="I9" i="6" s="1"/>
  <c r="E15" i="1" s="1"/>
  <c r="U222" i="4"/>
  <c r="Q132" i="12"/>
  <c r="Q131" i="12" s="1"/>
  <c r="N765" i="2"/>
  <c r="N1112" i="2"/>
  <c r="P765" i="2"/>
  <c r="BH1046" i="2"/>
  <c r="I369" i="2" s="1"/>
  <c r="BH699" i="2"/>
  <c r="P1112" i="2"/>
  <c r="R765" i="2"/>
  <c r="S132" i="12"/>
  <c r="S131" i="12" s="1"/>
  <c r="BI131" i="12"/>
  <c r="I9" i="12" s="1"/>
  <c r="E22" i="1" s="1"/>
  <c r="I10" i="12"/>
  <c r="AV10" i="12" s="1"/>
  <c r="AV9" i="11" l="1"/>
  <c r="E21" i="1"/>
  <c r="AV9" i="10"/>
  <c r="E20" i="1"/>
  <c r="F14" i="1"/>
  <c r="Z14" i="1"/>
  <c r="AA14" i="1"/>
  <c r="AV9" i="3"/>
  <c r="E12" i="1"/>
  <c r="F15" i="1"/>
  <c r="Z15" i="1"/>
  <c r="AA15" i="1"/>
  <c r="F22" i="1"/>
  <c r="Z22" i="1"/>
  <c r="AA22" i="1"/>
  <c r="AV9" i="9"/>
  <c r="E18" i="1"/>
  <c r="BK227" i="8"/>
  <c r="I9" i="8" s="1"/>
  <c r="E17" i="1" s="1"/>
  <c r="I10" i="2"/>
  <c r="BH698" i="2"/>
  <c r="I9" i="2" s="1"/>
  <c r="S221" i="4"/>
  <c r="BM221" i="4"/>
  <c r="I9" i="4" s="1"/>
  <c r="E13" i="1" s="1"/>
  <c r="U221" i="4"/>
  <c r="W221" i="4"/>
  <c r="R764" i="2"/>
  <c r="BQ187" i="7"/>
  <c r="I9" i="7" s="1"/>
  <c r="E16" i="1" s="1"/>
  <c r="I10" i="6"/>
  <c r="AV10" i="6" s="1"/>
  <c r="N764" i="2"/>
  <c r="P764" i="2"/>
  <c r="F20" i="1" l="1"/>
  <c r="Z20" i="1"/>
  <c r="AA20" i="1"/>
  <c r="F13" i="1"/>
  <c r="Z13" i="1"/>
  <c r="AA13" i="1"/>
  <c r="F16" i="1"/>
  <c r="Z16" i="1"/>
  <c r="AA16" i="1"/>
  <c r="F17" i="1"/>
  <c r="Z17" i="1"/>
  <c r="AA17" i="1"/>
  <c r="F21" i="1"/>
  <c r="Z21" i="1"/>
  <c r="AA21" i="1"/>
  <c r="F18" i="1"/>
  <c r="Z18" i="1"/>
  <c r="AA18" i="1"/>
  <c r="F12" i="1"/>
  <c r="Z12" i="1"/>
  <c r="AA12" i="1"/>
  <c r="AV10" i="2"/>
  <c r="E11" i="1"/>
  <c r="AA11" i="1" s="1"/>
  <c r="F11" i="1" l="1"/>
  <c r="E23" i="1"/>
  <c r="AA23" i="1" s="1"/>
  <c r="Z11" i="1"/>
  <c r="Z23" i="1" s="1"/>
  <c r="G33" i="14" l="1"/>
  <c r="G34" i="14" l="1"/>
  <c r="K34" i="14" s="1"/>
  <c r="K33" i="14"/>
</calcChain>
</file>

<file path=xl/sharedStrings.xml><?xml version="1.0" encoding="utf-8"?>
<sst xmlns="http://schemas.openxmlformats.org/spreadsheetml/2006/main" count="18165" uniqueCount="2442">
  <si>
    <t>False</t>
  </si>
  <si>
    <t>21</t>
  </si>
  <si>
    <t>15</t>
  </si>
  <si>
    <t>Kód:</t>
  </si>
  <si>
    <t>Stavba:</t>
  </si>
  <si>
    <t/>
  </si>
  <si>
    <t>Místo:</t>
  </si>
  <si>
    <t>Předslav</t>
  </si>
  <si>
    <t>Datum:</t>
  </si>
  <si>
    <t>Obec Předslav</t>
  </si>
  <si>
    <t>Projektant:</t>
  </si>
  <si>
    <t>True</t>
  </si>
  <si>
    <t>Zpracovatel:</t>
  </si>
  <si>
    <t>Cena bez DPH</t>
  </si>
  <si>
    <t>DPH</t>
  </si>
  <si>
    <t>základní</t>
  </si>
  <si>
    <t>snížená</t>
  </si>
  <si>
    <t>zákl. přenesená</t>
  </si>
  <si>
    <t>sníž. přenesená</t>
  </si>
  <si>
    <t>nulová</t>
  </si>
  <si>
    <t>Cena s DPH</t>
  </si>
  <si>
    <t>REKAPITULACE OBJEKTŮ STAVBY A SOUPISŮ PRACÍ</t>
  </si>
  <si>
    <t>Kód</t>
  </si>
  <si>
    <t>Popis</t>
  </si>
  <si>
    <t>Typ</t>
  </si>
  <si>
    <t>Náklady stavby celkem</t>
  </si>
  <si>
    <t>D</t>
  </si>
  <si>
    <t>0</t>
  </si>
  <si>
    <t>ČOV</t>
  </si>
  <si>
    <t>STA</t>
  </si>
  <si>
    <t>1</t>
  </si>
  <si>
    <t>2</t>
  </si>
  <si>
    <t>Soupis</t>
  </si>
  <si>
    <t>SO 02 a1</t>
  </si>
  <si>
    <t>3</t>
  </si>
  <si>
    <t>SO 02 a2</t>
  </si>
  <si>
    <t>Vzduchotechnika</t>
  </si>
  <si>
    <t>SO 02 b</t>
  </si>
  <si>
    <t>Spojovací potrubí</t>
  </si>
  <si>
    <t>SO 02 c</t>
  </si>
  <si>
    <t>Terénní a sadové úpravy</t>
  </si>
  <si>
    <t>SO 02 d</t>
  </si>
  <si>
    <t>Vodovodní přípojka</t>
  </si>
  <si>
    <t>SO 02 e</t>
  </si>
  <si>
    <t>Oplocení</t>
  </si>
  <si>
    <t>SO 02 f</t>
  </si>
  <si>
    <t>Příjezdová komunikace</t>
  </si>
  <si>
    <t>SO 02 g</t>
  </si>
  <si>
    <t>Elektropřípojka NN + stavební elektroinstalace ČOV</t>
  </si>
  <si>
    <t>PS 01</t>
  </si>
  <si>
    <t>PRO</t>
  </si>
  <si>
    <t>DPS 01.1</t>
  </si>
  <si>
    <t>Strojní část</t>
  </si>
  <si>
    <t>DPS 01.2</t>
  </si>
  <si>
    <t>Elektromotorická část, ASŘTP, přenos informací</t>
  </si>
  <si>
    <t>VRN</t>
  </si>
  <si>
    <t>Vedlejší a ostatní náklady</t>
  </si>
  <si>
    <t>VON</t>
  </si>
  <si>
    <t>Objekt:</t>
  </si>
  <si>
    <t>SO 02 - ČOV</t>
  </si>
  <si>
    <t>Kód dílu - Popis</t>
  </si>
  <si>
    <t>Cena celkem [CZK]</t>
  </si>
  <si>
    <t>-1</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</si>
  <si>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</si>
  <si>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</si>
  <si>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</si>
  <si>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</si>
  <si>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</si>
  <si>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</si>
  <si>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</si>
  <si>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</si>
  <si>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</si>
  <si>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</si>
  <si>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</si>
  <si>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</si>
  <si>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</si>
  <si>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</si>
  <si>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</si>
  <si>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</si>
  <si>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</si>
  <si>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</si>
  <si>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115101201</t>
  </si>
  <si>
    <t>Čerpání vody na dopravní výšku do 10 m s uvažovaným průměrným přítokem do 500 l/min</t>
  </si>
  <si>
    <t>hod</t>
  </si>
  <si>
    <t>4</t>
  </si>
  <si>
    <t>664034550</t>
  </si>
  <si>
    <t>PSC</t>
  </si>
  <si>
    <t xml:space="preserve">Poznámka k souboru cen:_x000D_
1. Ceny jsou určeny pro čerpání ve dne, v noci, v pracovní dny i ve dnech pracovního klidu_x000D_
2. Ceny nelze použít pro čerpání vody při snižování hladiny podzemní vody soustavou čerpacích_x000D_
 jehel; toto snižování hladiny vody se oceňuje cenami souborů cen:_x000D_
 a) 115 20-12 Čerpací jehla,_x000D_
 b) 115 20-13 Montáž a demontáž zařízení čerpací a odsávací stanice,_x000D_
 c) 115 20-14 Montáž, opotřebení a demontáž sběrného potrubí,_x000D_
 d) 115 20-15 Montáž a demontáž odpadního potrubí,_x000D_
 e) 115 20-16 Odsávání a čerpání vody sběrným potrubím._x000D_
3. V cenách jsou započteny i náklady na odpadní potrubí v délce do 20 m, na lešení pod čerpadla a_x000D_
 pod odpadní potrubí. Pro převedení vody na vzdálenost větší než 20 m se použijí položky souboru cen_x000D_
 115 00-11 Převedení vody potrubím tohoto katalogu._x000D_
4. V cenách nejsou započteny náklady na zřízení čerpacích jímek nebo projektovaných studní:_x000D_
 a) kopaných; tyto se oceňují příslušnými cenami části A 02 Zemní práce pro objekty oborů 821 až_x000D_
 828,_x000D_
 b) vrtaných; tyto se oceňují příslušnými cenami katalogu 800-2 Zvláštní zakládání objektů._x000D_
5. Doba, po kterou nejsou čerpadla v činnosti, se neoceňuje. Výjimkou je přerušení čerpání vody na_x000D_
 dobu do 15 minut jednotlivě; toto přerušení se od doby čerpání neodečítá._x000D_
6. Dopravní výškou vody se rozumí svislá vzdálenost mezi hladinou vody v jímce sníženou čerpáním a_x000D_
 vodorovnou rovinou proloženou osou nejvyššího bodu výtlačného potrubí._x000D_
7. Množství jednotek se určuje v hodinách doby, po kterou je jednotlivé čerpadlo, popř. celý soubor_x000D_
 čerpadel v činnosti._x000D_
8. Počet měrných jednotek se určí samostatně za každé čerpací místo (jámu, studnu, šachtu)_x000D_
</t>
  </si>
  <si>
    <t>VV</t>
  </si>
  <si>
    <t>" předpokládaná doba čerpání  2 měsíce/24 hod."   2*30*24</t>
  </si>
  <si>
    <t>115101301</t>
  </si>
  <si>
    <t>Pohotovost záložní čerpací soupravy pro dopravní výšku do 10 m s uvažovaným průměrným přítokem do 500 l/min</t>
  </si>
  <si>
    <t>den</t>
  </si>
  <si>
    <t>-1085496578</t>
  </si>
  <si>
    <t xml:space="preserve">Poznámka k souboru cen:_x000D_
1. V ceně nejsou započteny náklady na sací a výtlačné potrubí, příp. na odpadní žlaby a náklady na_x000D_
 lešení pod čerpadlo a pod potrubí nebo pod odpadní žlaby, na energii a na záložní zdroje energie._x000D_
2. Oceňují se všechny kalendářní dny od skončení montáže do započetí demontáže čerpací soupravy s_x000D_
 odečtením kalendářních dnů, ve kterých je tato souprava v činnosti._x000D_
3. Pohotovost záložní čerpací soupravy se oceňuje jen se souhlasem investora a to tehdy, mohla-li_x000D_
 by porucha v čerpání ohrozit bezpečnost pracujících nebo budované dílo, příp. termín výstavby._x000D_
4. Dopravní výškou vody se rozumí svislá vzdálenost mezi hladinou vody v jímce sníženou čerpáním a_x000D_
 vodorovnou rovinou, proloženou osou nejvyššího bodu výtlačného potrubí._x000D_
5. Počet měrných jednotek se určí samostatně za každé čerpací místo (jámu, studnu, šachtu)_x000D_
6. Pokud projekt předepíše zřízení samostatného sacího nebo výtlačného potrubí, oceňují se tyto_x000D_
 náklady cenami souboru cen 115 00-11 Převedení vody potrubím._x000D_
</t>
  </si>
  <si>
    <t>"předpokládaná doba čerpání 2 měsíce" 2*30</t>
  </si>
  <si>
    <t>121101101</t>
  </si>
  <si>
    <t>Sejmutí ornice nebo lesní půdy s vodorovným přemístěním na hromady v místě upotřebení nebo na dočasné či trvalé skládky se složením, na vzdálenost do 50 m</t>
  </si>
  <si>
    <t>m3</t>
  </si>
  <si>
    <t>45840886</t>
  </si>
  <si>
    <t xml:space="preserve">Poznámka k souboru cen:_x000D_
1. V cenách jsou započteny i náklady na příp. nutné naložení sejmuté ornice na dopravní prostředek._x000D_
2. V cenách nejsou započteny náklady na odstranění nevhodných přimísenin (kamenů, kořenů apod.);_x000D_
 tyto práce se ocení individuálně._x000D_
3. Množství ornice odebírané ze skládek se do objemu vykopávek pro volbu cen podle množství_x000D_
 nezapočítává. Ceny souboru cen 122 . 0-11 Odkopávky a prokopávky nezapažené, se volí pro ornici_x000D_
 odebíranou z projektovaných dočasných skládek;_x000D_
 a) na staveništi podle součtu objemu ze všech skládek,_x000D_
 b) mimo staveniště podle objemu každé skládky zvlášť._x000D_
4. Uložení ornice na skládky se oceňuje podle ustanovení v poznámkách č. 1 a 2 k ceně 171 20-1201_x000D_
 Uložení sypaniny na skládky. Složení ornice na hromady v místě upotřebení se neoceňuje._x000D_
5. Odebírá-li se ornice z projektované dočasné skládky, oceňuje se její naložení a přemístění podle_x000D_
 čl. 3172 Všeobecných podmínek tohoto katalogu._x000D_
6. Přemísťuje-li se ornice na vzdálenost větší něž 250 m, vzdálenost 50 m se pro určení vzdálenosti_x000D_
 vodorovného přemístění neodečítá a ocení se sejmutí a přemístění bez ohledu na ustanovení pozn. č._x000D_
 1 takto:_x000D_
 a) sejmutí ornice na vzdálenost 50m cenou 121 10-1101;_x000D_
 b) naložení příslušnou cenou souboru cen 167 10- . ._x000D_
 c) vodorovné přemístění cenami souboru cen 162 . 0- . . Vodorovné přemístění výkopku._x000D_
7. Sejmutí podorničí se oceňuje cenami odkopávek s přihlédnutím k ustanovení čl. 3112 Všeobecných_x000D_
 podmínek tohoto katalogu._x000D_
</t>
  </si>
  <si>
    <t>"příloha D1.2.01, C2.1 " 19*16,3*0,15</t>
  </si>
  <si>
    <t>131101202</t>
  </si>
  <si>
    <t>Hloubení zapažených jam a zářezů s urovnáním dna do předepsaného profilu a spádu v horninách tř. 1 a 2 přes 100 do 1 000 m3</t>
  </si>
  <si>
    <t>-1490538093</t>
  </si>
  <si>
    <t xml:space="preserve">Poznámka k souboru cen:_x000D_
1. V cenách jsou započteny i náklady na případné nutné přemístění výkopku ve výkopišti a na_x000D_
 přehození výkopku na přilehlém terénu na vzdálenost do 3 m od okraje jámy nebo naložení na dopravní_x000D_
 prostředek._x000D_
2. Hloubení zapažených jam hloubky přes 16 m se oceňuje individuálně._x000D_
3. Náklady na svislé přemístění výkopku nad 1 m hloubky se určí dle ustanovení článku č. 3161_x000D_
 všeobecných podmínek katalogu._x000D_
4. Výpočet objemu vykopávky v pazených prostorách se stanovuje dle přílohy č. 4 tohoto ceníku._x000D_
</t>
  </si>
  <si>
    <t>"příloha D1.2.01, D1.2.03"</t>
  </si>
  <si>
    <t>14,95*10*4,14</t>
  </si>
  <si>
    <t>"rýha pro drenáž" 2*(14,55+9,6)*0,3*0,25</t>
  </si>
  <si>
    <t>"čerpací jímka"  2*3,14*(0,25)^2*0,5</t>
  </si>
  <si>
    <t>Mezisoučet</t>
  </si>
  <si>
    <t>"- ornice - "  -14,95*10*0,15</t>
  </si>
  <si>
    <t>Součet</t>
  </si>
  <si>
    <t>"zatřídění hornin: tř.2 - 35%, tř.3 - 50%, tř.4 - 10%, tř.5 - 5%</t>
  </si>
  <si>
    <t>600,32/100*35</t>
  </si>
  <si>
    <t>5</t>
  </si>
  <si>
    <t>131201202</t>
  </si>
  <si>
    <t>Hloubení zapažených jam a zářezů s urovnáním dna do předepsaného profilu a spádu v hornině tř. 3 přes 100 do 1 000 m3</t>
  </si>
  <si>
    <t>-1484081914</t>
  </si>
  <si>
    <t>600,32/100*50</t>
  </si>
  <si>
    <t>6</t>
  </si>
  <si>
    <t>131301202</t>
  </si>
  <si>
    <t>Hloubení zapažených jam a zářezů s urovnáním dna do předepsaného profilu a spádu v hornině tř. 4 přes 100 do 1 000 m3</t>
  </si>
  <si>
    <t>-895129423</t>
  </si>
  <si>
    <t>600,32/100*10</t>
  </si>
  <si>
    <t>7</t>
  </si>
  <si>
    <t>131401202</t>
  </si>
  <si>
    <t>Hloubení zapažených jam a zářezů s urovnáním dna do předepsaného profilu a spádu v hornině tř. 5 přes 100 do 1 000 m3</t>
  </si>
  <si>
    <t>1030409604</t>
  </si>
  <si>
    <t>600,32/100*5</t>
  </si>
  <si>
    <t>8</t>
  </si>
  <si>
    <t>131000001R</t>
  </si>
  <si>
    <t>Příplatek za dočištění základové spáry ručně tl 200 mm</t>
  </si>
  <si>
    <t>m2</t>
  </si>
  <si>
    <t>-153748519</t>
  </si>
  <si>
    <t>"příloha D1.2.01 cca"</t>
  </si>
  <si>
    <t>14,95*10</t>
  </si>
  <si>
    <t>9</t>
  </si>
  <si>
    <t>153110001R</t>
  </si>
  <si>
    <t>Pažení výkopu systémem ocelových štětovnic, vč. jeho odstranění</t>
  </si>
  <si>
    <t>-864479152</t>
  </si>
  <si>
    <t>"statický návrh a posouzení typu pažení zajišťuje zhotovitel"</t>
  </si>
  <si>
    <t>"pažená plocha výkopu příloha D1.2.1, D1.2.03"   210</t>
  </si>
  <si>
    <t>10</t>
  </si>
  <si>
    <t>161101103</t>
  </si>
  <si>
    <t>Svislé přemístění výkopku bez naložení do dopravní nádoby avšak s vyprázdněním dopravní nádoby na hromadu nebo do dopravního prostředku z horniny tř. 1 až 4, při hloubce výkopu přes 4 do 6 m</t>
  </si>
  <si>
    <t>235430366</t>
  </si>
  <si>
    <t xml:space="preserve">Poznámka k souboru cen:_x000D_
1. Ceny -1151 až -1158 lze použít i pro svislé přemístění materiálu a stavební suti z konstrukcí ze_x000D_
 zdiva cihelného nebo kamenného, z betonu prostého, prokládaného, železového i předpjatého, pokud_x000D_
 tyto konstrukce byly vybourány ve výkopišti._x000D_
2. Ceny pro hloubku přes 1 do 2,5 m, přes 2,5 m do 4 m atd. jsou určeny pro svislé přemístění_x000D_
 výkopku od 0 do 2,5 m, od 0 do 4 m atd._x000D_
3. Množství materiálu i stavební suti z rozbouraných konstrukcí pro přemístění se rovná objemu_x000D_
 konstrukcí před rozbouráním._x000D_
</t>
  </si>
  <si>
    <t>"ceník 800-1, příloha č.8, tabulka I - 24%"</t>
  </si>
  <si>
    <t>(210,11+300,16+60,3)/100*24</t>
  </si>
  <si>
    <t>11</t>
  </si>
  <si>
    <t>161101153</t>
  </si>
  <si>
    <t>Svislé přemístění výkopku bez naložení do dopravní nádoby avšak s vyprázdněním dopravní nádoby na hromadu nebo do dopravního prostředku z horniny tř. 5 až 7, při hloubce výkopu přes 4 do 6 m</t>
  </si>
  <si>
    <t>1185145987</t>
  </si>
  <si>
    <t>30,02/100*24</t>
  </si>
  <si>
    <t>12</t>
  </si>
  <si>
    <t>162201102</t>
  </si>
  <si>
    <t>Vodorovné přemístění výkopku nebo sypaniny po suchu na obvyklém dopravním prostředku, bez naložení výkopku, avšak se složením bez rozhrnutí z horniny tř. 1 až 4 na vzdálenost přes 20 do 50 m</t>
  </si>
  <si>
    <t>-1915036776</t>
  </si>
  <si>
    <t xml:space="preserve">Poznámka k souboru cen:_x000D_
1. Ceny nelze použít, předepisuje-li projekt přemístit výkopek na místo nepřístupné obvyklým_x000D_
 dopravním prostředkům; toto přemístění se oceňuje individuálně._x000D_
2. V cenách jsou započteny i náhrady za jízdu loženého vozidla v terénu ve výkopišti nebo na_x000D_
 násypišti._x000D_
3. V cenách nejsou započteny náklady na rozhrnutí výkopku na násypišti; toto rozhrnutí se oceňuje_x000D_
 cenami souboru cen 171 . 0- . . Uložení sypaniny do násypů a 171 20-1201Uložení sypaniny na skládky._x000D_
4. Je-li na dopravní dráze pro vodorovné přemístění nějaká překážka, pro kterou je nutno překládat_x000D_
 výkopek z jednoho obvyklého dopravního prostředku na jiný obvyklý dopravní prostředek, oceňuje se_x000D_
 toto lomené vodorovné přemístění výkopku v každém úseku samostatně příslušnou cenou tohoto souboru_x000D_
 cen a překládání výkopku cenami souboru cen 167 10-3 . Nakládání neulehlého výkopku z hromad s_x000D_
 ohledem na ustanovení pozn. číslo 5._x000D_
5. Přemísťuje-li se výkopek z dočasných skládek vzdálených do 50 m, neoceňuje se nakládání výkopku,_x000D_
 i když se provádí. Toto ustanovení neplatí, vylučuje-li projekt použití dozeru._x000D_
6. V cenách vodorovného přemístění sypaniny nejsou započteny náklady na dodávku materiálu, tyto se_x000D_
 oceňují ve specifikaci._x000D_
</t>
  </si>
  <si>
    <t>"vhodná zemina pro zásypy a násypy na mezideponii" 170,81+188,18</t>
  </si>
  <si>
    <t>"ornice na mezideponii"  46,46</t>
  </si>
  <si>
    <t>"zemina pro zásypy z mezideponie na stavbu" 170,81</t>
  </si>
  <si>
    <t>13</t>
  </si>
  <si>
    <t>167101102</t>
  </si>
  <si>
    <t>Nakládání, skládání a překládání neulehlého výkopku nebo sypaniny nakládání, množství přes 100 m3, z hornin tř. 1 až 4</t>
  </si>
  <si>
    <t>-891502787</t>
  </si>
  <si>
    <t xml:space="preserve">Poznámka k souboru cen:_x000D_
1. Ceny -1101, -1151, -1102, -1152, -1103, -1153, jsou určeny pro nakládání, skládání a překládání_x000D_
 na obvyklý nebo z obvyklého dopravního prostředku. Pro nakládání z lodi nebo na loď jsou určeny_x000D_
 ceny -1105 a -1155._x000D_
2. Ceny -1105 a -1155 jsou určeny pro nakládání, překládání a vykládání na vzdálenost_x000D_
 a) do 20 m vodorovně; vodorovná vzdálenost se měří od těžnice lodi k těžnici druhé lodi, nebo_x000D_
 k těžišti hromady na břehu nebo k těžišti dopravního prostředku na suchu,_x000D_
 b) do 4 m svisle; svislá vzdálenost se měří od pracovní hladiny vody k úrovni srovna- ného_x000D_
 terénu v místě hromady nebo v místě dopravní plochy pro dopravní prostředek na suchu. Uvedenou_x000D_
 svislou vzdálenost 4 m lze zvětšit, a to nejvýše do 6 m, jestliže je vodorovná vzdálenost uvedená v_x000D_
 bodu a) kratší než 20 m nejméně o trojnásobek zvětšení výšky přes 4 m._x000D_
3. Množství měrných jednotek se určí v rostlém stavu horniny._x000D_
</t>
  </si>
  <si>
    <t xml:space="preserve">"zemina pro zásyp na mezideponii </t>
  </si>
  <si>
    <t>170,81</t>
  </si>
  <si>
    <t>14</t>
  </si>
  <si>
    <t>162701105</t>
  </si>
  <si>
    <t>Vodorovné přemístění výkopku nebo sypaniny po suchu na obvyklém dopravním prostředku, bez naložení výkopku, avšak se složením bez rozhrnutí z horniny tř. 1 až 4 na vzdálenost přes 9 000 do 10 000 m</t>
  </si>
  <si>
    <t>522835403</t>
  </si>
  <si>
    <t>"přebytečná zemina na skládku, výpočet v pol.174101101"  211,31</t>
  </si>
  <si>
    <t>162701109</t>
  </si>
  <si>
    <t xml:space="preserve"> Příplatek k ceně za každých dalších i započatých 1 000 m</t>
  </si>
  <si>
    <t>507559424</t>
  </si>
  <si>
    <t>"skládka 12 km, příplatek 2 x"</t>
  </si>
  <si>
    <t>2*211,31</t>
  </si>
  <si>
    <t>16</t>
  </si>
  <si>
    <t>162701155</t>
  </si>
  <si>
    <t>Vodorovné přemístění výkopku nebo sypaniny po suchu na obvyklém dopravním prostředku, bez naložení výkopku, avšak se složením bez rozhrnutí z horniny tř. 5 až 7 na vzdálenost přes 9 0000 do 10 000 m</t>
  </si>
  <si>
    <t>-1754333917</t>
  </si>
  <si>
    <t>"nevhodná zemina pro zásyp"  30,02</t>
  </si>
  <si>
    <t>17</t>
  </si>
  <si>
    <t>162701159</t>
  </si>
  <si>
    <t>Příplatek k ceně za každých dalších i započatých 1 000 m</t>
  </si>
  <si>
    <t>-380239322</t>
  </si>
  <si>
    <t>2*30,02</t>
  </si>
  <si>
    <t>18</t>
  </si>
  <si>
    <t>171201211</t>
  </si>
  <si>
    <t>Uložení sypaniny poplatek za uložení sypaniny na skládce (skládkovné)</t>
  </si>
  <si>
    <t>t</t>
  </si>
  <si>
    <t>-1780406044</t>
  </si>
  <si>
    <t xml:space="preserve">Poznámka k souboru cen:_x000D_
1. Cena -1201 je určena i pro:_x000D_
 a) uložení výkopku nebo ornice na dočasné skládky předepsané projektem tak, že na 1 m2_x000D_
 projektem určené plochy této skládky připadá přes 2 m3 výkopku nebo ornice; v opačném případě se_x000D_
 uložení neoceňuje. Množství výkopku nebo ornice připadající na 1 m2 skládky se určí jako podíl_x000D_
 množství výkopku nebo ornice, měřeného v rostlém stavu a projektem určené plochy dočasné skládky;_x000D_
 b) zasypání koryt vodotečí a prohlubní v terénu bez předepsaného zhutnění sypaniny;_x000D_
 c) uložení výkopku pod vodou do prohlubní ve dně vodotečí nebo nádrží._x000D_
2. Cenu -1201 nelze použít pro uložení výkopku nebo ornice:_x000D_
 a) při vykopávkách pro podzemní vedení podél hrany výkopu, z něhož byl výkopek získán, a to ani_x000D_
 tehdy, jestliže se výkopek po vyhození z výkopu na povrch území ještě dále přemisťuje na hromady_x000D_
 podél výkopu;_x000D_
 b) na dočasné skládky, které nejsou předepsány projektem;_x000D_
 c) na dočasné skládky předepsané projektem tak, že na 1 m2 projektem určené plochy této skládky_x000D_
 připadají nejvýše 2 m3 výkopku nebo ornice (viz. též poznámku č. 1 a);_x000D_
 d) na dočasné skládky, oceňuje-li se cenou 121 10-1101 Sejmutí ornice nebo lesní půdy do 50 m,_x000D_
 nebo oceňuje-li se vodorovné přemístění výkopku do 20 m a 50 m cenami 162 20-1101, 162 20-1102, 162_x000D_
 20-1151 a 162 20-1152. V těchto případech se uložení výkopku nebo ornice na dočasnou skládku_x000D_
 neoceňuje._x000D_
 e) na trvalé skládky s předepsaným zhutněním; toto uložení výkopku se oceňuje cenami souboru_x000D_
 cen 171 . 0- . . Uložení sypaniny do násypů._x000D_
3. V ceně -1201 jsou započteny i náklady na rozprostření sypaniny ve vrstvách s hrubým urovnáním na_x000D_
 skládce._x000D_
4. V ceně -1201 nejsou započteny náklady na získání skládek ani na poplatky za skládku._x000D_
5. Množství jednotek uložení výkopku (sypaniny) se určí v m3 uloženého výkopku (sypaniny),v rostlém_x000D_
 stavu zpravidla ve výkopišti._x000D_
6. Cenu -1211 lze po dohodě upravit podle místních podmínek._x000D_
</t>
  </si>
  <si>
    <t>(30,02+211,31)*1,6</t>
  </si>
  <si>
    <t>19</t>
  </si>
  <si>
    <t>174101101</t>
  </si>
  <si>
    <t>Zásyp sypaninou z jakékoliv horniny s uložením výkopku ve vrstvách se zhutněním jam, šachet, rýh nebo kolem objektů v těchto vykopávkách</t>
  </si>
  <si>
    <t>1981004553</t>
  </si>
  <si>
    <t xml:space="preserve">Poznámka k souboru cen:_x000D_
1. Ceny 174 10- . . jsou určeny pro zhutněné zásypy s mírou zhutnění:_x000D_
 a) z hornin soudržných do 100 % PS,_x000D_
 b) z hornin nesoudržných do I(d) 0,9,_x000D_
 c) z hornin kamenitých pro jakoukoliv míru zhutnění._x000D_
2. Je-li projektem předepsáno vyšší zhutnění, podle bodu a) a b) poznámky č 1., ocení se zásyp_x000D_
 individuálně._x000D_
3. Ceny nelze použít pro zásyp rýh pro drenážní trativody pro lesnicko-technické meliorace a_x000D_
 zemědělské. Zásyp těchto rýh se oceňuje cenami souboru cen 174 20-3 . části A 03 Zemní práce pro_x000D_
 objekty oborů 831 až 833. Nezhutněný zásyp odvodňovacích kanálů z betonových a železobetonových_x000D_
 trub v polních a lučních tratích se oceňuje cenou -1101 Zásyp sypaninou rýh bez ohledu na šířku_x000D_
 kanálu; cena obsahuje i náklady na ruční nezhutněný zásyp výšky do 200 mm nad vrchol potrubí._x000D_
4. V cenách 10-1101, 10-1103, 20-1101 a 20-1103 je započteno přemístění sypaniny ze vzdálenosti 10_x000D_
 m od kraje výkopu nebo zasypávaného prostoru, měřeno k těžišti skládky._x000D_
5. V ceně 10-1102 je započteno přemístění sypaniny ze vzdálenosti 15 m od hrany zasypávaného_x000D_
 prostoru, měřeno k těžišti skládky._x000D_
6. Objem zásypu je rozdíl objemu výkopu a objemu do něho vestavěných konstrukcí nebo uložených_x000D_
 vedení i s jejich obklady a podklady (tento objem se nazývá objemem horniny vytlačené konstrukcí)._x000D_
 Objem potrubí do DN 180, příp. i s obalem, se od objemu zásypu neodečítá. Pro stanovení objemu_x000D_
 zásypu se od objemu výkopu odečítá i objem obsypu potrubí oceňovaný cenami souboru cen 175 10-11_x000D_
 Obsyp potrubí, přichází-li v úvahu ._x000D_
7. Odklizení zbylého výkopku po provedení zásypu zářezů se šikmými stěnami pro podzemní vedení nebo_x000D_
 zásypu jam a rýh pro podzemní vedení se oceňuje, je-li objem zbylého výkopku:_x000D_
 a) do 1 m3 na 1 m vedení a jedná se o výkopek neulehlý - cenami souboru cen 167 10-110_x000D_
 Nakládání výkopku nebo sypaniny a 162 . 0-1 . Vodorovné přemístění výkopku. V případě, že se jedná_x000D_
 o výkopek ulehlý - rozpojení a naložení výkopku cenami souboru cen 122 . 0-1 . souboru cen 162 ._x000D_
 0-1 . Vodorovné přemístění výkopku;_x000D_
 b) přes 1 m3 na 1 m vedení, jestliže projekt předepíše, že se zbylý výkopek bude odklízet_x000D_
 zároveň s prováděním vykopávky, pouze přemístění výkopku cenami souboru cen 162 . 0-1 . Vodorovné_x000D_
 přemístění výkopku. Při zmíněném objemu zbylého výkopku se neoceňuje ani naložení ani rozpojení_x000D_
 výkopku. Jestliže se zbylý výkopek neodklízí, nýbrž rozprostírá podél výkopu a nad výkopem, platí_x000D_
 poznámka č. 8._x000D_
8. Rozprostření zbylého výkopku podél výkopu a nad výkopem po provedení zásypů zářezů se šikmými_x000D_
 stěnami pro podzemní vedení nebo zásypu jam a rýh pro podzemní vedení se oceňuje:_x000D_
 a) cenou 171 20-1101 Uložení sypaniny do nezhutněných násypů, není-li projektem předepsáno_x000D_
 zhutnění rozprostřeného zbylého výkopku,_x000D_
 b) cenou 171 10-1111 Uložení sypaniny do násypů z hornin sypkých, je-li předepsáno zhutnění_x000D_
 rozprostřeného zbylého výkopku, a to v objemu vypočteném podle poznámky č.6, příp. zmenšeném o_x000D_
 objem výkopku, který byl již odklizen._x000D_
9. Míru zhutnění předepisuje projekt._x000D_
</t>
  </si>
  <si>
    <t>"výpočet v pol.131201202"  622,75</t>
  </si>
  <si>
    <t>"-trativody, výpočet v pol.21157111"  -3,62</t>
  </si>
  <si>
    <t>"-štěrkové polštáře, výpočet v pol.213311142R, 113R"  -2*29,9</t>
  </si>
  <si>
    <t>"-podkladní beton, výpočet v pol.273326121"  -13,49</t>
  </si>
  <si>
    <t>"-těleso nádrží"  -12,95*8*3,62</t>
  </si>
  <si>
    <t>"vhodná zemina pro zásyp:210,11+300,16+60,03=570,3m3"</t>
  </si>
  <si>
    <t>"zemina pro násypy - výpočet v objektu SO 02 c Terénní úpravy:  188,18</t>
  </si>
  <si>
    <t>" přebytečný výkopek 570,3-170,81-188,18=211,31 m3"</t>
  </si>
  <si>
    <t>Zakládání</t>
  </si>
  <si>
    <t>20</t>
  </si>
  <si>
    <t>211571111</t>
  </si>
  <si>
    <t>Výplň kamenivem do rýh odvodňovacích žeber nebo trativodů bez zhutnění, s úpravou povrchu výplně štěrkopískem tříděným</t>
  </si>
  <si>
    <t>-693680441</t>
  </si>
  <si>
    <t xml:space="preserve">Poznámka k souboru cen:_x000D_
1. V ceně 51-1111 jsou započteny i náklady na průduchy vytvořené z lomového kamene._x000D_
2. V cenách 52-1111 až 58-1111 nejsou započteny náklady na zřízení průduchů; tyto práce se oceňují_x000D_
 cenami:_x000D_
 a) souboru cen 212 71-11 Trativody z trub z prostého betonu bez lože,_x000D_
 b) souboru cen 212 75-5 . Trativody bez lože z drenážních trubek._x000D_
3. Množství měrných jednotek se určuje v m3 vyplňovaného prostoru. Objem potrubí a lože se do_x000D_
 vyplňovaného prostoru nezapočítává._x000D_
</t>
  </si>
  <si>
    <t xml:space="preserve">"příloha D1.10  "  </t>
  </si>
  <si>
    <t>0,3*0,25*2*(14,55+9,6)</t>
  </si>
  <si>
    <t>212755214</t>
  </si>
  <si>
    <t>Trativody bez lože z drenážních trubek plastových flexibilních D 100 mm</t>
  </si>
  <si>
    <t>m</t>
  </si>
  <si>
    <t>20810658</t>
  </si>
  <si>
    <t xml:space="preserve">Poznámka k souboru cen:_x000D_
1. Ceny jsou určeny pro uložení drenážních trubek do výkopu bez lože a obsypu._x000D_
2. Trativody včetně lože a obsypu trubek se ocení cenami souboru cen 212 75-2 . Trativody_x000D_
 z drenážních trubek katalogu 827-1 Vedení trubní dálková a přípojná – vodovody a kanalizace._x000D_
</t>
  </si>
  <si>
    <t xml:space="preserve">"příloha D1.2.03 "  </t>
  </si>
  <si>
    <t>2*(14,55+9,6)</t>
  </si>
  <si>
    <t>22</t>
  </si>
  <si>
    <t>242111110R</t>
  </si>
  <si>
    <t>Osazení čerpací jímky ze skruží</t>
  </si>
  <si>
    <t>255171779</t>
  </si>
  <si>
    <t>"příloha D1.2.03"  2*0,5</t>
  </si>
  <si>
    <t>23</t>
  </si>
  <si>
    <t>M</t>
  </si>
  <si>
    <t>592253320R</t>
  </si>
  <si>
    <t>skruž betonová  kruhová prům. 500mm</t>
  </si>
  <si>
    <t>kus</t>
  </si>
  <si>
    <t>87798804</t>
  </si>
  <si>
    <t>"příloha D1.2.03"  2</t>
  </si>
  <si>
    <t>24</t>
  </si>
  <si>
    <t>215901101</t>
  </si>
  <si>
    <t>Zhutnění základové spáry</t>
  </si>
  <si>
    <t>1992708728</t>
  </si>
  <si>
    <t xml:space="preserve">Poznámka k souboru cen:_x000D_
1. Cena je určena pro zhutnění ploch vodorovných nebo ve sklonu do 1 : 5, je-li předepsáno zhutnění_x000D_
 do hloubky 0,7 m od pláně._x000D_
2. Cenu nelze použít pro zhutnění podloží z hornin konzistence kašovité až tekoucí._x000D_
3. Míru zhutnění podloží předepisuje projekt._x000D_
4. Množství jednotek se určí v m2 půdorysné plochy zhutněného podloží._x000D_
</t>
  </si>
  <si>
    <t>"příloha D1.2.01, D1.2.03</t>
  </si>
  <si>
    <t>25</t>
  </si>
  <si>
    <t>210000001R</t>
  </si>
  <si>
    <t>Statická zkouška základové zpáry</t>
  </si>
  <si>
    <t>Kč</t>
  </si>
  <si>
    <t>1608752226</t>
  </si>
  <si>
    <t>"příloha D1.2.01"  1</t>
  </si>
  <si>
    <t>26</t>
  </si>
  <si>
    <t>213311142R</t>
  </si>
  <si>
    <t>Polštáře zhutněné pod základy ze štěrku frakce 0-32 mm</t>
  </si>
  <si>
    <t>-2119646556</t>
  </si>
  <si>
    <t xml:space="preserve">Poznámka k souboru cen:_x000D_
1. Ceny jsou určeny pro jakoukoliv míru zhutnění._x000D_
2. V cenách jsou započteny i náklady na urovnání povrchu polštáře._x000D_
</t>
  </si>
  <si>
    <t>"příloha D1.2.01, D1.2.04, D1.2.06</t>
  </si>
  <si>
    <t>14,95*10*0,2</t>
  </si>
  <si>
    <t>27</t>
  </si>
  <si>
    <t>213311113R</t>
  </si>
  <si>
    <t>Polštáře zhutněné pod základy ze štěrku frakce 32 - 64 mm</t>
  </si>
  <si>
    <t>68977235</t>
  </si>
  <si>
    <t>"výpočet v pol.213311142"  29,9</t>
  </si>
  <si>
    <t>28</t>
  </si>
  <si>
    <t>213141111</t>
  </si>
  <si>
    <t>Zřízení vrstvy z geotextilie filtrační, separační, odvodňovací, ochranné, výztužné nebo protierozní v rovině nebo ve sklonu do 1:5, šířky do 3 m</t>
  </si>
  <si>
    <t>-536797028</t>
  </si>
  <si>
    <t xml:space="preserve">Poznámka k souboru cen:_x000D_
1. Ceny jsou určeny pro zřízení vrstev na upraveném povrchu._x000D_
2. V cenách jsou započteny i náklady na položení a spojení geotextilií včetně přesahů._x000D_
3. V cenách nejsou započteny náklady na dodávku geotextilií, která se oceňuje ve specifikaci._x000D_
 Ztratné včetně přesahů lze stanovit ve výši 15 až 20 %._x000D_
4. Ceny -1131 až -1133 lze použít i pro vyvedení geotextilie na svislou konstrukci._x000D_
</t>
  </si>
  <si>
    <t>"výpočet v pol.213311142 - ve 2 vrstvách"  29,9*2</t>
  </si>
  <si>
    <t>29</t>
  </si>
  <si>
    <t>693110130R</t>
  </si>
  <si>
    <t>geotextilie tkaná polyesterová 450 g/m2</t>
  </si>
  <si>
    <t>-1605995644</t>
  </si>
  <si>
    <t>"k pol.213141111, ztratné 20% vč.přesahů"</t>
  </si>
  <si>
    <t>59,8*1,2</t>
  </si>
  <si>
    <t>30</t>
  </si>
  <si>
    <t>273326121</t>
  </si>
  <si>
    <t>Podkladní beton C12/15 - X0</t>
  </si>
  <si>
    <t>-1340116701</t>
  </si>
  <si>
    <t xml:space="preserve">Poznámka k souboru cen:_x000D_
1. Ceny jsou určeny pro samostatné základy, které monoliticky nenavazují na další konstrukce (např._x000D_
 pod prefabrikované stěny). Základy, které navazují na další konstrukce, se oceňují cenami souboru_x000D_
 cen 380 32- . . Kompletní konstrukce čistíren odpadních vod, nádrží, vodojemů, kanálů z betonu_x000D_
 železového._x000D_
</t>
  </si>
  <si>
    <t>14,35*9,4*0,1</t>
  </si>
  <si>
    <t>Svislé a kompletní konstrukce</t>
  </si>
  <si>
    <t>31</t>
  </si>
  <si>
    <t>311277237</t>
  </si>
  <si>
    <t xml:space="preserve">Zdivo z tvárnic nepálených betonových nosné 400/300/190 mm, z tvárnic sendvičových tepelně izolačních z mezerovité liaporbetonové směsi s vložkou z polystyrenu, na maltu tepelně izolační tloušťka zdiva 300 mm U=0,29 </t>
  </si>
  <si>
    <t>-41138085</t>
  </si>
  <si>
    <t>2*(9,4+8)*3,2*0,3+2*4*2,25*0,3</t>
  </si>
  <si>
    <t>"-otvory"  -(0,8*0,6+3*0,8*1+1,4*2,2)*0,3</t>
  </si>
  <si>
    <t>"pozn.: Při zdění vynechat otvory pro  VZT prvky, ozn. P21-P24</t>
  </si>
  <si>
    <t>32</t>
  </si>
  <si>
    <t>342242221</t>
  </si>
  <si>
    <t>Příčky nebo přizdívky jednoduché z  příčkovek nepálených na cementovou maltu betonových 70/190/500 70 mm</t>
  </si>
  <si>
    <t>-1969985544</t>
  </si>
  <si>
    <t>(5,1+2,9+2,4+1,8+1)*3,41</t>
  </si>
  <si>
    <t>"-otvory"  -(0,7*2+2*0,8*2)</t>
  </si>
  <si>
    <t>33</t>
  </si>
  <si>
    <t>342291131</t>
  </si>
  <si>
    <t>Ukotvení příček plochými kotvami, do konstrukce betonové</t>
  </si>
  <si>
    <t>-1343992653</t>
  </si>
  <si>
    <t xml:space="preserve">Poznámka k souboru cen:_x000D_
1. V cenách -1111 a -1112 jsou započteny náklady na dodání a aplikaci polyuretanové pěny ve spreji_x000D_
 a na odříznutí zatvrdlé pěny u líce příčky._x000D_
2. Ceny -1111 a -1112 lze použít i pro ukotvení příček ke stropu._x000D_
3. Množství jednotek se určuje v m styku příčky s konstrukcí (výšky příčky)._x000D_
</t>
  </si>
  <si>
    <t>4*3,41</t>
  </si>
  <si>
    <t>34</t>
  </si>
  <si>
    <t>317355131</t>
  </si>
  <si>
    <t>Bednění překladů z tvárnic sendvičových termoizolačních bez podpěrné konstrukce, ve zdech tl. 300 mm</t>
  </si>
  <si>
    <t>1280721178</t>
  </si>
  <si>
    <t xml:space="preserve">Poznámka k souboru cen:_x000D_
1. Podpěrná konstrukce pod překlady z tvárnic sendvičových (jen pokud nejsou jinak podchyceny např._x000D_
 L-úhelníky, zárubní apod.) lze ocenit cenami 411 35-4171a -4172_x000D_
2. Beton železobetonových překladů z tvárnic sendvičových termoizolačních lze ocenit příslušnou_x000D_
 cenou souboru cen 317 32-1 . . Překlady z betonu železového (bez výztuže)_x000D_
3. Výztuž železobetonových překladů z tvárnic sendvičových termoizolačních lze ocenit příslušnou_x000D_
 cenou souboru cen 317 36- . . Výztuž překladů, říms, žlabů, žlabových říms, klenbových pásů._x000D_
</t>
  </si>
  <si>
    <t>4*1,2+1,8</t>
  </si>
  <si>
    <t>35</t>
  </si>
  <si>
    <t>317321411</t>
  </si>
  <si>
    <t>Překlady z betonu železového (bez výztuže) tř. C 25/30</t>
  </si>
  <si>
    <t>-2061415142</t>
  </si>
  <si>
    <t>"k pol.317355131"  6,6*0,1*0,145</t>
  </si>
  <si>
    <t>36</t>
  </si>
  <si>
    <t>317361821</t>
  </si>
  <si>
    <t>Výztuž překladů, říms, žlabů, žlabových říms, klenbových pásů z betonářské oceli 10 505 (R) nebo BSt 500</t>
  </si>
  <si>
    <t>-1718602795</t>
  </si>
  <si>
    <t>"k pol.317355131 - cca 70kg/m3:  0,1*70=7 kg"  0,007</t>
  </si>
  <si>
    <t>37</t>
  </si>
  <si>
    <t>380311862</t>
  </si>
  <si>
    <t>Kompletní konstrukce čistíren odpadních vod, nádrží, vodojemů, kanálů z betonu prostého tř. C 25/30 - XA2</t>
  </si>
  <si>
    <t>1695062497</t>
  </si>
  <si>
    <t xml:space="preserve">Poznámka k souboru cen:_x000D_
1. Ceny -1422, -1532 lze použít i pro jakoukoliv tloušťku betonu prostého obyčejného určeného:_x000D_
 a) k vyplnění prostoru pod betonovými konstrukcemi nebo na nich (beton výplňový),_x000D_
 b) k vytvoření spádů pod betonovými konstrukcemi nebo na nich (beton spádový),_x000D_
 c) k vytvoření podkladu na základové spáře pro uložení jiných betonových konstrukcí (beton_x000D_
 vyrovnávací), pokud povrch těchto konstrukcí je rovinný._x000D_
</t>
  </si>
  <si>
    <t>"příloha D1.2.01, D1.2.04, D1.2.06 - spádové betony</t>
  </si>
  <si>
    <t>"ČS"  3,4*2,5*0,8-(1,1*1,2*0,2+1,1*1,1*0,61+(1,4*1,1*0,6)*(2/3)+(1,2*1,4*0,61)*(1/2))</t>
  </si>
  <si>
    <t>"SJ"  3,4*2,5*2,8-((1,5*0,6*2,8)*(1/2)+(1*2,8*2,8)*(1/2)+(1,5*2,8*2,8)*(1/3))</t>
  </si>
  <si>
    <t>"KJ" 1,95*7,2*0,2-(0,5*0,5*0,1+0,5*3,35*0,1+(0,5*1,47*0,1)*(1/2)+2*(1,47*3,35*0,1)*(1/3))</t>
  </si>
  <si>
    <t>38</t>
  </si>
  <si>
    <t>380326242R</t>
  </si>
  <si>
    <t>Kompletní konstrukce čistíren odpadních vod, nádrží, kanálů z betonu železového bez výztuže a bednění tř. C 30/37 - XC2, XA2, XF3 s obsahem skelných vláken a přísadou XYPEX ADMIX 1000</t>
  </si>
  <si>
    <t>-1793389734</t>
  </si>
  <si>
    <t>"dno"  12,95*8*0,45-2*0,5*0,5*0,1</t>
  </si>
  <si>
    <t>"stěny"  (2*4,2+8)*4,45*0,4+(3*7,2+2*8,35+2,5+6,9)*4,2*0,4</t>
  </si>
  <si>
    <t>"stropní deska" 2,9*8*0,2+5,45*8*0,25</t>
  </si>
  <si>
    <t>"- otvory ve stropní desce" -(3*0,6*0,6*0,2+0,6*1,2*0,2+0,9*0,9*0,25+0,6*0,6*0,25)</t>
  </si>
  <si>
    <t>39</t>
  </si>
  <si>
    <t>380356231</t>
  </si>
  <si>
    <t>Bednění kompletních konstrukcí čistíren odpadních vod, nádrží, vodojemů, kanálů konstrukcí neomítaných z betonu prostého nebo železového ploch rovinných zřízení</t>
  </si>
  <si>
    <t>-367517265</t>
  </si>
  <si>
    <t xml:space="preserve">Poznámka k souboru cen:_x000D_
1. V případech, kdy konstrukce jsou obsypávány, oceňuje se bednění vnějších neomítaných_x000D_
 obsypávaných stěn_x000D_
 a) rovinných cenou 380 35-6211 (zřízení) a 380 35-6212 (odstranění),_x000D_
 b) zaoblených cenou 380 35-6221 (zřízení) a 380 35-6222 (odstranění)._x000D_
</t>
  </si>
  <si>
    <t>"vnější"(10,05*2+8)*4,9+(2,9*2+8)*4,85</t>
  </si>
  <si>
    <t>"vnitřní"  ((2,5+3,4)*2*4,2)*2+(1,95+7,2)*2*4,2</t>
  </si>
  <si>
    <t>((2*2,7+3,4)*4,2+(2*4,2+3,4)*4,45)*2</t>
  </si>
  <si>
    <t xml:space="preserve">"str. deska + otvory ve stropní desce + jimky ve dně" </t>
  </si>
  <si>
    <t xml:space="preserve"> 7,2*0,25+3*4*0,6*0,2+2*(0,6+1,2)*0,2+4*0,9*0,25+4*0,6*0,25+2*4*0,5*0,1</t>
  </si>
  <si>
    <t>40</t>
  </si>
  <si>
    <t>380356232</t>
  </si>
  <si>
    <t>Bednění kompletních konstrukcí čistíren odpadních vod, nádrží, vodojemů, kanálů konstrukcí neomítaných z betonu prostého nebo železového ploch rovinných odstranění</t>
  </si>
  <si>
    <t>-1018092231</t>
  </si>
  <si>
    <t>"k pol.380356231" 565,41</t>
  </si>
  <si>
    <t>41</t>
  </si>
  <si>
    <t>380361006</t>
  </si>
  <si>
    <t>Výztuž kompletních konstrukcí čistíren odpadních vod, nádrží, vodojemů, kanálů z oceli B 550B</t>
  </si>
  <si>
    <t>-1086904338</t>
  </si>
  <si>
    <t>"příloha D1.2.10.6 - 21 004,51 kg"    21</t>
  </si>
  <si>
    <t>Vodorovné konstrukce</t>
  </si>
  <si>
    <t>42</t>
  </si>
  <si>
    <t>411354333</t>
  </si>
  <si>
    <t>Podpěrná konstrukce stropů - desek, kleneb a skořepin výška podepření přes 4 do 6 m tloušťka stropu přes 15 do 25 cm zřízení</t>
  </si>
  <si>
    <t>1501433803</t>
  </si>
  <si>
    <t xml:space="preserve">Poznámka k souboru cen:_x000D_
1. Podepření větších výšek než 6 m se oceňuje individuálně._x000D_
</t>
  </si>
  <si>
    <t>"stropní deska"  2,5*3,4*2+1,95*7,2</t>
  </si>
  <si>
    <t>"překlady"  4*0,8*0,3+1,4*0,3</t>
  </si>
  <si>
    <t>43</t>
  </si>
  <si>
    <t>411354334</t>
  </si>
  <si>
    <t>Podpěrná konstrukce stropů - desek, kleneb a skořepin výška podepření přes 4 do 6 m tloušťka stropu přes 15 do 25 cm odstranění</t>
  </si>
  <si>
    <t>144909510</t>
  </si>
  <si>
    <t>"výpočet v pol. 411254333"  32,42</t>
  </si>
  <si>
    <t>44</t>
  </si>
  <si>
    <t>417321515R</t>
  </si>
  <si>
    <t>Ztužující pásy a věnce z betonu železového (bez výztuže) tř. C 25/30 - X0</t>
  </si>
  <si>
    <t>-479881814</t>
  </si>
  <si>
    <t>2*(9,4+8)*0,2*0,25</t>
  </si>
  <si>
    <t>45</t>
  </si>
  <si>
    <t>417351115</t>
  </si>
  <si>
    <t>Bednění bočnic ztužujících pásů a věnců včetně vzpěr zřízení</t>
  </si>
  <si>
    <t>134899695</t>
  </si>
  <si>
    <t>"příloha D1.2.01, D1.2.04, D1.2.0</t>
  </si>
  <si>
    <t>"vnější strana"  2*(10+8)*0,25</t>
  </si>
  <si>
    <t>"vnitřní strana"  2*(9,4+7,4)*0,25</t>
  </si>
  <si>
    <t>46</t>
  </si>
  <si>
    <t>417351116</t>
  </si>
  <si>
    <t>Bednění bočnic ztužujících pásů a věnců včetně vzpěr odstranění</t>
  </si>
  <si>
    <t>-1727797062</t>
  </si>
  <si>
    <t>"k pol.417351115"  17,4</t>
  </si>
  <si>
    <t>47</t>
  </si>
  <si>
    <t>417361821</t>
  </si>
  <si>
    <t>Výztuž ztužujících pásů a věnců z betonářské oceli B 505</t>
  </si>
  <si>
    <t>588944382</t>
  </si>
  <si>
    <t>"výztuž R12=0,888 kg/m</t>
  </si>
  <si>
    <t>"6*(10+8)=108 m*0,888=96 kg</t>
  </si>
  <si>
    <t>"výztuž R6=0,222 kg/m</t>
  </si>
  <si>
    <t>"třmínek dl.= 2*(0,2+0,25)=0,9 m á 175 mm</t>
  </si>
  <si>
    <t>"2*(10+8)*2=36 m/0,175=206ks</t>
  </si>
  <si>
    <t>"206*0,9*0,222=41 kg</t>
  </si>
  <si>
    <t>0,096+0,041</t>
  </si>
  <si>
    <t>48</t>
  </si>
  <si>
    <t>977151113</t>
  </si>
  <si>
    <t>Vrtané prostupy do stavebních materiálů (železobetonu, betonu, cihel, obkladů, dlažeb, kamene) průměru přes 40 do 50 mm</t>
  </si>
  <si>
    <t>-339631840</t>
  </si>
  <si>
    <t xml:space="preserve">Poznámka k souboru cen:_x000D_
1. V cenách jsou započteny i náklady na rozměření, ukotvení vrtacího stroje, vrtání, opotřebení_x000D_
 diamantových vrtacích korunek a spotřebu vody._x000D_
2. V cenách -1211 až -1233 pro dovrchní vrty jsou započteny i náklady na odsátí výplachové vody_x000D_
 z vrtu._x000D_
</t>
  </si>
  <si>
    <t>"příloha D1.2.01, D1.2.04, D1.2.06 - tabulka prostupů, ozn.P26</t>
  </si>
  <si>
    <t>2*0,1</t>
  </si>
  <si>
    <t>49</t>
  </si>
  <si>
    <t>977151116</t>
  </si>
  <si>
    <t>Vrtané prostupy do stavebních materiálů (železobetonu, betonu, cihel, obkladů, dlažeb, kamene) průměru přes 70 do 80 mm</t>
  </si>
  <si>
    <t>964327275</t>
  </si>
  <si>
    <t>"příloha D1.31 - tabulka prostupů, ozn. P17"  0,35</t>
  </si>
  <si>
    <t>"příloha D1.2.04, D1.2.06 - tabulka prostupů, ozn.P14-P20, 27</t>
  </si>
  <si>
    <t>5*0,4+4*0,25+3*0,1</t>
  </si>
  <si>
    <t>50</t>
  </si>
  <si>
    <t>977151118</t>
  </si>
  <si>
    <t>Vrtané prostupy do stavebních materiálů (železobetonu, betonu, cihel, obkladů, dlažeb, kamene) průměru přes 90 do 100 mm</t>
  </si>
  <si>
    <t>-1855716796</t>
  </si>
  <si>
    <t>"příloha D1.2.01, D1.2.04, D1.2.06 - tabulka prostupů, ozn.P6, P25</t>
  </si>
  <si>
    <t>2*0,4</t>
  </si>
  <si>
    <t>51</t>
  </si>
  <si>
    <t>977151122</t>
  </si>
  <si>
    <t>Vrtané prostupy do stavebních materiálů (železobetonu, betonu, cihel, obkladů, dlažeb, kamene) průměru přes 120 do 130 mm</t>
  </si>
  <si>
    <t>-1251999425</t>
  </si>
  <si>
    <t>"příloha D1.2.01, D1.2.04, D1.2.06 - tabulka prostupů, ozn.P4-P5</t>
  </si>
  <si>
    <t>2*0,4+2*0,25</t>
  </si>
  <si>
    <t>52</t>
  </si>
  <si>
    <t>977151123</t>
  </si>
  <si>
    <t>Vrtané prostupy do stavebních materiálů (železobetonu, betonu, cihel, obkladů, dlažeb, kamene) průměru přes 130 do 150 mm</t>
  </si>
  <si>
    <t>-2044581522</t>
  </si>
  <si>
    <t>"příloha D1.2.01, D1.2.04, D1.2.06 - tabulka prostupů, ozn.P7-P8, P28</t>
  </si>
  <si>
    <t>0,4+0,2+0,25</t>
  </si>
  <si>
    <t>53</t>
  </si>
  <si>
    <t>977151125</t>
  </si>
  <si>
    <t>Vrtaný prostupy do stavebních materiálů (železobetonu, betonu, cihel, obkladů, dlažeb, kamene) průměru přes 180 do 200 mm</t>
  </si>
  <si>
    <t>13575498</t>
  </si>
  <si>
    <t>"příloha D1.2.01, D1.2.04, D1.2.06 - tabulka prostupů, ozn.P3, P11-P12</t>
  </si>
  <si>
    <t>3*0,4</t>
  </si>
  <si>
    <t>54</t>
  </si>
  <si>
    <t>977151127</t>
  </si>
  <si>
    <t>Vrtané prostupy do stavebních materiálů (železobetonu, betonu, cihel, obkladů, dlažeb, kamene) průměru přes 225 do 250 mm</t>
  </si>
  <si>
    <t>-1062494762</t>
  </si>
  <si>
    <t>"příloha D1.2.01, D1.2.04, D1.2.06 - tabulka prostupů, ozn.P9-P10, P13</t>
  </si>
  <si>
    <t>2*0,4+0,25</t>
  </si>
  <si>
    <t>55</t>
  </si>
  <si>
    <t>977151133</t>
  </si>
  <si>
    <t>Vrtané prostupy do stavebních materiálů (železobetonu, betonu, cihel, obkladů, dlažeb, kamene) průměru přes 450 do 500 mm</t>
  </si>
  <si>
    <t>1207002485</t>
  </si>
  <si>
    <t>"příloha D1.2.01, D1.2.04, D1.2.06 - tabulka prostupů, ozn.P1-P2</t>
  </si>
  <si>
    <t>56</t>
  </si>
  <si>
    <t>411380001R</t>
  </si>
  <si>
    <t>Těsnění vrtaných prostupů těsnícím řetězem z elastomerových prvků otvor 50-200 mm</t>
  </si>
  <si>
    <t>1004620927</t>
  </si>
  <si>
    <t>"příloha D1.2.04, D1.2.06 - tabulka prostupů, ozn.P4-P8, P11-P17, P19-P20, P25, P27-P28</t>
  </si>
  <si>
    <t>"poznámka 1)"  21</t>
  </si>
  <si>
    <t>57</t>
  </si>
  <si>
    <t>411380002R</t>
  </si>
  <si>
    <t>Těsnění vrtaných prostupů těsnícím řetězem z elastomerových prvků otvor 200-300 mm</t>
  </si>
  <si>
    <t>902063211</t>
  </si>
  <si>
    <t>"příloha D1.2.04, D1.2.06 - tabulka prostupů, ozn.P9-P10</t>
  </si>
  <si>
    <t>"poznámka 1)"  2</t>
  </si>
  <si>
    <t>58</t>
  </si>
  <si>
    <t>411386621R</t>
  </si>
  <si>
    <t>Těsnění prostupů dobetonováním a utěsněním bobtnajícími pásky</t>
  </si>
  <si>
    <t>-667176341</t>
  </si>
  <si>
    <t>"příloha D1.2.04, D1.2.06 - tabulka prostupů, ozn.P1-P2</t>
  </si>
  <si>
    <t>"poznámka 3)"  2</t>
  </si>
  <si>
    <t>59</t>
  </si>
  <si>
    <t>411380003R</t>
  </si>
  <si>
    <t>Těsnění prostupů PU pěnou a začištění viditelných stran pružným tmelem v barvě zdiva</t>
  </si>
  <si>
    <t>-1581111473</t>
  </si>
  <si>
    <t>"příloha D1.2.04, D1.2.06 - tabulka prostupů, ozn.P18, P26</t>
  </si>
  <si>
    <t>"poznámka 6)"  5</t>
  </si>
  <si>
    <t>60</t>
  </si>
  <si>
    <t>411000001R</t>
  </si>
  <si>
    <t>Těsnění prvku - osazení do připraveného otvoru, fixace a zatěsnění PU pěnou</t>
  </si>
  <si>
    <t>1259680530</t>
  </si>
  <si>
    <t>"příloha D1.2.04, D1.2.06 - tabulka prostupů, ozn.P21-P24</t>
  </si>
  <si>
    <t>"poznámka 4) - VZT prvky"  5</t>
  </si>
  <si>
    <t>"těsněno z vnitřní i vnější strany</t>
  </si>
  <si>
    <t>Úpravy povrchů, podlahy a osazování výplní</t>
  </si>
  <si>
    <t>61</t>
  </si>
  <si>
    <t>612321121</t>
  </si>
  <si>
    <t>Omítka vápenocementová vnitřních ploch nanášená ručně jednovrstvá, tloušťky do 10 mm hladká svislých konstrukcí stěn</t>
  </si>
  <si>
    <t>1683573196</t>
  </si>
  <si>
    <t xml:space="preserve">Poznámka k souboru cen:_x000D_
1. Pro ocenění nanášení omítek v tloušťce jádrové omítky přes 10 mm se použije příplatek za každých_x000D_
 dalších i započatých 5 mm._x000D_
2. Omítky stropních konstrukcí nanášené na pletivo se oceňují cenami omítek žebrových stropů nebo_x000D_
 osamělých trámů._x000D_
3. Podkladní a spojovací vrstvy se oceňují cenami souboru cen 61.13-1... této části katalogu._x000D_
</t>
  </si>
  <si>
    <t>"hrubé předčištění" 2*(7,4+9,4)*3,37</t>
  </si>
  <si>
    <t>"dmýchárna"  2*(2,9+2,9)*3,37</t>
  </si>
  <si>
    <t>"velín" 2*(2,3+1,8)*3,37</t>
  </si>
  <si>
    <t>"WC"  2*(2+1)*3,37</t>
  </si>
  <si>
    <t>"- okna, dveře"  -(2*0,7*2+4*0,8*2+0,8*0,6+3*0,8*1+1,4*2,2)</t>
  </si>
  <si>
    <t>"+ ostění"  ((0,8+2*0,6)+3*(0,8+2*1)+(1,4+2*2,2))*0,15</t>
  </si>
  <si>
    <t>62</t>
  </si>
  <si>
    <t>622142001</t>
  </si>
  <si>
    <t>Potažení vnějších ploch pletivem v ploše nebo pruzích, na plném podkladu sklovláknitým vtlačením do tmelu stěn</t>
  </si>
  <si>
    <t>2014194260</t>
  </si>
  <si>
    <t xml:space="preserve">Poznámka k souboru cen:_x000D_
1. V cenách -2001 jsou započteny i náklady na tmel._x000D_
</t>
  </si>
  <si>
    <t>2*10*3,5+2*8*4+2*4*1,9</t>
  </si>
  <si>
    <t>"- vchodové dveře"  -(1,4*2,2)</t>
  </si>
  <si>
    <t>"+ ostění"  (1,4+2*2,2)*0,1</t>
  </si>
  <si>
    <t>63</t>
  </si>
  <si>
    <t>622531021</t>
  </si>
  <si>
    <t>Omítka tenkovrstvá silikonová vnějších ploch probarvená, včetně penetrace podkladu zrnitá, tloušťky 2,0 mm stěn</t>
  </si>
  <si>
    <t>-403883956</t>
  </si>
  <si>
    <t>2*10*3+2*8*3,5+2*4*1,9</t>
  </si>
  <si>
    <t>"- vchodové dveře"  -(1,4*1,7)</t>
  </si>
  <si>
    <t>"+ ostění"  (1,4+2*1,7)*0,1</t>
  </si>
  <si>
    <t>64</t>
  </si>
  <si>
    <t>622511111</t>
  </si>
  <si>
    <t>Omítka tenkovrstvá akrylátová vnějších ploch probarvená, včetně penetrace podkladu mozaiková střednězrnná stěn</t>
  </si>
  <si>
    <t>2073639977</t>
  </si>
  <si>
    <t>2*(10+8)*0,5</t>
  </si>
  <si>
    <t>65</t>
  </si>
  <si>
    <t>637211122</t>
  </si>
  <si>
    <t>Okapový chodník z dlaždic betonových se zalitím spár cementovou maltou do písku, tl. dlaždic 60 mm</t>
  </si>
  <si>
    <t>902528585</t>
  </si>
  <si>
    <t xml:space="preserve">"příloha D1.2.01, D1.2.06 </t>
  </si>
  <si>
    <t>(2*14,2+2+1+8)*0,6</t>
  </si>
  <si>
    <t>66</t>
  </si>
  <si>
    <t>564851111</t>
  </si>
  <si>
    <t>Podklad ze štěrkodrti ŠD s rozprostřením a zhutněním, po zhutnění tl. 150 mm</t>
  </si>
  <si>
    <t>115620463</t>
  </si>
  <si>
    <t>"podkladní vrstva okapového chodníku"</t>
  </si>
  <si>
    <t>"výpočet v pol.637211122"  23,64</t>
  </si>
  <si>
    <t>Ostatní konstrukce a práce-bourání</t>
  </si>
  <si>
    <t>67</t>
  </si>
  <si>
    <t>916331112</t>
  </si>
  <si>
    <t>Osazení zahradního obrubníku betonového s ložem tl. od 50 do 100 mm z betonu prostého tř. C 12/15 s boční opěrou z betonu prostého tř. C 12/15</t>
  </si>
  <si>
    <t>463700880</t>
  </si>
  <si>
    <t xml:space="preserve">Poznámka k souboru cen:_x000D_
1. V cenách jsou započteny i náklady na zalití a zatření spár cementovou maltou._x000D_
2. V cenách nejsou započteny náklady na dodání obrubníků; tyto se oceňují ve specifikaci._x000D_
3. Část lože přesahující tloušťku 100 mm lze ocenit cenou 916 99-1121 Lože pod obrubníky, krajníky_x000D_
 nebo obruby z dlažebních kostek, katalogu 822-1._x000D_
</t>
  </si>
  <si>
    <t>2*14,2+9,2+2,6+1,6</t>
  </si>
  <si>
    <t>68</t>
  </si>
  <si>
    <t>592172200</t>
  </si>
  <si>
    <t>obrubník betonový parkový 100 x 8 x 20 cm šedý</t>
  </si>
  <si>
    <t>-1225755353</t>
  </si>
  <si>
    <t>"41,8/1"  42</t>
  </si>
  <si>
    <t>69</t>
  </si>
  <si>
    <t>939941112</t>
  </si>
  <si>
    <t>Zřízení těsnění pracovní spáry ocelovým plechem mezi dnem a stěnou</t>
  </si>
  <si>
    <t>1640865147</t>
  </si>
  <si>
    <t xml:space="preserve">Poznámka k souboru cen:_x000D_
1. V cenách nejsou započteny náklady na ocelový plech. Jeho dodání se oceňuje ve specifikaci._x000D_
 Ztratné lze dohodnout ve výši 5 %._x000D_
</t>
  </si>
  <si>
    <t>"příloha D1.2.10.1</t>
  </si>
  <si>
    <t>2*12,55+4*7,6+2,9+7,3</t>
  </si>
  <si>
    <t>3*7,6+2*8,2+2*2,9</t>
  </si>
  <si>
    <t>70</t>
  </si>
  <si>
    <t>136112100R</t>
  </si>
  <si>
    <t>těsnící plech tl. 3 mm s krystalizačním povrchem</t>
  </si>
  <si>
    <t>kg</t>
  </si>
  <si>
    <t>591625711</t>
  </si>
  <si>
    <t>"k pol. 939941112" 110,7*0,3*24</t>
  </si>
  <si>
    <t>71</t>
  </si>
  <si>
    <t>931991111R</t>
  </si>
  <si>
    <t>Zřízení těsnění injektážní hadičkou (dotěsnění)</t>
  </si>
  <si>
    <t>103094449</t>
  </si>
  <si>
    <t>"příloha D1.2.01"</t>
  </si>
  <si>
    <t>"výpočet v pol.939941112" 110,7</t>
  </si>
  <si>
    <t>72</t>
  </si>
  <si>
    <t>933901111</t>
  </si>
  <si>
    <t>Zkoušky objektů a vymývání provedení zkoušky vodotěsnosti betonové nádrže jakéhokoliv druhu a tvaru, o obsahu do 1000 m3</t>
  </si>
  <si>
    <t>555899361</t>
  </si>
  <si>
    <t xml:space="preserve">Poznámka k souboru cen:_x000D_
1. Ceny -1111 a -1112 jsou určeny pro provedení zkoušky vodotěsnosti nádrží, které neslouží k_x000D_
 výrobě kalového plynu._x000D_
2. V cenách -1311 a -1312 jsou započteny i náklady na dodání vody._x000D_
3. V cenách -1111 a -1112, -1511 a -1512 jsou započteny i náklady na napuštění a vypuštění vody z_x000D_
 nádrže po skončení zkoušky._x000D_
4. V cenách -1111 a -1112, -1511 a -1512 nejsou započteny náklady na dodání vody pro zkoušku;_x000D_
 dodání vody se oceňuje ve specifikaci a nezapočítává se do celkové hmotnosti pro oceňování přesunu_x000D_
 hmot._x000D_
5. Množství měrných jednotek se určuje pro cenu_x000D_
 a) -1311 a -1312 v m3 vody v nádrži;_x000D_
 b) -1111, -1112, -1511 a -1512 v m3 vody, která se určí z objemu nádrže s přihlédnutím ke_x000D_
 předepsané zkušební hladině vody, z vody potřebné pro nasycení pláště a udržení zkušební hladiny._x000D_
 Ztratné lze dohodnout ve výši 3 %._x000D_
</t>
  </si>
  <si>
    <t>2,5*3,4*4+(2,5*3,4*4,2-14,7)+1,95*7,2*4,2+2*3,4*6,9*4,2</t>
  </si>
  <si>
    <t>73</t>
  </si>
  <si>
    <t>082113220</t>
  </si>
  <si>
    <t>voda průmyslová pro ostatní odběratele</t>
  </si>
  <si>
    <t>-20571381</t>
  </si>
  <si>
    <t>"k pol.933901111"  311,03</t>
  </si>
  <si>
    <t>74</t>
  </si>
  <si>
    <t>941112121</t>
  </si>
  <si>
    <t>Montáž lešení řadového trubkového lehkého pracovního bez podlah s provozním zatížením tř. 3 do 200 kg/m2 šířky tř. W09 přes 0,9 do 1,2 m, výšky do 10 m</t>
  </si>
  <si>
    <t>1494658424</t>
  </si>
  <si>
    <t xml:space="preserve">Poznámka k souboru cen:_x000D_
1. Ceny jsou určeny jen pro řadová lešení, která nemají pracovní podlahy ve všech patrech._x000D_
2. V ceně jsou započteny i náklady na kotvení lešení._x000D_
3. Montáž lešení řadového trubkového lehkého výšky přes 25 m se oceňuje individuálně._x000D_
4. Šířkou se rozumí půdorysná vzdálenost, měřená od vnitřního líce sloupků zábradlí k protilehlému_x000D_
 volnému okraji podlahy nebo mezi vnitřními líci._x000D_
</t>
  </si>
  <si>
    <t>"vnější"  (2*(10+8)+8*1,2)*5</t>
  </si>
  <si>
    <t>75</t>
  </si>
  <si>
    <t>941112221</t>
  </si>
  <si>
    <t>Montáž lešení řadového trubkového lehkého pracovního bez podlah s provozním zatížením tř. 3 do 200 kg/m2 Příplatek za první a každý další den použití lešení k ceně -2121</t>
  </si>
  <si>
    <t>62042440</t>
  </si>
  <si>
    <t>"cca 30 dní"</t>
  </si>
  <si>
    <t>228*30</t>
  </si>
  <si>
    <t>76</t>
  </si>
  <si>
    <t>941112821</t>
  </si>
  <si>
    <t>Demontáž lešení řadového trubkového lehkého pracovního bez podlah s provozním zatížením tř. 3 do 200 kg/m2 šířky W09 přes 0,9 do 1,2 m, výšky do 10 m</t>
  </si>
  <si>
    <t>570218650</t>
  </si>
  <si>
    <t xml:space="preserve">Poznámka k souboru cen:_x000D_
1. Ceny jsou určeny jen pro řadová lešení, která nemají pracovní podlahy ve všech patrech._x000D_
2. Demontáž lešení řadového trubkového lehkého výšky přes 25 m se oceňuje individuálně._x000D_
</t>
  </si>
  <si>
    <t>228</t>
  </si>
  <si>
    <t>77</t>
  </si>
  <si>
    <t>941121111</t>
  </si>
  <si>
    <t>Montáž lešení řadového trubkového těžkého pracovního s podlahami z fošen nebo dílců min. tl. 38 mm, s provozním zatížením tř. 4 do 300 kg/m2 šířky tř. W15 přes 1,5 do 1,8 m, výšky do 10 m</t>
  </si>
  <si>
    <t>-271948894</t>
  </si>
  <si>
    <t xml:space="preserve">Poznámka k souboru cen:_x000D_
1. V ceně jsou započteny i náklady na kotvení lešení._x000D_
2. Montáž lešení řadového trubkového těžkého výšky přes 30 m se oceňuje individuálně._x000D_
3. Šířkou se rozumí půdorysná vzdálenost, měřená od vnitřního líce sloupků zábradlí k protilehlému_x000D_
 volnému okraji podlahy nebo mezi vnitřními líci._x000D_
</t>
  </si>
  <si>
    <t>"vnitřní"  2*(2,5+3,4)*4,2+2*(2,5+3,4)*4,2+2*(1,95+7,2)*4,2+2*2*(3,4+4,2)*7,8</t>
  </si>
  <si>
    <t>2*2*(3,4+2,7)*4,2</t>
  </si>
  <si>
    <t>78</t>
  </si>
  <si>
    <t>941121211</t>
  </si>
  <si>
    <t>Příplatek za první a každý další den použití lešení k ceně -1111</t>
  </si>
  <si>
    <t>745787456</t>
  </si>
  <si>
    <t>"cca 60 dní"</t>
  </si>
  <si>
    <t>515,58*60</t>
  </si>
  <si>
    <t>79</t>
  </si>
  <si>
    <t>941121811</t>
  </si>
  <si>
    <t>Demontáž lešení řadového trubkového těžkého pracovního s podlahami z fošen nebo dílců min. tl. 38 mm, s provozním zatížením tř. 4 do 300 kg/m2 šířky tř. W15 přes 1,5 do 1,8 m, výšky do 10 m</t>
  </si>
  <si>
    <t>1769253806</t>
  </si>
  <si>
    <t xml:space="preserve">Poznámka k souboru cen:_x000D_
1. Demontáž lešení řadového trubkového těžkého výšky přes 30 m se oceňuje individuálně._x000D_
</t>
  </si>
  <si>
    <t>515,58</t>
  </si>
  <si>
    <t>80</t>
  </si>
  <si>
    <t>949121112</t>
  </si>
  <si>
    <t>Montáž lešení lehkého kozového dílcového o výšce lešeňové podlahy přes 1,2 do 1,9 m</t>
  </si>
  <si>
    <t>sada</t>
  </si>
  <si>
    <t>572326729</t>
  </si>
  <si>
    <t xml:space="preserve">Poznámka k souboru cen:_x000D_
1. Množství měrných jednotek se určuje v počtu sad lešení (2 kozy a dřevěná podlaha)._x000D_
2. V cenách nájmu jsou započteny i náklady na manipulaci s lešením._x000D_
</t>
  </si>
  <si>
    <t>81</t>
  </si>
  <si>
    <t>949121812</t>
  </si>
  <si>
    <t>Demontáž lešení lehkého kozového dílcového o výšce lešeňové podlahy přes 1,2 do 1,9 m</t>
  </si>
  <si>
    <t>377125436</t>
  </si>
  <si>
    <t xml:space="preserve">Poznámka k souboru cen:_x000D_
1. Množství měrných jednotek se určuje v počtu sad lešení (2 kozy a dřevěná podlaha)._x000D_
</t>
  </si>
  <si>
    <t>82</t>
  </si>
  <si>
    <t>952903112</t>
  </si>
  <si>
    <t>Vyčištění objektů čistíren odpadních vod, nádrží, žlabů nebo kanálů světlé výšky prostoru do 3,5 m</t>
  </si>
  <si>
    <t>-63551276</t>
  </si>
  <si>
    <t xml:space="preserve">Poznámka k souboru cen:_x000D_
1. Ceny jsou určeny za zametení prostorů, umytí keramických podlah, vyčištění oken, dveří,_x000D_
 zábradlí, potrubí, armatur a jiných konstrukcí a předmětů před předáním stavby do užívání._x000D_
2. Množství měrných jednotek se určuje v m2 půdorysné plochy vnějšího obrysu objektu._x000D_
</t>
  </si>
  <si>
    <t>12,95*8</t>
  </si>
  <si>
    <t>83</t>
  </si>
  <si>
    <t>952903119</t>
  </si>
  <si>
    <t>Příplatek za vyčištění prostor nad 3,5 m u čištění objektů ČOV, nádrží, žlabů a kanálů</t>
  </si>
  <si>
    <t>-1515857069</t>
  </si>
  <si>
    <t>84</t>
  </si>
  <si>
    <t>449321120R</t>
  </si>
  <si>
    <t>hasící přístroj práškový HP PG6 s hasící schopností 34 A</t>
  </si>
  <si>
    <t>655465922</t>
  </si>
  <si>
    <t>998</t>
  </si>
  <si>
    <t>Přesun hmot</t>
  </si>
  <si>
    <t>85</t>
  </si>
  <si>
    <t>998142251</t>
  </si>
  <si>
    <t>Přesun hmot pro nádrže, jímky, zásobníky a jámy pozemní mimo zemědělství se svislou nosnou konstrukcí monolitickou betonovou tyčovou nebo plošnou vodorovná dopravní vzdálenost do 50 m výšky do 25 m</t>
  </si>
  <si>
    <t>-1032176856</t>
  </si>
  <si>
    <t xml:space="preserve">Poznámka k souboru cen:_x000D_
1. Přesun hmot pro sila a zásobníky prováděné do posuvného bednění se oceňuje cenami části A 03_x000D_
 tohoto ceníku._x000D_
</t>
  </si>
  <si>
    <t>PSV</t>
  </si>
  <si>
    <t>Práce a dodávky PSV</t>
  </si>
  <si>
    <t>711</t>
  </si>
  <si>
    <t>Izolace proti vodě, vlhkosti a plynům</t>
  </si>
  <si>
    <t>86</t>
  </si>
  <si>
    <t>711112001</t>
  </si>
  <si>
    <t>Provedení izolace proti zemní vlhkosti natěradly a tmely za studena na ploše svislé S nátěrem penetračním</t>
  </si>
  <si>
    <t>368024952</t>
  </si>
  <si>
    <t xml:space="preserve">Poznámka k souboru cen:_x000D_
1. Izolace plochy jednotlivě do 10 m2 se oceňují skladebně cenou příslušné izolace a cenou 711_x000D_
 19-9095 Příplatek za plochu do 10 m2._x000D_
</t>
  </si>
  <si>
    <t>"příloha D1.2.01, D1.2.04, D1.2.06 -vnější strana betonový kce pod úrovní terénu</t>
  </si>
  <si>
    <t>2*(12,95+8)*4,9</t>
  </si>
  <si>
    <t>87</t>
  </si>
  <si>
    <t>111631500</t>
  </si>
  <si>
    <t>lak asfaltový penetrační (MJ t) bal 9 kg</t>
  </si>
  <si>
    <t>-1537600103</t>
  </si>
  <si>
    <t>"spotřeba 0,4 kg / m2"  205,31*0,4/1000</t>
  </si>
  <si>
    <t>88</t>
  </si>
  <si>
    <t>711141559</t>
  </si>
  <si>
    <t>Provedení izolace proti zemní vlhkosti pásy přitavením NAIP na ploše vodorovné V</t>
  </si>
  <si>
    <t>-1627237474</t>
  </si>
  <si>
    <t xml:space="preserve">Poznámka k souboru cen:_x000D_
1. Izolace plochy jednotlivě do 10 m2 se oceňují skladebně cenou příslušné izolace a cenou 711_x000D_
 19-9097 Příplatek za plochu do 10 m2._x000D_
</t>
  </si>
  <si>
    <t>"příloha D1.2.01, D1.2.04, D1.2.06 - ložná spára mezi spodní a nadzemní částí stavby</t>
  </si>
  <si>
    <t>2*(10+7,4)*0,3</t>
  </si>
  <si>
    <t>89</t>
  </si>
  <si>
    <t>628321340</t>
  </si>
  <si>
    <t>hydroizolační pás těžký z oxidovaného asfaltu</t>
  </si>
  <si>
    <t>-939450374</t>
  </si>
  <si>
    <t>"ztratné 15 %"  10,44*1,15</t>
  </si>
  <si>
    <t>90</t>
  </si>
  <si>
    <t>998711101</t>
  </si>
  <si>
    <t>Přesun hmot pro izolace proti vodě, vlhkosti a plynům stanovený z hmotnosti přesunovaného materiálu vodorovná dopravní vzdálenost do 50 m v objektech výšky do 6 m</t>
  </si>
  <si>
    <t>-1051595260</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</si>
  <si>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-1181 pro přesun prováděný bez použití mechanizace, tj. za ztížených podmínek,_x000D_
 lze použít pouze pro hmotnost materiálu, která se tímto způsobem skutečně přemísťuje._x000D_
</t>
  </si>
  <si>
    <t>713</t>
  </si>
  <si>
    <t>Izolace tepelné</t>
  </si>
  <si>
    <t>91</t>
  </si>
  <si>
    <t>713111121</t>
  </si>
  <si>
    <t>Montáž tepelné izolace stropů rohožemi, pásy, dílci, deskami, bloky (izolační materiál ve specifikaci) rovných spodem s uchycením (drátem, páskou apod.)</t>
  </si>
  <si>
    <t>-1444377029</t>
  </si>
  <si>
    <t>"příloha D1.2.04, D1.2.06"  2*9*10,6</t>
  </si>
  <si>
    <t>92</t>
  </si>
  <si>
    <t>631508500</t>
  </si>
  <si>
    <t>pás tepelně izolační  - minerální vata tl.120 mm</t>
  </si>
  <si>
    <t>-131025969</t>
  </si>
  <si>
    <t>"ztratné 2%"  9*10,6*1,02</t>
  </si>
  <si>
    <t>93</t>
  </si>
  <si>
    <t>631522180</t>
  </si>
  <si>
    <t>pás tepelně izolační  - minerální vata tl.40 mm</t>
  </si>
  <si>
    <t>278462532</t>
  </si>
  <si>
    <t>97,31*1,02 'Přepočtené koeficientem množství</t>
  </si>
  <si>
    <t>94</t>
  </si>
  <si>
    <t>713291132</t>
  </si>
  <si>
    <t>Montáž izolace tepelné parotěsné zábrany stropů fólií</t>
  </si>
  <si>
    <t>1248905933</t>
  </si>
  <si>
    <t>"příloha D1.2.04, D1.2.06"  9*10,6</t>
  </si>
  <si>
    <t>95</t>
  </si>
  <si>
    <t>631508170</t>
  </si>
  <si>
    <t xml:space="preserve">parozábrana foliová </t>
  </si>
  <si>
    <t>-1735797252</t>
  </si>
  <si>
    <t>"ztratné 10%"  95,4*1,1</t>
  </si>
  <si>
    <t>96</t>
  </si>
  <si>
    <t>713131141</t>
  </si>
  <si>
    <t>Montáž tepelné izolace stěn rohožemi, pásy, deskami, dílci, bloky (izolační materiál ve specifikaci) lepením celoplošně</t>
  </si>
  <si>
    <t>1111061085</t>
  </si>
  <si>
    <t xml:space="preserve">Poznámka k souboru cen:_x000D_
1. Položky Montáž tepelných izolací stěn lze použít i pro ocenění montáže svislých tepelných_x000D_
 izolací základových konstrukcí (základové pásy, desky apod.)._x000D_
2. V cenách -1161 až -1167 nejsou započteny náklady na podkladní rošt a olištování zdí; tyto se_x000D_
 oceňují pro kovový rošt cenami souboru 763 12-16 katalogu 763 - Konstrukce suché výstavby nebo pro_x000D_
 dřevěný rošt cenami souboru 766 41-72 katalogu 766 – Konstrukce truhlářské._x000D_
</t>
  </si>
  <si>
    <t>"příloha D1.2.01, D1.2.06 - detail provedení věnce</t>
  </si>
  <si>
    <t>2*(10+7,8)*0,25</t>
  </si>
  <si>
    <t>97</t>
  </si>
  <si>
    <t>283723090</t>
  </si>
  <si>
    <t>deska z pěnového polystyrenu tl.100 mm</t>
  </si>
  <si>
    <t>-2095287909</t>
  </si>
  <si>
    <t>"ztratné 2%"  8,9*1,02</t>
  </si>
  <si>
    <t>98</t>
  </si>
  <si>
    <t>998713101</t>
  </si>
  <si>
    <t>Přesun hmot pro izolace tepelné stanovený z hmotnosti přesunovaného materiálu vodorovná dopravní vzdálenost do 50 m v objektech výšky do 6 m</t>
  </si>
  <si>
    <t>306784837</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</si>
  <si>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-3181 pro přesun prováděný bez použití mechanizace, tj. za ztížených podmínek,_x000D_
 lze použít pouze pro hmotnost materiálu, která se tímto způsobem skutečně přemísťuje._x000D_
</t>
  </si>
  <si>
    <t>721</t>
  </si>
  <si>
    <t>Zdravotechnika - vnitřní kanalizace</t>
  </si>
  <si>
    <t>99</t>
  </si>
  <si>
    <t>721174025R</t>
  </si>
  <si>
    <t>Potrubí kanalizační z PVC - HT, DN 110, vč.tvarovek a kotevních prvků</t>
  </si>
  <si>
    <t>-345908730</t>
  </si>
  <si>
    <t>"příloha D1.2.01"  0,5</t>
  </si>
  <si>
    <t>100</t>
  </si>
  <si>
    <t>721174043R</t>
  </si>
  <si>
    <t>Potrubí kanalizační z PVC - HT, DN 50, vč.tvarovek a kotevních prvků</t>
  </si>
  <si>
    <t>856838570</t>
  </si>
  <si>
    <t>101</t>
  </si>
  <si>
    <t>721290111</t>
  </si>
  <si>
    <t>Zkouška těsnosti kanalizace v objektech vodou do DN 125</t>
  </si>
  <si>
    <t>205041764</t>
  </si>
  <si>
    <t xml:space="preserve">Poznámka k souboru cen:_x000D_
1. V ceně -0123 není započteno dodání média; jeho dodávka se oceňuje ve specifikaci._x000D_
</t>
  </si>
  <si>
    <t>"příloha D1.1.01"  1,5</t>
  </si>
  <si>
    <t>722</t>
  </si>
  <si>
    <t>Zdravotechnika - vnitřní vodovod</t>
  </si>
  <si>
    <t>102</t>
  </si>
  <si>
    <t>722000001R</t>
  </si>
  <si>
    <t>Závěsný držák na hadici</t>
  </si>
  <si>
    <t>kpl</t>
  </si>
  <si>
    <t>-1929000663</t>
  </si>
  <si>
    <t>"příloha D1.2.01, D1.2.04"  1</t>
  </si>
  <si>
    <t>103</t>
  </si>
  <si>
    <t>722000002R</t>
  </si>
  <si>
    <t>Sada rychlospojek s tryskou</t>
  </si>
  <si>
    <t>-2073490841</t>
  </si>
  <si>
    <t>104</t>
  </si>
  <si>
    <t>722174002</t>
  </si>
  <si>
    <t>Potrubí z plastových trubek z polypropylenu (PPR) svařovaných polyfuzně PN 16 (SDR 7,4) D 20 x 2,8</t>
  </si>
  <si>
    <t>1794709940</t>
  </si>
  <si>
    <t xml:space="preserve">Poznámka k souboru cen:_x000D_
1. V cenách -4001 až -4088 jsou započteny náklady na montáž a dodávku potrubí a tvarovek._x000D_
</t>
  </si>
  <si>
    <t>"příloha D1.2.01, D1.2.04"  8</t>
  </si>
  <si>
    <t>105</t>
  </si>
  <si>
    <t>722174006</t>
  </si>
  <si>
    <t>Potrubí z plastových trubek z polypropylenu (PPR) svařovaných polyfuzně PN 16 (SDR 7,4) D 50 x 6,9</t>
  </si>
  <si>
    <t>-929737339</t>
  </si>
  <si>
    <t>"příloha D1.2.01, D1.2.04"  16,5</t>
  </si>
  <si>
    <t>106</t>
  </si>
  <si>
    <t>722174007</t>
  </si>
  <si>
    <t>Potrubí z plastových trubek z polypropylenu (PPR) svařovaných polyfuzně PN 16 (SDR 7,4) D 63 x 8,6</t>
  </si>
  <si>
    <t>2017451489</t>
  </si>
  <si>
    <t>"příloha D1.2.01, D1.2.04"  5,5</t>
  </si>
  <si>
    <t>107</t>
  </si>
  <si>
    <t>722181211</t>
  </si>
  <si>
    <t>Ochrana potrubí tepelně izolačními trubicemi z pěnového polyetylenu PE přilepenými v příčných a podélných spojích, tloušťky izolace do 6 mm, vnitřního průměru izolace DN do 22 mm</t>
  </si>
  <si>
    <t>-1641583329</t>
  </si>
  <si>
    <t xml:space="preserve">Poznámka k souboru cen:_x000D_
1. V cenách -1211 až -1256 jsou započteny i náklady na dodání tepelně izolačních trubic._x000D_
</t>
  </si>
  <si>
    <t>108</t>
  </si>
  <si>
    <t>722181223</t>
  </si>
  <si>
    <t>Ochrana potrubí termoizolačními trubicemi z pěnového polyetylenu PE přilepenými v příčných a podélných spojích, tloušťky izolace přes 6 do 9 mm, vnitřního průměru izolace DN přes 45 do 63mm</t>
  </si>
  <si>
    <t>-139605905</t>
  </si>
  <si>
    <t>"příloha D1.2.01, D1.2.04"  16,5+5,5</t>
  </si>
  <si>
    <t>109</t>
  </si>
  <si>
    <t>722224154</t>
  </si>
  <si>
    <t>Kulový kohout zahradn(niklová mosaz) 1"</t>
  </si>
  <si>
    <t>-385135444</t>
  </si>
  <si>
    <t xml:space="preserve">Poznámka k souboru cen:_x000D_
1. Cenami -9101 až -9106 nelze oceňovat montáž nástěnek._x000D_
2. V cenách –0111 až -0122 je započteno i vyvedení a upevnění výpustek._x000D_
</t>
  </si>
  <si>
    <t>110</t>
  </si>
  <si>
    <t>286121440</t>
  </si>
  <si>
    <t>zahradní hadice 1/2"</t>
  </si>
  <si>
    <t>279258450</t>
  </si>
  <si>
    <t>"příloha D1.2.01"  30</t>
  </si>
  <si>
    <t>111</t>
  </si>
  <si>
    <t>722290234</t>
  </si>
  <si>
    <t>Zkoušky, proplach a desinfekce vodovodního potrubí proplach a desinfekce vodovodního potrubí do DN 80</t>
  </si>
  <si>
    <t>-562956936</t>
  </si>
  <si>
    <t xml:space="preserve">Poznámka k souboru cen:_x000D_
1. Cenami se oceňují dílčí zkoušky těsnosti vodovodního potrubí, které bude v dalším pracovním_x000D_
 postupu zakryto nebo se stane nepřístupným._x000D_
2. Cenami nelze oceňovat celkové zkoušky těsnosti rozvodů vodovodního potrubí._x000D_
3. V cenách je započteno i dodání vody, uzavření a zabezpečení konců potrubí._x000D_
4. V cenách -0234 a -0237 je započteno i dodání desinfekčního prostředku._x000D_
</t>
  </si>
  <si>
    <t>"příloha D1.2.01" 8+16,5+5,5</t>
  </si>
  <si>
    <t>112</t>
  </si>
  <si>
    <t>998722101</t>
  </si>
  <si>
    <t>Přesun hmot pro vnitřní vodovod stanovený z hmotnosti přesunovaného materiálu vodorovná dopravní vzdálenost do 50 m v objektech výšky do 6 m</t>
  </si>
  <si>
    <t>-2092320428</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</si>
  <si>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-2181 pro přesun prováděný bez použití mechanizace, tj. za ztížených podmínek,_x000D_
 lze použít pouze pro hmotnost materiálu, která se tímto způsobem skutečně přemísťuje._x000D_
</t>
  </si>
  <si>
    <t>725</t>
  </si>
  <si>
    <t>Zdravotechnika - zařizovací předměty</t>
  </si>
  <si>
    <t>113</t>
  </si>
  <si>
    <t>725112182</t>
  </si>
  <si>
    <t>Zařízení záchodů kombi klozety odpad svislý</t>
  </si>
  <si>
    <t>soubor</t>
  </si>
  <si>
    <t>1740101594</t>
  </si>
  <si>
    <t xml:space="preserve">Poznámka k souboru cen:_x000D_
1. V cenách -1351, -1361, -3124 není započten napájecí zdroj._x000D_
2. V cenách jsou započtená klozetová sedátka._x000D_
</t>
  </si>
  <si>
    <t>"příloha D1.2.01, D1.2.04" 1</t>
  </si>
  <si>
    <t>114</t>
  </si>
  <si>
    <t>725211602R</t>
  </si>
  <si>
    <t>Umyvadlo rohové keramické bílé s otvorem pro baterii š. 550 mm, vč.sifonu</t>
  </si>
  <si>
    <t>596667161</t>
  </si>
  <si>
    <t xml:space="preserve">Poznámka k souboru cen:_x000D_
1. V cenách -2101 a -2102 je započteno i dodání zápachové uzávěrky._x000D_
2. V cenách –4112-14, -4141-43, -4151-56, -4161-63, -4211, 21, 31, není započten napájecí zdroj_x000D_
3. V cenách -1651, -1656 a -1661, -1666 není započteno dodání skříňky._x000D_
</t>
  </si>
  <si>
    <t>115</t>
  </si>
  <si>
    <t>725822611</t>
  </si>
  <si>
    <t xml:space="preserve">Baterie umyvadlové stojánkové pákové </t>
  </si>
  <si>
    <t>-463434662</t>
  </si>
  <si>
    <t xml:space="preserve">Poznámka k souboru cen:_x000D_
1. V cenách –2654, 56, -9101-9202 není započten napájecí zdroj._x000D_
</t>
  </si>
  <si>
    <t>116</t>
  </si>
  <si>
    <t>998725101</t>
  </si>
  <si>
    <t>Přesun hmot pro zařizovací předměty stanovený z hmotnosti přesunovaného materiálu vodorovná dopravní vzdálenost do 50 m v objektech výšky do 6 m</t>
  </si>
  <si>
    <t>-1842519395</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</si>
  <si>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-5181 pro přesun prováděný bez použití mechanizace, tj. za ztížených podmínek,_x000D_
 lze použít pouze pro hmotnost materiálu, která se tímto způsobem skutečně přemísťuje._x000D_
</t>
  </si>
  <si>
    <t>762</t>
  </si>
  <si>
    <t>Konstrukce tesařské</t>
  </si>
  <si>
    <t>117</t>
  </si>
  <si>
    <t>762332141R</t>
  </si>
  <si>
    <t>Montáž a dodávka konstrukcí krovů střech z dřevěných příhradových vazníků, vč. kotvení do pozedního věnce, ztužidel, BOVA pásků, spojovacího a kotvícího materiálu, impregnace řeziva, dopravy a jeřábových prací</t>
  </si>
  <si>
    <t>kč</t>
  </si>
  <si>
    <t>643815672</t>
  </si>
  <si>
    <t>"příloha D1.2.01, D1.2.05</t>
  </si>
  <si>
    <t>"D1.2.11 - ozn.D1"  1</t>
  </si>
  <si>
    <t>"10 ks vazníků, mnž.dřeva na jeden vazník cca 0,35 m3</t>
  </si>
  <si>
    <t>"dřevo C24</t>
  </si>
  <si>
    <t>118</t>
  </si>
  <si>
    <t>762341660</t>
  </si>
  <si>
    <t>Bednění a laťování montáž bednění štítových okapových říms, krajnic, závětrných prken a žaluzií ve spádu nebo rovnoběžně s okapem z palubek</t>
  </si>
  <si>
    <t>-383289589</t>
  </si>
  <si>
    <t xml:space="preserve">Poznámka k souboru cen:_x000D_
1. V cenách -1011 až -1149 bednění střech z desek dřevoštěpkových a cementotřískových jsou_x000D_
 započteny i náklady na dodávku spojovacích prostředků, na tyto položky se nevztahuje ocenění_x000D_
 dodávky spojovacích prostředků položka 762 39-5000._x000D_
</t>
  </si>
  <si>
    <t>"příloha D1.2.04-06, D1.2.11 - přesah střechy, ozn.D2"</t>
  </si>
  <si>
    <t>119</t>
  </si>
  <si>
    <t>611911550R</t>
  </si>
  <si>
    <t>dřevěné smrkové palubky 121/19 mm, A/B, vč.ukončovacích a lomových profilů</t>
  </si>
  <si>
    <t>-262902688</t>
  </si>
  <si>
    <t>"ztratné 10% na prořez"  22*1,1</t>
  </si>
  <si>
    <t>120</t>
  </si>
  <si>
    <t>762342216</t>
  </si>
  <si>
    <t>Bednění a laťování montáž laťování střech jednoduchých sklonu do 60 st. při osové vzdálenosti latí přes 360 do 600 mm</t>
  </si>
  <si>
    <t>1466675805</t>
  </si>
  <si>
    <t>"příloha D1.2.04-06"</t>
  </si>
  <si>
    <t>121</t>
  </si>
  <si>
    <t>762342441</t>
  </si>
  <si>
    <t>Bednění a laťování montáž kontralatí</t>
  </si>
  <si>
    <t>402684178</t>
  </si>
  <si>
    <t>2*10*5,034</t>
  </si>
  <si>
    <t>122</t>
  </si>
  <si>
    <t>605141140</t>
  </si>
  <si>
    <t>řezivo jehličnaté, střešní latě impregnované 40/60 mm</t>
  </si>
  <si>
    <t>1764005775</t>
  </si>
  <si>
    <t>"laťě" 0,04*0,06*(2*14*10,6)</t>
  </si>
  <si>
    <t>"kontralatě"  0,04*0,06*(2*10*5,034)</t>
  </si>
  <si>
    <t>"ztratné na prořez 10%" 0,95*1,1</t>
  </si>
  <si>
    <t>123</t>
  </si>
  <si>
    <t>762395000</t>
  </si>
  <si>
    <t>Spojovací prostředky krovů, bednění a laťování, nadstřešních konstrukcí svory, prkna, hřebíky, pásová ocel, vruty</t>
  </si>
  <si>
    <t>-1142006397</t>
  </si>
  <si>
    <t xml:space="preserve">Poznámka k souboru cen:_x000D_
1. Cena je určena pro montážní ceny souborů cen:_x000D_
 a) 762 33- Montáž vázaných konstrukcí krovů,_x000D_
 b) 762 34- Bednění a laťování, ceny -1210 až -2441,_x000D_
 c) 762 35- Montáž nadstřešních konstrukcí,_x000D_
 d) 762 36- Montáž spádových klínů._x000D_
2. Ochrana konstrukce se oceňuje samostatně, např. položkami 762 08-3 Impregnace řeziva tohoto_x000D_
 katalogu nebo příslušnými položkami katalogu 800-783 Nátěry._x000D_
</t>
  </si>
  <si>
    <t>"z pol.611911550R"  22*0,019</t>
  </si>
  <si>
    <t>"z pol.605141140"  0,95</t>
  </si>
  <si>
    <t>124</t>
  </si>
  <si>
    <t>998762101</t>
  </si>
  <si>
    <t>Přesun hmot pro konstrukce tesařské stanovený z hmotnosti přesunovaného materiálu vodorovná dopravní vzdálenost do 50 m v objektech výšky do 6 m</t>
  </si>
  <si>
    <t>-633586172</t>
  </si>
  <si>
    <t>764</t>
  </si>
  <si>
    <t>Konstrukce klempířské</t>
  </si>
  <si>
    <t>125</t>
  </si>
  <si>
    <t>764111651R</t>
  </si>
  <si>
    <t>Střešní krytina plechová (tabule) z pozinkovaného plechu s povrchovou úpravou se vzorem střešních tašek, barva šedá, vč.lemování štítových zdí, oplechování hřebene a dalších potřebných doplňků (lomové tašky, odvětrávací, ... - dle zvoleného systému krytiny), sklon do 30°</t>
  </si>
  <si>
    <t>669841532</t>
  </si>
  <si>
    <t>"příloha D1.2.01, D1.2.05, D1.2.06,</t>
  </si>
  <si>
    <t>"D1.2.08, D1.2.11 - ozn.K1"  107</t>
  </si>
  <si>
    <t>126</t>
  </si>
  <si>
    <t>765191011</t>
  </si>
  <si>
    <t>Montáž pojistné hydroizolační fólie kladené ve sklonu přes 20 st. volně na vazníky</t>
  </si>
  <si>
    <t>2045797951</t>
  </si>
  <si>
    <t xml:space="preserve">Poznámka k souboru cen:_x000D_
1. V cenách nejsou započteny náklady na dodávku fólie, tyto se oceňují ve specifikaci. Ztratné lze_x000D_
 dohodnout ve směrné výši 5 až 15%._x000D_
2. V ceně -1071 nejsou započteny náklady na dodávku okapnice, tyto se oceňují položkami ceníku_x000D_
 800-764 Konstrukce klempířské._x000D_
</t>
  </si>
  <si>
    <t>"výpočet v pol.764111651R"  107</t>
  </si>
  <si>
    <t>127</t>
  </si>
  <si>
    <t>765191051</t>
  </si>
  <si>
    <t>Montáž pojistné hydroizolační fólie hřebene nebo nároží, střechy větrané</t>
  </si>
  <si>
    <t>2098888002</t>
  </si>
  <si>
    <t>10,6</t>
  </si>
  <si>
    <t>128</t>
  </si>
  <si>
    <t>765191023R</t>
  </si>
  <si>
    <t>Montáž pojistné hydroizolační fólie kladené tepelnou izolaci</t>
  </si>
  <si>
    <t>2003142481</t>
  </si>
  <si>
    <t>129</t>
  </si>
  <si>
    <t>283292520</t>
  </si>
  <si>
    <t xml:space="preserve">pojistná hydroizolační fólie podstřešní difúzní </t>
  </si>
  <si>
    <t>-207274550</t>
  </si>
  <si>
    <t>"ztratné 10%"  (107+95,4)*1,1</t>
  </si>
  <si>
    <t>130</t>
  </si>
  <si>
    <t>764216642R</t>
  </si>
  <si>
    <t>Oplechování parapetů z pozinkovaného plechu s povrchovou úpravou rovných celoplošně lepené, bez rohů rš 200 mm, vč.plastových krytek</t>
  </si>
  <si>
    <t>-468358601</t>
  </si>
  <si>
    <t>"příloha D1.2.01, D1.2.08, D1.2.11 - k oknům V1, V2"  3*0,8+0,8</t>
  </si>
  <si>
    <t>"pozn.: Barvu upřesní investor v průběhu stavby</t>
  </si>
  <si>
    <t>131</t>
  </si>
  <si>
    <t>764511602</t>
  </si>
  <si>
    <t>Žlab podokapní z pozinkovaného plechu s povrchovou úpravou včetně háků a čel půlkruhový rš 330 mm</t>
  </si>
  <si>
    <t>-205559819</t>
  </si>
  <si>
    <t>"příloha D1.2.01, D1.2.08, D1.2.11 - ozn.K4"  21,2</t>
  </si>
  <si>
    <t>132</t>
  </si>
  <si>
    <t>764511642</t>
  </si>
  <si>
    <t>Žlab podokapní z pozinkovaného plechu s povrchovou úpravou včetně háků a čel kotlík oválný (trychtýřový), rš žlabu/průměr svodu 330/100 mm</t>
  </si>
  <si>
    <t>1171925235</t>
  </si>
  <si>
    <t>"příloha D1.2.01, D1.2.08, D1.2.11 - ozn.K3"  2</t>
  </si>
  <si>
    <t>133</t>
  </si>
  <si>
    <t>764518622</t>
  </si>
  <si>
    <t>Svod z pozinkovaného plechu s upraveným povrchem včetně objímek, kolen a odskoků kruhový, průměru 100 mm</t>
  </si>
  <si>
    <t>2135910426</t>
  </si>
  <si>
    <t>"příloha D1.2.01, D1.2.08, D1.2.11 - ozn.K2"  16,5</t>
  </si>
  <si>
    <t>134</t>
  </si>
  <si>
    <t>998764101</t>
  </si>
  <si>
    <t>Přesun hmot pro konstrukce klempířské stanovený z hmotnosti přesunovaného materiálu vodorovná dopravní vzdálenost do 50 m v objektech výšky do 6 m</t>
  </si>
  <si>
    <t>29138096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</si>
  <si>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-4181 pro přesun prováděný bez použití mechanizace, tj. za ztížených podmínek,_x000D_
 lze použít pouze pro hmotnost materiálu, která se tímto způsobem skutečně přemísťuje._x000D_
</t>
  </si>
  <si>
    <t>766</t>
  </si>
  <si>
    <t>Konstrukce truhlářské</t>
  </si>
  <si>
    <t>135</t>
  </si>
  <si>
    <t>766421213R</t>
  </si>
  <si>
    <t>Montáž obložení podhledů jednoduchých palubkami plastovými, vč.ukončovacích a lomových profilů,vč. vytvoření průlezového otvoru 700x700 mm</t>
  </si>
  <si>
    <t>-1581570941</t>
  </si>
  <si>
    <t xml:space="preserve">Poznámka k souboru cen:_x000D_
1. V cenách -1212 až -5215 není započtena montáž podkladového roštu; tato montáž se oceňuje cenou_x000D_
 -7112._x000D_
2. V ceně -7112 není započtena montáž a dodávka nosných prvků (např. konzol, trnů) pro zavěšený_x000D_
 rošt; tato montáž a dodávka se oceňují individuálně._x000D_
</t>
  </si>
  <si>
    <t>2+4,14+7,84+9,4*4,4+4,3*3</t>
  </si>
  <si>
    <t>136</t>
  </si>
  <si>
    <t>611911200R</t>
  </si>
  <si>
    <t>palubky obkladové plastové bílé, spoj pero - drážka, lamely tl.10 mm, vč.ukončovacích a lomových profilů, vč.poklopu na průlezový otvor 700/700 mm (dřevěný rám obložený palubky)</t>
  </si>
  <si>
    <t>-1066976823</t>
  </si>
  <si>
    <t>"ztratné 10%"  68,24*1,1</t>
  </si>
  <si>
    <t>137</t>
  </si>
  <si>
    <t>766427112</t>
  </si>
  <si>
    <t>Montáž obložení podhledů rošt podkladový</t>
  </si>
  <si>
    <t>-2044018509</t>
  </si>
  <si>
    <t>"příloha D1.2.01, D1.2.04, D1.2.06 - rošt pod palubky á 300 mm"</t>
  </si>
  <si>
    <t>32*7,4</t>
  </si>
  <si>
    <t>138</t>
  </si>
  <si>
    <t>605141130</t>
  </si>
  <si>
    <t>řezivo jehličnaté, latě impregnované dl 2 - 3,5 m</t>
  </si>
  <si>
    <t>1581938483</t>
  </si>
  <si>
    <t>"ztratné 10%"  0,03*0,05*236,8*1,1</t>
  </si>
  <si>
    <t>139</t>
  </si>
  <si>
    <t>766622115</t>
  </si>
  <si>
    <t>Montáž oken plastových včetně montáže rámu na polyuretanovou pěnu plochy přes 1 m2 pevných do zdiva, výšky do 1,5 m</t>
  </si>
  <si>
    <t>1808797212</t>
  </si>
  <si>
    <t xml:space="preserve">Poznámka k souboru cen:_x000D_
1. V cenách montáže oken jsou započteny i náklady na zaměření, vyklínování, horizontální i_x000D_
 vertikální vyrovnání okenního rámu, ukotvení a vyplnění spáry mezi rámem a ostěním polyuretanovou_x000D_
 pěnou, včetně zednického začištění._x000D_
2. Tepelnou izolaci mezi ostěním a rámem okna je možné ocenit položkami 766 62 - 9 . . Příplatek k_x000D_
 cenám za tepelnou izolaci mezi ostěním a rámem okna jsou započteny náklady na izolaci vnější i_x000D_
 vnitřní._x000D_
3. Délka izolace se určuje v metrech délky rámu okna._x000D_
</t>
  </si>
  <si>
    <t>"příloha D1.2.11 - ozn.V1, V2"  3*1*0,8+0,6*0,8</t>
  </si>
  <si>
    <t>140</t>
  </si>
  <si>
    <t>611400150R</t>
  </si>
  <si>
    <t>okno plastové jednokřídlé 800 x 1000 mm, otvíravé a vyklápěcí s izolačním dvojsklem, 5tikomorový profil, vč. rámu, kování a síťce proti hmyzu</t>
  </si>
  <si>
    <t>197416871</t>
  </si>
  <si>
    <t>"příloha D1.2.11 - ozn.V1"  3</t>
  </si>
  <si>
    <t>"pozn.: barvu určí investor v průběhu výstavby</t>
  </si>
  <si>
    <t>141</t>
  </si>
  <si>
    <t>611400140R</t>
  </si>
  <si>
    <t>okno plastové jednokřídlé 800 x 600 mm, otvíravé a vyklápěcí s izolačním dvojsklem, 5tikomorový profil, vč. rámu, kování a síťce proti hmyzu</t>
  </si>
  <si>
    <t>569421409</t>
  </si>
  <si>
    <t>"příloha D1.2.11 - ozn.V2"  1</t>
  </si>
  <si>
    <t>142</t>
  </si>
  <si>
    <t>766660001</t>
  </si>
  <si>
    <t>Montáž dveřních křídel dřevěných nebo plastových otevíravých do ocelové zárubně povrchově upravených jednokřídlových, šířky do 800 mm</t>
  </si>
  <si>
    <t>-112405857</t>
  </si>
  <si>
    <t xml:space="preserve">Poznámka k souboru cen:_x000D_
1. Cenami -0021 až -0031, -0161 až -0163, -0181 až -0183, se oceňují dveře s protipožární odolností_x000D_
 do 30 min._x000D_
2. V cenách -0201 až -0272 je započtena i montáž okopného plechu, stavěče křídel a držadel kyvných_x000D_
 dveří._x000D_
3. V cenách -0311 až -0324 jsou započtené i náklady na osazení kování, vodícího trnu, dorazů,_x000D_
 seřízení pojezdů a následné vyrovnání a seřízení dveřních křídel._x000D_
4. V cenách -0351 až -0358 jsou započtené i náklady na osazení kování, vodícího trnu, dorazů,_x000D_
 seřízení pojezdů na stěnu a následné vyrovnání a seřízení dveřních křídel._x000D_
5. V cenách -0311 až -0324 nejsou započtené náklady na sestavení a osazení stavebního pouzdra, tyto_x000D_
 náklady se oceňují cenami souboru cen 642 94-6 . . . Osazení stavebního pouzdra posuvných dveří do_x000D_
 zděné příčky, katalogu 801-1 Budovy a haly - zděné a monolitické._x000D_
</t>
  </si>
  <si>
    <t>"příloha D1.2.04, D1.2.11 - ozn.V4, V5" 2+1</t>
  </si>
  <si>
    <t>143</t>
  </si>
  <si>
    <t>611441630R</t>
  </si>
  <si>
    <t>dveře vnitřní plastové 1křídlové 80x200 cm, ovládání klika/klika, vč.rámu, kování, prahové lišty, tříkomorový profil, plná výplň (levé)</t>
  </si>
  <si>
    <t>1575992100</t>
  </si>
  <si>
    <t>"příloha D1.2.11 - ozn.V4"  2</t>
  </si>
  <si>
    <t>144</t>
  </si>
  <si>
    <t>611441629R</t>
  </si>
  <si>
    <t>dveře vnitřní plastové 1křídlové 70x200 cm, ovládání klika/klika, vč.rámu, kování, prahové lišty, tříkomorový profil, plná výplň (levé)</t>
  </si>
  <si>
    <t>1281700596</t>
  </si>
  <si>
    <t>"příloha D1.2.11 - ozn.V5"  1</t>
  </si>
  <si>
    <t>145</t>
  </si>
  <si>
    <t>766660451</t>
  </si>
  <si>
    <t>Montáž dveřních křídel dřevěných nebo plastových vchodových dveří včetně rámu do zdiva dvoukřídlových bez nadsvětlíku</t>
  </si>
  <si>
    <t>379851559</t>
  </si>
  <si>
    <t>"příloha D1.2.04, D1.2.11 - ozn.V3" 1</t>
  </si>
  <si>
    <t>146</t>
  </si>
  <si>
    <t>611741850R</t>
  </si>
  <si>
    <t>dveře vchodové plastové 2křídlové 90+70 x 210 cm, bezpečnostní, ovládání klika/klika, vč.rámu, kování, prahové lišty, pětikomorový profil, plná výplň</t>
  </si>
  <si>
    <t>-1006710313</t>
  </si>
  <si>
    <t>"příloha D1.2.11 - ozn.V3"  1</t>
  </si>
  <si>
    <t>147</t>
  </si>
  <si>
    <t>766694111</t>
  </si>
  <si>
    <t>Montáž ostatních truhlářských konstrukcí parapetních desek dřevěných nebo plastových šířky do 300 mm, délky do 1000 mm</t>
  </si>
  <si>
    <t>-1520193962</t>
  </si>
  <si>
    <t xml:space="preserve">Poznámka k souboru cen:_x000D_
1. Cenami -8111 a -8112 se oceňuje montáž vrat oboru JKPOV 611._x000D_
2. Cenami -97 . . nelze oceňovat venkovní krycí lišty balkónových dveří; tato montáž se oceňuje_x000D_
 cenou -1610._x000D_
</t>
  </si>
  <si>
    <t>"příloha D1.2.11 - ozn.V1, V2"  4</t>
  </si>
  <si>
    <t>148</t>
  </si>
  <si>
    <t>611444000R</t>
  </si>
  <si>
    <t>parapet plastový vnitřní komorový tl.20 mm, nos 40 mm, šířka 155 mm, vč.koncových PVC krytek</t>
  </si>
  <si>
    <t>-115851047</t>
  </si>
  <si>
    <t>"příloha D1.2.11 - ozn.V1"  4*0,8</t>
  </si>
  <si>
    <t>149</t>
  </si>
  <si>
    <t>998766101</t>
  </si>
  <si>
    <t>Přesun hmot pro konstrukce truhlářské stanovený z hmotnosti přesunovaného materiálu vodorovná dopravní vzdálenost do 50 m v objektech výšky do 6 m</t>
  </si>
  <si>
    <t>-1390820702</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</si>
  <si>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-6181 pro přesun prováděný bez použití mechanizace, tj. za ztížených podmínek,_x000D_
 lze použít pouze pro hmotnost materiálu, která se tímto způsobem skutečně přemísťuje._x000D_
</t>
  </si>
  <si>
    <t>767</t>
  </si>
  <si>
    <t>Konstrukce zámečnické</t>
  </si>
  <si>
    <t>150</t>
  </si>
  <si>
    <t>767000001R</t>
  </si>
  <si>
    <t>Montáž a dodávka kompozitového poklopu plého, rozměry otvoru 600 x 600 mm, vč. rámu, nosných a kotevních prvků a zápustných madel</t>
  </si>
  <si>
    <t>1748239584</t>
  </si>
  <si>
    <t>"příloha D1.2.04, D1.2.11 - ozn.Z1"  3</t>
  </si>
  <si>
    <t>151</t>
  </si>
  <si>
    <t>767000002R</t>
  </si>
  <si>
    <t>Montáž a dodávka kompozitového poklopu plého děleného, rozměry otvoru 1200 x 600 mm, vč. rámu, nosných a kotevních prvků a zápustných madel, nerez pantů a řetízků</t>
  </si>
  <si>
    <t>-849595076</t>
  </si>
  <si>
    <t>"příloha D1.2.04, D1.2.11 - ozn.Z2"  1</t>
  </si>
  <si>
    <t>152</t>
  </si>
  <si>
    <t>767000003R</t>
  </si>
  <si>
    <t>Montáž a dodávka kompozitového poklopu plého, rozměry otvoru 900 x 900 mm, vč. rámu, nosných a kotevních prvků a zápustných madel</t>
  </si>
  <si>
    <t>722671520</t>
  </si>
  <si>
    <t>"příloha D1.2.04, D1.2.11 - ozn.Z3"  1</t>
  </si>
  <si>
    <t>153</t>
  </si>
  <si>
    <t>767000004R</t>
  </si>
  <si>
    <t>Hliníkový žebřík třídílný, vysouvací, 3 x 10 příčlí</t>
  </si>
  <si>
    <t>-2044998985</t>
  </si>
  <si>
    <t>154</t>
  </si>
  <si>
    <t>767995114R</t>
  </si>
  <si>
    <t>Montáž ostatních atypických zámečnických konstrukcí hmotnosti přes 20 do 50 kg</t>
  </si>
  <si>
    <t>1084200159</t>
  </si>
  <si>
    <t>"příloha D1.2.04, D1.2.11 - ozn.Z4"  80</t>
  </si>
  <si>
    <t>"poklop nad česlicovým košem, s nástavcem pro připojení Feka vozů"</t>
  </si>
  <si>
    <t>"plech slzičkový, nerez (DIN 1.4571), vč. nerez pantů"</t>
  </si>
  <si>
    <t>"vč.vytahovatelného česlicového koše z nerez mat.(DIN 1.4571)"</t>
  </si>
  <si>
    <t>"vč.spojovacích a fixačních prvků"</t>
  </si>
  <si>
    <t>155</t>
  </si>
  <si>
    <t>998767101</t>
  </si>
  <si>
    <t>Přesun hmot pro zámečnické konstrukce stanovený z hmotnosti přesunovaného materiálu vodorovná dopravní vzdálenost do 50 m v objektech výšky do 6 m</t>
  </si>
  <si>
    <t>1537978136</t>
  </si>
  <si>
    <t xml:space="preserve">Poznámka k souboru cen:_x000D_
1. Ceny pro přesun hmot stanovený z hmotnosti přesunovaného materiálu se používají tehdy, pokud je_x000D_
 možné určit hmotnost za celý stavební díl. Do této hmotnosti se započítává i hmotnost materiálů_x000D_
 oceňovaných ve specifikaci._x000D_
2. Pokud nelze jednoznačně stanovit hmotnost přesunovaných materiálů, lze pro výpočet přesunu hmot_x000D_
 použít orientačně procentní sazbu. Touto sazbou se vynásobí rozpočtové náklady za celý stavební díl_x000D_
 včetně nákladů na materiál ve specifikacích._x000D_
3. Příplatek k cenám -7181 pro přesun prováděný bez použití mechanizace, tj. za ztížených podmínek,_x000D_
 lze použít pouze pro hmotnost materiálu, která se tímto způsobem skutečně přemísťuje._x000D_
</t>
  </si>
  <si>
    <t>771</t>
  </si>
  <si>
    <t>Podlahy z dlaždic</t>
  </si>
  <si>
    <t>156</t>
  </si>
  <si>
    <t>771573131</t>
  </si>
  <si>
    <t>Montáž podlah z dlaždic keramických lepených standardním lepidlem režných nebo glazovaných protiskluzných nebo reliefovaných do 50 ks/ m2</t>
  </si>
  <si>
    <t>-1266131902</t>
  </si>
  <si>
    <t>"příloha D1.2.01, D1.2.04 - tabulka místností"</t>
  </si>
  <si>
    <t>"WC"  2</t>
  </si>
  <si>
    <t>157</t>
  </si>
  <si>
    <t>597614070</t>
  </si>
  <si>
    <t>dlaždice keramické, protiskluznost R9</t>
  </si>
  <si>
    <t>1527889137</t>
  </si>
  <si>
    <t>"ztratné 10%"</t>
  </si>
  <si>
    <t>2*1,1</t>
  </si>
  <si>
    <t>158</t>
  </si>
  <si>
    <t>998771101</t>
  </si>
  <si>
    <t>Přesun hmot pro podlahy z dlaždic stanovený z hmotnosti přesunovaného materiálu vodorovná dopravní vzdálenost do 50 m v objektech výšky do 6 m</t>
  </si>
  <si>
    <t>656283425</t>
  </si>
  <si>
    <t>781</t>
  </si>
  <si>
    <t>Dokončovací práce - obklady</t>
  </si>
  <si>
    <t>159</t>
  </si>
  <si>
    <t>781413112</t>
  </si>
  <si>
    <t>Montáž obkladů vnitřních stěn z obkladaček a dekorů (listel) pórovinových lepených standardním lepidlem z obkladaček pravoúhlých přes 22 do 25 ks/m2</t>
  </si>
  <si>
    <t>-156229409</t>
  </si>
  <si>
    <t>"příloha D1.2.01, D1.2.04"</t>
  </si>
  <si>
    <t>"HP"  (5,1+4,4+5,1)*2</t>
  </si>
  <si>
    <t>"- okna, dveře"  -(1,4*2,2+0,8*0,8)</t>
  </si>
  <si>
    <t>"ostění" 2*2,2*0,15</t>
  </si>
  <si>
    <t>"WC"  2*(2+1)*2</t>
  </si>
  <si>
    <t>"- okna, dveře"  -(0,7*2+0,8*0,4)</t>
  </si>
  <si>
    <t>160</t>
  </si>
  <si>
    <t>597610450</t>
  </si>
  <si>
    <t>obkládačky keramické matné</t>
  </si>
  <si>
    <t>-1965356712</t>
  </si>
  <si>
    <t>"ztratné 10%"  36,42*1,1</t>
  </si>
  <si>
    <t>161</t>
  </si>
  <si>
    <t>781493111</t>
  </si>
  <si>
    <t>Profily rohové lepené standardním lepidlem (barva spárovací hmoty)</t>
  </si>
  <si>
    <t>1972156515</t>
  </si>
  <si>
    <t xml:space="preserve">Poznámka k souboru cen:_x000D_
1. Množství měrných jednotek u ceny -5185 se stanoví podle počtu řezaných obkladaček, nezávisle na_x000D_
 jejich velikosti._x000D_
2. Položkou -5185 lze ocenit provádění více řezů na jednom kusu obkladu._x000D_
</t>
  </si>
  <si>
    <t>"WC" 4*2</t>
  </si>
  <si>
    <t>"HP" 2*2</t>
  </si>
  <si>
    <t>162</t>
  </si>
  <si>
    <t>781493511</t>
  </si>
  <si>
    <t>Profily ukončovací lepené standardním lepidlem (barva spárovací hmoty)</t>
  </si>
  <si>
    <t>553258916</t>
  </si>
  <si>
    <t>"WC" 2*(2+1)-0,7</t>
  </si>
  <si>
    <t>"HP"  5,1+4,4+5,1-(3*0,8+1,4)</t>
  </si>
  <si>
    <t>163</t>
  </si>
  <si>
    <t>998781101</t>
  </si>
  <si>
    <t>Přesun hmot pro obklady keramické stanovený z hmotnosti přesunovaného materiálu vodorovná dopravní vzdálenost do 50 m v objektech výšky do 6 m</t>
  </si>
  <si>
    <t>1242097556</t>
  </si>
  <si>
    <t>783</t>
  </si>
  <si>
    <t>Dokončovací práce - nátěry</t>
  </si>
  <si>
    <t>164</t>
  </si>
  <si>
    <t>777611121</t>
  </si>
  <si>
    <t>Nátěr betonové podlahy epoxidový s protiskluznými vlatnostmi</t>
  </si>
  <si>
    <t>1478431667</t>
  </si>
  <si>
    <t xml:space="preserve">Poznámka k souboru cen:_x000D_
1. V ceně -1133 nejsou započteny náklady na napojení na zemnící okruh._x000D_
2. V ceně -1135 nejsou započteny náklady na změření odporu._x000D_
</t>
  </si>
  <si>
    <t>" HP+Velín+DM"  22,44+4,14+7,84</t>
  </si>
  <si>
    <t>165</t>
  </si>
  <si>
    <t>783213021</t>
  </si>
  <si>
    <t>Napouštěcí nátěr tesařských prvků proti dřevokazným houbám, hmyzu a plísním nezabudovaných do konstrukce dvojnásobný syntetický</t>
  </si>
  <si>
    <t>78055547</t>
  </si>
  <si>
    <t xml:space="preserve">Poznámka k souboru cen:_x000D_
1. Položky souboru cen jsou určeny pro preventivní nátěr tesařských prvků natíraných před_x000D_
 zabudováním do konstrukce._x000D_
2. Položky jednonásobného nátěru jsou určeny pro ochranu dřeva pod lazurovací nebo krycí nátěry do_x000D_
 interiéru._x000D_
3. Položky dvojnásobného nátěru jsou určeny pro ochranu dřeva jako samostatného impregnačního_x000D_
 nátěru prvků do interéru nebo pro ochranu dřeva pod lazurovací nebo krycí nátěry v exteriéru._x000D_
</t>
  </si>
  <si>
    <t>"příloha D1.2.11, ozn. D2"</t>
  </si>
  <si>
    <t>"palubky"  2*22</t>
  </si>
  <si>
    <t>166</t>
  </si>
  <si>
    <t>783218111</t>
  </si>
  <si>
    <t>Dvojnásobný nátěr tesařských konstrukcí - vodou ředitelný, pro vnější prostředí</t>
  </si>
  <si>
    <t>847327864</t>
  </si>
  <si>
    <t>"výpočet v pol.762341660"</t>
  </si>
  <si>
    <t>784</t>
  </si>
  <si>
    <t>Dokončovací práce - malby a tapety</t>
  </si>
  <si>
    <t>167</t>
  </si>
  <si>
    <t>784211121</t>
  </si>
  <si>
    <t>Malby z malířských směsí otěruvzdorných za mokra dvojnásobné, bílé za mokra otěruvzdorné středně v místnostech výšky do 3,80 m</t>
  </si>
  <si>
    <t>-1301750832</t>
  </si>
  <si>
    <t>"výpočet v pol.612321121"  187,44</t>
  </si>
  <si>
    <t>"- obklady, výpočet v pol.781413112"  -36,42</t>
  </si>
  <si>
    <t>D1</t>
  </si>
  <si>
    <t>Zařízení 1 - dmychárna a armaturní komora</t>
  </si>
  <si>
    <t>Pol1</t>
  </si>
  <si>
    <t>Potrubní ventilátor radiální kovový pr. 200, vč. zpětné klapky a manžet</t>
  </si>
  <si>
    <t>ks</t>
  </si>
  <si>
    <t>P</t>
  </si>
  <si>
    <t>Poznámka k položce:_x000D_
např. RM 200 N (Elektrodesing)</t>
  </si>
  <si>
    <t>"V=600m3/h, pext =300Pa (Pel motorujm =147W, 230V, 50Hz, Ijm =0,60A)</t>
  </si>
  <si>
    <t xml:space="preserve">"Skříň je vylisována z ocelového pozinkovaného plechu. Oběžné kolo je radiální s dozadu zahnutými lopatkami. Motor asynchronní. </t>
  </si>
  <si>
    <t>"Ložiska kuličková, Třída izolace B, krytí IP44. Standartní provedení s montážní konzolou. Zpětná klapka motýlková, pružné manžety 2ks.</t>
  </si>
  <si>
    <t>24013-2110</t>
  </si>
  <si>
    <t>Montáž potrubního ventilátoru</t>
  </si>
  <si>
    <t>"Umístění pod stropem (půdorys 1.NP, řezy)</t>
  </si>
  <si>
    <t>Pol2</t>
  </si>
  <si>
    <t>Tlumič hluku do kruhového potrubí pr. 200, dl. 900mm</t>
  </si>
  <si>
    <t>"Tlumič hluku do kruhového potrubí. Výplň z nehořlavého zvukově izolačního materiálu .</t>
  </si>
  <si>
    <t>24075-1210</t>
  </si>
  <si>
    <t>Montáž tlumiče hluku</t>
  </si>
  <si>
    <t>"Umístění na potrubí za ventilátorem (půdorys 1.NP, řezy)</t>
  </si>
  <si>
    <t>Pol3</t>
  </si>
  <si>
    <t>Protidešťová žaluzie komfortní 400x250</t>
  </si>
  <si>
    <t>Poznámka k položce:_x000D_
Např. PZZNS 400x250 UR-S (Systemair)</t>
  </si>
  <si>
    <t xml:space="preserve">"Protidešťová žaluzie z pozinkovaného ocelového plechu s širokými lamelami (min. 75% volné průtočné plochy), vč. sítě s oky 10x10 mm. Montážní rám </t>
  </si>
  <si>
    <t>24073-4220</t>
  </si>
  <si>
    <t>Montáž protidešťové žaluzie</t>
  </si>
  <si>
    <t>"Umístění na fasádě (půdorys, řez)</t>
  </si>
  <si>
    <t>Pol4</t>
  </si>
  <si>
    <t>Protihluková žaluzie 400x500, hl. 400 mm</t>
  </si>
  <si>
    <t>Poznámka k položce:_x000D_
Např. PHZE 400 800x500 (Stavoklima)</t>
  </si>
  <si>
    <t>"Protidešťová žaluzie z pozinkovaného plechu. Panely vyplněny akusticky pohltivou hmotou s děrovaným plechem.</t>
  </si>
  <si>
    <t xml:space="preserve">"Síť proti vletu ptactva a pozední montážní rám. </t>
  </si>
  <si>
    <t>24073-4221</t>
  </si>
  <si>
    <t>Montáž protihlukové žaluzie</t>
  </si>
  <si>
    <t>"Umístění skrz stěnu (půdorys, řez)</t>
  </si>
  <si>
    <t>Pol5</t>
  </si>
  <si>
    <t>Regulační klapka čtyřhranná pozinkovaná, vícelistá, těsná 400x500</t>
  </si>
  <si>
    <t>"ovládání servopohonem 230V</t>
  </si>
  <si>
    <t>24071-4620</t>
  </si>
  <si>
    <t>Montáž regulační klapky</t>
  </si>
  <si>
    <t>"Umístění na potrubí ve stěně (půdorys, řez)</t>
  </si>
  <si>
    <t>Pol6</t>
  </si>
  <si>
    <t>Krycí mřížka 400x500</t>
  </si>
  <si>
    <t>24073-1220</t>
  </si>
  <si>
    <t>Montáž krycí mřížky</t>
  </si>
  <si>
    <t>Pol7</t>
  </si>
  <si>
    <t>Vyústka odvodní 400x200 s nastavitelnými listy s roztečí 20mm a regulací R1</t>
  </si>
  <si>
    <t>"Vyústka komfortní (včetně listů) z Al profilu opatřeného transparentním eloxem. Regulace R1 s listy s protiběžným pohybem</t>
  </si>
  <si>
    <t>24073-1219</t>
  </si>
  <si>
    <t>Montáž vyústky</t>
  </si>
  <si>
    <t>"Umístění v potrubí pod stropem (půdorys, řez)</t>
  </si>
  <si>
    <t>Pol8</t>
  </si>
  <si>
    <t>Potrubí Spiro do pr. 200, 80% tvarovek</t>
  </si>
  <si>
    <t>24081-1114</t>
  </si>
  <si>
    <t>Montáž Spiro potrubí do pr. 200</t>
  </si>
  <si>
    <t>"Umístění napojení mezi tlumičem hluku a žaluzií (půdorys, řez)</t>
  </si>
  <si>
    <t>Pol9</t>
  </si>
  <si>
    <t>Čtyřhranné potrubí sk. I, pozink, do obvodu 1500, 50% tvarovek</t>
  </si>
  <si>
    <t>24082-1120</t>
  </si>
  <si>
    <t>Montáž čtyřhranného potrubí, do obvodu 1500</t>
  </si>
  <si>
    <t>"Umístění pod stropem před ventilátorem (půdorys, řez)</t>
  </si>
  <si>
    <t>D2</t>
  </si>
  <si>
    <t>Zařízení 2 - česlovna, biologická linka I a II</t>
  </si>
  <si>
    <t>Pol10</t>
  </si>
  <si>
    <t>Axiální ventilátor pr. 315, epoxidový nátěr proti korozi</t>
  </si>
  <si>
    <t>Poznámka k položce:_x000D_
např. HCFB/4-315 H (Elektrodesing)</t>
  </si>
  <si>
    <t>"V= 1350m3/h, pext = 60Pa (Pel motorujm = 128W, 230V,  50Hz, Ijm = 0,6A)</t>
  </si>
  <si>
    <t xml:space="preserve">"Skříň z ocelového plechu, opařeného černým epoxidovým lakem. Oběžné kolo z termoplastu vyztuženého skelným vláknem. </t>
  </si>
  <si>
    <t>"Motor asynchronní s odporovou kotvou, stator s chladícími žebry. Tepelná ochrana, krytí IP 65</t>
  </si>
  <si>
    <t>24011-4711</t>
  </si>
  <si>
    <t>Montáž axiálního ventilátoru</t>
  </si>
  <si>
    <t>"Umístění ve stěně (půdorys, řezy)</t>
  </si>
  <si>
    <t>Pol11</t>
  </si>
  <si>
    <t>Protidešťová žaluzie komfortní 400x500</t>
  </si>
  <si>
    <t>Poznámka k položce:_x000D_
Např. PZZNS 400x400 UR-S (Systemair)</t>
  </si>
  <si>
    <t xml:space="preserve">Protidešťová žaluzie z pozinkovaného ocelového plechu s širokými lamelami (min. 75% volné průtočné plochy), vč. sítě s oky 10x10 mm. Montážní rám </t>
  </si>
  <si>
    <t>24073-4214</t>
  </si>
  <si>
    <t>"Umístění na fasádě (půdorys, řezy)</t>
  </si>
  <si>
    <t>Pol12</t>
  </si>
  <si>
    <t>Regulační klapky čtyřhranná pozinkovaná, vícelistá, těsná 400x500</t>
  </si>
  <si>
    <t>24071-4617</t>
  </si>
  <si>
    <t>"Umístění na potrubí ve stěně (půdorys, řezy)</t>
  </si>
  <si>
    <t>Pol13</t>
  </si>
  <si>
    <t>24073-1214</t>
  </si>
  <si>
    <t>Pol14</t>
  </si>
  <si>
    <t>Čtyřhranné potrubí sk. I, pozink, do obvodu 1890, 40% tvarovek</t>
  </si>
  <si>
    <t>24082-1118</t>
  </si>
  <si>
    <t>Montáž čtyřhranného potrubí, do obvodu 1890</t>
  </si>
  <si>
    <t>"Umístění skrz stěnu na fasádu (půdorys 1.NP, řezy)</t>
  </si>
  <si>
    <t>OST</t>
  </si>
  <si>
    <t>Ostatní</t>
  </si>
  <si>
    <t>Pol15</t>
  </si>
  <si>
    <t>Montážní a spojovací materiál</t>
  </si>
  <si>
    <t>Pol16</t>
  </si>
  <si>
    <t>Doprava, výškové práce</t>
  </si>
  <si>
    <t>-916708402</t>
  </si>
  <si>
    <t>Pol17</t>
  </si>
  <si>
    <t>Komplexní zkouška, zaregulování</t>
  </si>
  <si>
    <t>1443279287</t>
  </si>
  <si>
    <t>Pol18</t>
  </si>
  <si>
    <t xml:space="preserve">Dokumentace skutečného provedení_x000D_
</t>
  </si>
  <si>
    <t>658962250</t>
  </si>
  <si>
    <t>Pol19</t>
  </si>
  <si>
    <t>Předávací dokumentace, zaškolení obsluhy</t>
  </si>
  <si>
    <t>-634840348</t>
  </si>
  <si>
    <t>132201101</t>
  </si>
  <si>
    <t>Hloubení zapažených i nezapažených rýh šířky do 600 mm s urovnáním dna do předepsaného profilu a spádu v hornině tř. 3 do 100 m3</t>
  </si>
  <si>
    <t>-877209565</t>
  </si>
  <si>
    <t xml:space="preserve">Poznámka k souboru cen:_x000D_
1. V cenách jsou započteny i náklady na přehození výkopku na přilehlém terénu na vzdálenost do 3 m_x000D_
 od podélné osy rýhy nebo naložení na dopravní prostředek._x000D_
2. Ceny jsou určeny pro rýhy:_x000D_
 a) šířky přes 200 do 300 mm a hloubky do 750 mm,_x000D_
 b) šířky přes 300 do 400 mm a hloubky do 1 000 mm,_x000D_
 c) šířky přes 400 do 500 mm a hloubky do 1 250 mm,_x000D_
 d) šířky přes 500 do 600 mm a hloubky do 1 500 mm._x000D_
3. Náklady na svislé přemístění výkopku nad 1 m hloubky se určí dle ustanovení článku č. 3161_x000D_
 všeobecných podmínek katalogu._x000D_
</t>
  </si>
  <si>
    <t>"příloha D1.2.16 - pro betonovou stěnu"  1*0,25*1,1</t>
  </si>
  <si>
    <t>161101101</t>
  </si>
  <si>
    <t>Svislé přemístění výkopku bez naložení do dopravní nádoby avšak s vyprázdněním dopravní nádoby na hromadu nebo do dopravního prostředku z horniny tř. 1 až 4, při hloubce výkopu přes 1 do 2,5 m</t>
  </si>
  <si>
    <t>998955529</t>
  </si>
  <si>
    <t>"ceník 800-1, příloha č.8, tabulka II - přes 100m3 - 100%"</t>
  </si>
  <si>
    <t>0,28</t>
  </si>
  <si>
    <t>122201101</t>
  </si>
  <si>
    <t>Odkopávky a prokopávky nezapažené s přehozením výkopku na vzdálenost do 3 m nebo s naložením na dopravní prostředek v hornině tř. 3 do 100 m3</t>
  </si>
  <si>
    <t>1941189804</t>
  </si>
  <si>
    <t xml:space="preserve">Poznámka k souboru cen:_x000D_
1. Odkopávky a prokopávky v roubených prostorech se oceňují podle čl. 3116 Všeobecných podmínek_x000D_
 tohoto katalogu._x000D_
2. Odkopávky a prokopávky ve stržích při lesnicko-technických melioracích (LTM) se oceňují cenami_x000D_
 do 100 m3 pro jakýkoliv skutečný objem výkopu; ostatní odkopávky a prokopávky při LTM se oceňují_x000D_
 při jakémkoliv objemu výkopu přes 100 m3 cenami přes 100 do 1 000 m3._x000D_
3. Ceny lze použít i pro vykopávky odpadových jam._x000D_
4. Ceny lze použít i pro sejmutí podorničí. Přitom se přihlíží k ustanovení čl. 3112 Všeobecných_x000D_
 podmínek tohoto katalogu._x000D_
</t>
  </si>
  <si>
    <t>"příloha D1.2.16 - pro odtok z betonových žlabovek</t>
  </si>
  <si>
    <t>(1/2)*(0,6+0,9)*0,2*15,1</t>
  </si>
  <si>
    <t>"pod potrubí"  11,1*1*0,1</t>
  </si>
  <si>
    <t>"pod ŠX1"  2,5*2,5*0,25</t>
  </si>
  <si>
    <t>"</t>
  </si>
  <si>
    <t>"pozn. zásypy potrubí a šachet uvážovány v rámci objektu - Terénní a sadové úpravy</t>
  </si>
  <si>
    <t>182101101</t>
  </si>
  <si>
    <t>Svahování trvalých svahů do projektovaných profilů s potřebným přemístěním výkopku při svahování v zářezech v hornině tř. 1 až 4</t>
  </si>
  <si>
    <t>717964060</t>
  </si>
  <si>
    <t xml:space="preserve">Poznámka k souboru cen:_x000D_
1. Ceny jsou určeny pro svahování všech nově zřizovaných ploch výkopů nebo násypů ve sklonu přes 1_x000D_
 : 5 a pro úpravu lavic (berem) šířky do 3 m přerušujících svahy, pod jakékoliv zpevnění ploch, pod_x000D_
 humusování, drnování apod., pro úpravy dna a stěn silničních a železničních příkopů a pro úpravy_x000D_
 dna šířky do 1 m melioračních kanálů a vodotečí._x000D_
2. Ceny nelze použít pro urovnání stěn příkopů při čištění; toto urovnání se oceňuje cenami souboru_x000D_
 cen 938 90-2 . čištění příkopů komunikací v suchu nebo ve vodě A02 Zemní práce pro objekty oborů_x000D_
 821 až 828._x000D_
3. Úprava ploch vodorovných nebo ve sklonu do 1 : 5 s výjimkou ustanovení v poznámce č. 1 se_x000D_
 oceňuje cenami souboru cen 181 *0-11 Úprava pláně vyrovnáním výškových rozdílů._x000D_
</t>
  </si>
  <si>
    <t>"příloha D1.2.16 - k betonovým žlabovkám</t>
  </si>
  <si>
    <t>"cca"  10*0,4*2</t>
  </si>
  <si>
    <t>175101101</t>
  </si>
  <si>
    <t>Obsypání potrubí bez prohození sypaniny z hornin tř. 1 až 4 uloženým do 3 m od kraje výkopu</t>
  </si>
  <si>
    <t>-1503146087</t>
  </si>
  <si>
    <t>"potrubí" (16,1+11,1)*1*0,1</t>
  </si>
  <si>
    <t>583312000</t>
  </si>
  <si>
    <t>kamenivo těžené zásypový materiál</t>
  </si>
  <si>
    <t>1796188943</t>
  </si>
  <si>
    <t>2,72* 1,9</t>
  </si>
  <si>
    <t>171101101R</t>
  </si>
  <si>
    <t>Rozprostření přebytečného výkopku na místě</t>
  </si>
  <si>
    <t>1618883537</t>
  </si>
  <si>
    <t>"výpočet v pol.132201101"  0,28</t>
  </si>
  <si>
    <t>"výpočet v pol. 122201101"  4,94</t>
  </si>
  <si>
    <t>321311115</t>
  </si>
  <si>
    <t>Betonová stěna výústí odpadního potrubí z betonu prostého tř. C 25/30 - XF3</t>
  </si>
  <si>
    <t>-626852205</t>
  </si>
  <si>
    <t>"příloha D1.2.1, D1.2.16"  0,25*1*1,55</t>
  </si>
  <si>
    <t>321351010</t>
  </si>
  <si>
    <t>Bednění betonové stěny rovinné - zřízení</t>
  </si>
  <si>
    <t>784664116</t>
  </si>
  <si>
    <t>"příloha D1.1.40 - pro část na terénem"  2*(1+0,25)*0,6</t>
  </si>
  <si>
    <t>321352010</t>
  </si>
  <si>
    <t>Bednění betonové stěny rovinné - odstranění</t>
  </si>
  <si>
    <t>-978140998</t>
  </si>
  <si>
    <t>451573111</t>
  </si>
  <si>
    <t>Lože pod potrubí, stoky a drobné objekty v otevřeném výkopu z písku a štěrkopísku do 63 mm</t>
  </si>
  <si>
    <t>1640821838</t>
  </si>
  <si>
    <t xml:space="preserve">Poznámka k souboru cen:_x000D_
1. Ceny -1111 a -1192 lze použít i pro zřízení sběrných vrstev nad drenážními trubkami._x000D_
2. V cenách -5111 a -1192 jsou započteny i náklady na prohození výkopku získaného při zemních_x000D_
 pracích._x000D_
</t>
  </si>
  <si>
    <t>"pod šachty"  2*2,5*2,5*0,15</t>
  </si>
  <si>
    <t>"pod betonovou stěnu"  1*0,25*0,1</t>
  </si>
  <si>
    <t>452311131</t>
  </si>
  <si>
    <t>Podkladní desky z betonu prostého tř. C 12/15 otevřený výkop</t>
  </si>
  <si>
    <t>269317346</t>
  </si>
  <si>
    <t xml:space="preserve">Poznámka k souboru cen:_x000D_
1. Ceny -1121 až -1181 a -1192 lze použít i pro ochrannou vrstvu pod železobetonové konstrukce._x000D_
2. Ceny -2121 až -2181 a -2192 jsou určeny pro jakékoliv úkosy sedel._x000D_
</t>
  </si>
  <si>
    <t>"příloha D1.2.01 - šachty ŠX1-ŠX2"  2*1,5*1,5*0,1</t>
  </si>
  <si>
    <t>464511111</t>
  </si>
  <si>
    <t>Pohoz dna nebo svahů jakékoliv tloušťky z lomového kamene neupraveného tříděného z terénu</t>
  </si>
  <si>
    <t>577789820</t>
  </si>
  <si>
    <t xml:space="preserve">Poznámka k souboru cen:_x000D_
1. Ceny neplatí pro zpevnění dna nebo svahů drceným kamenivem 63-125 mm prolévaným cementovou_x000D_
 maltou s uzavírací vrstvou tl.do 50 mm z betonu, na povrchu uhlazenou; tyto práce se oceňují cenami_x000D_
 souboru cen 469 52-1 . Zpevnění drceným kamenivem 63-125 mm prolévaným cementovou maltou._x000D_
2. V cenách jsou započteny i náklady na úpravu jednotlivých kamenů hmotnosti přes 500 kg dodatečným_x000D_
 rozpojením na místě uložení._x000D_
3. Objem se stanoví v m3 pohozu._x000D_
</t>
  </si>
  <si>
    <t>"příloha D1.1.40 - zpevnění křídel VO, dna a břehů recipientu"</t>
  </si>
  <si>
    <t>"křídla"  2*(0,6*0,5)/2</t>
  </si>
  <si>
    <t>"koryto potoka" 4*3</t>
  </si>
  <si>
    <t>Trubní vedení</t>
  </si>
  <si>
    <t>871211211</t>
  </si>
  <si>
    <t>Montáž vodovodního potrubí z plastů v otevřeném výkopu z polyetylenu PE 100 svařovaných elektrotvarovkou SDR 11/PN16 D 63 x 5,8 mm</t>
  </si>
  <si>
    <t>-1773863165</t>
  </si>
  <si>
    <t xml:space="preserve">Poznámka k souboru cen:_x000D_
1. V cenách potrubí nejsou započteny náklady na:_x000D_
 a) dodání potrubí; potrubí se oceňuje ve specifikaci; ztratné lze dohodnout u trub_x000D_
 polyetylénových ve výši 1,5 %; u trub z tvrdého PVC ve výši 3 %,_x000D_
 b) dodání tvarovek; tvarovky se oceňují ve specifikaci._x000D_
2. Ceny -2111 jsou určeny i pro plošné kolektory primárních okruhů tepelných čerpadel._x000D_
</t>
  </si>
  <si>
    <t>"příloha D1.2.01, D1.2.19"  11,1</t>
  </si>
  <si>
    <t>286135980R</t>
  </si>
  <si>
    <t>trouba polyethylenová HDPE, dvouvrstvá, PE 100RC, SDR 11, PN16, (modrá), vč.SEK potrubí</t>
  </si>
  <si>
    <t>-625597323</t>
  </si>
  <si>
    <t>"zratné 1,5%"   11,1*1,015</t>
  </si>
  <si>
    <t>871370510</t>
  </si>
  <si>
    <t>Montáž kanalizačního potrubí z plastů z polypropylenu PP žebrovaného SN 10 DN 300</t>
  </si>
  <si>
    <t>1477935857</t>
  </si>
  <si>
    <t xml:space="preserve">Poznámka k souboru cen:_x000D_
1. V cenách montáže potrubí nejsou započteny náklady na dodání trub, elektrospojek a těsnicích_x000D_
 kroužků pokud tyto nejsou součástí dodávky potrubí. Tyto náklady se oceňují ve specifikaci._x000D_
2. V cenách potrubí z trubek polyetylenových a polypropylenových nejsou započteny náklady na dodání_x000D_
 tvarovek použitých pro napojení na jiný druh potrubí; tvarovky se oceňují ve specifikaci._x000D_
3. Ztratné lze dohodnout:_x000D_
 a) u trub kanalizačních z tvrdého PVC ve směrné výši 3 %,_x000D_
 b) u trub polyetylenových a polypropylenových ve směrné výši 1,5._x000D_
</t>
  </si>
  <si>
    <t>"příloha D1.2.01, D1.2.14, C2.1"  16,1</t>
  </si>
  <si>
    <t>286152200R</t>
  </si>
  <si>
    <t>trubka kanalizační  SN10 PP-UR2  DN 300 mm</t>
  </si>
  <si>
    <t>-1933806699</t>
  </si>
  <si>
    <t>"ztratné 3%"  16,1*1,03</t>
  </si>
  <si>
    <t>877211101</t>
  </si>
  <si>
    <t>Montáž tvarovek na vodovodním plastovém potrubí z polyetylenu PE 100 elektrotvarovek SDR 11/PN16 spojek, oblouků nebo redukcí d 63</t>
  </si>
  <si>
    <t>373190620</t>
  </si>
  <si>
    <t xml:space="preserve">Poznámka k souboru cen:_x000D_
1. V cenách montáže tvarovek nejsou započteny náklady na dodání tvarovek. Tyto náklady se oceňují_x000D_
 ve specifikaci._x000D_
</t>
  </si>
  <si>
    <t>"příloha D1.2.01, D1.2.19"  1</t>
  </si>
  <si>
    <t>286530800R</t>
  </si>
  <si>
    <t xml:space="preserve">Přechodový kus PE-HD(zakončený elektrotvarovkou)/nerez ocel s vnějším závitem, d 63/2" </t>
  </si>
  <si>
    <t>360060341</t>
  </si>
  <si>
    <t>877211112</t>
  </si>
  <si>
    <t>Montáž tvarovek na vodovodním plastovém potrubí z polyetylenu PE 100 elektrotvarovek SDR 11/PN16 kolen 90 st. d 63</t>
  </si>
  <si>
    <t>1928651120</t>
  </si>
  <si>
    <t>286149340</t>
  </si>
  <si>
    <t>elektrokoleno 90°, PE 100, PN 16, d 63</t>
  </si>
  <si>
    <t>290918647</t>
  </si>
  <si>
    <t>892233122</t>
  </si>
  <si>
    <t>Proplach a dezinfekce vodovodního potrubí DN od 40 do 70</t>
  </si>
  <si>
    <t>2009511300</t>
  </si>
  <si>
    <t xml:space="preserve">Poznámka k souboru cen:_x000D_
1. V cenách jsou započteny náklady na napuštění a vypuštění vody, dodání vody a dezinfekčního_x000D_
 prostředku._x000D_
</t>
  </si>
  <si>
    <t>892241111</t>
  </si>
  <si>
    <t>Tlakové zkoušky vodou na potrubí DN do 80</t>
  </si>
  <si>
    <t>2122779592</t>
  </si>
  <si>
    <t xml:space="preserve">Poznámka k souboru cen:_x000D_
1. Ceny -2111 jsou určeny pro zabezpečení jednoho konce zkoušeného úseku jakéhokoliv druhu potrubí._x000D_
2. V cenách jsou započteny náklady:_x000D_
 a) u cen -1111 - na přísun, montáž, demontáž a odsun zkoušecího čerpadla, napuštění tlakovou_x000D_
 vodou a dodání vody pro tlakovou zkoušku,_x000D_
 b) u cen -2111 - na montáž a demontáž výrobků nebo dílců pro zabezpečení konce zkoušeného úseku_x000D_
 potrubí, na montáž a demontáž koncových tvarovek, na montáž zaslepovací příruby, na zaslepení_x000D_
 odboček pro hydranty, vzdušníky a jiné armatury a odbočky pro odbočující řady,_x000D_
</t>
  </si>
  <si>
    <t>892372111</t>
  </si>
  <si>
    <t>Tlakové zkoušky vodou zabezpečení konců potrubí při tlakových zkouškách DN do 300</t>
  </si>
  <si>
    <t>-521964405</t>
  </si>
  <si>
    <t>899722113</t>
  </si>
  <si>
    <t>Krytí potrubí výstražnou fólií (modrá)</t>
  </si>
  <si>
    <t>1392327799</t>
  </si>
  <si>
    <t>892372121</t>
  </si>
  <si>
    <t>Tlakové zkoušky vzduchem těsnícími vaky ucpávkovými DN 300</t>
  </si>
  <si>
    <t>úsek</t>
  </si>
  <si>
    <t>295259053</t>
  </si>
  <si>
    <t xml:space="preserve">Poznámka k souboru cen:_x000D_
1. Ceny zkoušek jsou vztaženy na úsek stoky mezi dvěma šachtami bez ohledu na druh potrubí._x000D_
2. V cenách jsou započteny i náklady na:_x000D_
 a) montáž a demontáž těsnících vaků pro zabezpečení konců zkoušeného úseku potrubí, naplnění a_x000D_
 vypuštění vzduchu zkoušeného úseku stoky,_x000D_
 b) vystavení zkušebního protokolu._x000D_
3. V cenách nejsou započteny náklady na:_x000D_
 a) utěsnění kanalizačních přípojek._x000D_
 b) zkoušky vstupních a revizních šachet._x000D_
</t>
  </si>
  <si>
    <t>359901211</t>
  </si>
  <si>
    <t>Monitoring stok (kamerový systém) jakékoli výšky nová kanalizace</t>
  </si>
  <si>
    <t>1610925285</t>
  </si>
  <si>
    <t xml:space="preserve">Poznámka k souboru cen:_x000D_
1. V ceně jsou započteny náklady na zhotovení záznamu o prohlídce a protokolu prohlídky._x000D_
</t>
  </si>
  <si>
    <t>16,1</t>
  </si>
  <si>
    <t>894411221R</t>
  </si>
  <si>
    <t xml:space="preserve">Zřízení šachet kanalizačních z betonových dílců na potrubí DN nad 200 do 300 </t>
  </si>
  <si>
    <t>-173235328</t>
  </si>
  <si>
    <t>"příloha D1.2.12,  ŠX1-ŠX2"  2</t>
  </si>
  <si>
    <t>592241760</t>
  </si>
  <si>
    <t>prstenec betonový vyrovnávací 600/80/120 mm</t>
  </si>
  <si>
    <t>-381828056</t>
  </si>
  <si>
    <t>"příloha D1.2.12"  1</t>
  </si>
  <si>
    <t>592240750</t>
  </si>
  <si>
    <t>deska betonová zákrytová k ukončení šachet 1000(600)/200 mm</t>
  </si>
  <si>
    <t>1189238744</t>
  </si>
  <si>
    <t>"příloha D1.2.12"  2</t>
  </si>
  <si>
    <t>592241600</t>
  </si>
  <si>
    <t>skruž kanalizační s ocelovými stupadly s PE povlakem 1000/250/120 mm</t>
  </si>
  <si>
    <t>-1539560292</t>
  </si>
  <si>
    <t>592243370R</t>
  </si>
  <si>
    <t>dno betonové šachty kanalizační 1000/600 mm s ocel.stupadly s PE povlakem</t>
  </si>
  <si>
    <t>-27930774</t>
  </si>
  <si>
    <t>592243480</t>
  </si>
  <si>
    <t>těsnění elastomerové pro spojení šachetních dílů EMT DN 1000</t>
  </si>
  <si>
    <t>-1729974</t>
  </si>
  <si>
    <t>"příloha D1.2.15"  2+1</t>
  </si>
  <si>
    <t>286172550R</t>
  </si>
  <si>
    <t>vložka šachtová pro potrubí PP-UR2 -  DN 300</t>
  </si>
  <si>
    <t>939679197</t>
  </si>
  <si>
    <t>"příloha D1.2.12,  ŠX1-ŠX2"  2*2</t>
  </si>
  <si>
    <t>"zabudované při výrobě</t>
  </si>
  <si>
    <t>286172500R</t>
  </si>
  <si>
    <t>vložka šachtová pro potrubí nerezové DN 200</t>
  </si>
  <si>
    <t>-1726238958</t>
  </si>
  <si>
    <t>"příloha D1.2.12,  ŠX1"  1</t>
  </si>
  <si>
    <t>899102112</t>
  </si>
  <si>
    <t>Osazení poklopů litinových a ocelových včetně rámů pro třídu zatížení A15, A50</t>
  </si>
  <si>
    <t>790809938</t>
  </si>
  <si>
    <t xml:space="preserve">Poznámka k souboru cen:_x000D_
1. V cenách 899 10 -.112 nejsou započteny náklady na dodání poklopů včetně rámů; tyto náklady se_x000D_
 oceňují ve specifikaci._x000D_
2. V cenách 899 10 -.113 nejsou započteny náklady na:_x000D_
 a) dodání poklopů; tyto náklady se oceňují ve specifikaci,_x000D_
 b) montáž rámů, která se oceňuje cenami souboru 452 11-21.. části A01 tohoto katalogu._x000D_
3. Poklopy a vtokové mříže dělíme do těchto tříd zatížení:_x000D_
 a) A15, A50 pro plochy používané výlučně chodci a cyklisty,_x000D_
 b) B125 pro chodníky, pěší zóny a plochy srovnatelné, plochy pro stání a parkování osobních_x000D_
 automobilů i v patrech,_x000D_
 c) C250 pro poklopy umístěné v ploše odvodňovacích proužků pozemní komunikace, která měřeno od_x000D_
 hrany obrubníku, zasahuje nejvíce 0,5 m do vozovkya nejvíce 0,2 m do chodníku,_x000D_
 d) D400 pro vozovky pozemních komunikací, ulice pro pěší, zpevněné krajnice a parkovací plochy,_x000D_
 které jsou přístupné pro všechny druhy silničních vozidel,_x000D_
 e) E600 pro plochy, které budou vystavené zvláště vysokému zatížení kol._x000D_
</t>
  </si>
  <si>
    <t>286619320</t>
  </si>
  <si>
    <t>poklop šachtový litinovo-betonový 600, bez odvětrání, A15</t>
  </si>
  <si>
    <t>1530587846</t>
  </si>
  <si>
    <t>891355321R</t>
  </si>
  <si>
    <t>Dodávka a montáž - přímá vsuvná zpětná klapka, vložná, pro potrubí DN300, nerez (EN1.4404/AISI 316), pro horizontální instalaci, kotvená na stěnu výustního objektu</t>
  </si>
  <si>
    <t>690496882</t>
  </si>
  <si>
    <t>"příloha D1.2.1, D1.2.16 - ozn.O1"  1</t>
  </si>
  <si>
    <t>"nerez (EN1.4404/AISI 316), max.protitlak 0,08 MPa"</t>
  </si>
  <si>
    <t>935112211</t>
  </si>
  <si>
    <t>Osazení betonového příkopového žlabu s vyplněním a zatřením spár cementovou maltou s ložem tl. 100 mm z betonu prostého tř. C 12/15 z betonových příkopových tvárnic šířky přes 500 do 800 mm</t>
  </si>
  <si>
    <t>2105323372</t>
  </si>
  <si>
    <t xml:space="preserve">Poznámka k souboru cen:_x000D_
1. V cenách jsou započteny i náklady na dodání hmot pro lože a pro vyplnění spár._x000D_
2. V cenách nejsou započteny náklady na dodání příkopových tvárnic nebo betonových desek, které se_x000D_
 oceňují ve specifikaci._x000D_
3. Množství měrných jednotek se určuje:_x000D_
 a) pro příkopy z betonových tvárnic (žlabu) v m délky jejich podélné osy,_x000D_
 b) pro příkopy z betonových desek v m2 rozvinuté lícní plochy dlažby (žlabu),_x000D_
 c) pro lože z kameniva nebo z betonu prostého v cenách -1911 a -2911 v m2 rozvinuté lícní_x000D_
 plochy dlažby (žlabu)._x000D_
4. Šířkou žlabu příkopových tvárnic se rozumí největší světlá šířka tvárnice._x000D_
</t>
  </si>
  <si>
    <t>"příloha D1.2.1, D1.2.16"  15,1</t>
  </si>
  <si>
    <t>592275130</t>
  </si>
  <si>
    <t>tvárnice betonová příkopová 33x59x8 cm</t>
  </si>
  <si>
    <t>-919479750</t>
  </si>
  <si>
    <t>"15,1/0,33=45,76 ks"  46</t>
  </si>
  <si>
    <t>998276101</t>
  </si>
  <si>
    <t>Přesun hmot pro trubní vedení hloubené z trub z plastických hmot nebo sklolaminátových pro vodovody nebo kanalizace v otevřeném výkopu dopravní vzdálenost do 15 m</t>
  </si>
  <si>
    <t>499713187</t>
  </si>
  <si>
    <t xml:space="preserve">Poznámka k souboru cen:_x000D_
1. Položky přesunu hmot nelze užít pro zeminu, sypaniny, štěrkopísek, kamenivo ap. Případná_x000D_
 manipulace s tímto materiálem se oceňuje souborem cen 162 .0-11 Vodorovné přemístění výkopku nebo_x000D_
 sypaniny katalogu 800-1 Zemní práce._x000D_
</t>
  </si>
  <si>
    <t>112101103</t>
  </si>
  <si>
    <t>Kácení stromů s odřezáním kmene a s odvětvením listnatých, průměru kmene přes 500 do 700 mm</t>
  </si>
  <si>
    <t>269113937</t>
  </si>
  <si>
    <t xml:space="preserve">Poznámka k souboru cen:_x000D_
1. Ceny lze použít i pro odstranění stromů ze sesuté zeminy, vývratů a polomů._x000D_
2. V ceně jsou započteny i náklady na případné nutné odklizení kmene a větví odděleně na vzdálenost_x000D_
 do 50 m nebo s naložením na dopravní prostředek._x000D_
3. Průměr kmene se měří v místě řezu._x000D_
4. Ceny nelze užít v případě, kdy je nutné odstraňování stromu po částech; tyto práce lze oceňovat_x000D_
 příslušnými cenami katalogu 823-1 Plochy a úprava území._x000D_
5. Počet stromů při kácení souvislého lesního porostu lze určit podle tabulky uvedené v příloze č._x000D_
 2._x000D_
6. Práce jsou prováděné technikou volného kácení. O volné kácení se jedná v případě, kdy se kácí_x000D_
 strom s volným kruhovým prostorem o poloměru minimálně 1,5 násobku výšky káceného stromu ve všech_x000D_
 směrech._x000D_
</t>
  </si>
  <si>
    <t>" olše"  1</t>
  </si>
  <si>
    <t>112201103</t>
  </si>
  <si>
    <t>Odstranění pařezů s jejich vykopáním, vytrháním nebo odstřelením, s přesekáním kořenů průměru přes 500 do 700 mm</t>
  </si>
  <si>
    <t>1292875922</t>
  </si>
  <si>
    <t xml:space="preserve">Poznámka k souboru cen:_x000D_
1. Ceny lze použít i pro odstranění pařezů ze sesuté zeminy, vývratů a polomů._x000D_
2. V ceně jsou započteny i náklady na případné nutné odklizení pařezů na hromady na vzdálenost do_x000D_
 50 m nebo naložení na dopravní prostředek._x000D_
3. Mají-li se odstraňovat pařezy z pokáceného souvislého lesního porostu, lze počet pařezů stanovit_x000D_
 s přihlédnutím k tabulce v příloze č. 1._x000D_
4. Zásyp jam po pařezech se oceňuje cenami souboru cen 174 20-12 této části katalogu._x000D_
5. Průměr pařezu se měří v místě řezu kmene na základě dvojího na sebe kolmého měření a následného_x000D_
 zprůměrování naměřených hodnot._x000D_
</t>
  </si>
  <si>
    <t>162301413R</t>
  </si>
  <si>
    <t>Vodorovné přemístění větví, kmenů nebo pařezů s naložením, složením a dopravou dle možností investora kmenů, vč.větví stromů listnatých, průměru přes 500 do 700 mm</t>
  </si>
  <si>
    <t>101484129</t>
  </si>
  <si>
    <t xml:space="preserve">Poznámka k souboru cen:_x000D_
1. Průměr kmene i pařezu se měří v místě řezu._x000D_
2. Měrná jednotka je 1 strom._x000D_
</t>
  </si>
  <si>
    <t>162301423R</t>
  </si>
  <si>
    <t>Vodorovné přemístění větví, kmenů nebo pařezů s naložením, složením a dopravou dle možností investora pařezů kmenů, průměru přes 500 do 700 mm</t>
  </si>
  <si>
    <t>-889226467</t>
  </si>
  <si>
    <t>-835003197</t>
  </si>
  <si>
    <t>"příloha D1.2.01"   2220*0,15</t>
  </si>
  <si>
    <t>"-ornice sejmutá v rámci obj.ČOV"  -46,46</t>
  </si>
  <si>
    <t>240509585</t>
  </si>
  <si>
    <t>"ornice na mezideponii (přebytečná ornice ponechána na mezideponii objednateli)"  286,54</t>
  </si>
  <si>
    <t>"zemina vhodná k násypům z mezideponie"  188,18</t>
  </si>
  <si>
    <t>-878524047</t>
  </si>
  <si>
    <t>"zemina k násypům"  188,18</t>
  </si>
  <si>
    <t>"ornice k rozprostření kolem ČOV, příjezdové kom."  450*0,15</t>
  </si>
  <si>
    <t>171101103</t>
  </si>
  <si>
    <t>Uložení sypaniny do násypů s rozprostřením sypaniny ve vrstvách a s hrubým urovnáním zhutněných s uzavřením povrchu násypu z hornin soudržných s předepsanou mírou zhutnění v procentech výsledků zkoušek Proctor-Standard (dále jen PS) přes 96 do 100 % PS</t>
  </si>
  <si>
    <t>1051981201</t>
  </si>
  <si>
    <t xml:space="preserve">Poznámka k souboru cen:_x000D_
1. Ceny lze použít i pro sypaniny odebírané z hald, pro hlušinu apod._x000D_
2. Cenu 20-1101 lze použít i pro:_x000D_
 a) rozprostření zbylého výkopu na místě po zásypu jam a rýh pro podzemní vedení a zářezů pro_x000D_
 podzemní vedení; toto množství se určí v m3 uloženého výkopku, měřeného v rostlém stavu,_x000D_
 b) uložení výkopku do násypů pod vodou._x000D_
3. Ceny lze použít i pro uložení sypaniny s předepsaným zhutněním na trvalé skládky, do koryt_x000D_
 vodotečí a do prohlubní terénu._x000D_
4. Cenu 10-1131 lze použít i pro ukládání sypaniny z hornin nesoudržných i soudržných společně bez_x000D_
 možnosti jejich roztřídění._x000D_
5. Ceny -1121 a -1131 lze použít jen tehdy, jestliže objem násypů, oceňovaných těmito cenami,_x000D_
 měřený podle ustanovení čl. 3571 Všeobecných podmínek katalogu nepřesáhne 100 000 m3na objektu._x000D_
 Násypy, jejichž součet objemů přesáhne 100 000 m3 na objektu, se ocení individuálně._x000D_
6. Ceny jsou určeny pro míru zhutnění určenou projektem:_x000D_
 a) pro ceny -1101 až -1105 v % výsledku zkoušky PS,_x000D_
 b) pro ceny -1111 a -1112 relativní ulehlostí I(d),_x000D_
 c) pro ceny -1121 a -1131 stanovením technologie._x000D_
7. Ceny nelze použít:_x000D_
 a) pro uložení sypaniny do hrází; uložení netříděné sypaniny do hrází se oceňuje cenami souboru_x000D_
 cen 171 uložení netříděných sypanin do hrází části A 03, případně cenovými normativy podle části A_x000D_
 31,_x000D_
 b) pro uložení sypaniny do ochranných valů nebo těch jejich částí, jejichž šířka je menší než 3_x000D_
 m. Toto uložení se oceňuje cenami souboru cen 175 10-11 Obsyp objektů._x000D_
8. Cena 20-1101 neplatí pro uložení výkopku nebo ornice při vykopávkách pro podzemní vedení podél_x000D_
 hrany výkopu, z něhož byl výkopek získán a to ani tehdy, jestliže se výkopek po vyhození z_x000D_
 výkopiště na povrch území ještě dále přemísťuje na hromady . podél výkopu._x000D_
9. Horninami soudržnými se rozumějí takové horniny, u nichž zdrojem pevnosti jsou molekulární a_x000D_
 chemické vazby mezi částicemi horniny. Jde o horniny, které jsou schopny plastických deformací._x000D_
10. Horninami nesoudržnými se rozumějí horniny, u nichž hlavním zdrojem pevnosti ve smyku je pouze_x000D_
 tření mezi jednotlivými oddělenými pevnými částicemi horniny._x000D_
11. Horninami sypkými se rozumějí horniny III. skupiny podle ČSN 72 1002 se zrnem do 125 mm._x000D_
 Množství zrn velikosti přes 125 mm může být nejvýše 5 % objemu._x000D_
12. Horninami kamenitými se rozumějí nestmelené úlomkovité horniny skalní a sypké se zrny přes 125_x000D_
 mm. Množství zrn velikosti přes 125 mm musí být vyšší než 5 % objemu._x000D_
13. Ceny pro uložení soudržných hornin lze použít, jestliže jejich přirozená vlhkost při ukládání_x000D_
 do násypu není vyšší než 2 % optimální vlhkosti dle zkoušky PS na neredukovaný materiál. Je-li_x000D_
 vlhkost při ukládání sypaniny do násypu vyšší, ocení se uložení sypaniny individuálně._x000D_
14. Zajišťuje-li se předepsané zhutnění násypu přesypáním podle čl. 120 ČSN 73 3050, ocení se_x000D_
 odstranění přesypané části cenami 122 . 0-71 Odkopávky nebo prokopávky při pozemkových úpravách_x000D_
</t>
  </si>
  <si>
    <t>"příloha D1.2.13 - terrenní řezy"</t>
  </si>
  <si>
    <t>(16,3+13)*(1/2)*1,17*17+2,3*1,13*(1/2)*14,65</t>
  </si>
  <si>
    <t>"-objekt ČOV"  -12,95*8*1,18</t>
  </si>
  <si>
    <t>181301112</t>
  </si>
  <si>
    <t>Rozprostření a urovnání ornice v rovině nebo ve svahu sklonu do 1:5 při souvislé ploše přes 500 m2, tl. vrstvy přes 100 do 150 mm</t>
  </si>
  <si>
    <t>-184903882</t>
  </si>
  <si>
    <t xml:space="preserve">Poznámka k souboru cen:_x000D_
1. V ceně jsou započteny i náklady na případné nutné přemístění hromad nebo dočasných skládek na_x000D_
 místo spotřeby ze vzdálenosti do 30 m._x000D_
2. V ceně nejsou započteny náklady na získání ornice; toto získání se oceňuje cenami souboru cen_x000D_
 121 10-11 Sejmutí ornice._x000D_
3. Případné nakládání ornice, v souvislosti s pozn. č. 2 se oceňuje cenami souboru cen 167 10-11_x000D_
 Nakládání, skládání a překládání neulehlého výkopku nebo sypaniny._x000D_
4. Jsou-li hromady nebo dočasné skládky ornice umístěny podle projektu ve vzdálenosti přes 30 m od_x000D_
 místa spotřeby, oceňuje se její přemístění cenami souboru cen 162 . 0-1 . Vodorovné přemístění_x000D_
 výkopku, přičemž se vzdálenost 30 m, uvedená v popisu cen, neodečítá._x000D_
</t>
  </si>
  <si>
    <t>"příloha D1.2.01 - kolem ČOV a příjezdové komunikace"  450</t>
  </si>
  <si>
    <t>181451121</t>
  </si>
  <si>
    <t>Založení trávníku na půdě předem připravené plochy přes 1000 m2 výsevem včetně utažení lučního v rovině nebo na svahu do 1:5</t>
  </si>
  <si>
    <t>224289175</t>
  </si>
  <si>
    <t xml:space="preserve">Poznámka k souboru cen:_x000D_
1. V cenách jsou započteny i náklady na pokosení, naložení a odvoz odpadu do 20 km se složením._x000D_
2. V cenách -1161 až -1164 nejsou započteny i náklady na zatravňovací textilii._x000D_
3. V cenách nejsou započteny náklady na:_x000D_
 a) přípravu půdy,_x000D_
 b) travní semeno, tyto náklady se oceňují ve specifikaci,_x000D_
 c) vypletí a zalévání; tyto práce se oceňují cenami části C02 souborů cen 185 80-42 Vypletí a_x000D_
 185 80-43 Zalití rostlin vodou,_x000D_
 d) srovnání terénu, tyto práce se oceňují souborem cen 181 1.-..Plošná úprava terénu._x000D_
4. V cenách o sklonu svahu přes 1:1 jsou uvažovány podmínky pro svahy běžně schůdné; bez použití_x000D_
 lezeckých technik. V případě použití lezeckých technik se tyto náklady oceňují individuálně._x000D_
</t>
  </si>
  <si>
    <t>005724700</t>
  </si>
  <si>
    <t>osivo směs travní univerzál</t>
  </si>
  <si>
    <t>-1637486948</t>
  </si>
  <si>
    <t>450*0,025</t>
  </si>
  <si>
    <t>182201101</t>
  </si>
  <si>
    <t>Svahování trvalých svahů do projektovaných profilů s potřebným přemístěním výkopku při svahování násypů v jakékoliv hornině</t>
  </si>
  <si>
    <t>1757489769</t>
  </si>
  <si>
    <t>"příloha D1.2.13, C2.1</t>
  </si>
  <si>
    <t>17,8*2,2+14,65*2,1+17,6*1,9</t>
  </si>
  <si>
    <t>Ostatní konstrukce a práce, bourání</t>
  </si>
  <si>
    <t>966071711</t>
  </si>
  <si>
    <t>Bourání plotových sloupků a vzpěr ocelových trubkových nebo profilovaných výšky do 2,50 m zabetonovaných, vč.odvozu na skládku</t>
  </si>
  <si>
    <t>2083970758</t>
  </si>
  <si>
    <t>" stávající oplocení podél silnice, cca" 16</t>
  </si>
  <si>
    <t>966071821</t>
  </si>
  <si>
    <t>Rozebrání oplocení z pletiva drátěného se čtvercovými oky, výšky do 1,6 m</t>
  </si>
  <si>
    <t>439132046</t>
  </si>
  <si>
    <t xml:space="preserve">Poznámka k souboru cen:_x000D_
1. V cenách nejsou započteny náklady na demontáž sloupků._x000D_
</t>
  </si>
  <si>
    <t>" stávající oplocení podél silnice, cca" 50</t>
  </si>
  <si>
    <t>"předáno majiteli</t>
  </si>
  <si>
    <t>1151788806</t>
  </si>
  <si>
    <t>"předpokládaná doba čerpání cca 5 dní - 2 hod denně"  5*2</t>
  </si>
  <si>
    <t>238078413</t>
  </si>
  <si>
    <t>"předpokládaná doba čerpání cca 5 dní "  5</t>
  </si>
  <si>
    <t>132101204</t>
  </si>
  <si>
    <t>Hloubení zapažených i nezapažených rýh šířky přes 600 do 2 000 mm s urovnáním dna do předepsaného profilu a spádu v horninách tř. 1 a 2 přes 5 000 m3</t>
  </si>
  <si>
    <t>-191671967</t>
  </si>
  <si>
    <t xml:space="preserve">Poznámka k souboru cen:_x000D_
1. V cenách jsou započteny i náklady na případné nutné přemístění výkopku ve výkopišti na_x000D_
 vzdálenost do 3 m a na přehození výkopku na přilehlém terénu na vzdálenost do 5 m od okraje jámy_x000D_
 nebo naložení na dopravní prostředek._x000D_
2. Hloubení rýh při lesnicko-technických melioracích se oceňuje:_x000D_
 a) ve stržích cenami platnými pro objem výkopu do 100 m3, i když skutečný objem výkopu je větší,_x000D_
 b) mimo strže pro příčná a podélná zpevnění dna a břehů pod obrysem výkopu pro koryta vodotečí,_x000D_
 zejména pro konstrukce těles, stupňů, boků, předprahů, prahů, odháněk, výhonů a pro základy zdí,_x000D_
 dlažeb, rovnanin, plůtků a hatí, pro jakoukoliv šířku rýhy, při objemu do 100 m3 cenami příslušnými_x000D_
 pro objem výkopu do 100 m3 a při jakémkoliv objemu výkopu přes 100 m3 cenami příslušnými pro objem_x000D_
 výkopu přes 100 do 1 000 m3._x000D_
3. Náklady na svislé přemístění výkopku nad 1 m hloubky se určí dle ustanovení článku č. 3161_x000D_
 všeobecných podmínek katalogu._x000D_
4. Předepisuje-li projekt hloubit rýhy 5 až 7 bez použití trhavin, oceňuje se toto hloubení:_x000D_
 a) v suchu nebo mokru cenami 138 40-1201, 138 50-1201 a 138 60-1201 Dolamování hloubených_x000D_
 vykopávek,_x000D_
 b) v tekoucí vodě při jakékoliv její rychlosti individuálně._x000D_
5. Ceny nelze použít pro hloubení rýh a hloubky přes 16 m. Tyto práce se oceňují individuálně._x000D_
</t>
  </si>
  <si>
    <t>"příloha C2.1, D1.2.18</t>
  </si>
  <si>
    <t>"VB0-VB5 - v rámci objektu Stoka A</t>
  </si>
  <si>
    <t>"VB5-VŠ"  56,9*1*0,7</t>
  </si>
  <si>
    <t>"prohloubení dna pro VŠ "  2,8*2,6*0,43</t>
  </si>
  <si>
    <t>"-ornice"  -(56,9*1+2,8*2,6)*0,15</t>
  </si>
  <si>
    <t>"zatřídění hornin:  tř.2 - 35%, tř.3 - 60%, tř.4 - 5%</t>
  </si>
  <si>
    <t>33,33/100*35</t>
  </si>
  <si>
    <t>132201204</t>
  </si>
  <si>
    <t>Hloubení zapažených i nezapažených rýh šířky přes 600 do 2 000 mm s urovnáním dna do předepsaného profilu a spádu v hornině tř. 3 přes 5 000 m3</t>
  </si>
  <si>
    <t>-911451150</t>
  </si>
  <si>
    <t>"výpočet v pol.132101204</t>
  </si>
  <si>
    <t>33,33/100*60</t>
  </si>
  <si>
    <t>132301204</t>
  </si>
  <si>
    <t>Hloubení zapažených i nezapažených rýh šířky přes 600 do 2 000 mm s urovnáním dna do předepsaného profilu a spádu v hornině tř. 4 přes 5 000 m3</t>
  </si>
  <si>
    <t>-333827056</t>
  </si>
  <si>
    <t>33,33/100*5</t>
  </si>
  <si>
    <t>151101101</t>
  </si>
  <si>
    <t>Zřízení pažení a rozepření stěn rýh pro podzemní vedení pro všechny šířky rýhy příložné pro jakoukoliv mezerovitost, hloubky do 2 m</t>
  </si>
  <si>
    <t>-1421362939</t>
  </si>
  <si>
    <t xml:space="preserve">Poznámka k souboru cen:_x000D_
1. Ceny jsou určeny pro roubení a rozepření stěn i jiných výkopů se svislými stěnami, pokud jsou_x000D_
 tyto výkopy pro podzemní vedení rozměru do 1 250 mm._x000D_
2. Plocha mezer mezi pažinami příložného pažení se od plochy příložného pažení neodečítá;_x000D_
 nezapažené plochy u pažení zátažného nebo hnaného se od plochy pažení odečítají._x000D_
3. Předepisuje-li projekt:_x000D_
 a) ponechat pažení ve výkopu, oceňuje se toto pažení cenami souboru cen 151 . 0-19 Pažení stěn_x000D_
 s ponecháním a rozepření stěn cenami souboru cen 151 . 0-13 Zřízení rozepření zapažených stěn_x000D_
 výkopů,_x000D_
 b) vzepření stěn, oceňuje se toto odstranění pažení stěn výkopu cenami souboru cen 151 . 0-12_x000D_
 Pažení stěn a vzepření stěn cenami souboru cen 151 . 0-14 odstranění vzepření stěn,_x000D_
 c) kotvení stěn, oceňuje se toto Odstranění pažení stěn cenami souboru cen 151 . 0-12 Pažení_x000D_
 stěn a kotvení stěn příslušnými cenami katalogu 800-2 Zvláštní zakládání objektů._x000D_
</t>
  </si>
  <si>
    <t>2*34,4*1</t>
  </si>
  <si>
    <t>151101111</t>
  </si>
  <si>
    <t>Odstranění pažení a rozepření stěn rýh pro podzemní vedení s uložením materiálu na vzdálenost do 3 m od kraje výkopu příložné, hloubky do 2 m</t>
  </si>
  <si>
    <t>1169031300</t>
  </si>
  <si>
    <t>2034871721</t>
  </si>
  <si>
    <t>"vhodná zemina pro zásypy a násypy na mezideponii" 11,67+20+1,67</t>
  </si>
  <si>
    <t>"zemina pro zásypy z mezideponie na stavbu" 14,9</t>
  </si>
  <si>
    <t>2031577425</t>
  </si>
  <si>
    <t>"nakládání výkopku k zásypu na mezideponii"  14,9</t>
  </si>
  <si>
    <t>897946128</t>
  </si>
  <si>
    <t>"výpočet v pol.132101204"  42,96</t>
  </si>
  <si>
    <t>"-obsyp, výpočet v pol.175151101"  -20,48</t>
  </si>
  <si>
    <t>"-lože, výpočet v pol.451573111"  -6,42</t>
  </si>
  <si>
    <t>"-podkladní desky, výpočet v pol.452311131"  -0,73</t>
  </si>
  <si>
    <t>"-těleso VŠ"  -0,99*0,43</t>
  </si>
  <si>
    <t>175101201</t>
  </si>
  <si>
    <t>Obsypání objektů nad přilehlým původním terénem sypaninou z vhodných hornin 1 až 4 nebo materiálem uloženým ve vzdálenosti do 3 m od vnějšího kraje objektu pro jakoukoliv míru zhutnění bez prohození sypaniny</t>
  </si>
  <si>
    <t>-1977021158</t>
  </si>
  <si>
    <t xml:space="preserve">Poznámka k souboru cen:_x000D_
1. Ceny jsou určeny pro objem obsypu do vzdálenosti 3 m od přilehlého líce objektu nad přilehlým_x000D_
 původním terénem. Zásyp pod tímto terénem se oceňuje jako zásyp okolo objektu cenami 174 10-1101,_x000D_
 174 10-1103 nebo 174 20-1101 a 174 20-1103; zbývající obsyp se ocení příslušnými cenami souboru cen_x000D_
 171 . 0-11 Uložení sypaniny do násypů._x000D_
2. Ceny platí i pro sypání ochranných valů nebo těch jejich částí, jejichž šířka je v koruně menší_x000D_
 než 3 m. Uložení výkopku (sypaniny) do zmíněných valů nebo jejich částí, jejichž šířka v koruně je_x000D_
 3 m a více, se oceňuje cenou 171 20-1101 Uložení sypaniny do nezhutněných násypů._x000D_
3. Ceny nelze použít pro obsyp potrubí; tento se oceňuje cenami 175 11-11 Obsyp potrubí ručně, nebo_x000D_
 175 15-11 Obsypání potrubí strojně._x000D_
4. V cenách nejsou započteny náklady na:_x000D_
 a) svahování obsypu; toto se oceňuje cenami souboru cen 182 . 0-11 Svahování,_x000D_
 b) humusování obsypu; toto se oceňuje cenami souboru cen 18 . 30-11 Rozprostření a urovnání_x000D_
 ornice,_x000D_
 c) osetí obsypu; toto se oceňuje příslušnými cenami souborů cen části A Zřízení konstrukcí_x000D_
 katalogu 823-2 Rekultivace._x000D_
5. Vzdáleností do 3 m uvedenou v popisu souboru cen se rozumí nejkratší vzdálenost těžiště hromady_x000D_
 nebo dočasné skládky, z níž se sypanina odebírá, od vnějšího okraje objektu. Použije-li se pro_x000D_
 obsyp objektů sypaniny ze zeminy, kterou je nutno přemisťovat ze vzdálenosti přes 30 m od vnějšího_x000D_
 okraje objektu a rozpojovat, oceňuje se toto_x000D_
 a) přemístění sypaniny cenami souboru cen 162 . 0-1 . Vodorovné přemístění výkopku,_x000D_
 b) rozpojení dle čl. 3172 Všeobecných podmínek katalogu přičemž se vzdálenost 3 m od celkové_x000D_
 vzdálenosti neodečítá._x000D_
6. Míru zhutnění předepisuje projekt._x000D_
7. V cenách nejsou zahrnuty náklady na nakupovanou sypaninu. Tato se oceňuje ve specifikaci._x000D_
</t>
  </si>
  <si>
    <t>175151101</t>
  </si>
  <si>
    <t>Obsypání potrubí strojně sypaninou z vhodných hornin tř. 1 až 4 nebo materiálem připraveným podél výkopu ve vzdálenosti do 3 m od jeho kraje, pro jakoukoliv hloubku výkopu a míru zhutnění bez prohození sypaniny</t>
  </si>
  <si>
    <t>176311633</t>
  </si>
  <si>
    <t xml:space="preserve">Poznámka k souboru cen:_x000D_
1. Objem obsypu na 1 m délky potrubí se rovná šířce dna výkopu násobené součtem vnějšího průměru_x000D_
 potrubí příp. i s obalem a projektované tloušťky obsypu nad, případně i pod potrubím. Pro odečítání_x000D_
 objemu potrubí se započítávají všechny vestavěné konstrukce nebo uložené vedení i s jejich obklady_x000D_
 a podklady (tento objem se nazývá objemem horniny vytlačené konstrukcí)._x000D_
2. Míru zhutnění předepisuje projekt._x000D_
3. V cenách nejsou zahrnuty náklady na nakupovanou sypaninu. Tato se oceňuje ve specifikaci._x000D_
4. V cenách nejsou zahrnuty náklady na prohození sypaniny, tyto náklady se oceňují položkou_x000D_
 17511-1109 Příplatek za prohození sypaniny._x000D_
</t>
  </si>
  <si>
    <t>"příloha C2.1, D1.2.18, D1.2.21</t>
  </si>
  <si>
    <t>56,9*1*0,36</t>
  </si>
  <si>
    <t>štěrkopísek netříděný zásypový materiál</t>
  </si>
  <si>
    <t>-1673821688</t>
  </si>
  <si>
    <t>20,48*1,8</t>
  </si>
  <si>
    <t>-1512339610</t>
  </si>
  <si>
    <t>56,9*1*0,1</t>
  </si>
  <si>
    <t>"VŠ"  2,8*2,6*0,1</t>
  </si>
  <si>
    <t>Podkladní a zajišťovací konstrukce z betonu prostého v otevřeném výkopu desky pod potrubí, stoky a drobné objekty z betonu tř. C 12/15</t>
  </si>
  <si>
    <t>2092148013</t>
  </si>
  <si>
    <t>"pod VŠ, příloha D1.2.21"  2,8*2,6*0,1</t>
  </si>
  <si>
    <t>1466469446</t>
  </si>
  <si>
    <t>"příloha D1.2.01, D1.2.18-20, C2.1"  132,5</t>
  </si>
  <si>
    <t>trouba polyethylenová HDPE, dvouvrstvá, PE 100 RC, SDR 11, PN 16 (modrá), v návinu, vč.SEK potrubí</t>
  </si>
  <si>
    <t>-1851728655</t>
  </si>
  <si>
    <t>"ztratné 1,5%"  132,5*1,015</t>
  </si>
  <si>
    <t>365048160</t>
  </si>
  <si>
    <t xml:space="preserve">"příloha D1.2.01, D1.2.19"  </t>
  </si>
  <si>
    <t>"ke kolenu 30°"  4*2</t>
  </si>
  <si>
    <t>286159720</t>
  </si>
  <si>
    <t>elektrospojka SDR 11, PE 100, PN 16 d 63</t>
  </si>
  <si>
    <t>-2114364523</t>
  </si>
  <si>
    <t>286148390R</t>
  </si>
  <si>
    <t>koleno 30° s prodlouženými konci, SDR 11, PE 100, d63</t>
  </si>
  <si>
    <t>1607896952</t>
  </si>
  <si>
    <t>877211110</t>
  </si>
  <si>
    <t>Montáž tvarovek na vodovodním plastovém potrubí z polyetylenu PE 100 elektrotvarovek SDR 11/PN16 kolen 30°, 45° d 63</t>
  </si>
  <si>
    <t>-1822179649</t>
  </si>
  <si>
    <t>"45°"  3</t>
  </si>
  <si>
    <t>"30°"  4</t>
  </si>
  <si>
    <t>286149460</t>
  </si>
  <si>
    <t>elektrokoleno 45°, PE 100, PN 16, d 63</t>
  </si>
  <si>
    <t>1691878288</t>
  </si>
  <si>
    <t>-301421102</t>
  </si>
  <si>
    <t>219517057</t>
  </si>
  <si>
    <t>891231112</t>
  </si>
  <si>
    <t>Montáž vodovodních armatur na potrubí šoupátek nebo klapek uzavíracích v otevřeném výkopu nebo v šachtách s osazením zemní soupravy (bez poklopů) d63</t>
  </si>
  <si>
    <t>1484816677</t>
  </si>
  <si>
    <t xml:space="preserve">Poznámka k souboru cen:_x000D_
1. V cenách jsou započteny i náklady:_x000D_
 a) u šoupátek ceny -1112 na vytvoření otvorů ve stropech šachet pro prostup zemních souprav_x000D_
 šoupátek,_x000D_
 b) u hlavních ventilů ceny -3111 na osazení zemních souprav,_x000D_
 c) u navrtávacích pasů ceny -9111 na výkop montážních jamek, opravu izolace ocelových trubek a_x000D_
 na osazení zemních souprav._x000D_
2. V cenách nejsou započteny náklady na:_x000D_
 a) dodání vodoměrů, šoupátek, uzavíracích klapek, ventilů, montážních vložek, kompenzátorů,_x000D_
 koncových nebo zpětných klapek, hydrantů, zemních souprav, šoupátkových koleček, šoupátkových a_x000D_
 hydrantových klíčů, navrtávacích pasů, tvarovek a kompenzačních nástavců; tyto armatury se oceňují_x000D_
 ve specifikaci,_x000D_
 b) podkladní bloky pod armatury; bloky se oceňují příslušnými cenami souborů cen 452 2 . - . 1_x000D_
 Podkladní a zajišťovací konstrukce zděné na maltu cementovou, 452 3*- . 1 Podkladní a zajišťovací_x000D_
 konstrukce z betonu, 452 35- . 1 Bednění podkladních a zajišťovacích konstrukcí části A 01 tohoto_x000D_
 ceníku,_x000D_
 c) obsyp odvodňovacího zařízení hydrantů ze štěrku nebo štěrkopísku; obsyp se oceňuje_x000D_
 příslušnými cenami souboru cen 451 5 . - . 1 Lože pod potrubí, stoky a drobné objekty části A 01_x000D_
 tohoto katalogu,_x000D_
 d) osazení hydrantových, šoupátkových a ventilových poklopů; osazení poklopů se oceňuje_x000D_
 příslušnými cenami souboru cen 899 40-11 Osazení poklopů litinových části A 01 tohoto katalogu._x000D_
3. V cenách 891 52-4121 a -5211 nejsou započteny náklady na dodání těsnících pryžových kroužků._x000D_
 Tyto se oceňují ve specifikaci, nejsou-li zahrnuty v ceně trub._x000D_
4. V cenách 891 ..-5313 nejsou započteny náklady na dodání potrubní spojky. Tyto jsou zahrnuty_x000D_
 v ceně trub._x000D_
</t>
  </si>
  <si>
    <t>280002063R</t>
  </si>
  <si>
    <t>šoupátko pro domovní přípojky s ISO hrdlem, d 63-2"</t>
  </si>
  <si>
    <t>-6875518</t>
  </si>
  <si>
    <t>960113018R</t>
  </si>
  <si>
    <t>zemní zákop.souprava pro domovní šoupátka, krytí potrubí 1,3-1,8 m</t>
  </si>
  <si>
    <t>-942761855</t>
  </si>
  <si>
    <t>891249111</t>
  </si>
  <si>
    <t>Montáž vodovodních armatur na potrubí navrtávacích pasů na potrubí z trub plastických d90</t>
  </si>
  <si>
    <t>16872708</t>
  </si>
  <si>
    <t>525009002R</t>
  </si>
  <si>
    <t>pas navrtávací HAKU, PN16, d 90 - 2"</t>
  </si>
  <si>
    <t>1871635657</t>
  </si>
  <si>
    <t>2.1.110.632R</t>
  </si>
  <si>
    <t xml:space="preserve">D+M spojka PE/vnější závit (mosaz) d63/2" </t>
  </si>
  <si>
    <t>-1187948621</t>
  </si>
  <si>
    <t>891235321R</t>
  </si>
  <si>
    <t xml:space="preserve">D+M zpětná klapka vnitřní/vnější závit 2" </t>
  </si>
  <si>
    <t>-1274701121</t>
  </si>
  <si>
    <t>18.2.1.2540R</t>
  </si>
  <si>
    <t>D+M vsuvka redukovaná (mosaz), 2"-5/4"</t>
  </si>
  <si>
    <t>-388537554</t>
  </si>
  <si>
    <t>551172370R</t>
  </si>
  <si>
    <t>D+M filtr závitový mosaz, závit vnitřní-vnitřní PN16 2"</t>
  </si>
  <si>
    <t>-2093018796</t>
  </si>
  <si>
    <t>551142620R</t>
  </si>
  <si>
    <t>D+M ventil kulový, vnitřní - vnější závit, 2"</t>
  </si>
  <si>
    <t>18981281</t>
  </si>
  <si>
    <t>319401040</t>
  </si>
  <si>
    <t>D+M šroubení mosazné k vodoměrům 5/4"</t>
  </si>
  <si>
    <t>pár</t>
  </si>
  <si>
    <t>-982236935</t>
  </si>
  <si>
    <t>551142200R</t>
  </si>
  <si>
    <t>D+M ventil kulový s vypouštěním, vnitřní - vnitřní závit, 2"</t>
  </si>
  <si>
    <t>-295203341</t>
  </si>
  <si>
    <t>1280609306</t>
  </si>
  <si>
    <t>892273122R</t>
  </si>
  <si>
    <t>Proplach a dezinfekce vodovodního potrubí do DN 80, vč.bakteriologického rozboru vody</t>
  </si>
  <si>
    <t>-961184845</t>
  </si>
  <si>
    <t>893811162R</t>
  </si>
  <si>
    <t>Osazení vodoměrné šachty oválné z PP 1000x1200, mm hloubky do 1,5 m</t>
  </si>
  <si>
    <t>1813724135</t>
  </si>
  <si>
    <t>"příloha D1.2.01, D1.2.21"  1</t>
  </si>
  <si>
    <t>562305820R</t>
  </si>
  <si>
    <t>šachta vodoměrná oválná 1000/1200 mm, výšky 1250+250 mm, se vstupem prům.600 mm, vč.víka bez odvětrání a plastových stupadel</t>
  </si>
  <si>
    <t>2081274150</t>
  </si>
  <si>
    <t>899401112</t>
  </si>
  <si>
    <t>Osazení poklopů litinových šoupátkových</t>
  </si>
  <si>
    <t>269459739</t>
  </si>
  <si>
    <t xml:space="preserve">Poznámka k souboru cen:_x000D_
1. V cenách osazení poklopů jsou započteny i náklady na jejich podezdění._x000D_
2. V cenách nejsou započteny náklady na dodání poklopů; tyto se oceňují ve specifikaci. Ztratné se_x000D_
 nestanoví._x000D_
</t>
  </si>
  <si>
    <t xml:space="preserve">"příloha D1.02, D1.05"  </t>
  </si>
  <si>
    <t>"poklop pro armatury domovních přípojek"  1</t>
  </si>
  <si>
    <t>175000000</t>
  </si>
  <si>
    <t>uliční poklop pro armatury domovních přípojek</t>
  </si>
  <si>
    <t>-810418951</t>
  </si>
  <si>
    <t xml:space="preserve">  1</t>
  </si>
  <si>
    <t>348100000</t>
  </si>
  <si>
    <t>univerzální podkladová deska šoupátková</t>
  </si>
  <si>
    <t>1165264445</t>
  </si>
  <si>
    <t>899620121</t>
  </si>
  <si>
    <t>Obetonování plastových šachet z polypropylenu betonem prostým v otevřeném výkopu, beton tř. C 12/15</t>
  </si>
  <si>
    <t>1626811888</t>
  </si>
  <si>
    <t>"VŠ"  2*(1,9+0,2)*0,9*0,2</t>
  </si>
  <si>
    <t>899640112</t>
  </si>
  <si>
    <t>Bednění pro obetonování plastových šachet v otevřeném výkopu kruhových</t>
  </si>
  <si>
    <t>-931023280</t>
  </si>
  <si>
    <t>"VŠ"  2*(2,2+0,2)*0,9</t>
  </si>
  <si>
    <t>899712111R</t>
  </si>
  <si>
    <t>Orientační tabulky na vodovodních a kanalizačních řadech na zdivu</t>
  </si>
  <si>
    <t>-688956982</t>
  </si>
  <si>
    <t xml:space="preserve">Poznámka k souboru cen:_x000D_
1. V cenách jsou započteny náklady na dodání a připevnění tabulky._x000D_
2. V ceně -3111 jsou započteny i náklady na osazení sloupků._x000D_
3. V ceně -3111 nejsou započteny náklady na zemní práce a na dodání sloupků (betonových nebo_x000D_
 ocelových s betonovými patkami); sloupky se oceňují ve specifikaci._x000D_
</t>
  </si>
  <si>
    <t>899721111R</t>
  </si>
  <si>
    <t xml:space="preserve">Vyhledávací vodič FeZn Ø8 mm. DN do150 mm na potrubí PVC, vč. jeho revize </t>
  </si>
  <si>
    <t>-1878732319</t>
  </si>
  <si>
    <t>"příloha D1.2.01, D1.2.18-20, C2.1"  133</t>
  </si>
  <si>
    <t>Krytí potrubí z plastů výstražnou fólií z PVC (modrá)</t>
  </si>
  <si>
    <t>1496570167</t>
  </si>
  <si>
    <t>286113300R</t>
  </si>
  <si>
    <t>D+M - ochrana armatur, trubka plastová PVC KG - DN 500x1000 mm, vč.uříznutí hrdla</t>
  </si>
  <si>
    <t>1346768063</t>
  </si>
  <si>
    <t>"ochrana a stabilizace armatur ve volném terénu</t>
  </si>
  <si>
    <t>286113010R</t>
  </si>
  <si>
    <t>D+M - chránička - trubka plastová PVC- KG - DN 100, dl.500 mm</t>
  </si>
  <si>
    <t>777396887</t>
  </si>
  <si>
    <t>"příloha D1.2.01, D1.2.21"  2</t>
  </si>
  <si>
    <t>1981992372</t>
  </si>
  <si>
    <t>133201101</t>
  </si>
  <si>
    <t>Hloubení zapažených i nezapažených šachet s případným nutným přemístěním výkopku ve výkopišti v hornině tř. 3 do 100 m3</t>
  </si>
  <si>
    <t>-1309213150</t>
  </si>
  <si>
    <t xml:space="preserve">Poznámka k souboru cen:_x000D_
1. Ceny 10-1101 až 40-1101 jsou určeny jen pro šachty hloubky do 12 m. Šachty větších hloubek se_x000D_
 oceňují individuálně._x000D_
2. V cenách jsou započteny i náklady na:_x000D_
 a) svislé přemístění výkopku,_x000D_
 b) urovnání dna do předepsaného profilu a spádu._x000D_
 c) přehození výkopku na přilehlém terénu na vzdálenost do 5 m od hrany šachty nebo naložení na_x000D_
 dopravní prostředek._x000D_
3. V cenách nejsou započteny náklady na roubení._x000D_
4. Pažení šachet bentonitovou suspenzí se oceňuje takto:_x000D_
 a) dodání bentonitové suspenze cenou 239 68-1711 Bentonitová suspenze pro pažení rýh pro_x000D_
 podzemní stěny – její výroba katalogu 800-2 Zvlášní zakládání objektů; množství v m2 se určí jako_x000D_
 součin objemu vyhloubeného prostoru (v m3) a koeficientu 1,667,_x000D_
 b) doplnění bentonitové suspenze se ocení cenou 239 68-4111 Doplnění bentonitové suspenze_x000D_
 katalogu 800-2 Zvlášní zakládání objektů._x000D_
5. Vodorovné přemístění výkopku ze šachet, pažených bentonitovou suspenzí, se oceňuje cenami_x000D_
 souboru cen 162 . 0-31 Vodorovné přemístění výkopku z rýh podzemních stěn, vodorovné přemístění_x000D_
 znehodnocené bentonitové suspenze se oceňuje cenami souboru cen 162 . . -4 . Vodorovné přemístění_x000D_
 znehodnocené suspenze katalogu 800-2 Zvláštní zakládání objektů._x000D_
</t>
  </si>
  <si>
    <t xml:space="preserve">"příloha D1.2.01, D1.2.17 </t>
  </si>
  <si>
    <t>"pro sloupky - ozn.5"  30*0,06</t>
  </si>
  <si>
    <t>"pro osazení brány - ozn.7"  2*0,2</t>
  </si>
  <si>
    <t>171201101R</t>
  </si>
  <si>
    <t>Rozprostření zbylého výkopku na místě</t>
  </si>
  <si>
    <t>696738039</t>
  </si>
  <si>
    <t>"výměra z položky 133201101" 2,2</t>
  </si>
  <si>
    <t>275313511</t>
  </si>
  <si>
    <t>Základy z betonu prostého patky a bloky z betonu tř. C 12/15</t>
  </si>
  <si>
    <t>1899106448</t>
  </si>
  <si>
    <t xml:space="preserve">Poznámka k souboru cen:_x000D_
1. V ceně příplatku -5911 jsou započteny náklady na technologické opatření a na ztíženou betonáž_x000D_
 pod hladinou pažící bentonitové suspenze a na průběžné odčerpání suspenze s přepouštěním na určené_x000D_
 místo do 20 m, popř. do vany nebo do kalové cisterny k odvozu. Odvoz se oceňuje cenami katalogu_x000D_
 800-2 Zvláštní zakládání objektů._x000D_
2. Hloubení s použitím bentonitové suspenze se oceňuje katalogem 800-1 Zemní práce. Bednění se_x000D_
 neoceňuje._x000D_
</t>
  </si>
  <si>
    <t>338171123R</t>
  </si>
  <si>
    <t>Osazování sloupků a vzpěr plotových ocelových trubkových nebo profilovaných výšky do 2,60 m se zabetonováním (tř. C12/15) do 0,08 m3 do připravených jamek</t>
  </si>
  <si>
    <t>1107145440</t>
  </si>
  <si>
    <t xml:space="preserve">Poznámka k souboru cen:_x000D_
1. Ceny lze použít i pro zalití (zabetonování) vzpěr rohových sloupků._x000D_
2. V cenách nejsou započteny náklady na sloupky a vzpěry. Jejich dodání se oceňuje ve specifikaci._x000D_
3. Výškou sloupku se rozumí jeho délka před osazením._x000D_
4. Montáž pletiva se oceňuje cenami souboru cen 348 17 Osazení oplocení._x000D_
5. V cenách osazování do zemního vrutu je započten i štěrk fixující sloupek._x000D_
</t>
  </si>
  <si>
    <t>"sloupky - ozn.2" 22</t>
  </si>
  <si>
    <t>"vzpěry - ozn.3"  8</t>
  </si>
  <si>
    <t>553422640</t>
  </si>
  <si>
    <t>sloupek plotový koncový pozinkovaný a komaxitový 2750/48x1,5 mm</t>
  </si>
  <si>
    <t>-1404748621</t>
  </si>
  <si>
    <t>553422720</t>
  </si>
  <si>
    <t>vzpěra plotová pozinkovaná poplastovaná, prům.38x1,25 mm, dl.1,75 m., včetně napojovací čepky a spoj. materíálu</t>
  </si>
  <si>
    <t>1440539893</t>
  </si>
  <si>
    <t>348101240</t>
  </si>
  <si>
    <t>Montáž vrat a vrátek k oplocení na sloupky ocelové, plochy jednotlivě přes 6 do 8 m2</t>
  </si>
  <si>
    <t>962226806</t>
  </si>
  <si>
    <t xml:space="preserve">Poznámka k souboru cen:_x000D_
1. V cenách nejsou započteny náklady na dodávku vrat a vrátek; tyto se oceňují ve specifikaci._x000D_
</t>
  </si>
  <si>
    <t>"ozn.6" 1</t>
  </si>
  <si>
    <t>553423410R</t>
  </si>
  <si>
    <t>portálová otočná 2kř.brána v.1,75 m, š.vjezdu 5 m, ocelový trubkový rám s výplní z pletiva (oka 55x55 mm), pozink.poplast.,ruční ovl., s dorazem, vložkovým zámkem, vč.sloupků a stavitelných závěsů</t>
  </si>
  <si>
    <t>715991888</t>
  </si>
  <si>
    <t>348121221</t>
  </si>
  <si>
    <t>Montáž podhrabových desek na ocelové sloupky, délky desek přes 2 do 3 m</t>
  </si>
  <si>
    <t>1050745050</t>
  </si>
  <si>
    <t xml:space="preserve">Poznámka k souboru cen:_x000D_
1. V cenách jsou započteny i náklady na montáž a dodávku držáků desek._x000D_
2. V cenách nejsou započteny náklady na dodávku desky; tyto se oceňují ve specifikaci._x000D_
</t>
  </si>
  <si>
    <t>"ozn.8" 21</t>
  </si>
  <si>
    <t>592331200</t>
  </si>
  <si>
    <t>betonová plotová deska s výtuží 2450/300/50mm</t>
  </si>
  <si>
    <t>1672892688</t>
  </si>
  <si>
    <t>348401130</t>
  </si>
  <si>
    <t>Osazení oplocení ze strojového pletiva s napínacími dráty do 15 st. sklonu svahu, výšky přes 1,6 do 2,0 m</t>
  </si>
  <si>
    <t>1523388897</t>
  </si>
  <si>
    <t xml:space="preserve">Poznámka k souboru cen:_x000D_
1. V cenách nejsou započteny náklady na dodávku pletiva a drátů, tyto se oceňují ve specifikaci._x000D_
</t>
  </si>
  <si>
    <t>"ozn.1" 52</t>
  </si>
  <si>
    <t>313275120</t>
  </si>
  <si>
    <t>pletivo 4hranné, pozinkované poplast. oka 55x55mm/2,5 mm, 1500 mm</t>
  </si>
  <si>
    <t>-742593002</t>
  </si>
  <si>
    <t>156191000</t>
  </si>
  <si>
    <t>drát poplastovaný kruhový napínací, vč.příslušenství</t>
  </si>
  <si>
    <t>1716793980</t>
  </si>
  <si>
    <t>"ozn.4" 3*52</t>
  </si>
  <si>
    <t>998232111</t>
  </si>
  <si>
    <t>Přesun hmot pro oplocení se svislou nosnou konstrukcí zděnou z cihel, tvárnic, bloků, popř. kovovou nebo dřevěnou vodorovná dopravní vzdálenost do 50 m, pro oplocení výšky do 10 m</t>
  </si>
  <si>
    <t>-2046093232</t>
  </si>
  <si>
    <t xml:space="preserve">Poznámka k souboru cen:_x000D_
1. Cenu -2111 lze použít i pro oplocení ze sloupků a dílců prefabrikovaných dřevěných, kovových_x000D_
 nebo železobetonových_x000D_
</t>
  </si>
  <si>
    <t>122202202</t>
  </si>
  <si>
    <t>Odkopávky a prokopávky nezapažené pro silnice s přemístěním výkopku v příčných profilech na vzdálenost do 15 m nebo s naložením na dopravní prostředek v hornině tř. 3 přes 100 do 1 000 m3</t>
  </si>
  <si>
    <t>-1895606171</t>
  </si>
  <si>
    <t xml:space="preserve">Poznámka k souboru cen:_x000D_
1. Ceny jsou určeny pro vykopávky:_x000D_
 a) příkopů pro silnice a to i tehdy, jsou-li vykopávky příkopů prováděny samostatně,_x000D_
 b) v zemnících na suchu, jestliže tyto zemníky přímo souvisejí s odkopávkami nebo prokopávkami_x000D_
 pro spodní stavbu silnic. Vykopávky v ostatních zemnících se oceňují podle kapitoly. 3*2 Zemníky_x000D_
 Všeobecných podmínek tohoto katalogu._x000D_
 c) při zahlubování silnic pro mimoúrovňové křížení a pro vykopávky pod mosty provedenými v_x000D_
 předepsaném předstihu. Část vykopávky mezi svislými rovinami proloženými vnějšími hranami mostu se_x000D_
 oceňují:_x000D_
 - při objemu do 1 000 m3 cenami pro množství do 100 m3_x000D_
 - při objemu přes 1 000 m3 cenami pro množství přes 100 do 1 000 m3._x000D_
 d) pro sejmutí podorničí s přihlédnutím k ustanovení čl. 3112 Všeobecných podmínek katalogu._x000D_
2. Ceny nelze použít pro odkopávky a prokopávky v zapažených prostorách; tyto zemní práce se_x000D_
 oceňují podle čl. 3116 Všeobecných podmínek tohoto katalogu._x000D_
3. V cenách jsou započteny i náklady na vodorovné přemístění výkopku v příčných profilech na_x000D_
 přilehlých svazích a příkopech. Vzdálenosti příčného přemístění se nezahrnují do střední_x000D_
 vzdálenosti vodorovného přemístění výkopku._x000D_
4. Vodorovné přemístění výkopku z výkopiště na násypiště při jakékoliv šířce koruny se nepovažuje_x000D_
 za vodorovné přemístění výkopku v příčném profilu, je-li při odkopávce nebo prokopávce mezi_x000D_
 výkopištěm a násypištěm v příčném profilu dopravní nebo jiný pruh, na němž projekt vylučuje rušení_x000D_
 provozu prováděním zemních prací. Takové přemístění výkopku se oceňuje podle čl. 3162 Všeobecných_x000D_
 podmínek tohoto katalogu._x000D_
5. Přemístění výkopku v příčných profilech na vzdálenost přes 15 m se oceňuje cenami souboru cen_x000D_
 162 .0-1 . Vodorovné přemístění výkopku části A 01 Společné zemní práce tohoto katalogu_x000D_
</t>
  </si>
  <si>
    <t>"příloha D1.2.22.2-5 - uloženo v prostoru stavby</t>
  </si>
  <si>
    <t>"stabilizace podloží</t>
  </si>
  <si>
    <t>14,8*11,6*0,49+14,9*5,6*0,47+14*6,6*0,26+8,2*7,6*0,15</t>
  </si>
  <si>
    <t>"propustek - příloha D1.2.22.6"  2*1*2*0,75+(21+2*1)*0,6*0,15</t>
  </si>
  <si>
    <t>-953317721</t>
  </si>
  <si>
    <t>"srovnání pláně</t>
  </si>
  <si>
    <t>14,4*9*0,18</t>
  </si>
  <si>
    <t>"svahování podél komunikace, cca"  1*63+0,5*78</t>
  </si>
  <si>
    <t>181951102</t>
  </si>
  <si>
    <t>Úprava pláně v hornině tř. 1 až 4 se zhutněním</t>
  </si>
  <si>
    <t>1863636163</t>
  </si>
  <si>
    <t xml:space="preserve">Poznámka k souboru cen:_x000D_
1. Ceny jsou určeny pro urovnání všech nově zřizovaných ploch (v zářezech i na násypech)_x000D_
 vodorovných nebo ve sklonu do 1:5 pod zpevnění ploch jakéhokoliv druhu, pod humusování, (ne však_x000D_
 pro plochy zásypu rýh pro podzemní vedení), drnování apod. a dále, předepíše-li projekt urovnání_x000D_
 pláně z jiného důvodu._x000D_
2. Ceny nelze použít pro urovnání lavic (berem) šířky do 3 m přerušujících svahy, pro urovnání dna_x000D_
 silničních a železničních příkopů pro jakoukoliv šířku dna; toto urovnání se oceňuje cenami souboru_x000D_
 cen 182 .0-1 Svahování._x000D_
3. Urovnání ploch ve sklonu přes 1 : 5 se oceňuje cenami souboru cen 182 . 0-11 Svahování trvalých_x000D_
 svahů do projektovaných profilů._x000D_
4. Náklady na urovnání dna a stěn při čištění příkopů pozemních komunikací jsou započteny v cenách_x000D_
 souborů cen 938 90-2 . Čištění příkopů komunikací v suchu nebo ve vodě části A02 Zemní práce pro_x000D_
 objekty oborů 821 až 828._x000D_
5. Míru zhutnění určuje projekt. Ceny se zhutněním jsou určeny pro jakoukoliv míru zhutnění._x000D_
</t>
  </si>
  <si>
    <t>"příloha D1.2.22.1-4 "  (58,4+10,6)*7,6</t>
  </si>
  <si>
    <t>"plocha před ČOV"  2*5</t>
  </si>
  <si>
    <t>-589479649</t>
  </si>
  <si>
    <t>"příloha D1.2.22.1-4</t>
  </si>
  <si>
    <t>(19,6+43)*1,75+(13,1+25,4+9,6+7,6+5,4+3,8+0,8+7,4+4,8)*1</t>
  </si>
  <si>
    <t>-1532665293</t>
  </si>
  <si>
    <t>"přebytečný výkopek na skládku"  161,78-125,33</t>
  </si>
  <si>
    <t>-648553344</t>
  </si>
  <si>
    <t>"skládka 12 km - příplatek 2x"</t>
  </si>
  <si>
    <t>36,45*2</t>
  </si>
  <si>
    <t>-1176013588</t>
  </si>
  <si>
    <t>36,45*1,6</t>
  </si>
  <si>
    <t>212752213</t>
  </si>
  <si>
    <t>Trativody z drenážních trubek se zřízením štěrkopískového lože pod trubky a s jejich obsypem v průměrném celkovém množství do 0,15 m3/m v otevřeném výkopu z trubek plastových flexibilních D přes 100 do 160 mm</t>
  </si>
  <si>
    <t>1719968345</t>
  </si>
  <si>
    <t>463212111R</t>
  </si>
  <si>
    <t>Opevnění silničního příkopu u vyústění propustku lomovým kamenem</t>
  </si>
  <si>
    <t>-419440108</t>
  </si>
  <si>
    <t>"příloha D1.2.22.6"  2*1,1*2</t>
  </si>
  <si>
    <t>Komunikace pozemní</t>
  </si>
  <si>
    <t>564871111R</t>
  </si>
  <si>
    <t xml:space="preserve">Nahrazení sanované zeminy štěrkem fr.32 mm, tl.500 </t>
  </si>
  <si>
    <t>-2100278563</t>
  </si>
  <si>
    <t>"stabilizace pláně a parapláně</t>
  </si>
  <si>
    <t>"příloha D1.2.22.1, D1.2.224, po vrstvách 250 mm"</t>
  </si>
  <si>
    <t>"výpočet v pol. 181951102"  534,4</t>
  </si>
  <si>
    <t>564861111</t>
  </si>
  <si>
    <t>Podklad ze štěrkodrti ŠD s rozprostřením a zhutněním, po zhutnění tl. 200 mm</t>
  </si>
  <si>
    <t>-1374118631</t>
  </si>
  <si>
    <t>"příloha D1.2.22.1-4 "  (58,4+10,6)*6,6</t>
  </si>
  <si>
    <t>"plocha před ČOV"  2*5,6</t>
  </si>
  <si>
    <t>567121114</t>
  </si>
  <si>
    <t>Podklad ze směsi stmelené cementem SC bez dilatačních spár, s rozprostřením a zhutněním SC C 3/4 (SC I), po zhutnění tl. 150 mm</t>
  </si>
  <si>
    <t>1235344110</t>
  </si>
  <si>
    <t xml:space="preserve">Poznámka k souboru cen:_x000D_
1. V cenách jsou započteny i náklady na ošetření povrchu podkladu vodou._x000D_
2. V cenách 567 1.-4 jsou započteny i náklady postřik proti odpařování vody._x000D_
3. V cenách nejsou započteny náklady na:_x000D_
 a) příp. postřik, který se oceňuje cenou 919 74-8111 Postřik popř. zdrsnění povrchu_x000D_
 cementobetonového krytu nebo podkladu ochrannou emulzí,_x000D_
 b) zřízení dilatačních spár a jejich vyplnění; tyto práce se oceňují cenami souborů cen 919_x000D_
 11-1 Řezání dilatačních spár, 919 12-. Těsnění dilatačních spár a 919 13 Vyztužení dilatačních spár._x000D_
</t>
  </si>
  <si>
    <t>"výpočet v pol.564861111"  466,6</t>
  </si>
  <si>
    <t>573211108</t>
  </si>
  <si>
    <t>Postřik spojovací PS bez posypu kamenivem z asfaltu silničního, v množství 0,40 kg/m2</t>
  </si>
  <si>
    <t>263682040</t>
  </si>
  <si>
    <t>"výpočet v pol.567121114"  466,6</t>
  </si>
  <si>
    <t>565155121</t>
  </si>
  <si>
    <t>Asfaltový beton vrstva podkladní ACP 16 (obalované kamenivo střednězrnné - OKS) s rozprostřením a zhutněním v pruhu šířky přes 3 m, po zhutnění tl. 70 mm</t>
  </si>
  <si>
    <t>2062148088</t>
  </si>
  <si>
    <t xml:space="preserve">Poznámka k souboru cen:_x000D_
1. ČSN EN 13108-1 připouští pro ACP 16 pouze tl. 50 až 80 mm._x000D_
</t>
  </si>
  <si>
    <t>"výpočet v pol.573211108"  424</t>
  </si>
  <si>
    <t>573231108</t>
  </si>
  <si>
    <t>Postřik spojovací PS bez posypu kamenivem ze silniční emulze, v množství 0,50 kg/m2</t>
  </si>
  <si>
    <t>-907367067</t>
  </si>
  <si>
    <t>577154121</t>
  </si>
  <si>
    <t>Asfaltový beton vrstva obrusná ACO 11 (ABS) s rozprostřením a se zhutněním z nemodifikovaného asfaltu v pruhu šířky přes 3 m tř. I, po zhutnění tl. 60 mm</t>
  </si>
  <si>
    <t>-1987982059</t>
  </si>
  <si>
    <t xml:space="preserve">Poznámka k souboru cen:_x000D_
1. ČSN EN 13108-1 připouští pro ACO 11 pouze tl. 35 až 50 mm._x000D_
</t>
  </si>
  <si>
    <t>569231111</t>
  </si>
  <si>
    <t>Zpevnění krajnic nebo komunikací pro pěší s rozprostřením a zhutněním, po zhutnění štěrkopískem nebo kamenivem těženým tl. 100 mm</t>
  </si>
  <si>
    <t>1044145867</t>
  </si>
  <si>
    <t xml:space="preserve">Poznámka k souboru cen:_x000D_
1. V cenách 51-11 až 55-11 jsou započteny i náklady na prohození zeminy._x000D_
2. V cenách 51-11 až 55-11 nejsou započteny náklady na:_x000D_
 a) opatření zeminy a její přemístění k místu zabudování, které se oceňují podle čl. 3111_x000D_
 Všeobecných podmínek části A 01 tohoto katalogu,_x000D_
 b) odklizení odpadu po prohození zeminy, které se oceňuje cenami části A 01 katalogu 800-1_x000D_
 Zemní práce._x000D_
</t>
  </si>
  <si>
    <t>(19,6+43+13,1+25,4+9,6+7,6+5,4+3,8+0,8+7,4+4,8)*0,5</t>
  </si>
  <si>
    <t>919721122</t>
  </si>
  <si>
    <t>Geomříž pro stabilizaci podkladu tuhá dvouosá z polypropylenu, podélná pevnost v tahu 30 kN/m</t>
  </si>
  <si>
    <t>708713757</t>
  </si>
  <si>
    <t xml:space="preserve">Poznámka k souboru cen:_x000D_
1. V cenách jsou započteny i náklady na položení a dodání geomříže včetně přesahů._x000D_
2. V cenách -1201 až -1223 jsou započteny i náklady na ošetření podkladu živičnou emulzí a spojení_x000D_
 přesahů živičným postřikem._x000D_
3. V cenách -1201 a -1221 jsou započteny i náklady na ochrannou vrstvu z podrceného štěrku a_x000D_
 uchycení geomříže k podkladu hřeby._x000D_
4. Ceny -1201 až -1223 jsou určeny pro vyztužení asfaltového povrchu na nově budovaných_x000D_
 komunikacích. Vyztužení asfaltového povrchu stávajících komunikací se oceňuje cenami 919 72-1281 až_x000D_
 -1293 části C01 tohoto katalogu._x000D_
</t>
  </si>
  <si>
    <t>919726202</t>
  </si>
  <si>
    <t>Separační geotextilie</t>
  </si>
  <si>
    <t>-574411767</t>
  </si>
  <si>
    <t xml:space="preserve">Poznámka k souboru cen:_x000D_
1. V cenách jsou započteny i náklady na položení a dodání geotextilie včetně přesahů._x000D_
</t>
  </si>
  <si>
    <t>914111111</t>
  </si>
  <si>
    <t>Montáž svislé dopravní značky základní velikosti do 1 m2 objímkami na sloupky nebo konzoly</t>
  </si>
  <si>
    <t>1349736540</t>
  </si>
  <si>
    <t xml:space="preserve">Poznámka k souboru cen:_x000D_
1. V cenách jsou započteny i náklady na montáž značek včetně upevňovacího materiálu na předem_x000D_
 připravenou nosnou konstrukci (sloupek, konzolu, sloup)._x000D_
2. V cenách nejsou započteny náklady na:_x000D_
 a) dodání značek, tyto se oceňují ve specifikaci,_x000D_
 b) na montáž a dodávku ocelových nosných konstrukcí – sloupků, konzol, tyto se oceňují cenami_x000D_
 souboru cen 914 51 Montáž sloupku a 914 53 Montáž konzol a nástavců,_x000D_
 c) nátěry, tyto se oceňují jako práce PSV příslušnými cenami katalogu 800-783 Nátěry,_x000D_
 d) naložení a odklizení výkopku, tyto se oceňují cenami části A 01 katalogu 800-1 Zemní práce._x000D_
3. Ceny nelze použít pro osazení a montáž svislých dopravních značek:_x000D_
 a) světelných, tyto se oceňují cenami katalogu 800-741 Elektroinstalace - silnoproud,_x000D_
 b) upevněných na lanech nebo speciálních konstrukcích nesoucích více značek, tyto se oceňují_x000D_
 individuálně._x000D_
</t>
  </si>
  <si>
    <t>"příloha D1.2.22.7"  3</t>
  </si>
  <si>
    <t>404441010</t>
  </si>
  <si>
    <t>značka svislá zákazová B1, Al plech s polepem z odrazové fólie</t>
  </si>
  <si>
    <t>1952914669</t>
  </si>
  <si>
    <t>404442560</t>
  </si>
  <si>
    <t>značka svislá E13 (text "mimo dopravní obsluhy"), Al plech s polepem z odrazové fólie</t>
  </si>
  <si>
    <t>320711910</t>
  </si>
  <si>
    <t>404440040</t>
  </si>
  <si>
    <t>značka dopravní svislá reflexní výstražná AL -  P1</t>
  </si>
  <si>
    <t>1889503313</t>
  </si>
  <si>
    <t>914511111</t>
  </si>
  <si>
    <t>Montáž sloupku dopravních značek délky do 3,5 m do betonového základu</t>
  </si>
  <si>
    <t>-1985663298</t>
  </si>
  <si>
    <t xml:space="preserve">Poznámka k souboru cen:_x000D_
1. V cenách jsou započteny i náklady na:_x000D_
 a) vykopání jamek s odhozem výkopku na vzdálenost do 3 m,_x000D_
 b) osazení sloupku včetně montáže a dodávky plastového víčka,_x000D_
2. V cenách -1111 jsou započteny i náklady na betonový základ._x000D_
3. V cenách -1112 jsou započteny i náklady na hliníkovou patku s betonovým základem._x000D_
4. V cenách nejsou započteny náklady na:_x000D_
 a) dodání sloupku, tyto se oceňují ve specifikaci_x000D_
 b) naložení a odklizení výkopku, tyto se oceňují cenami části A01 katalogu 800-1 Zemní práce._x000D_
</t>
  </si>
  <si>
    <t>"příloha D1.2.22.7"  2</t>
  </si>
  <si>
    <t>404452250</t>
  </si>
  <si>
    <t xml:space="preserve">sloupek FeZn </t>
  </si>
  <si>
    <t>-1228752515</t>
  </si>
  <si>
    <t>914511112R</t>
  </si>
  <si>
    <t xml:space="preserve">Přemístění dopravní značky P4 - demontáž a následná montáž do betonového základu </t>
  </si>
  <si>
    <t>-1902730151</t>
  </si>
  <si>
    <t>"příloha D1.2.22.1"  1</t>
  </si>
  <si>
    <t>919521140</t>
  </si>
  <si>
    <t>Zřízení silničního propustku z trub betonových nebo železobetonových DN 600 mm, vč.lože ze štěrkopísku a podkladního betonu C20/25</t>
  </si>
  <si>
    <t>430200354</t>
  </si>
  <si>
    <t xml:space="preserve">Poznámka k souboru cen:_x000D_
1. Ceny jsou určeny pro trubní propustky spádu do 10 %._x000D_
2. V cenách jsou započteny i náklady na:_x000D_
 a) podkladní vrstvu ze štěrkopísku a podkladní vrstvu (lože) z betonu prostého,_x000D_
 b) utěsnění trub cementovou maltou._x000D_
3. V cenách nejsou započteny náklady na:_x000D_
 a) zemní práce, které se oceňují cenami části A 01 katalogu 800-1 Zemní práce;_x000D_
 b) dodání trub, které se oceňuje ve specifikaci; ztratné lze dohodnout ve výši 1 %,_x000D_
 c) obetonování trub, které se oceňuje cenou 919 53-5555._x000D_
</t>
  </si>
  <si>
    <t>"příloha D1.2.22.6, D1.2.22.2"  21</t>
  </si>
  <si>
    <t>592231190</t>
  </si>
  <si>
    <t>trouba betonová DN 600 mm, dl.2500 mm</t>
  </si>
  <si>
    <t>1832961563</t>
  </si>
  <si>
    <t>"21/2,5=8,4"  9</t>
  </si>
  <si>
    <t>919411121</t>
  </si>
  <si>
    <t>Čelo propustku z betonu prostého C20/25, pro propustek z trub DN 600 mm</t>
  </si>
  <si>
    <t>-73433426</t>
  </si>
  <si>
    <t xml:space="preserve">Poznámka k souboru cen:_x000D_
1. Ceny jsou určeny pro čela propustků bez svahových křídel o spádu do 10 %._x000D_
2. Ceny nelze použít pro čela propustků z trub DN přes 800 mm a pro čela se svahovými křídly, které_x000D_
 se oceňují cenami části A 01 katalogu 821-1 Mosty._x000D_
3. V cenách 919 41-1111 až -1141 jsou započteny i náklady na zdivo základu a zdivo nadzákladové z_x000D_
 betonu prostého, římsu z betonu železového, zřízení bednění a jeho odstranění._x000D_
4. V cenách 919 44-1211 a -1221 jsou započteny i náklady na maltu cementovou pro zdivo z lomového_x000D_
 kamene, maltu cementovou pro spárování zdiva, na římsu z betonu železového, zřízení bednění a jeho_x000D_
 odstranění._x000D_
5. V cenách nejsou započteny náklady na:_x000D_
 a) zemní práce, které se oceňují cenami souborů cen katalogu 800-1 Zemní práce,_x000D_
 b) zábradlí, které se oceňuje cenami části A 01 katalogu 821-1 Mosty,_x000D_
 c) ocelovou výztuž římsy, která se oceňuje cenami části A 01 katalogu 821-1 Mosty._x000D_
6. Pro výpočet přesunu hmot se celková hmotnost položky sníží o hmotnost betonu, pokud je beton_x000D_
 dodáván přímo na místo zabudování nebo do prostoru technologické manipulace._x000D_
</t>
  </si>
  <si>
    <t>"příloha D1.2.22.6"  2</t>
  </si>
  <si>
    <t>919535558R</t>
  </si>
  <si>
    <t>Obetonování trubního propustku betonem tř. C 20/25 s vyztužením kari sítí</t>
  </si>
  <si>
    <t>132565933</t>
  </si>
  <si>
    <t xml:space="preserve">Poznámka k souboru cen:_x000D_
1. V ceně jsou započteny i náklady na popř. nutné bednění a odbednění._x000D_
2. Pro výpočet přesunu hmot se celková hmotnost položky sníží o hmotnost betonu, pokud je beton_x000D_
 dodáván přímo na místo zabudování nebo do prostoru technologické manipulace._x000D_
</t>
  </si>
  <si>
    <t>"příloha D1.2.22.6"  (1/2)*(0,7*1,8)*0,7*21+2*0,15*21</t>
  </si>
  <si>
    <t>"-potrubí"  -3,14*(0,3)^2*21</t>
  </si>
  <si>
    <t>919716111</t>
  </si>
  <si>
    <t>Výztuž ze svařovaných sítí KARI KY-81</t>
  </si>
  <si>
    <t>716613668</t>
  </si>
  <si>
    <t>"kari KY-81 - hmotnost 7,667 kg/m2"</t>
  </si>
  <si>
    <t>"2*21*7,667=322 kg"  0,322</t>
  </si>
  <si>
    <t>935112211R</t>
  </si>
  <si>
    <t>Osazení betonového příkopového žlabu s vyplněním a zatřením spár cementovou maltou s ložem tl. 100 mm z betonu prostého tř. C 20/25 z betonových příkopových tvárnic šířky přes 500 do 800 mm</t>
  </si>
  <si>
    <t>-1847834424</t>
  </si>
  <si>
    <t>"příloha D1.2.22.6" 2*1</t>
  </si>
  <si>
    <t>592275140</t>
  </si>
  <si>
    <t>Tvárnice příkopové betonové a železobetonové žlabovky 33 x 63 x 15 cm</t>
  </si>
  <si>
    <t>-36031727</t>
  </si>
  <si>
    <t>"příloha D1.2.22.6"  2*3</t>
  </si>
  <si>
    <t>916131213</t>
  </si>
  <si>
    <t>Osazení silničního obrubníku betonového se zřízením lože, s vyplněním a zatřením spár cementovou maltou stojatého s boční opěrou z betonu prostého tř. C 12/15, do lože z betonu prostého téže značky</t>
  </si>
  <si>
    <t>-1134786996</t>
  </si>
  <si>
    <t xml:space="preserve">Poznámka k souboru cen:_x000D_
1. V cenách silničních obrubníků ležatých i stojatých jsou započteny:_x000D_
 a) pro osazení do lože z kameniva těženého i náklady na dodání hmot pro lože tl. 80 až 100 mm,_x000D_
 b) pro osazení do lože z betonu prostého i náklady na dodání hmot pro lože tl. 80 až 100 mm; v_x000D_
 cenách -1113 a -1213 též náklady na zřízení bočních opěr._x000D_
2. Část lože z betonu prostého přesahující tl. 100 mm se oceňuje cenou 916 99-1121 Lože pod_x000D_
 obrubníky, krajníky nebo obruby z dlažebních kostek._x000D_
3. V cenách nejsou započteny náklady na dodání obrubníků, tyto se oceňují ve specifikaci._x000D_
</t>
  </si>
  <si>
    <t>"příloha C2.1 - část komunikace za oplocením (v areálu ČOV)"  2*2</t>
  </si>
  <si>
    <t>592174650</t>
  </si>
  <si>
    <t>obrubník betonový silniční vibrolisovaný 100x15x25 cm</t>
  </si>
  <si>
    <t>1754590356</t>
  </si>
  <si>
    <t>998225111</t>
  </si>
  <si>
    <t>Přesun hmot pro komunikace s krytem z kameniva, monolitickým betonovým nebo živičným dopravní vzdálenost do 200 m jakékoliv délky objektu</t>
  </si>
  <si>
    <t>1516348301</t>
  </si>
  <si>
    <t xml:space="preserve">Poznámka k souboru cen:_x000D_
1. Ceny lze použít i pro plochy letišť s krytem monolitickým betonovým nebo živičným._x000D_
</t>
  </si>
  <si>
    <t>Specifikace rozvaděčů a vystrojení</t>
  </si>
  <si>
    <t>Univerzální skříň 600x400x230mm IP 66</t>
  </si>
  <si>
    <t>VYSTROJENÍ</t>
  </si>
  <si>
    <t>Specifikac el. zařízení</t>
  </si>
  <si>
    <t>Svorkovnice pro hlavní pospojování (HOP) WERIT, obj. č. 1241</t>
  </si>
  <si>
    <t>krabicová rozvodnice IP65</t>
  </si>
  <si>
    <t>D3</t>
  </si>
  <si>
    <t>Specifikace EZS</t>
  </si>
  <si>
    <t>PIR snímač 12V</t>
  </si>
  <si>
    <t>svodič přepětí</t>
  </si>
  <si>
    <t>D4</t>
  </si>
  <si>
    <t>Specifikace stavební elektroinstalace</t>
  </si>
  <si>
    <t>ZÁSUVKOVÁ KOMBINACE 1x16A/5/400V; 2x16A/230VKRYTÍ IP44</t>
  </si>
  <si>
    <t>BOILER Dražice TO 20</t>
  </si>
  <si>
    <t>Reflektor T256 1xR7S/150W/230V s PIR čidlem</t>
  </si>
  <si>
    <t>Zářivkové stropní svítidlo 2x36W, IP64</t>
  </si>
  <si>
    <t>TRE SVÍTIDLO PŘIS SM 218 KR E 2X18W G13 EP IP40 KRYT AC ČIRÝ BÍLÉ 12046</t>
  </si>
  <si>
    <t>NOUZOVÉ OSVĚTLENÍ1101-C IP 65, - (lm), 1h, napětí: 230V, zdroj: 11W/TL, nouzové</t>
  </si>
  <si>
    <t>Zásuvka jednonásobná s ochranným kolíkem, s clonkami, bílá / ledová bílá + RÁMEČEK 2-NÁS., LEVIT, BÍLÁ/LED.BÍLÁ</t>
  </si>
  <si>
    <t>Ovládač zap.s krytem a rám., řaz. 1/0, 1/0So, prosvětlený, IP 44, 10A, 250VAC</t>
  </si>
  <si>
    <t>Přímotop 500W, IP24</t>
  </si>
  <si>
    <t>hromosvody dle příloh D.2.2.02, drát, jímací tyče, jímací svorky, spojovací, zemnící, okapové a zkušební svorky, podpěry - vedení pod střešní krytinu, hřebenáče, ochranný úhelník, držáky do zdi, svody, montážní materiál</t>
  </si>
  <si>
    <t>Spínač otočný řazení 6 16 AX 250 V~ IP66 nástěnné ISO-Panzer IP66 tm.</t>
  </si>
  <si>
    <t>D5</t>
  </si>
  <si>
    <t>Specifikace kabeláží</t>
  </si>
  <si>
    <t>kabel CYKY-J 5x4</t>
  </si>
  <si>
    <t>Pol20</t>
  </si>
  <si>
    <t>kabel CYKY-J 3x2,5</t>
  </si>
  <si>
    <t>Pol21</t>
  </si>
  <si>
    <t>kabel CYKY-J 3x1,5</t>
  </si>
  <si>
    <t>Pol22</t>
  </si>
  <si>
    <t>kabel CYA 25 z/ž</t>
  </si>
  <si>
    <t>Pol23</t>
  </si>
  <si>
    <t>vodič FeZn 30x4</t>
  </si>
  <si>
    <t>Pol24</t>
  </si>
  <si>
    <t>trubka kopflex pr. 40</t>
  </si>
  <si>
    <t>Pol25</t>
  </si>
  <si>
    <t>Montážní, spojovací, připojovací a upevňovací materiál</t>
  </si>
  <si>
    <t>Pol26</t>
  </si>
  <si>
    <t>elektroinstalační vkládací lišta LV18x13</t>
  </si>
  <si>
    <t>Pol27</t>
  </si>
  <si>
    <t>elektroinstalační vkládací lišta LV40x20</t>
  </si>
  <si>
    <t>D6</t>
  </si>
  <si>
    <t>Pol28</t>
  </si>
  <si>
    <t>Vrtání, bourání prostupů pro elektroinstalaci, včetně zadělání a začištění, O do 100 mm do šířky zdi 50 cm</t>
  </si>
  <si>
    <t>Pol29</t>
  </si>
  <si>
    <t>Utěsnění kabelových prostupů, včetně materiálu</t>
  </si>
  <si>
    <t>Pol30</t>
  </si>
  <si>
    <t>prostupy pro přívod z HDS do rozvaděče RH a výstup hlavní kabelové trasy na technologii (vč. položení chrániček a zapravení)</t>
  </si>
  <si>
    <t>Pol31</t>
  </si>
  <si>
    <t>prostupy pro elektroinstalaci (vč. zapravení)</t>
  </si>
  <si>
    <t>Pol32</t>
  </si>
  <si>
    <t>výchozí revize</t>
  </si>
  <si>
    <t>Pol33</t>
  </si>
  <si>
    <t>nastavení přístrojů</t>
  </si>
  <si>
    <t>Pol34</t>
  </si>
  <si>
    <t>funkční zkoušky</t>
  </si>
  <si>
    <t>Pol35</t>
  </si>
  <si>
    <t>vybudování provizorních zařízení před zahájením a v průběhu stavby</t>
  </si>
  <si>
    <t>Pol36</t>
  </si>
  <si>
    <t>výrobní projektová dokumentace, dopracování RPD</t>
  </si>
  <si>
    <t>Pol37</t>
  </si>
  <si>
    <t>projektová dokumentace skutečného stavu</t>
  </si>
  <si>
    <t>Pol38</t>
  </si>
  <si>
    <t>doprava</t>
  </si>
  <si>
    <t>STROJE A ZAŘÍZENÍ</t>
  </si>
  <si>
    <t>1.1.01</t>
  </si>
  <si>
    <t>Integrované hrubé předčištění - mechanické čištění a odlučování sedimentovatelných látek (písku) v jediném uzavřeném systému, v horní části nádoba s česlicovým košem (průlina 6 mm) s vynášením shrabků šnekovým dopravníkem s propírkou do kontejneru, v dolní části separátor písku s nátokem přes vířivou komoru s napojeným Coandovým tulipánem a těžením sedimentovaných částic šnekovým dopravníkem s odvodněním do kontejneru, vstup a výstup vody hrdlem s přírubou DN 200, průtok: Qmax = 8 l/s</t>
  </si>
  <si>
    <t>Poznámka k položce:_x000D_
HUBER CS, spol. s.r.o.,kompaktní zařízení pro mechanické předčištění Ro5C velikost I</t>
  </si>
  <si>
    <t>1.1.02</t>
  </si>
  <si>
    <t>Plastová popelnice na kolečkách, objem 120 l</t>
  </si>
  <si>
    <t>Poznámka k položce:_x000D_
MEVA-TEC s.r.o., plastová popelnice na kolečkách, nádoba objem 120 litrů</t>
  </si>
  <si>
    <t>1.1.03</t>
  </si>
  <si>
    <t>Obslužná plošina, mobilní, konstrukce z pozinkované oceli o manipulačních rozměrech 1000x600 mm a výšce 1200mm s přístupovým žebříkem, 2 fixní polyamidová kolečka Ø 160 mm, 2 otočná kolečka s brzdou.</t>
  </si>
  <si>
    <t>1.1.04</t>
  </si>
  <si>
    <t>Česlicový koš pro potrubí DN 300, s výsuvnou zadní stěnou a výklopným dnem a víkem, průlina 50 mm, česlice koše z kulatiny, výsuvné provedení po vodících tyčích</t>
  </si>
  <si>
    <t>Poznámka k položce:_x000D_
ZEMSKÝ Rohatec, s.r.o., typ česlicový koš DN 300</t>
  </si>
  <si>
    <t>1.1.05</t>
  </si>
  <si>
    <t>Ponorné záplavné kalové čerpadlo vstupní ČSOV se šroubovým odstředivým kolem a spouštěcím zařízením, čerpané množství: ca. 4,0 l/s, čerpaná výška: ca. 6,1 m, výkon elektromotoru: 1,1 kW</t>
  </si>
  <si>
    <t>Poznámka k položce:_x000D_
HIDROSTAL Bohemia s.r.o., typ C03U-MHN1+CKBA4-GSEQ1+NW1A2O-10-1,1kW</t>
  </si>
  <si>
    <t>1.1.06</t>
  </si>
  <si>
    <t>Přenosné otočné zvedací zařízení ruční se základovou patkou pro osazení na vodorovnou plochu, nosnost: 350 kg, výška zdvihu celková: 8 m, vyložení ramene: 0,70 - 0,90 m</t>
  </si>
  <si>
    <t>Poznámka k položce:_x000D_
KUNST spol. s r.o., typ JRPS-P-350</t>
  </si>
  <si>
    <t>1.1.06a</t>
  </si>
  <si>
    <t>Patka s patním ložiskem pro jeřábek č.pol. 1.1.06, provedení pro osazení na vodorovnou plochu, vč. nerezového kotevního materiálu do betonu</t>
  </si>
  <si>
    <t>Poznámka k položce:_x000D_
KUNST spol. s r.o., patka pro typ JRPS-P-350</t>
  </si>
  <si>
    <t>1.1.07</t>
  </si>
  <si>
    <t>Ponorné záplavné kalové čerpadlo svozové jímky se šroubovým odstředivým kolem a spouštěcím zařízením, čerpané množství: ca. 3,0 l/s, čerpaná výška: ca. 4,0 m, výkon elektromotoru: 0,75 kW</t>
  </si>
  <si>
    <t>Poznámka k položce:_x000D_
HIDROSTAL Bohemia s.r.o., typ B0BQ-E01+BKBA4-GSEQ+NW1A2O-10-0,75kW s příslušenstvím</t>
  </si>
  <si>
    <t>1.1.07a</t>
  </si>
  <si>
    <t>Ponorné záplavné kalové čerpadlo svozové jímky se šroubovým odstředivým kolem - skladová rezerva, čerpané množství: ca. 3,0 l/s, čerpaná výška: ca. 4,0 m, výkon elektromotoru: 0,75 kW</t>
  </si>
  <si>
    <t>Poznámka k položce:_x000D_
HIDROSTAL Bohemia s.r.o., typ B0BQ-E01+BKBA4-GSEQ+NW1A2O-10-0,75kW</t>
  </si>
  <si>
    <t>1.1.08</t>
  </si>
  <si>
    <t>Rozdělovací objekt a nosná konstrukce, nádrž vč. vnitřního vystrojení příčkami, stavítky a nosné konstrukce pro ukotvení na betonovou stěnu, vnější rozměr nádrže (DxŠxV): 700x700x450mm, plech tl. 3 mm s nosnou konstrukcí, materiál nerez ocel DIN 1.4401 / AISI 316L</t>
  </si>
  <si>
    <t>1.1.09</t>
  </si>
  <si>
    <t>Jemnobublinný provzdušňovací systém pro nádrž střídavé denitrifikace a nitrifikace se zesíleným kotvením, rozměry nádrže: 6,9 x 3,4 m, s vestavěným konickým dosazovákem, hloubka vody 3,7 m, standartní oxigenační kapacita: 71 kg O2/d celková délka aerační fáze 16 - 18 hod/den, potřebné množství vzduchu: 88 m3/h, objemová intenzita aerace: 1,24 m3/m3.h</t>
  </si>
  <si>
    <t>Poznámka k položce:_x000D_
FORTEX-AGS a.s., typ aeračního elementu AME-350F</t>
  </si>
  <si>
    <t>1.1.10</t>
  </si>
  <si>
    <t>Ponorné vrtulové míchadlo aktivační nádrže, se spouštěcím zařízením, rozměry nádrže: 6,9 x 3,4 m, s vestavěným konickým dosazovákem, hloubka vody 3,7 m, průměr vrtule: 250 mm, počet lopatek: 2 ks, elektromotor: 1,75 kW, 400 V / 50 Hz</t>
  </si>
  <si>
    <t>Poznámka k položce:_x000D_
WILO CS, s.r.o., typ TR 36.95-6/8 S17 s příslušenstvím</t>
  </si>
  <si>
    <t>1.1.10a</t>
  </si>
  <si>
    <t>Ponorné vrtulové míchadlo aktivační nádrže - skladová rezerva, rozměry nádrže: 6,9 x 3,4 m, s vestavěným konickým dosazovákem, hloubka vody 3,7 m, průměr vrtule: 250 mm, počet lopatek: 2 ks, elektromotor: 1,75 kW, 400 V / 50 Hz</t>
  </si>
  <si>
    <t>Poznámka k položce:_x000D_
WILO CS, s.r.o., typ TR 36.95-6/8 S17</t>
  </si>
  <si>
    <t>1.1.11</t>
  </si>
  <si>
    <t>Přenosné otočné zvedací zařízení ruční se základovou patkou pro osazení na vodorovnou plochu, nosnost: 125 kg, výška zdvihu celková: 8 m, vyložení ramene: 0,75 m</t>
  </si>
  <si>
    <t>Poznámka k položce:_x000D_
KUNST spol. s r.o., typ JRPS-P-125</t>
  </si>
  <si>
    <t>1.1.11a</t>
  </si>
  <si>
    <t>Patka s patním ložiskem pro jeřábek č.pol. 1.1.11, provedení pro osazení na vodorovnou plochu, vč. nerezového kotevního materiálu do betonu</t>
  </si>
  <si>
    <t>Poznámka k položce:_x000D_
KUNST spol. s r.o., patka pro typ JRPS-P-125</t>
  </si>
  <si>
    <t>1.1.12</t>
  </si>
  <si>
    <t>Dosazovací nádrž vertikální kruhová vč. vystrojení, průměr nádrže v hladině 3 m, výška nádrže 4,1 m, hloubka vody 3,7 m, materiálové provedení: celek nerez ocel DIN 1.4404 / AISI 316L, tloušťka plechu 2,5 mm, celá konstrukce je šroubovaná bez svárů, s těsněním všech spojů</t>
  </si>
  <si>
    <t>Poznámka k položce:_x000D_
LERISON s.r.o.</t>
  </si>
  <si>
    <t>1.1.13</t>
  </si>
  <si>
    <t>Systém obslužných lávek pro biologické linky, materiálové provedení žárový pozink</t>
  </si>
  <si>
    <t>1.1.14</t>
  </si>
  <si>
    <t>Měrný objekt a nosná konstrukce, nádrž vč. vnitřního vystrojení měrným Thomsonovým přepadem MTP - 90° a nosné konstrukce pro ukotvení na betonovou stěnu, vnější rozměr nádrže (DxŠxV): 950x500x500mm, plech tl. 3 mm s nosnou konstrukcí, materiál nerez ocel DIN 1.4401 / AISI 316L</t>
  </si>
  <si>
    <t>1.1.15</t>
  </si>
  <si>
    <t>Ponorné záplavné kalové čerpadlo vratného kalu se šroubovým odstředivým kolem a spouštěcím zařízením, čerpané množství: ca. 1,4 ÷ 2,5 ÷ 4,0 l/s, čerpaná výška: ca. 1,95 ÷ 1,0 ÷ 0,5 m, výkon elektromotoru: 0,5 kW</t>
  </si>
  <si>
    <t>Poznámka k položce:_x000D_
HIDROSTAL Bohemia s.r.o., typ A2IS4-GG3+AA1M-10-0,5kW</t>
  </si>
  <si>
    <t>1.1.15a</t>
  </si>
  <si>
    <t>Ponorné záplavné kalové čerpadlo vratného nebo přebytečného kalu se šroubovým odstředivým kolem - skladová rezerva, čerpané množství: ca. 1,4 ÷ 2,5 ÷ 4,0 l/s, čerpaná výška: ca. 1,95 ÷ 1,0 ÷ 0,5 m, výkon elektromotoru: 0,5 kW</t>
  </si>
  <si>
    <t>1.1.16</t>
  </si>
  <si>
    <t>Ponorné záplavné kalové čerpadlo vratného kalu se šroubovým odstředivým kolem a spouštěcím zařízením, čerpané množství: ca. 4,1 l/s, čerpaná výška: ca. 1,9 m, výkon elektromotoru: 0,5 kW</t>
  </si>
  <si>
    <t>1.1.17</t>
  </si>
  <si>
    <t>Přenosné otočné zvedací zařízení ruční se základovou patkou pro osazení na svislou plochu, vč reznášecího plechu a nerezového spojovacího kotevního materiálu na ocelový profil, nosnost: 125 kg, výška zdvihu celková:  8 m, vyložení ramene: 0,60 - 0,85 m</t>
  </si>
  <si>
    <t>1.1.17a</t>
  </si>
  <si>
    <t>Patka s patním ložiskem pro jeřábek č.pol. 1.1.17, pro osazení na svislou plochu, vč reznášecího plechu a nerezového spojovacího kotevního materiálu na ocelový profil</t>
  </si>
  <si>
    <t>1.1.18</t>
  </si>
  <si>
    <t>Dmychadlový agregát pro aktivační nádrž, regulovaný FM, s protihlukovým krytem, nasávané množství vzduchu: 45,6 ÷ 96,0 m3/h, výkonnost normovaná: 41,4 ÷ 86,4 Nm3/h, - výkonnost na výtlaku: 37,8 ÷ 75,6 m3/h, tlaková diference: 50 kPa, P motoru: 3,0 kW, 400 V / 50 Hz</t>
  </si>
  <si>
    <t>Poznámka k položce:_x000D_
KUBÍČEK VHS, s.r.o. typ 3D19B-051K</t>
  </si>
  <si>
    <t>1.1.19</t>
  </si>
  <si>
    <t>Rám pro umístění dmychadlových soustrojí nad sebou, pro dva dmychadlové agregáty aktivačních nádrží Č. POZ. 1.1.18</t>
  </si>
  <si>
    <t>Poznámka k položce:_x000D_
KUBÍČEK VHS, s.r.o. rám pro 3D19B-051K nad sebou</t>
  </si>
  <si>
    <t>1.1.20</t>
  </si>
  <si>
    <t>Dmychadlový agregát pro kalojem, s protihlukovým krytem, nasávané množství vzduchu: 68,4 m3/h, výkonnost normovaná: 64,2 Nm3/h, - výkonnost na výtlaku: 53,4 m3/h, tlaková diference: 50 kPa, P motoru: 2,2 kW, 400 V / 50 Hz</t>
  </si>
  <si>
    <t>Poznámka k položce:_x000D_
KUBÍČEK VHS, s.r.o. typ 3D19S-050K</t>
  </si>
  <si>
    <t>1.1.21</t>
  </si>
  <si>
    <t>Rám pro umístění dmychadlových soustrojí nad sebou, pro dmychadlový agregát kalojemu Č. POZ. 1.1.20 na podlaze a dmychadlový agregát aktivačních nádrží Č. POZ. 1.1.18 na rámu</t>
  </si>
  <si>
    <t>Poznámka k položce:_x000D_
KUBÍČEK VHS, s.r.o. rám pro 3D19S-050K na podlaze a 3D19B-051K na rámu</t>
  </si>
  <si>
    <t>1.1.22</t>
  </si>
  <si>
    <t>Elektromagnetický dvoucestný ventil DN 50, připojení vntřní závit Ø 2", přímo ovládaný, bez proudu uzavřený, napájení: 0,06 kW, 230 V, 50 Hz</t>
  </si>
  <si>
    <t>Poznámka k položce:_x000D_
PEVEKO, spol. s r.o., typ MVPE 4050.02/N</t>
  </si>
  <si>
    <t>1.1.23</t>
  </si>
  <si>
    <t>Elektromagnetický dvoucestný ventil DN 40, připojení vntřní závit Ø 11", přímo ovládaný, bez proudu uzavřený, napájení: 0,06 kW, 230 V, 50 Hz</t>
  </si>
  <si>
    <t>Poznámka k položce:_x000D_
PEVEKO, spol. s r.o., typ MVPE 4040.02/N</t>
  </si>
  <si>
    <t>1.1.24</t>
  </si>
  <si>
    <t>Středobublinný aerační systém pro kalojem, v pevně kotvené verzi, rozměr nádrže: 7,2 x 1,95 m, hloubka vody 3,6 m, provzdušňovaný objem: 50,55 m3, výpočtové množství vzduchu: 66,00 m3/hod, objemová intenzita aerace: 1,31 m3/m3.h</t>
  </si>
  <si>
    <t>Poznámka k položce:_x000D_
FORTEX-AGS a.s., typ aeračního elementu AME-260S</t>
  </si>
  <si>
    <t>1.1.25</t>
  </si>
  <si>
    <t>Přenosné ponorné kalové čerpadlo pro instalaci v mokré jímce, čerpané množství: Qč = 1,5 ÷ 3.0 l/s, dopravní výška: Hč = 6,2  ÷ 3,4 m v.sl, výtlak pružnou hadicí s rychlospojkou 11˝, plovákové spínací zařízení pro automatický provoz, elektromotor: 0,8 kW, 230 V / 50 Hz</t>
  </si>
  <si>
    <t>Poznámka k položce:_x000D_
GRUNDFOS s.r.o., typ UNILIFT AP 12.40.04.A1</t>
  </si>
  <si>
    <t>1.1.26</t>
  </si>
  <si>
    <t>Ruční vrátek čerpadla kalové vody Č. POZ. 1.1.24 s ručním navijákem a nerez lankam na nosné konstrukci pro trvalé ukotvení na vodorovnou plochu, nosnost 50 kg, materiálové provedení: galvanizovaná ocel, nerez lanko</t>
  </si>
  <si>
    <t>1.1.27</t>
  </si>
  <si>
    <t>Plastová dvouplášťová nádrž s užitným objemem 1,5 m3, pro venkovní instalaci, mechanická indikace hladiny, vyhodnocovací jednotka průsaku včetně světel. a zvuk.signalizace, beznapěťový výstup do ŘS, médium: 41% Fe2(SO4)3, 1,56 kg/dm3, konstrukční teplota: 30°C</t>
  </si>
  <si>
    <t>Poznámka k položce:_x000D_
ProMinent Dosiertechnik CS, s.r.o., samonosná skladovací nádrž ProMinent® pro venkovní instalaci, užitný objem 1,5 m3</t>
  </si>
  <si>
    <t>1.1.28</t>
  </si>
  <si>
    <t>Dávkovací stanice 41% Fe2(SO4)3 pro vnitřní instalaci na stěnu, samonosný panel se záchytnou vanou, 1 ks dávkovacího čerpadla, výkon DČ Qmax = 2,3 l/h při pmax = 10 bar, základní propojení na sání a výtlaku, 5 m hadice sání (opletené PVC 24x16), 7 m hadice výtlaku (opletené PVC 24x16 zakončená vstřikovacím ventilem</t>
  </si>
  <si>
    <t>Poznámka k položce:_x000D_
ProMinent Dosiertechnik CS, s.r.o., dávkovací stanice ProMinent® pro vnitřní instalaci s dávkovacím membránovým čerpadlem ProMinent® Gamma/ X</t>
  </si>
  <si>
    <t>POTRUBÍ A ARMATURY</t>
  </si>
  <si>
    <t>1.2.01</t>
  </si>
  <si>
    <t>Potrubí výtlaku čerpadla vstupní ČS Č.POZ. 1.1.05 do sběrnice v hrubém předčištěn, potrubí Ø 84 x 2 - 10 m, materiál nerez ocel DIN 1.4404 / AISI 316L, včetně tvarovek, fitinek, spojek, kotevního a nosného materiálu, nožové šoupátko DN 80, PN 10 s ručním kolem - 1 ks, zpětný ventil s koulí DN 80, PN 10 - 1 ks</t>
  </si>
  <si>
    <t>Poznámka k položce:_x000D_
AVK - VODKA a.s., AVK nožové šoupě obj.č. 3.6.80, MONTI kulový zpětný uzávěr obj.č. 11.3.80</t>
  </si>
  <si>
    <t>1.2.02</t>
  </si>
  <si>
    <t>Potrubí sběrnice výtlaků na integrované hrubé předčištění Č.POZ. 1.1.01, potrubí Ø 84 x 2 - 2 m, trubkový oblouk Ø 204 x 2 - 1 ks, materiál nerez ocel DIN 1.4404 / AISI 316L, včetně tvarovek, fitinek, spojek, kotevního a nosného materiálu</t>
  </si>
  <si>
    <t>1.2.03</t>
  </si>
  <si>
    <t>Potrubí odtoku splašků z integrovaného hrubého předčištění Č.POZ. 1.1.01 do rozdělovacího objektu Č.POZ. 1.1.08, potrubí Ø 204 x 2 - 6 m, materiál nerez ocel DIN 1.4404 / AISI 316L, včetně tvarovek, přírub, přírubových spojů, montážních spojek, kotevního a nosného materiálu</t>
  </si>
  <si>
    <t>1.2.04</t>
  </si>
  <si>
    <t>Potrubí odtoku z rozdělovacího objektu Č.POZ. 1.1.08 do biologické linky, potrubí Ø 154 x 2 - 1,5 m, materiál nerez ocel DIN 1.4404 / AISI 316L, včetně tvarovek, montážních spojek, kotevního a nosného materiálu</t>
  </si>
  <si>
    <t>1.2.05</t>
  </si>
  <si>
    <t>Potrubí výtlaku čerpadla svozové jímky Č.POZ. 1.1.07 do jímky vstupní ČS, potrubí Ø 69 x 2 - 5 m, materiál nerez ocel DIN 1.4404 / AISI 316L, včetně tvarovek, fitinek, spojek, kotevního a nosného materiálu</t>
  </si>
  <si>
    <t>1.2.06</t>
  </si>
  <si>
    <t>Potrubí užitkové vody pro integrované hrubé předčištění Č.POZ. 1.1.01, potrub íØ 50 x 6,9 - 0,5 m, Ø 40 x 5,5 - 0,25 m, Ø 32 x 4,4 - 0,25 m, materiál PP-R, včetně tvarovek, fitinek, montážních spojek, kotevního a nosného materiálu, kulový kohout Ø 11˝ s hadicovou rychlospojkou GEKA - 1 ks, kulový kohout Ø 1˝ s hadicovou rychlospojkou - 1 ks</t>
  </si>
  <si>
    <t>Poznámka k položce:_x000D_
AVK - VODKA a.s., kulový kohout s vnitřními závity obj.č. 2.3.310.8.5454, obj.č. 2.3.310.8.11</t>
  </si>
  <si>
    <t>1.2.07</t>
  </si>
  <si>
    <t>Potrubí výtlaku přenosného kalového čerpadla Č.POZ. 1.1.25 kalové vody v kalojemu, potrubí Ø 44,5 x 2 - 5 m, materiál nerez ocel DIN 1.4404 / AISI 316L, včetně tvarovek, fitinek, spojek, kotevního a nosného materiálu, hadice PVC Ø 11˝" - 3 m s rychlospojkami</t>
  </si>
  <si>
    <t>1.2.08</t>
  </si>
  <si>
    <t>Potrubí odtoku z DN Č.POZ. 1.1.12 obou biologických linek do měrného objektu Č.POZ. 1.1.14, potrubí Ø 204 x 2 - 1 m, potrubí Ø 154 x 2 - 3 m, materiál nerez ocel DIN 1.4404 / AISI 316L, včetně tvarovek, přírub, přírubových spojů, montážních spojek, kotevního a nosného materiálu</t>
  </si>
  <si>
    <t>1.2.09</t>
  </si>
  <si>
    <t>Potrubí odtoku z měrného objektu Č.POZ. 1.1.14 do venkovní šachty, potrubí Ø 204 x 2 - 4,5 m, materiál nerez ocel DIN 1.4404 / AISI 316L, včetně tvarovek, přírub, přírubových spojů, montážních spojek, kotevního a nosného materiálu</t>
  </si>
  <si>
    <t>Poznámka k položce:_x000D_
AVK - VODKA a.s., AVK nožové šoupě obj.č. 3.6.125, MONTI kulový zpětný uzávěr obj.č. 11.3.125</t>
  </si>
  <si>
    <t>1.2.10</t>
  </si>
  <si>
    <t>Potrubí výtlaku čerpadla vratného kalu Č.POZ. 1.1.15 do aktivace, potrubí Ø 54 x 2 - 9 m, materiál nerez ocel DIN 1.4404 / AISI 316L, včetně tvarovek, přírub, přírubových spojů, fitinek, montážních spojek, kotevního a nosného materiálu</t>
  </si>
  <si>
    <t>1.2.11</t>
  </si>
  <si>
    <t>Potrubí výtlaku čerpadla přebytečného kalu Č.POZ. 1.1.15 do kalojemu, potrubí Ø 54 x 2 - 9 m, materiál nerez ocel DIN 1.4404 / AISI 316L, včetně tvarovek, přírub, přírubových spojů, fitinek, montážních spojek, kotevního a nosného materiálu</t>
  </si>
  <si>
    <t>1.2.12</t>
  </si>
  <si>
    <t>Potrubí přípojky sání feka vozu z kalojemu, potrubí Ø 104 x 2 - 6 m, materiál nerez ocel DIN 1.4404 / AISI 316L, včetně tvarovek, přírub, přírubových spojů, montážních spojek, kotevního a nosného materiálu, koncovka pro feka vůz - 1 ks</t>
  </si>
  <si>
    <t>1.2.13</t>
  </si>
  <si>
    <t>Potrubí vzduchu z dmychadlového agregátu Č.POZ. 1.1.18 (M06.1) k aeračnímu roštu Č.POZ. .1.1.09 aktivace I, potrubí Ø 54 x 2 - 4 m, materiál nerez ocel DIN 1.4404 / AISI 316L, včetně tvarovek, přírub, přírubových spojů, montážních spojek, kotevního a nosného materiálu, návarek s trubkovým obloukem, kulovým uzávěrem Ø 1" - 1 ks, kruhový manometr Ø 100 se spodním přípojem, včetně manometrického kohoutu a příslušenství, rozsah 0 - 0,6 bar - 1 ks</t>
  </si>
  <si>
    <t>Poznámka k položce:_x000D_
AVK - VODKA a.s., AVK klapkový motýlkový uzávěr s pákou obj.č. 6.5.50</t>
  </si>
  <si>
    <t>1.2.14</t>
  </si>
  <si>
    <t>Potrubí vzduchu z dmychadlového agregátu Č.POZ. 1.1.18 (M06.2) k aeračnímu roštu Č.POZ. .1.1.09 aktivace II, potrubí Ø 54 x 2 - 7 m, materiál nerez ocel DIN 1.4404 / AISI 316L, včetně tvarovek, přírub, přírubových spojů, montážních spojek, kotevního a nosného materiálu, mezipřírubová uzávírací klapka DN 50, PN 10 s ruční pákou - 1 ks, návarek s trubkovým obloukem, kulovým uzávěrem Ø 1" - 1 ks, kruhový manometr Ø 100 se spodním přípojem, včetně manometrického kohoutu a příslušenství, rozsah 0 - 0,6 bar - 1 ks</t>
  </si>
  <si>
    <t>1.2.15</t>
  </si>
  <si>
    <t>Potrubí vzduchu z dmychadlového agregátu Č.POZ. 1.1.18 (M06.3) do potrubí Č.POZ. 1.2.13, 1.2.14, 1.2.16, - potrubí Ø 54 x 2 - 3 m, materiál nerez ocel DIN 1.4404 / AISI 316L, včetně tvarovek, přírub, přírubových spojů, montážních spojek, kotevního a nosného materiálu, mezipřírubová uzávírací klapka DN 50, PN 10 s ruční pákou - 3 ks</t>
  </si>
  <si>
    <t>1.2.16</t>
  </si>
  <si>
    <t>Potrubí sběrnice vzduchu z dmychadlového agregátu Č.POZ. 1.1.20 (M07), potrubí Ø 54 x 2 - 1 m, potrubí Ø 44,5 x 2 - 0,5 m, materiál nerez ocel DIN 1.4404 / AISI 316L, včetně tvarovek, přírub, přírubových spojů, montážních spojek, kotevního a nosného materiálu, mezipřírubová uzávírací klapka DN 50, PN 10 s ruční pákou - 1 ks</t>
  </si>
  <si>
    <t>1.2.17</t>
  </si>
  <si>
    <t>Potrubí vzduchu ze sběrnice Č.POZ. 1.2.17 k aeračnímu roštu Č.POZ. .1.1.24 kalojemu, potrubí Ø 54 x 2 - 8 m, materiál nerez ocel DIN 1.4404 / AISI 316L, včetně tvarovek, přírub, přírubových spojů, montážních spojek, kotevního a nosného materiálu, kulový uzávěr Ø 2" - 1 kpl, kruhový manometr Ø 100 se spodním přípojem, včetně manometrického kohoutu a příslušenství, rozsah 0 - 0,6 bar - 1 ks</t>
  </si>
  <si>
    <t>Poznámka k položce:_x000D_
AVK - VODKA a.s., kulový kohout s vnitřními závity obj.č. 2.3.310.8.22</t>
  </si>
  <si>
    <t>1.2.18</t>
  </si>
  <si>
    <t>Potrubí vzduchu ze sběrnice Č.POZ. 1.2.17 k mamutce v DN I Č.POZ. 1.1.12, potrubí Ø 44,5 x 2 - 8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</si>
  <si>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Poznámka k položce:_x000D_
AVK - VODKA a.s., kulový kohout s vnitřními závity obj.č. 2.3.310.8.6464</t>
  </si>
  <si>
    <t>1.2.19</t>
  </si>
  <si>
    <t>Potrubí vzduchu ze sběrnice Č.POZ. 1.2.17 k mamutce v DN II Č.POZ. 1.1.12, potrubí Ø 44,5 x 2 - 6 m, materiál nerez ocel DIN 1.4404 / AISI 316L, včetně tvarovek, přírub, přírubových spojů, montážních spojek, kotevního a nosného materiálu, kulový uzávěr Ø 11" - 1 kpl, kohout Ø 11" s ručním kolečkem - 1 kpl, kruhový manometr Ø 100 se spodním přípojem, včetně manometrického kohoutu a příslušenství, rozsah 0 - 0,6 bar - 1 ks</t>
  </si>
  <si>
    <t>1.2.20</t>
  </si>
  <si>
    <t>Hadice sání a výtlaku dávkování síranu železitého, 1 x sání PVC hadice 24x16 - 5 m, 1 x výtlak PVC hadice 24x16 - 7 m zakončený vstřikovacím ventilem, pomocný montážní a spojovací materiál, pomocné a nosné konstrukce, objímky, úchytky a pásky, zapěnění konců chrániček pro hadici i kabely</t>
  </si>
  <si>
    <t>Poznámka k položce:_x000D_
ProMinent Dosiertechnik CS, s.r.o.</t>
  </si>
  <si>
    <t>NÁTĚRY A BAREVNÉ ZNAČENÍ</t>
  </si>
  <si>
    <t>1.3.01</t>
  </si>
  <si>
    <t>Oprava poškozených nátěrů a protikorozní ochrany dotčených nových zařízení, potrubí a konstrukcí, Dodávka nátěrových hmot, úprava povrchu a provedení nátěru v rozsahu: kartáčování (stupeň CR 3), oprášení, odmaštění, 1x základní nátěr, 2x vrchní nátěr - rozsah celkem 10 m2</t>
  </si>
  <si>
    <t>1.3.02</t>
  </si>
  <si>
    <t>Značení strojů, zařízení, snímačů a čidel, dodávka štítků a samolepících popisek a provedení barevného a slovního značení</t>
  </si>
  <si>
    <t>1.3.03</t>
  </si>
  <si>
    <t>Značení potrubí dle druhu a směru protékajícího media, dodávka nátěrových hmot, štítků a samolepících popisek a provedení barevného a slovního značení potrubí dle protékajícího media a vyznačení směru toku šipkou</t>
  </si>
  <si>
    <t>elektrotechnolog. rozvaděč šxvxh 600x2000x400mm, 3 pole, IP55, oceloplechový, vč. vystrojení dle přílohy D.2.2.3 Schéma a vnější spoje rozvaděče RH+DT, jistící a ochranné prvky, ovládací prvky, prvky vizuální indikace, zdroje, záložní zdroje, frekvenční měniče (4ks), sinus filtry, přepěťové ochrany, kabeláže, svorkovnice, relé, stykače, izolační transformátor, hlavní vypínač, zařízení pro ventilacie, temperaci rozvaděče, servisní zásuvky, přepínač sítí, propojení s rozvaděčem DT</t>
  </si>
  <si>
    <t>elektrotechnolog. rozvaděč šxvxh 600x2000x400mm, 1 pole, IP55, oceloplechový, vč. vystrojení dle přílohy D.2.2.3 Schéma a vnější spoje rozvaděče RH+DT, jistící a ochranné prvky, ovládací prvky, prvky vizuální indikace, zdroje, záložní zdroje, řídící systém DI, DO, AI, komunikační zařízení pro dálkové sdílení dat a řízení, dotykový operátorský panel, přepěťové ochrany, kabeláže, svorkovnice, relé, stykače, izolační transformátor, hlavní vypínač, zařízení pro ventilacie, temperaci rozvaděče, servisní zásuvky, propojení s rozvaděčem RH</t>
  </si>
  <si>
    <t>Automatický kompenzační rozváděč RC 10,9 kVAr, 3°, (1:2:4) signalizace, nástěný</t>
  </si>
  <si>
    <t>KRABICE 160X135X150 IP55</t>
  </si>
  <si>
    <t>Frekvenční měnič 2,2 kW, In = 5,6 A, 3 x 380 až 480 V, IP 21, třída 3C3 a 3S3, EMC filtr C2, s DC tlumivkou, nástěnný</t>
  </si>
  <si>
    <t>přídavný sinusový filtr 3f, 15A</t>
  </si>
  <si>
    <t>Specifikace zařízení SKŘ</t>
  </si>
  <si>
    <t>Plovákový spínač FTS20 AC/DC, PVC, 20 m, Napínací závaží pro FTS20, potaženo PA</t>
  </si>
  <si>
    <t>tlakový snímač hladiny 0-4m, 10m PE kabel, kabelový držák, svorkovnice IP66/67, 4-20mA, membrána s keramikou Ceraphire</t>
  </si>
  <si>
    <t>Optická sonda pro měření koncentrace rozpuštěného kyslíku ve vodách, připojení G1, NPT3/4", 0-20mg/l, pevný kabel 10m, lisované koncovky</t>
  </si>
  <si>
    <t>Ponorná armatura pro senzory.</t>
  </si>
  <si>
    <t>Systém pro instalaci převodníků a senzorů u otevřených nádrží</t>
  </si>
  <si>
    <t>Digitální převodník pro analýzy kapalin. Multiparametrový a vícekanálový. 2x PID regulátory, procesní řízení, Analýzy: pH/ORP, vodivost, zákal, rozhraní voda-kal, rozpuštěný kyslík, volný Cl, SAK 254 a odvozené parametry - CHSK, TOC…, Nh4-N, NO3-N, protokol Memosens, ovládání tlačítky a kolečkem navigátoru, grafický displej, Plug&amp;Play pro senzory, výstup: 4-20mAm HART, fieldBUS, logování dat, slot pro SD kartu, IP66+IP67, NEMA typ 4X, 100-230VAC (50/60Hz)</t>
  </si>
  <si>
    <t>Ochranná venkovní stříška, pro převodníky, nerez.</t>
  </si>
  <si>
    <t>Nerezová sada pro montáž převodníků, na kulatou nebo hranatou trubku, (průměr &lt; 50 mm)</t>
  </si>
  <si>
    <t>průtokoměr indukční DN80,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</si>
  <si>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průtokoměr indukční DN50, s převlečnou přírubou pro měření průtoku, vody a odpadní vody ve standardních aplikacích, oddělená verze s převodníkem, vč. převodníku, 100-240VAC/24VAC/DC, I/O: 4-20mA, HART, pulsní/frekv./spínací, oddělená polykarboná.hlavice, oddělený propojovací kabel 10m cívkový, signální kabel, průchodka M20, IP66/67NEMA, výstelka PTFE, elektrody 1.4435/316L hrotové</t>
  </si>
  <si>
    <t> měření průtoku na měrném přelivu MTP90 – Thomsonův přeliv 90°,  zdvih hladiny 200mm, držák sondy – výložník, držák převodníku na zábradlí, výstup 1x4/20mA průtok, 3x relé, napájení 230VAC,ultrazvukový převodník pro připojení 1ks sondy, IP66, plastový kryt, teplota prostředí -40÷60°C, podsvětlený LCD displej, klávesnice, čeština, napájení 90÷253VAC, výstup 0/4÷20mA, 3x relé přepínací, kabelové průchodky IP66, přesnost 0,2% MR, rozlišení 1mm, tlumení 0÷1000s., Aplikace pro měření průtoku převodem hladiny přes konsumpční křivku, zobrazení hladina-průtok-suma._x000D_
Doplňková ochranná skříň převodníku - rozvodnice z termoplastu, rozměr 400x335x210mm (dle rozměru použitého převodníku), bez vystrojení, dvířka průhledná na zámek s rukojetí a kódovým klíčem, montážní ocel.deska plná, průchodky IP65; krytí IP66, odolnost -25÷100°C;, Montážní deska a ochranná stříška pro venkovní montáž převodníku se skříní, mat. ocel nerez 1.4301,;  hladinoměr - ultrazvukový senzor,  mat. pouzdra PVDF, vyzařovací úhel 12°, blokovací vzdálenost 0,07m, rozsah 0÷3m (kapaliny), rozsah měření 0÷0,2m, napájení z převodníku, IP68, -40÷+80°C, výstup: signál do převodníku, vestavěná teplotní kompenzace, bez otápění, integrovaný kabel 10m,  připojení závit 1“ mat. PA, matice 1" mat.PA. , Výložník nebo konzola pro montáž sondy nad žlabem, materiál nerez tř.1.4301, fixace, spojovací materiál nerez, kabelové příchytky., Přechodová krabice instalační s průchodkami, svorkovnice, IP67, mat. plast PP.; Thomsonův přeliv 90°,  zdvih hladiny 200mm</t>
  </si>
  <si>
    <t>Ověření měrného objektu po instalaci a vystavení protokolu o funkční způsobilosti měrného objektu dle vyhlášky č. 254/2001 Sb. a č. 123/2012 Sb. a NV č.143/2012 Sb., kalibrace "mokrou cestou" měřidlem na etalon vyššího řádu autorizovanou měřící skupinou</t>
  </si>
  <si>
    <t>prostorový teploměr interiérový, 12 až 30 VDC, Proudový odběr max. 20 mA, Měřící rozsah -30- +80 °C, Komunikace RS485, prorokol Modbus RTU, Komunikační rychlost 1200 ÷ 19200 Bd, IP65, scorkovnice, svorkovnice pro snímač, Průchodka / Max. Ø kabelu PG9 / 8 mm</t>
  </si>
  <si>
    <t>svodič přepětí k ochraně dvouvodičových sdělovacích, datových a jiných vedení a komunikačních rozhraní řídicích systémů MaR, EZS, EPS apod.před pulsním přepětím.</t>
  </si>
  <si>
    <t>detektor pohybu, 12 V ss ą 25%, -10 až +55 °C, max. 35 mA, Zatižitelnost sabotážního výstupu TMP spínač max. 60 V / 50 mA,vnitřní odpor max.16 Ohm, Úhel detekce / délka záběru 120° / 12 m (se základní čočkou)</t>
  </si>
  <si>
    <t>Specifikace SW</t>
  </si>
  <si>
    <t>Programové vybavení pro řídicí jednotku, 1 ks SW komunikační, 1 ks SW aplikační pro PLC, 1 ks SW projekt</t>
  </si>
  <si>
    <t>Programové vybavení pro ovládací panel operátora, 1 ks SW aplikační pro ovládací panel</t>
  </si>
  <si>
    <t>Programové vybavení pro vizualizaci na dispečinku, zasílání poruchových , 1 ks SW aplikační pro vizualizaci na DSP</t>
  </si>
  <si>
    <t>Programové vybavení pro práci s daty, 1 ks Úprava a vytvoření provozních deníků</t>
  </si>
  <si>
    <t>kabel NYCY 3x2,5 RE/2,5</t>
  </si>
  <si>
    <t>kabel CYKY-J 5x10</t>
  </si>
  <si>
    <t>kabel CYKY 3x2,5</t>
  </si>
  <si>
    <t>kabel JCXFE-R 1x2x1,0</t>
  </si>
  <si>
    <t>kabel JCXFE-R 2x2x1,0</t>
  </si>
  <si>
    <t>kabel JCXFE-R 3x2x1,0</t>
  </si>
  <si>
    <t>kabel JCXFE-R 5x2x1,0</t>
  </si>
  <si>
    <t>kabel CYKY-J 4x2,5</t>
  </si>
  <si>
    <t>Kabel BELDEN 3105A, 2x4x0,55</t>
  </si>
  <si>
    <t>Pol39</t>
  </si>
  <si>
    <t>trubka kopoflex pr.110</t>
  </si>
  <si>
    <t>Pol40</t>
  </si>
  <si>
    <t>kabelový žlab neděrovaný, 500x100, ocel AISI304, (vč. potřebných komponent, např: víko kabelového žlabu 500x14, úchyt víka, NIXDS 500 IX PODPĚRA NA STĚNU, oblouk stoupající 90°100x500, víko pro oblouk stoupající 90°100x500, oblouk klesající 90°100x500, víko pro oblouk klesající 90°100x500, oblouk 90°100x500, víko pro oblouk 90°100x500, T-kus 100x500, víko pro T-kus 100x500, Montážní, spojovací, připojovací a upevňovací materiál)</t>
  </si>
  <si>
    <t>Pol41</t>
  </si>
  <si>
    <t>kabelový žlab neděrovaný, 250x100, ocel AISI304, (vč. potřebných komponent, např: víko kabelového žlabu 250x14, úchyt víka, NIXDS 250 IX PODPĚRA NA STĚNU, oblouk stoupající 90°100x250, víko pro oblouk stoupající 90°100x250, oblouk klesající 90°100x250, víko pro oblouk klesající 90°100x250, oblouk 90°100x250, víko pro oblouk 90°100x250, T-kus 100x250, víko pro T-kus 100x250, Montážní, spojovací, připojovací a upevňovací materiál)</t>
  </si>
  <si>
    <t>Pol42</t>
  </si>
  <si>
    <t>Pol43</t>
  </si>
  <si>
    <t>D7</t>
  </si>
  <si>
    <t>Pol44</t>
  </si>
  <si>
    <t>Zprovoznění analytických přístrojů</t>
  </si>
  <si>
    <t>Pol45</t>
  </si>
  <si>
    <t>Pol46</t>
  </si>
  <si>
    <t>Pol47</t>
  </si>
  <si>
    <t>Pol48</t>
  </si>
  <si>
    <t>Pol49</t>
  </si>
  <si>
    <t>Pol50</t>
  </si>
  <si>
    <t>Pol51</t>
  </si>
  <si>
    <t>Pol52</t>
  </si>
  <si>
    <t>skládkování materiálu v průběhu realizace</t>
  </si>
  <si>
    <t>Vedlejší rozpočtové náklady</t>
  </si>
  <si>
    <t>VRN1</t>
  </si>
  <si>
    <t>Průzkumné, geodetické a projektové práce</t>
  </si>
  <si>
    <t>011002000R</t>
  </si>
  <si>
    <t>Průzkumné práce - vytýčení inženýrských sítí</t>
  </si>
  <si>
    <t>1024</t>
  </si>
  <si>
    <t>-757110869</t>
  </si>
  <si>
    <t>011144000</t>
  </si>
  <si>
    <t>Rozbor zeminy</t>
  </si>
  <si>
    <t>680215335</t>
  </si>
  <si>
    <t>011503000R</t>
  </si>
  <si>
    <t>Stavební průzkum - pasportizace a fotodokumentace stáv.objektů před zahájením stavby a po dokončení stavby</t>
  </si>
  <si>
    <t>288630933</t>
  </si>
  <si>
    <t>012203000</t>
  </si>
  <si>
    <t xml:space="preserve">Geometrický plán pro zřízení věcných břemen </t>
  </si>
  <si>
    <t>-1036057929</t>
  </si>
  <si>
    <t>012303000</t>
  </si>
  <si>
    <t>Geodetické práce po výstavbě</t>
  </si>
  <si>
    <t>-1935582788</t>
  </si>
  <si>
    <t>013203000R</t>
  </si>
  <si>
    <t>Výrobní (dodavatelská) dokumentace</t>
  </si>
  <si>
    <t>-1442627373</t>
  </si>
  <si>
    <t>013254000</t>
  </si>
  <si>
    <t>Dokumentace skutečného provedení stavby</t>
  </si>
  <si>
    <t>-1372308191</t>
  </si>
  <si>
    <t>VRN3</t>
  </si>
  <si>
    <t>Zařízení staveniště</t>
  </si>
  <si>
    <t>030001000</t>
  </si>
  <si>
    <t>219665544</t>
  </si>
  <si>
    <t>034403000</t>
  </si>
  <si>
    <t>Dopravní značení na staveništi - DIO, vč.aktualizace DIO</t>
  </si>
  <si>
    <t>1652395962</t>
  </si>
  <si>
    <t>VRN4</t>
  </si>
  <si>
    <t>Inženýrská činnost</t>
  </si>
  <si>
    <t>042503000</t>
  </si>
  <si>
    <t>Plán BOZP na staveništi</t>
  </si>
  <si>
    <t>1349100184</t>
  </si>
  <si>
    <t>042903000R</t>
  </si>
  <si>
    <t>Havarijní plán po dobu výstavby</t>
  </si>
  <si>
    <t>-405496949</t>
  </si>
  <si>
    <t>045203000</t>
  </si>
  <si>
    <t>Kompletační činnost</t>
  </si>
  <si>
    <t>-2107175063</t>
  </si>
  <si>
    <t>VRN9</t>
  </si>
  <si>
    <t>Ostatní náklady</t>
  </si>
  <si>
    <t>043134000R</t>
  </si>
  <si>
    <t>Komplexní zkoušky</t>
  </si>
  <si>
    <t>-1044345448</t>
  </si>
  <si>
    <t>091504001R</t>
  </si>
  <si>
    <t>Provozní řády</t>
  </si>
  <si>
    <t>-1289083838</t>
  </si>
  <si>
    <t>091504000</t>
  </si>
  <si>
    <t>-1230610779</t>
  </si>
  <si>
    <t>092203000</t>
  </si>
  <si>
    <t>Náklady na zaškolení obsluhy</t>
  </si>
  <si>
    <t>818817594</t>
  </si>
  <si>
    <t>Struktura údajů, formát souboru a metodika pro zpracování</t>
  </si>
  <si>
    <t>Struktura</t>
  </si>
  <si>
    <t>Soubor je složen ze záložky Rekapitulace stavby a záložek s názvem soupisu prací pro jednotlivé objekty ve formátu XLSX. Každá ze záložek přitom obsahuje</t>
  </si>
  <si>
    <t>ještě samostatné sestavy vymezené orámovaním a nadpisem sestavy.</t>
  </si>
  <si>
    <r>
      <rPr>
        <i/>
        <sz val="9"/>
        <rFont val="Trebuchet MS"/>
        <family val="2"/>
        <charset val="238"/>
      </rPr>
      <t xml:space="preserve">Rekapitulace stavby </t>
    </r>
    <r>
      <rPr>
        <sz val="9"/>
        <rFont val="Trebuchet MS"/>
        <family val="2"/>
        <charset val="238"/>
      </rPr>
      <t>obsahuje sestavu Rekapitulace stavby a Rekapitulace objektů stavby a soupisů prací.</t>
    </r>
  </si>
  <si>
    <r>
      <t xml:space="preserve">V sestavě </t>
    </r>
    <r>
      <rPr>
        <b/>
        <sz val="9"/>
        <rFont val="Trebuchet MS"/>
        <family val="2"/>
        <charset val="238"/>
      </rPr>
      <t>Rekapitulace stavby</t>
    </r>
    <r>
      <rPr>
        <sz val="9"/>
        <rFont val="Trebuchet MS"/>
        <family val="2"/>
        <charset val="238"/>
      </rPr>
      <t xml:space="preserve"> jsou uvedeny informace identifikující předmět veřejné zakázky na stavební práce, KSO, CC-CZ, CZ-CPV, CZ-CPA a rekapitulaci </t>
    </r>
  </si>
  <si>
    <t>celkové nabídkové ceny uchazeče.</t>
  </si>
  <si>
    <t xml:space="preserve">Termínem "uchazeč" (resp. zhotovitel) se myslí "účastník zadávacího řízení" ve smyslu zákona o zadávání veřejných zakázek. </t>
  </si>
  <si>
    <r>
      <t xml:space="preserve">V sestavě </t>
    </r>
    <r>
      <rPr>
        <b/>
        <sz val="9"/>
        <rFont val="Trebuchet MS"/>
        <family val="2"/>
        <charset val="238"/>
      </rPr>
      <t>Rekapitulace objektů stavby a soupisů prací</t>
    </r>
    <r>
      <rPr>
        <sz val="9"/>
        <rFont val="Trebuchet MS"/>
        <family val="2"/>
        <charset val="238"/>
      </rPr>
      <t xml:space="preserve"> je uvedena rekapitulace stavebních objektů, inženýrských objektů, provozních souborů,</t>
    </r>
  </si>
  <si>
    <t>vedlejších a ostatních nákladů a ostatních nákladů s rekapitulací nabídkové ceny za jednotlivé soupisy prací. Na základě údaje Typ je možné</t>
  </si>
  <si>
    <t>identifikovat, zda se jedná o objekt nebo soupis prací pro daný objekt:</t>
  </si>
  <si>
    <t>Stavební objekt pozemní</t>
  </si>
  <si>
    <t>ING</t>
  </si>
  <si>
    <t>Stavební objekt inženýrský</t>
  </si>
  <si>
    <t>Provozní soubor</t>
  </si>
  <si>
    <t>Soupis prací pro daný typ objektu</t>
  </si>
  <si>
    <r>
      <rPr>
        <i/>
        <sz val="9"/>
        <rFont val="Trebuchet MS"/>
        <family val="2"/>
        <charset val="238"/>
      </rPr>
      <t xml:space="preserve">Soupis prací </t>
    </r>
    <r>
      <rPr>
        <sz val="9"/>
        <rFont val="Trebuchet MS"/>
        <family val="2"/>
        <charset val="238"/>
      </rPr>
      <t>pro jednotlivé objekty obsahuje sestavy Krycí list soupisu prací, Rekapitulace členění soupisu prací, Soupis prací. Za soupis prací může být považován</t>
    </r>
  </si>
  <si>
    <t>i objekt stavby v případě, že neobsahuje podřízenou zakázku.</t>
  </si>
  <si>
    <r>
      <rPr>
        <b/>
        <sz val="9"/>
        <rFont val="Trebuchet MS"/>
        <family val="2"/>
        <charset val="238"/>
      </rPr>
      <t>Krycí list soupisu</t>
    </r>
    <r>
      <rPr>
        <sz val="9"/>
        <rFont val="Trebuchet MS"/>
        <family val="2"/>
        <charset val="238"/>
      </rPr>
      <t xml:space="preserve"> obsahuje rekapitulaci informací o předmětu veřejné zakázky ze sestavy Rekapitulace stavby, informaci o zařazení objektu do KSO, </t>
    </r>
  </si>
  <si>
    <t>CC-CZ, CZ-CPV, CZ-CPA a rekapitulaci celkové nabídkové ceny uchazeče za aktuální soupis prací.</t>
  </si>
  <si>
    <r>
      <rPr>
        <b/>
        <sz val="9"/>
        <rFont val="Trebuchet MS"/>
        <family val="2"/>
        <charset val="238"/>
      </rPr>
      <t>Rekapitulace členění soupisu prací</t>
    </r>
    <r>
      <rPr>
        <sz val="9"/>
        <rFont val="Trebuchet MS"/>
        <family val="2"/>
        <charset val="238"/>
      </rPr>
      <t xml:space="preserve"> obsahuje rekapitulaci soupisu prací ve všech úrovních členění soupisu tak, jak byla tato členění použita (např. </t>
    </r>
  </si>
  <si>
    <t>stavební díly, funkční díly, případně jiné členění) s rekapitulací nabídkové ceny.</t>
  </si>
  <si>
    <r>
      <rPr>
        <b/>
        <sz val="9"/>
        <rFont val="Trebuchet MS"/>
        <family val="2"/>
        <charset val="238"/>
      </rPr>
      <t xml:space="preserve">Soupis prací </t>
    </r>
    <r>
      <rPr>
        <sz val="9"/>
        <rFont val="Trebuchet MS"/>
        <family val="2"/>
        <charset val="238"/>
      </rPr>
      <t>obsahuje položky veškerých stavebních nebo montážních prací, dodávek materiálů a služeb nezbytných pro zhotovení stavebního objektu,</t>
    </r>
  </si>
  <si>
    <t>inženýrského objektu, provozního souboru, vedlejších a ostatních nákladů.</t>
  </si>
  <si>
    <t>Pro položky soupisu prací se zobrazují následující informace:</t>
  </si>
  <si>
    <t>Pořadové číslo položky v aktuálním soupisu</t>
  </si>
  <si>
    <t>TYP</t>
  </si>
  <si>
    <t>Typ položky: K - konstrukce, M - materiál, PP - plný popis, PSC - poznámka k souboru cen,  P - poznámka k položce, VV - výkaz výměr</t>
  </si>
  <si>
    <t>Kód položky</t>
  </si>
  <si>
    <t>Zkrácený popis položky</t>
  </si>
  <si>
    <t>Měrná jednotka položky</t>
  </si>
  <si>
    <t>Množství v měrné jednotce</t>
  </si>
  <si>
    <t>J.cena</t>
  </si>
  <si>
    <t xml:space="preserve">Jednotková cena položky. Zadaní může obsahovat namísto J.ceny sloupce J.materiál a J.montáž, jejichž součet definuje </t>
  </si>
  <si>
    <t>J.cenu položky.</t>
  </si>
  <si>
    <t xml:space="preserve">Cena celkem </t>
  </si>
  <si>
    <t>Celková cena položky daná jako součin množství a j.ceny</t>
  </si>
  <si>
    <t>Příslušnost položky do cenové soustavy</t>
  </si>
  <si>
    <t>Ke každé položce soupisu prací se na samostatných řádcích může zobrazovat:</t>
  </si>
  <si>
    <t>Plný popis položky</t>
  </si>
  <si>
    <t>Poznámka k souboru cen a poznámka zadavatele</t>
  </si>
  <si>
    <t>Výkaz výměr</t>
  </si>
  <si>
    <t>Pokud je k řádku výkazu výměr evidovaný údaj ve sloupci Kód, jedná se o definovaný odkaz, na který se může odvolávat výkaz výměr z jiné položky.</t>
  </si>
  <si>
    <t xml:space="preserve">Metodika pro zpracování </t>
  </si>
  <si>
    <t>Jednotlivé sestavy jsou v souboru provázány. Editovatelné pole jsou zvýrazněny žlutým podbarvením, ostatní pole neslouží k editaci a nesmí být jakkoliv</t>
  </si>
  <si>
    <t>modifikovány.</t>
  </si>
  <si>
    <t xml:space="preserve">Uchazeč je pro podání nabídky povinen vyplnit žlutě podbarvená pole: </t>
  </si>
  <si>
    <t xml:space="preserve">Pole Uchazeč v sestavě Rekapitulace stavby - zde uchazeč vyplní svůj název (název subjektu) </t>
  </si>
  <si>
    <t>Pole IČ a DIČ v sestavě Rekapitulace stavby - zde uchazeč vyplní svoje IČ a DIČ</t>
  </si>
  <si>
    <t>Datum v sestavě Rekapitulace stavby - zde uchazeč vyplní datum vytvoření nabídky</t>
  </si>
  <si>
    <t>J.cena = jednotková cena v sestavě Soupis prací o maximálním počtu desetinných míst uvedených v poli</t>
  </si>
  <si>
    <t>- pokud sestavy soupisů prací obsahují pole J.cena, měla by být všechna tato pole vyplněna nenulovými</t>
  </si>
  <si>
    <t>Poznámka - nepovinný údaj pro položku soupisu</t>
  </si>
  <si>
    <t>V případě, že sestavy soupisů prací neobsahují pole J.cena, potom ve všech soupisech prací obsahují pole:</t>
  </si>
  <si>
    <t xml:space="preserve"> - J.materiál - jednotková cena materiálu </t>
  </si>
  <si>
    <t xml:space="preserve"> - J.montáž - jednotková cena montáže</t>
  </si>
  <si>
    <t>Uchazeč v tomto případě by měl vyplnit všechna pole J.materiál a pole J.montáž nenulovými kladnými číslicemi. V případech, kdy položka</t>
  </si>
  <si>
    <t>neobsahuje žádný materiál je přípustné, aby pole J.materiál bylo vyplněno nulou. V případech, kdy položka neobsahuje žádnou montáž je přípustné,</t>
  </si>
  <si>
    <t>aby pole J.montáž bylo vyplněno nulou. Obě pole - J.materiál, J.Montáž u jedné položky by však neměly být vyplněny nulou.</t>
  </si>
  <si>
    <t>Rekapitulace stavby</t>
  </si>
  <si>
    <t>Název</t>
  </si>
  <si>
    <t>Povinný</t>
  </si>
  <si>
    <t>Max. počet</t>
  </si>
  <si>
    <t>atributu</t>
  </si>
  <si>
    <t>(A/N)</t>
  </si>
  <si>
    <t>znaků</t>
  </si>
  <si>
    <t>A</t>
  </si>
  <si>
    <t>Kód stavby</t>
  </si>
  <si>
    <t>String</t>
  </si>
  <si>
    <t>Stavba</t>
  </si>
  <si>
    <t>Název stavby</t>
  </si>
  <si>
    <t>Místo</t>
  </si>
  <si>
    <t>N</t>
  </si>
  <si>
    <t>Místo stavby</t>
  </si>
  <si>
    <t>Datum</t>
  </si>
  <si>
    <t>Datum vykonaného exportu</t>
  </si>
  <si>
    <t>Date</t>
  </si>
  <si>
    <t>KSO</t>
  </si>
  <si>
    <t>Klasifikace stavebního objektu</t>
  </si>
  <si>
    <t>CC-CZ</t>
  </si>
  <si>
    <t>Klasifikace stavbeních děl</t>
  </si>
  <si>
    <t>CZ-CPV</t>
  </si>
  <si>
    <t>Společný slovník pro veřejné zakázky</t>
  </si>
  <si>
    <t>CZ-CPA</t>
  </si>
  <si>
    <t>Klasifikace produkce podle činností</t>
  </si>
  <si>
    <t>Zadavatel</t>
  </si>
  <si>
    <t>Zadavatel zadaní</t>
  </si>
  <si>
    <t>IČ</t>
  </si>
  <si>
    <t>IČ zadavatele zadaní</t>
  </si>
  <si>
    <t>DIČ</t>
  </si>
  <si>
    <t>DIČ zadavatele zadaní</t>
  </si>
  <si>
    <t>Uchazeč</t>
  </si>
  <si>
    <t>Uchazeč veřejné zakázky</t>
  </si>
  <si>
    <t>Projektant</t>
  </si>
  <si>
    <t>Poznámka</t>
  </si>
  <si>
    <t>Poznámka k zadání</t>
  </si>
  <si>
    <t>Sazba DPH</t>
  </si>
  <si>
    <t>Rekapitulace sazeb DPH u položek soupisů</t>
  </si>
  <si>
    <t>eGSazbaDph</t>
  </si>
  <si>
    <t>Základna DPH</t>
  </si>
  <si>
    <t>Základna DPH určena součtem celkové ceny z položek soupisů</t>
  </si>
  <si>
    <t>Double</t>
  </si>
  <si>
    <t>Hodnota DPH</t>
  </si>
  <si>
    <t>Celková cena bez DPH za celou stavbu. Sčítává se ze všech listů.</t>
  </si>
  <si>
    <t>Celková cena s DPH za celou stavbu</t>
  </si>
  <si>
    <t>Rekapitulace objektů stavby a soupisů prací</t>
  </si>
  <si>
    <t>Přebírá se z Rekapitulace stavby</t>
  </si>
  <si>
    <t>Kód objektu</t>
  </si>
  <si>
    <t>Objektu, Soupis prací</t>
  </si>
  <si>
    <t>Název objektu</t>
  </si>
  <si>
    <t>Cena bez DPH za daný objekt</t>
  </si>
  <si>
    <t>Cena spolu s DPH za daný objekt</t>
  </si>
  <si>
    <t>Typ zakázky</t>
  </si>
  <si>
    <t>eGTypZakazky</t>
  </si>
  <si>
    <t>Krycí list soupisu</t>
  </si>
  <si>
    <t>Objekt</t>
  </si>
  <si>
    <t>Kód a název objektu</t>
  </si>
  <si>
    <t>20 + 120</t>
  </si>
  <si>
    <t>Kód a název soupisu</t>
  </si>
  <si>
    <t>Poznámka k soupisu prací</t>
  </si>
  <si>
    <t>Rekapitulace sazeb DPH na položkách aktuálního soupisu</t>
  </si>
  <si>
    <t>Základna DPH určena součtem celkové ceny z položek aktuálního soupisu</t>
  </si>
  <si>
    <t>Cena bez DPH za daný soupis</t>
  </si>
  <si>
    <t>Cena s DPH</t>
  </si>
  <si>
    <t>Cena s DPH za daný soupis</t>
  </si>
  <si>
    <t>Rekapitulace členění soupisu prací</t>
  </si>
  <si>
    <t>Kód a název objektu, přebírá se z Krycího listu soupisu</t>
  </si>
  <si>
    <t>Kód a název objektu, přebírá se z Krycího listu soupisu</t>
  </si>
  <si>
    <t>Kód a název dílu ze soupisu</t>
  </si>
  <si>
    <t>20 + 100</t>
  </si>
  <si>
    <t>Cena celkem</t>
  </si>
  <si>
    <t>Cena celkem za díl ze soupisu</t>
  </si>
  <si>
    <t>Soupis prací</t>
  </si>
  <si>
    <t>Přebírá se z Krycího listu soupisu</t>
  </si>
  <si>
    <t>Pořadové číslo položky soupisu</t>
  </si>
  <si>
    <t>Long</t>
  </si>
  <si>
    <t>Typ položky soupisu</t>
  </si>
  <si>
    <t>eGTypPolozky</t>
  </si>
  <si>
    <t>Kód položky ze soupisu</t>
  </si>
  <si>
    <t>Popis položky ze soupisu</t>
  </si>
  <si>
    <t>Množství položky soupisu</t>
  </si>
  <si>
    <t>J.Cena</t>
  </si>
  <si>
    <t>Jednotková cena položky</t>
  </si>
  <si>
    <t>Cena celkem vyčíslena jako J.Cena * Množství</t>
  </si>
  <si>
    <t>Zařazení položky do cenové soustavy</t>
  </si>
  <si>
    <t>p</t>
  </si>
  <si>
    <t>Poznámka položky ze soupisu</t>
  </si>
  <si>
    <t>Memo</t>
  </si>
  <si>
    <t>psc</t>
  </si>
  <si>
    <t>Poznámka k souboru cen ze soupisu</t>
  </si>
  <si>
    <t>pp</t>
  </si>
  <si>
    <t>Plný popis položky ze soupisu</t>
  </si>
  <si>
    <t>vv</t>
  </si>
  <si>
    <t>Výkaz výměr (figura, výraz, výměra) ze soupisu</t>
  </si>
  <si>
    <t>Text,Text,Double</t>
  </si>
  <si>
    <t>20, 150</t>
  </si>
  <si>
    <t>Sazba DPH pro položku</t>
  </si>
  <si>
    <t>eGSazbaDPH</t>
  </si>
  <si>
    <t>Hmotnost</t>
  </si>
  <si>
    <t>Hmotnost položky ze soupisu</t>
  </si>
  <si>
    <t>Suť</t>
  </si>
  <si>
    <t>Suť položky ze soupisu</t>
  </si>
  <si>
    <t>Nh</t>
  </si>
  <si>
    <t>Normohodiny položky ze soupisu</t>
  </si>
  <si>
    <t>Datová věta</t>
  </si>
  <si>
    <t>Typ věty</t>
  </si>
  <si>
    <t>Hodnota</t>
  </si>
  <si>
    <t>Význam</t>
  </si>
  <si>
    <t>Základní sazba DPH</t>
  </si>
  <si>
    <t>Snížená sazba DPH</t>
  </si>
  <si>
    <t>Nulová sazba DPH</t>
  </si>
  <si>
    <t>Základní sazba DPH přenesená</t>
  </si>
  <si>
    <t>Snížená sazba DPH přenesená</t>
  </si>
  <si>
    <t>Stavební objekt</t>
  </si>
  <si>
    <t>Inženýrský objekt</t>
  </si>
  <si>
    <t>Položka typu HSV</t>
  </si>
  <si>
    <t>Položka typu PSV</t>
  </si>
  <si>
    <t>Položka typu M</t>
  </si>
  <si>
    <t>Položka typu OST</t>
  </si>
  <si>
    <t>Publicita a propagace</t>
  </si>
  <si>
    <t>0,80</t>
  </si>
  <si>
    <t>Vodohospodářský podnik, a.s.</t>
  </si>
  <si>
    <t>Předslav - Odkanalizování a ČOV</t>
  </si>
  <si>
    <t>IMOS Brno, a.s.</t>
  </si>
  <si>
    <t>Ve sledovaném období 01/2021</t>
  </si>
  <si>
    <t>Ve sledovaném období 02/2021</t>
  </si>
  <si>
    <t>Ve sledovaném období 03/2021</t>
  </si>
  <si>
    <t>Ve sledovaném období 04/2021</t>
  </si>
  <si>
    <t>Ve sledovaném období 05/2021</t>
  </si>
  <si>
    <t>Ve sledovaném období 06/2021</t>
  </si>
  <si>
    <t>Ve sledovaném období 07/2021</t>
  </si>
  <si>
    <t>Ve sledovaném období 08/2021</t>
  </si>
  <si>
    <t>Ve sledovaném období 09/2021</t>
  </si>
  <si>
    <t>Ve sledovaném období 10/2021</t>
  </si>
  <si>
    <t>Ve sledovaném období 11/2021</t>
  </si>
  <si>
    <t>Ve sledovaném období 12/2021</t>
  </si>
  <si>
    <t>Ve sledovaném období 01/2022</t>
  </si>
  <si>
    <t>Ve sledovaném období 02/2022</t>
  </si>
  <si>
    <t>Ve sledovaném období 03/2022</t>
  </si>
  <si>
    <t>Ve sledovaném období 04/2022</t>
  </si>
  <si>
    <t>Ve sledovaném období 05/2022</t>
  </si>
  <si>
    <t>Od počátku</t>
  </si>
  <si>
    <t>Zbývá</t>
  </si>
  <si>
    <t>%</t>
  </si>
  <si>
    <t>Cena</t>
  </si>
  <si>
    <t>Stavební objekty</t>
  </si>
  <si>
    <t xml:space="preserve">Cena dle SOD bez DPH </t>
  </si>
  <si>
    <t>Od zahájení do začátku sled. období</t>
  </si>
  <si>
    <t xml:space="preserve"> 01/2021</t>
  </si>
  <si>
    <t xml:space="preserve"> 02/2021</t>
  </si>
  <si>
    <t xml:space="preserve"> 03/2021</t>
  </si>
  <si>
    <t xml:space="preserve"> 04/2021</t>
  </si>
  <si>
    <t xml:space="preserve"> 05/2021</t>
  </si>
  <si>
    <t xml:space="preserve"> 06/2021</t>
  </si>
  <si>
    <t xml:space="preserve"> 07/2021</t>
  </si>
  <si>
    <t xml:space="preserve"> 08/2021</t>
  </si>
  <si>
    <t xml:space="preserve"> 09/2021</t>
  </si>
  <si>
    <t xml:space="preserve"> 10/2021</t>
  </si>
  <si>
    <t xml:space="preserve"> 11/2021</t>
  </si>
  <si>
    <t xml:space="preserve"> 12/2021</t>
  </si>
  <si>
    <t xml:space="preserve"> 01/2022</t>
  </si>
  <si>
    <t xml:space="preserve"> 02/2022</t>
  </si>
  <si>
    <t xml:space="preserve"> 03/2022</t>
  </si>
  <si>
    <t xml:space="preserve"> 04/2022</t>
  </si>
  <si>
    <t xml:space="preserve"> 05/2022</t>
  </si>
  <si>
    <t>Celkem vč. sledovaného období</t>
  </si>
  <si>
    <t>Zůstatek k účtování</t>
  </si>
  <si>
    <t>p. Petr Kudělka</t>
  </si>
  <si>
    <t>Podpis a otisk razítka :   .................... .................. ...................</t>
  </si>
  <si>
    <t>Cena celkem bez DPH</t>
  </si>
  <si>
    <r>
      <t>IMOS Brno, a.s.</t>
    </r>
    <r>
      <rPr>
        <b/>
        <sz val="14"/>
        <color indexed="8"/>
        <rFont val="Arial"/>
        <family val="2"/>
        <charset val="238"/>
      </rPr>
      <t>, Olomoucká 174, 627 00 Brno</t>
    </r>
  </si>
  <si>
    <t xml:space="preserve">k soupisu provedených  prací </t>
  </si>
  <si>
    <r>
      <t>Sledované období</t>
    </r>
    <r>
      <rPr>
        <sz val="12"/>
        <color indexed="8"/>
        <rFont val="Arial"/>
        <family val="2"/>
        <charset val="238"/>
      </rPr>
      <t xml:space="preserve">: </t>
    </r>
  </si>
  <si>
    <r>
      <t>Zhotovitel</t>
    </r>
    <r>
      <rPr>
        <sz val="14"/>
        <color indexed="8"/>
        <rFont val="Arial"/>
        <family val="2"/>
        <charset val="238"/>
      </rPr>
      <t>:</t>
    </r>
  </si>
  <si>
    <t>IČO:</t>
  </si>
  <si>
    <t>25322257</t>
  </si>
  <si>
    <t>Název a sídlo:</t>
  </si>
  <si>
    <r>
      <rPr>
        <b/>
        <sz val="14"/>
        <rFont val="Arial CE"/>
        <charset val="238"/>
      </rPr>
      <t>IMOS Brno a.s.</t>
    </r>
    <r>
      <rPr>
        <sz val="14"/>
        <rFont val="Arial CE"/>
        <family val="2"/>
        <charset val="238"/>
      </rPr>
      <t>, Olomoucká 704/174, 627 00 Brno-Černovice</t>
    </r>
  </si>
  <si>
    <t>Smlouva o dílo zhotovitele č.:</t>
  </si>
  <si>
    <t>201905001_0562_19_VHSaDS</t>
  </si>
  <si>
    <r>
      <t>Objednatel</t>
    </r>
    <r>
      <rPr>
        <sz val="14"/>
        <color indexed="8"/>
        <rFont val="Arial"/>
        <family val="2"/>
        <charset val="238"/>
      </rPr>
      <t>:</t>
    </r>
  </si>
  <si>
    <t>00256021</t>
  </si>
  <si>
    <r>
      <rPr>
        <b/>
        <sz val="14"/>
        <rFont val="Arial CE"/>
        <charset val="238"/>
      </rPr>
      <t>Obec Předslav</t>
    </r>
    <r>
      <rPr>
        <sz val="14"/>
        <rFont val="Arial CE"/>
        <charset val="238"/>
      </rPr>
      <t>, Předslav 53, 339 01 Klatovy</t>
    </r>
  </si>
  <si>
    <t>Smlouva o dílo objednatele č.:</t>
  </si>
  <si>
    <t>Odsouhlasené údaje</t>
  </si>
  <si>
    <t xml:space="preserve">Rozpočtové náklady fakturačního celku </t>
  </si>
  <si>
    <t>Rozpočtové</t>
  </si>
  <si>
    <t>Od zahájení do konce</t>
  </si>
  <si>
    <t>Ve sledovaném</t>
  </si>
  <si>
    <t>náklady celkem</t>
  </si>
  <si>
    <t>předchozího měsíce</t>
  </si>
  <si>
    <t>období</t>
  </si>
  <si>
    <t>sledovaného měsíce</t>
  </si>
  <si>
    <t>Stavební práce - dokončené měrné jednotky bez DPH</t>
  </si>
  <si>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</si>
  <si>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základní</t>
    </r>
    <r>
      <rPr>
        <sz val="14"/>
        <color indexed="8"/>
        <rFont val="Arial"/>
        <family val="2"/>
        <charset val="238"/>
      </rPr>
      <t xml:space="preserve"> sazba DPH</t>
    </r>
  </si>
  <si>
    <t>DPH - snížená sazba</t>
  </si>
  <si>
    <t>DPH - základní sazba</t>
  </si>
  <si>
    <r>
      <t xml:space="preserve">Plnění </t>
    </r>
    <r>
      <rPr>
        <u/>
        <sz val="14"/>
        <color indexed="8"/>
        <rFont val="Arial"/>
        <family val="2"/>
        <charset val="238"/>
      </rPr>
      <t>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</si>
  <si>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podléhající</t>
    </r>
    <r>
      <rPr>
        <sz val="14"/>
        <color indexed="8"/>
        <rFont val="Arial"/>
        <family val="2"/>
        <charset val="238"/>
      </rPr>
      <t xml:space="preserve"> přenesené daňové povinnosti - </t>
    </r>
    <r>
      <rPr>
        <b/>
        <sz val="14"/>
        <color rgb="FF000000"/>
        <rFont val="Arial"/>
        <family val="2"/>
        <charset val="238"/>
      </rPr>
      <t>SOD</t>
    </r>
  </si>
  <si>
    <t xml:space="preserve">Celkem </t>
  </si>
  <si>
    <t>Tento zjišťovací protokol slouží jako podklad k určení výše dohodnutých měsíčních plateb a nelze jej považovat za doklad o předání a převzetí prací.</t>
  </si>
  <si>
    <t>Zhotovitel prohlašuje, že při provádění prací na díle nedochází k nelegální práci ve smyslu § 5 zákona č. 435/2004 Sb. v platném znění (zákon o zaměstnanosti).</t>
  </si>
  <si>
    <t>Za objednatele:</t>
  </si>
  <si>
    <t xml:space="preserve"> Jméno:</t>
  </si>
  <si>
    <t xml:space="preserve"> Datum:</t>
  </si>
  <si>
    <t>Za TDS:</t>
  </si>
  <si>
    <t>Ing. Drahoslav Koura</t>
  </si>
  <si>
    <t>Za zhotovitele:</t>
  </si>
  <si>
    <t>Bc. Miloslav Kreuzer</t>
  </si>
  <si>
    <t>Objednatel:</t>
  </si>
  <si>
    <t>Zhotovitel:</t>
  </si>
  <si>
    <t>Plnění vč. sled. období</t>
  </si>
  <si>
    <t>CZ.05.1.30/0.0/0.0/17_071/0007265  "Předslav - odkanalizování a čištění odpadních vod"</t>
  </si>
  <si>
    <t>Z J I Š Ť O V A C Í   P R O T O K O L  č. 6</t>
  </si>
  <si>
    <t>01.11 - 30.11.2021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</si>
</sst>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d\.mm\.yyyy"/>
    <numFmt numFmtId="165" formatCode="#,##0.00000"/>
  </numFmts>
  <fonts count="96" x14ac:knownFonts="1">
    <font>
      <sz val="8"/>
      <name val="Arial CE"/>
      <family val="2"/>
    </font>
    <font>
      <sz val="11"/>
      <color theme="1"/>
      <name val="Calibri"/>
      <family val="2"/>
      <charset val="238"/>
      <scheme val="minor"/>
    </font>
    <font>
      <sz val="10"/>
      <name val="Arial CE"/>
    </font>
    <font>
      <b/>
      <sz val="11"/>
      <name val="Arial CE"/>
    </font>
    <font>
      <sz val="11"/>
      <name val="Arial CE"/>
    </font>
    <font>
      <b/>
      <sz val="14"/>
      <name val="Arial CE"/>
    </font>
    <font>
      <b/>
      <sz val="10"/>
      <name val="Arial CE"/>
    </font>
    <font>
      <sz val="9"/>
      <name val="Arial CE"/>
    </font>
    <font>
      <b/>
      <sz val="8"/>
      <name val="Arial CE"/>
    </font>
    <font>
      <sz val="8"/>
      <name val="Trebuchet MS"/>
      <family val="2"/>
      <charset val="238"/>
    </font>
    <font>
      <b/>
      <sz val="16"/>
      <name val="Trebuchet MS"/>
      <family val="2"/>
      <charset val="238"/>
    </font>
    <font>
      <b/>
      <sz val="11"/>
      <name val="Trebuchet MS"/>
      <family val="2"/>
      <charset val="238"/>
    </font>
    <font>
      <sz val="9"/>
      <name val="Trebuchet MS"/>
      <family val="2"/>
      <charset val="238"/>
    </font>
    <font>
      <sz val="10"/>
      <name val="Trebuchet MS"/>
      <family val="2"/>
      <charset val="238"/>
    </font>
    <font>
      <sz val="11"/>
      <name val="Trebuchet MS"/>
      <family val="2"/>
      <charset val="238"/>
    </font>
    <font>
      <b/>
      <sz val="9"/>
      <name val="Trebuchet MS"/>
      <family val="2"/>
      <charset val="238"/>
    </font>
    <font>
      <i/>
      <sz val="9"/>
      <name val="Trebuchet MS"/>
      <family val="2"/>
      <charset val="238"/>
    </font>
    <font>
      <sz val="8"/>
      <name val="Arial CE"/>
      <family val="2"/>
    </font>
    <font>
      <u/>
      <sz val="11"/>
      <color theme="10"/>
      <name val="Calibri"/>
      <family val="2"/>
      <charset val="238"/>
      <scheme val="minor"/>
    </font>
    <font>
      <sz val="10"/>
      <color rgb="FF969696"/>
      <name val="Arial CE"/>
    </font>
    <font>
      <sz val="12"/>
      <color rgb="FF003366"/>
      <name val="Arial CE"/>
    </font>
    <font>
      <sz val="10"/>
      <color rgb="FF003366"/>
      <name val="Arial CE"/>
    </font>
    <font>
      <sz val="8"/>
      <color rgb="FF003366"/>
      <name val="Arial CE"/>
    </font>
    <font>
      <sz val="8"/>
      <color rgb="FF505050"/>
      <name val="Arial CE"/>
    </font>
    <font>
      <sz val="8"/>
      <color rgb="FF800080"/>
      <name val="Arial CE"/>
    </font>
    <font>
      <sz val="8"/>
      <color rgb="FF0000A8"/>
      <name val="Arial CE"/>
    </font>
    <font>
      <sz val="8"/>
      <color rgb="FFFF0000"/>
      <name val="Arial CE"/>
    </font>
    <font>
      <sz val="9"/>
      <color rgb="FF969696"/>
      <name val="Arial CE"/>
    </font>
    <font>
      <b/>
      <sz val="12"/>
      <color rgb="FF960000"/>
      <name val="Arial CE"/>
    </font>
    <font>
      <sz val="8"/>
      <color rgb="FF960000"/>
      <name val="Arial CE"/>
    </font>
    <font>
      <sz val="7"/>
      <color rgb="FF969696"/>
      <name val="Arial CE"/>
    </font>
    <font>
      <i/>
      <sz val="7"/>
      <color rgb="FF969696"/>
      <name val="Arial CE"/>
    </font>
    <font>
      <i/>
      <sz val="9"/>
      <color rgb="FF0000FF"/>
      <name val="Arial CE"/>
    </font>
    <font>
      <i/>
      <sz val="8"/>
      <color rgb="FF0000FF"/>
      <name val="Arial CE"/>
    </font>
    <font>
      <b/>
      <sz val="10"/>
      <color rgb="FF003366"/>
      <name val="Arial CE"/>
    </font>
    <font>
      <b/>
      <sz val="12"/>
      <name val="Trebuchet MS"/>
      <family val="2"/>
      <charset val="238"/>
    </font>
    <font>
      <sz val="12"/>
      <color theme="1"/>
      <name val="Trebuchet MS"/>
      <family val="2"/>
    </font>
    <font>
      <b/>
      <sz val="12"/>
      <color theme="5" tint="-0.249977111117893"/>
      <name val="Arial CE"/>
      <charset val="238"/>
    </font>
    <font>
      <b/>
      <sz val="12"/>
      <color rgb="FF003366"/>
      <name val="Arial CE"/>
      <charset val="238"/>
    </font>
    <font>
      <i/>
      <sz val="11"/>
      <color rgb="FF0000FF"/>
      <name val="Arial CE"/>
    </font>
    <font>
      <b/>
      <sz val="11"/>
      <color theme="1"/>
      <name val="Calibri"/>
      <family val="2"/>
      <charset val="238"/>
      <scheme val="minor"/>
    </font>
    <font>
      <sz val="12"/>
      <name val="Arial CE"/>
      <family val="2"/>
    </font>
    <font>
      <b/>
      <sz val="11"/>
      <color theme="1"/>
      <name val="Arial"/>
      <family val="2"/>
      <charset val="238"/>
    </font>
    <font>
      <sz val="11"/>
      <name val="Arial"/>
      <family val="2"/>
      <charset val="238"/>
    </font>
    <font>
      <sz val="11"/>
      <color theme="1"/>
      <name val="Arial"/>
      <family val="2"/>
      <charset val="238"/>
    </font>
    <font>
      <b/>
      <u/>
      <sz val="12"/>
      <color theme="1"/>
      <name val="Calibri"/>
      <family val="2"/>
      <charset val="238"/>
      <scheme val="minor"/>
    </font>
    <font>
      <u/>
      <sz val="12"/>
      <color theme="1"/>
      <name val="Calibri"/>
      <family val="2"/>
      <charset val="238"/>
      <scheme val="minor"/>
    </font>
    <font>
      <b/>
      <u/>
      <sz val="11"/>
      <color theme="1"/>
      <name val="Calibri"/>
      <family val="2"/>
      <charset val="238"/>
      <scheme val="minor"/>
    </font>
    <font>
      <sz val="9"/>
      <name val="Arial CE"/>
      <family val="2"/>
    </font>
    <font>
      <b/>
      <u/>
      <sz val="14"/>
      <color indexed="8"/>
      <name val="Arial"/>
      <family val="2"/>
      <charset val="238"/>
    </font>
    <font>
      <b/>
      <sz val="14"/>
      <color indexed="8"/>
      <name val="Arial"/>
      <family val="2"/>
      <charset val="238"/>
    </font>
    <font>
      <sz val="10"/>
      <name val="Arial"/>
      <family val="2"/>
      <charset val="238"/>
    </font>
    <font>
      <sz val="11"/>
      <color indexed="8"/>
      <name val="Arial"/>
      <family val="2"/>
      <charset val="238"/>
    </font>
    <font>
      <b/>
      <u/>
      <sz val="24"/>
      <color indexed="8"/>
      <name val="Arial"/>
      <family val="2"/>
      <charset val="238"/>
    </font>
    <font>
      <sz val="10"/>
      <color indexed="8"/>
      <name val="Arial"/>
      <family val="2"/>
      <charset val="238"/>
    </font>
    <font>
      <b/>
      <sz val="16"/>
      <color indexed="8"/>
      <name val="Arial"/>
      <family val="2"/>
      <charset val="238"/>
    </font>
    <font>
      <sz val="10"/>
      <color indexed="10"/>
      <name val="Arial"/>
      <family val="2"/>
      <charset val="238"/>
    </font>
    <font>
      <b/>
      <sz val="18"/>
      <name val="Arial"/>
      <family val="2"/>
    </font>
    <font>
      <b/>
      <sz val="10"/>
      <color indexed="22"/>
      <name val="Arial"/>
      <family val="2"/>
      <charset val="238"/>
    </font>
    <font>
      <b/>
      <u/>
      <sz val="12"/>
      <color indexed="8"/>
      <name val="Arial"/>
      <family val="2"/>
      <charset val="238"/>
    </font>
    <font>
      <sz val="12"/>
      <color indexed="8"/>
      <name val="Arial"/>
      <family val="2"/>
      <charset val="238"/>
    </font>
    <font>
      <b/>
      <sz val="20"/>
      <color indexed="8"/>
      <name val="Arial"/>
      <family val="2"/>
      <charset val="238"/>
    </font>
    <font>
      <sz val="8"/>
      <color indexed="8"/>
      <name val="Arial"/>
      <family val="2"/>
      <charset val="238"/>
    </font>
    <font>
      <u/>
      <sz val="14"/>
      <color indexed="8"/>
      <name val="Arial"/>
      <family val="2"/>
      <charset val="238"/>
    </font>
    <font>
      <sz val="14"/>
      <color indexed="8"/>
      <name val="Arial"/>
      <family val="2"/>
      <charset val="238"/>
    </font>
    <font>
      <b/>
      <sz val="14"/>
      <name val="Arial CE"/>
      <charset val="238"/>
    </font>
    <font>
      <sz val="14"/>
      <name val="Arial CE"/>
      <family val="2"/>
      <charset val="238"/>
    </font>
    <font>
      <sz val="14"/>
      <name val="Arial"/>
      <family val="2"/>
      <charset val="238"/>
    </font>
    <font>
      <sz val="14"/>
      <name val="Arial CE"/>
      <charset val="238"/>
    </font>
    <font>
      <b/>
      <sz val="11"/>
      <color indexed="8"/>
      <name val="Arial"/>
      <family val="2"/>
      <charset val="238"/>
    </font>
    <font>
      <b/>
      <sz val="14"/>
      <color rgb="FF000000"/>
      <name val="Arial"/>
      <family val="2"/>
      <charset val="238"/>
    </font>
    <font>
      <b/>
      <sz val="14"/>
      <name val="Arial"/>
      <family val="2"/>
      <charset val="238"/>
    </font>
    <font>
      <b/>
      <sz val="12"/>
      <color indexed="8"/>
      <name val="Arial"/>
      <family val="2"/>
      <charset val="238"/>
    </font>
    <font>
      <sz val="12"/>
      <color theme="1"/>
      <name val="Arial"/>
      <family val="2"/>
      <charset val="238"/>
    </font>
    <font>
      <sz val="12"/>
      <name val="Arial"/>
      <family val="2"/>
      <charset val="238"/>
    </font>
    <font>
      <b/>
      <sz val="14"/>
      <color theme="5" tint="-0.249977111117893"/>
      <name val="Arial CE"/>
      <charset val="238"/>
    </font>
    <font>
      <b/>
      <sz val="12"/>
      <name val="Arial CE"/>
      <charset val="238"/>
    </font>
    <font>
      <sz val="12"/>
      <color rgb="FF800080"/>
      <name val="Arial CE"/>
    </font>
    <font>
      <sz val="12"/>
      <color rgb="FF505050"/>
      <name val="Arial CE"/>
    </font>
    <font>
      <sz val="12"/>
      <color rgb="FFFF0000"/>
      <name val="Arial CE"/>
    </font>
    <font>
      <i/>
      <sz val="12"/>
      <color rgb="FF969696"/>
      <name val="Arial CE"/>
    </font>
    <font>
      <sz val="12"/>
      <name val="Arial CE"/>
    </font>
    <font>
      <sz val="12"/>
      <color rgb="FF969696"/>
      <name val="Arial CE"/>
    </font>
    <font>
      <b/>
      <sz val="14"/>
      <color rgb="FF960000"/>
      <name val="Arial CE"/>
    </font>
    <font>
      <u/>
      <sz val="12"/>
      <name val="Arial CE"/>
      <family val="2"/>
    </font>
    <font>
      <b/>
      <u/>
      <sz val="12"/>
      <name val="Arial CE"/>
      <charset val="238"/>
    </font>
    <font>
      <sz val="10"/>
      <name val="Arial CE"/>
      <family val="2"/>
    </font>
    <font>
      <u/>
      <sz val="10"/>
      <color theme="10"/>
      <name val="Calibri"/>
      <family val="2"/>
      <charset val="238"/>
      <scheme val="minor"/>
    </font>
    <font>
      <b/>
      <sz val="10"/>
      <name val="Trebuchet MS"/>
      <family val="2"/>
      <charset val="238"/>
    </font>
    <font>
      <sz val="10"/>
      <color theme="1"/>
      <name val="Trebuchet MS"/>
      <family val="2"/>
    </font>
    <font>
      <b/>
      <sz val="10"/>
      <color rgb="FF960000"/>
      <name val="Arial CE"/>
    </font>
    <font>
      <b/>
      <sz val="10"/>
      <color theme="5" tint="-0.249977111117893"/>
      <name val="Arial CE"/>
      <charset val="238"/>
    </font>
    <font>
      <b/>
      <sz val="10"/>
      <color rgb="FF003366"/>
      <name val="Arial CE"/>
      <charset val="238"/>
    </font>
    <font>
      <i/>
      <sz val="10"/>
      <color rgb="FF0000FF"/>
      <name val="Arial CE"/>
    </font>
    <font>
      <i/>
      <sz val="10"/>
      <color rgb="FF969696"/>
      <name val="Arial CE"/>
    </font>
    <font>
      <sz val="10"/>
      <color rgb="FF960000"/>
      <name val="Arial CE"/>
    </font>
  </fonts>
  <fills count="13">
    <fill>
      <patternFill patternType="none"/>
    </fill>
    <fill>
      <patternFill patternType="gray125"/>
    </fill>
    <fill>
      <patternFill patternType="solid">
        <fgColor rgb="FFFFFFCC"/>
      </patternFill>
    </fill>
    <fill>
      <patternFill patternType="solid">
        <fgColor rgb="FFD2D2D2"/>
      </patternFill>
    </fill>
    <fill>
      <patternFill patternType="solid">
        <fgColor theme="0" tint="-0.14999847407452621"/>
        <bgColor indexed="64"/>
      </patternFill>
    </fill>
    <fill>
      <patternFill patternType="solid">
        <fgColor theme="3" tint="0.59999389629810485"/>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indexed="13"/>
        <bgColor indexed="64"/>
      </patternFill>
    </fill>
    <fill>
      <patternFill patternType="solid">
        <fgColor rgb="FFB2EEBD"/>
        <bgColor indexed="64"/>
      </patternFill>
    </fill>
    <fill>
      <patternFill patternType="solid">
        <fgColor rgb="FFFFFF99"/>
        <bgColor indexed="64"/>
      </patternFill>
    </fill>
  </fills>
  <borders count="16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969696"/>
      </top>
      <bottom/>
      <diagonal/>
    </border>
    <border>
      <left/>
      <right style="hair">
        <color rgb="FF969696"/>
      </right>
      <top style="hair">
        <color rgb="FF969696"/>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style="hair">
        <color rgb="FF969696"/>
      </top>
      <bottom/>
      <diagonal/>
    </border>
    <border>
      <left style="hair">
        <color rgb="FF969696"/>
      </left>
      <right/>
      <top/>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medium">
        <color theme="1"/>
      </left>
      <right/>
      <top style="medium">
        <color theme="1"/>
      </top>
      <bottom style="medium">
        <color indexed="64"/>
      </bottom>
      <diagonal/>
    </border>
    <border>
      <left/>
      <right style="medium">
        <color theme="1"/>
      </right>
      <top style="medium">
        <color theme="1"/>
      </top>
      <bottom style="medium">
        <color indexed="64"/>
      </bottom>
      <diagonal/>
    </border>
    <border>
      <left/>
      <right style="medium">
        <color theme="1"/>
      </right>
      <top style="medium">
        <color theme="1"/>
      </top>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indexed="64"/>
      </top>
      <bottom/>
      <diagonal/>
    </border>
    <border>
      <left style="thin">
        <color theme="1"/>
      </left>
      <right style="medium">
        <color theme="1"/>
      </right>
      <top style="medium">
        <color indexed="64"/>
      </top>
      <bottom/>
      <diagonal/>
    </border>
    <border>
      <left style="medium">
        <color theme="1"/>
      </left>
      <right/>
      <top style="medium">
        <color indexed="64"/>
      </top>
      <bottom/>
      <diagonal/>
    </border>
    <border>
      <left style="medium">
        <color theme="1"/>
      </left>
      <right style="medium">
        <color theme="1"/>
      </right>
      <top style="medium">
        <color theme="1"/>
      </top>
      <bottom/>
      <diagonal/>
    </border>
    <border>
      <left style="medium">
        <color theme="1"/>
      </left>
      <right style="hair">
        <color theme="0" tint="-0.34998626667073579"/>
      </right>
      <top/>
      <bottom style="hair">
        <color theme="0" tint="-0.34998626667073579"/>
      </bottom>
      <diagonal/>
    </border>
    <border>
      <left style="hair">
        <color theme="0" tint="-0.34998626667073579"/>
      </left>
      <right style="medium">
        <color theme="1"/>
      </right>
      <top/>
      <bottom style="hair">
        <color theme="0" tint="-0.34998626667073579"/>
      </bottom>
      <diagonal/>
    </border>
    <border>
      <left/>
      <right/>
      <top style="medium">
        <color theme="1"/>
      </top>
      <bottom style="medium">
        <color indexed="64"/>
      </bottom>
      <diagonal/>
    </border>
    <border>
      <left/>
      <right style="thin">
        <color theme="1"/>
      </right>
      <top style="medium">
        <color indexed="64"/>
      </top>
      <bottom/>
      <diagonal/>
    </border>
    <border>
      <left/>
      <right style="medium">
        <color theme="1"/>
      </right>
      <top style="medium">
        <color theme="1"/>
      </top>
      <bottom style="medium">
        <color theme="1"/>
      </bottom>
      <diagonal/>
    </border>
    <border>
      <left/>
      <right style="hair">
        <color theme="0" tint="-0.34998626667073579"/>
      </right>
      <top/>
      <bottom style="hair">
        <color theme="0" tint="-0.34998626667073579"/>
      </bottom>
      <diagonal/>
    </border>
    <border>
      <left style="medium">
        <color theme="1"/>
      </left>
      <right/>
      <top/>
      <bottom/>
      <diagonal/>
    </border>
    <border>
      <left/>
      <right style="medium">
        <color theme="1"/>
      </right>
      <top/>
      <bottom/>
      <diagonal/>
    </border>
    <border>
      <left style="medium">
        <color theme="1"/>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theme="1"/>
      </right>
      <top style="hair">
        <color theme="0" tint="-0.34998626667073579"/>
      </top>
      <bottom style="hair">
        <color theme="0" tint="-0.34998626667073579"/>
      </bottom>
      <diagonal/>
    </border>
    <border>
      <left style="medium">
        <color theme="1"/>
      </left>
      <right/>
      <top/>
      <bottom style="medium">
        <color theme="1"/>
      </bottom>
      <diagonal/>
    </border>
    <border>
      <left/>
      <right style="medium">
        <color theme="1"/>
      </right>
      <top/>
      <bottom style="medium">
        <color theme="1"/>
      </bottom>
      <diagonal/>
    </border>
    <border>
      <left/>
      <right style="hair">
        <color theme="0" tint="-0.34998626667073579"/>
      </right>
      <top style="hair">
        <color theme="0" tint="-0.34998626667073579"/>
      </top>
      <bottom style="hair">
        <color theme="0" tint="-0.34998626667073579"/>
      </bottom>
      <diagonal/>
    </border>
    <border>
      <left/>
      <right/>
      <top/>
      <bottom style="medium">
        <color theme="1"/>
      </bottom>
      <diagonal/>
    </border>
    <border>
      <left style="medium">
        <color theme="1"/>
      </left>
      <right/>
      <top style="medium">
        <color theme="1"/>
      </top>
      <bottom/>
      <diagonal/>
    </border>
    <border>
      <left/>
      <right/>
      <top style="medium">
        <color theme="1"/>
      </top>
      <bottom/>
      <diagonal/>
    </border>
    <border>
      <left style="medium">
        <color theme="1"/>
      </left>
      <right/>
      <top/>
      <bottom style="hair">
        <color rgb="FF969696"/>
      </bottom>
      <diagonal/>
    </border>
    <border>
      <left style="medium">
        <color theme="1"/>
      </left>
      <right/>
      <top style="hair">
        <color rgb="FF969696"/>
      </top>
      <bottom style="hair">
        <color rgb="FF969696"/>
      </bottom>
      <diagonal/>
    </border>
    <border>
      <left/>
      <right style="medium">
        <color theme="1"/>
      </right>
      <top style="hair">
        <color rgb="FF969696"/>
      </top>
      <bottom style="hair">
        <color rgb="FF969696"/>
      </bottom>
      <diagonal/>
    </border>
    <border>
      <left style="medium">
        <color theme="1"/>
      </left>
      <right style="hair">
        <color rgb="FF969696"/>
      </right>
      <top style="hair">
        <color rgb="FF969696"/>
      </top>
      <bottom style="hair">
        <color rgb="FF969696"/>
      </bottom>
      <diagonal/>
    </border>
    <border>
      <left style="hair">
        <color rgb="FF969696"/>
      </left>
      <right style="medium">
        <color theme="1"/>
      </right>
      <top style="hair">
        <color rgb="FF969696"/>
      </top>
      <bottom style="hair">
        <color rgb="FF969696"/>
      </bottom>
      <diagonal/>
    </border>
    <border>
      <left style="medium">
        <color indexed="64"/>
      </left>
      <right/>
      <top style="medium">
        <color indexed="64"/>
      </top>
      <bottom style="medium">
        <color theme="1"/>
      </bottom>
      <diagonal/>
    </border>
    <border>
      <left/>
      <right style="thin">
        <color theme="1"/>
      </right>
      <top style="medium">
        <color indexed="64"/>
      </top>
      <bottom style="medium">
        <color theme="1"/>
      </bottom>
      <diagonal/>
    </border>
    <border>
      <left style="thin">
        <color theme="1"/>
      </left>
      <right/>
      <top style="medium">
        <color indexed="64"/>
      </top>
      <bottom style="medium">
        <color theme="1"/>
      </bottom>
      <diagonal/>
    </border>
    <border>
      <left style="thin">
        <color theme="1"/>
      </left>
      <right style="medium">
        <color indexed="64"/>
      </right>
      <top style="medium">
        <color indexed="64"/>
      </top>
      <bottom style="medium">
        <color theme="1"/>
      </bottom>
      <diagonal/>
    </border>
    <border>
      <left style="thin">
        <color theme="1"/>
      </left>
      <right style="thin">
        <color theme="1"/>
      </right>
      <top style="medium">
        <color indexed="64"/>
      </top>
      <bottom style="medium">
        <color theme="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medium">
        <color theme="1"/>
      </left>
      <right style="medium">
        <color theme="1"/>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theme="1"/>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top/>
      <bottom style="thin">
        <color indexed="64"/>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style="thin">
        <color indexed="8"/>
      </left>
      <right/>
      <top style="thin">
        <color indexed="8"/>
      </top>
      <bottom/>
      <diagonal/>
    </border>
    <border>
      <left style="thin">
        <color indexed="8"/>
      </left>
      <right style="thin">
        <color indexed="64"/>
      </right>
      <top style="thin">
        <color indexed="8"/>
      </top>
      <bottom/>
      <diagonal/>
    </border>
    <border>
      <left style="thin">
        <color indexed="64"/>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style="medium">
        <color theme="1"/>
      </left>
      <right style="medium">
        <color theme="1"/>
      </right>
      <top/>
      <bottom/>
      <diagonal/>
    </border>
    <border>
      <left style="thin">
        <color indexed="8"/>
      </left>
      <right style="thin">
        <color indexed="64"/>
      </right>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64"/>
      </left>
      <right/>
      <top style="thin">
        <color indexed="64"/>
      </top>
      <bottom style="thin">
        <color indexed="64"/>
      </bottom>
      <diagonal/>
    </border>
    <border>
      <left style="medium">
        <color theme="1"/>
      </left>
      <right style="medium">
        <color theme="1"/>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indexed="64"/>
      </right>
      <top/>
      <bottom style="thin">
        <color indexed="8"/>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medium">
        <color theme="1"/>
      </left>
      <right style="medium">
        <color theme="1"/>
      </right>
      <top style="thin">
        <color indexed="64"/>
      </top>
      <bottom style="medium">
        <color theme="1"/>
      </bottom>
      <diagonal/>
    </border>
    <border>
      <left style="thin">
        <color theme="1"/>
      </left>
      <right style="thin">
        <color theme="1"/>
      </right>
      <top style="thin">
        <color theme="1"/>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theme="1"/>
      </right>
      <top style="medium">
        <color indexed="64"/>
      </top>
      <bottom/>
      <diagonal/>
    </border>
    <border>
      <left style="thin">
        <color theme="1"/>
      </left>
      <right style="medium">
        <color indexed="64"/>
      </right>
      <top style="medium">
        <color indexed="64"/>
      </top>
      <bottom/>
      <diagonal/>
    </border>
    <border>
      <left style="medium">
        <color indexed="64"/>
      </left>
      <right style="medium">
        <color theme="1"/>
      </right>
      <top style="medium">
        <color theme="1"/>
      </top>
      <bottom/>
      <diagonal/>
    </border>
    <border>
      <left style="medium">
        <color theme="1"/>
      </left>
      <right style="medium">
        <color indexed="64"/>
      </right>
      <top style="medium">
        <color theme="1"/>
      </top>
      <bottom/>
      <diagonal/>
    </border>
    <border>
      <left style="medium">
        <color indexed="64"/>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style="medium">
        <color indexed="64"/>
      </left>
      <right style="hair">
        <color theme="0" tint="-0.34998626667073579"/>
      </right>
      <top/>
      <bottom style="hair">
        <color theme="0" tint="-0.34998626667073579"/>
      </bottom>
      <diagonal/>
    </border>
    <border>
      <left style="hair">
        <color theme="0" tint="-0.34998626667073579"/>
      </left>
      <right style="medium">
        <color indexed="64"/>
      </right>
      <top/>
      <bottom style="hair">
        <color theme="0" tint="-0.34998626667073579"/>
      </bottom>
      <diagonal/>
    </border>
    <border>
      <left style="medium">
        <color indexed="64"/>
      </left>
      <right/>
      <top/>
      <bottom/>
      <diagonal/>
    </border>
    <border>
      <left/>
      <right style="medium">
        <color indexed="64"/>
      </right>
      <top/>
      <bottom/>
      <diagonal/>
    </border>
    <border>
      <left style="medium">
        <color indexed="64"/>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indexed="64"/>
      </right>
      <top style="hair">
        <color theme="0" tint="-0.34998626667073579"/>
      </top>
      <bottom style="hair">
        <color theme="0" tint="-0.34998626667073579"/>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hair">
        <color rgb="FF969696"/>
      </right>
      <top style="hair">
        <color rgb="FF969696"/>
      </top>
      <bottom style="hair">
        <color rgb="FF969696"/>
      </bottom>
      <diagonal/>
    </border>
    <border>
      <left style="hair">
        <color rgb="FF969696"/>
      </left>
      <right style="medium">
        <color indexed="64"/>
      </right>
      <top style="hair">
        <color rgb="FF969696"/>
      </top>
      <bottom style="hair">
        <color rgb="FF969696"/>
      </bottom>
      <diagonal/>
    </border>
    <border>
      <left style="medium">
        <color theme="1"/>
      </left>
      <right/>
      <top style="medium">
        <color theme="1"/>
      </top>
      <bottom style="medium">
        <color theme="1"/>
      </bottom>
      <diagonal/>
    </border>
    <border>
      <left style="hair">
        <color theme="0" tint="-0.34998626667073579"/>
      </left>
      <right/>
      <top/>
      <bottom style="hair">
        <color theme="0" tint="-0.34998626667073579"/>
      </bottom>
      <diagonal/>
    </border>
    <border>
      <left style="hair">
        <color theme="0" tint="-0.34998626667073579"/>
      </left>
      <right/>
      <top style="hair">
        <color theme="0" tint="-0.34998626667073579"/>
      </top>
      <bottom style="hair">
        <color theme="0" tint="-0.34998626667073579"/>
      </bottom>
      <diagonal/>
    </border>
    <border>
      <left style="thin">
        <color theme="1"/>
      </left>
      <right/>
      <top style="medium">
        <color indexed="64"/>
      </top>
      <bottom/>
      <diagonal/>
    </border>
    <border>
      <left style="medium">
        <color indexed="64"/>
      </left>
      <right style="medium">
        <color indexed="64"/>
      </right>
      <top style="medium">
        <color indexed="64"/>
      </top>
      <bottom style="medium">
        <color theme="1"/>
      </bottom>
      <diagonal/>
    </border>
    <border>
      <left style="medium">
        <color indexed="64"/>
      </left>
      <right style="medium">
        <color indexed="64"/>
      </right>
      <top style="medium">
        <color indexed="64"/>
      </top>
      <bottom/>
      <diagonal/>
    </border>
    <border>
      <left style="medium">
        <color indexed="64"/>
      </left>
      <right style="medium">
        <color indexed="64"/>
      </right>
      <top style="medium">
        <color theme="1"/>
      </top>
      <bottom/>
      <diagonal/>
    </border>
    <border>
      <left style="medium">
        <color indexed="64"/>
      </left>
      <right style="medium">
        <color indexed="64"/>
      </right>
      <top style="medium">
        <color theme="1"/>
      </top>
      <bottom style="medium">
        <color theme="1"/>
      </bottom>
      <diagonal/>
    </border>
    <border>
      <left style="medium">
        <color indexed="64"/>
      </left>
      <right style="medium">
        <color indexed="64"/>
      </right>
      <top/>
      <bottom style="hair">
        <color theme="0" tint="-0.34998626667073579"/>
      </bottom>
      <diagonal/>
    </border>
    <border>
      <left style="medium">
        <color indexed="64"/>
      </left>
      <right style="medium">
        <color indexed="64"/>
      </right>
      <top/>
      <bottom/>
      <diagonal/>
    </border>
    <border>
      <left style="medium">
        <color indexed="64"/>
      </left>
      <right style="medium">
        <color indexed="64"/>
      </right>
      <top style="hair">
        <color theme="0" tint="-0.34998626667073579"/>
      </top>
      <bottom style="hair">
        <color theme="0" tint="-0.34998626667073579"/>
      </bottom>
      <diagonal/>
    </border>
    <border>
      <left style="medium">
        <color indexed="64"/>
      </left>
      <right style="medium">
        <color indexed="64"/>
      </right>
      <top/>
      <bottom style="medium">
        <color indexed="64"/>
      </bottom>
      <diagonal/>
    </border>
    <border>
      <left/>
      <right style="medium">
        <color theme="1"/>
      </right>
      <top style="medium">
        <color indexed="64"/>
      </top>
      <bottom style="medium">
        <color indexed="64"/>
      </bottom>
      <diagonal/>
    </border>
    <border>
      <left style="medium">
        <color theme="1"/>
      </left>
      <right/>
      <top style="medium">
        <color indexed="64"/>
      </top>
      <bottom style="medium">
        <color indexed="64"/>
      </bottom>
      <diagonal/>
    </border>
    <border>
      <left style="medium">
        <color indexed="64"/>
      </left>
      <right style="hair">
        <color theme="0" tint="-0.34998626667073579"/>
      </right>
      <top style="medium">
        <color indexed="64"/>
      </top>
      <bottom style="hair">
        <color theme="0" tint="-0.34998626667073579"/>
      </bottom>
      <diagonal/>
    </border>
    <border>
      <left style="hair">
        <color theme="0" tint="-0.34998626667073579"/>
      </left>
      <right style="medium">
        <color theme="1"/>
      </right>
      <top style="medium">
        <color indexed="64"/>
      </top>
      <bottom style="hair">
        <color theme="0" tint="-0.34998626667073579"/>
      </bottom>
      <diagonal/>
    </border>
    <border>
      <left style="medium">
        <color theme="1"/>
      </left>
      <right style="hair">
        <color theme="0" tint="-0.34998626667073579"/>
      </right>
      <top style="medium">
        <color indexed="64"/>
      </top>
      <bottom style="hair">
        <color theme="0" tint="-0.34998626667073579"/>
      </bottom>
      <diagonal/>
    </border>
    <border>
      <left style="medium">
        <color indexed="64"/>
      </left>
      <right style="hair">
        <color theme="0" tint="-0.34998626667073579"/>
      </right>
      <top style="hair">
        <color theme="0" tint="-0.34998626667073579"/>
      </top>
      <bottom style="medium">
        <color indexed="64"/>
      </bottom>
      <diagonal/>
    </border>
    <border>
      <left style="hair">
        <color theme="0" tint="-0.34998626667073579"/>
      </left>
      <right style="medium">
        <color theme="1"/>
      </right>
      <top style="hair">
        <color theme="0" tint="-0.34998626667073579"/>
      </top>
      <bottom style="medium">
        <color indexed="64"/>
      </bottom>
      <diagonal/>
    </border>
    <border>
      <left style="medium">
        <color theme="1"/>
      </left>
      <right style="hair">
        <color theme="0" tint="-0.34998626667073579"/>
      </right>
      <top style="hair">
        <color theme="0" tint="-0.34998626667073579"/>
      </top>
      <bottom style="medium">
        <color indexed="64"/>
      </bottom>
      <diagonal/>
    </border>
    <border>
      <left style="hair">
        <color theme="0" tint="-0.34998626667073579"/>
      </left>
      <right style="medium">
        <color indexed="64"/>
      </right>
      <top style="hair">
        <color theme="0" tint="-0.34998626667073579"/>
      </top>
      <bottom style="medium">
        <color indexed="64"/>
      </bottom>
      <diagonal/>
    </border>
    <border>
      <left/>
      <right style="medium">
        <color theme="1"/>
      </right>
      <top/>
      <bottom style="medium">
        <color indexed="64"/>
      </bottom>
      <diagonal/>
    </border>
    <border>
      <left style="thin">
        <color indexed="64"/>
      </left>
      <right style="thin">
        <color indexed="64"/>
      </right>
      <top/>
      <bottom style="thin">
        <color indexed="64"/>
      </bottom>
      <diagonal/>
    </border>
    <border>
      <left/>
      <right/>
      <top style="medium">
        <color indexed="64"/>
      </top>
      <bottom style="medium">
        <color theme="1"/>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hair">
        <color theme="0" tint="-0.34998626667073579"/>
      </left>
      <right style="medium">
        <color indexed="64"/>
      </right>
      <top style="medium">
        <color indexed="64"/>
      </top>
      <bottom style="hair">
        <color theme="0" tint="-0.34998626667073579"/>
      </bottom>
      <diagonal/>
    </border>
  </borders>
  <cellStyleXfs count="7">
    <xf numFmtId="0" fontId="0" fillId="0" borderId="0"/>
    <xf numFmtId="43" fontId="17" fillId="0" borderId="0" applyFont="0" applyFill="0" applyBorder="0" applyAlignment="0" applyProtection="0"/>
    <xf numFmtId="0" fontId="18" fillId="0" borderId="0" applyNumberFormat="0" applyFill="0" applyBorder="0" applyAlignment="0" applyProtection="0"/>
    <xf numFmtId="9" fontId="17" fillId="0" borderId="0" applyFont="0" applyFill="0" applyBorder="0" applyAlignment="0" applyProtection="0"/>
    <xf numFmtId="0" fontId="1" fillId="8" borderId="0" applyNumberFormat="0" applyBorder="0" applyAlignment="0" applyProtection="0"/>
    <xf numFmtId="0" fontId="51" fillId="0" borderId="0"/>
    <xf numFmtId="0" fontId="51" fillId="0" borderId="0"/>
  </cellStyleXfs>
  <cellXfs count="913">
    <xf numFmtId="0" fontId="0" fillId="0" borderId="0" xfId="0"/>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0" fillId="0" borderId="0" xfId="0" applyAlignment="1">
      <alignment horizontal="center" vertical="center" wrapText="1"/>
    </xf>
    <xf numFmtId="0" fontId="22" fillId="0" borderId="0" xfId="0" applyFont="1" applyAlignment="1"/>
    <xf numFmtId="0" fontId="23" fillId="0" borderId="0" xfId="0" applyFont="1" applyAlignment="1">
      <alignment vertical="center"/>
    </xf>
    <xf numFmtId="0" fontId="24"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0" fillId="0" borderId="0" xfId="0" applyAlignment="1">
      <alignment horizontal="center" vertical="center"/>
    </xf>
    <xf numFmtId="0" fontId="0" fillId="0" borderId="0" xfId="0" applyFont="1" applyAlignment="1">
      <alignment horizontal="left" vertical="center"/>
    </xf>
    <xf numFmtId="0" fontId="5" fillId="0" borderId="0" xfId="0" applyFont="1" applyAlignment="1" applyProtection="1">
      <alignment horizontal="left" vertical="center"/>
    </xf>
    <xf numFmtId="0" fontId="0" fillId="0" borderId="0" xfId="0" applyFont="1" applyAlignment="1">
      <alignment vertical="center"/>
    </xf>
    <xf numFmtId="0" fontId="0" fillId="0" borderId="11" xfId="0" applyFont="1" applyBorder="1" applyAlignment="1" applyProtection="1">
      <alignment vertical="center"/>
    </xf>
    <xf numFmtId="0" fontId="0" fillId="0" borderId="0" xfId="0" applyFont="1" applyAlignment="1" applyProtection="1">
      <alignment vertical="center"/>
    </xf>
    <xf numFmtId="0" fontId="0" fillId="0" borderId="9" xfId="0" applyFont="1" applyBorder="1" applyAlignment="1" applyProtection="1">
      <alignment vertical="center"/>
    </xf>
    <xf numFmtId="0" fontId="0" fillId="0" borderId="10" xfId="0" applyFont="1" applyBorder="1" applyAlignment="1" applyProtection="1">
      <alignment vertical="center"/>
    </xf>
    <xf numFmtId="0" fontId="2" fillId="0" borderId="11" xfId="0" applyFont="1" applyBorder="1" applyAlignment="1" applyProtection="1">
      <alignment vertical="center"/>
    </xf>
    <xf numFmtId="0" fontId="2" fillId="0" borderId="0" xfId="0" applyFont="1" applyAlignment="1" applyProtection="1">
      <alignment vertical="center"/>
    </xf>
    <xf numFmtId="0" fontId="3" fillId="0" borderId="11" xfId="0" applyFont="1" applyBorder="1" applyAlignment="1" applyProtection="1">
      <alignment vertical="center"/>
    </xf>
    <xf numFmtId="0" fontId="0" fillId="0" borderId="0" xfId="0" applyFont="1" applyBorder="1" applyAlignment="1">
      <alignment vertical="center"/>
    </xf>
    <xf numFmtId="0" fontId="0" fillId="0" borderId="0" xfId="0" applyFont="1" applyBorder="1" applyAlignment="1" applyProtection="1">
      <alignment vertical="center"/>
    </xf>
    <xf numFmtId="0" fontId="0" fillId="0" borderId="14" xfId="0" applyFont="1" applyBorder="1" applyAlignment="1" applyProtection="1">
      <alignment vertical="center"/>
    </xf>
    <xf numFmtId="0" fontId="27" fillId="0" borderId="15" xfId="0" applyFont="1" applyBorder="1" applyAlignment="1" applyProtection="1">
      <alignment horizontal="center" vertical="center" wrapText="1"/>
    </xf>
    <xf numFmtId="0" fontId="27" fillId="0" borderId="16" xfId="0" applyFont="1" applyBorder="1" applyAlignment="1" applyProtection="1">
      <alignment horizontal="center" vertical="center" wrapText="1"/>
    </xf>
    <xf numFmtId="0" fontId="27" fillId="0" borderId="17" xfId="0" applyFont="1" applyBorder="1" applyAlignment="1" applyProtection="1">
      <alignment horizontal="center" vertical="center" wrapText="1"/>
    </xf>
    <xf numFmtId="0" fontId="0" fillId="0" borderId="18" xfId="0" applyFont="1" applyBorder="1" applyAlignment="1" applyProtection="1">
      <alignment vertical="center"/>
    </xf>
    <xf numFmtId="0" fontId="0" fillId="0" borderId="12" xfId="0" applyFont="1" applyBorder="1" applyAlignment="1" applyProtection="1">
      <alignment vertical="center"/>
    </xf>
    <xf numFmtId="0" fontId="4" fillId="0" borderId="11" xfId="0" applyFont="1" applyBorder="1" applyAlignment="1" applyProtection="1">
      <alignment vertical="center"/>
    </xf>
    <xf numFmtId="0" fontId="0" fillId="0" borderId="0" xfId="0" applyProtection="1">
      <protection locked="0"/>
    </xf>
    <xf numFmtId="0" fontId="0" fillId="0" borderId="11" xfId="0" applyBorder="1" applyAlignment="1">
      <alignment vertical="center"/>
    </xf>
    <xf numFmtId="0" fontId="0" fillId="0" borderId="10" xfId="0" applyFont="1" applyBorder="1" applyAlignment="1" applyProtection="1">
      <alignment vertical="center"/>
      <protection locked="0"/>
    </xf>
    <xf numFmtId="0" fontId="0" fillId="0" borderId="0" xfId="0" applyFont="1" applyAlignment="1">
      <alignment horizontal="center" vertical="center" wrapText="1"/>
    </xf>
    <xf numFmtId="0" fontId="7" fillId="3" borderId="16" xfId="0" applyFont="1" applyFill="1" applyBorder="1" applyAlignment="1" applyProtection="1">
      <alignment horizontal="center" vertical="center" wrapText="1"/>
    </xf>
    <xf numFmtId="0" fontId="7" fillId="3" borderId="16" xfId="0" applyFont="1" applyFill="1" applyBorder="1" applyAlignment="1" applyProtection="1">
      <alignment horizontal="center" vertical="center" wrapText="1"/>
      <protection locked="0"/>
    </xf>
    <xf numFmtId="0" fontId="0" fillId="0" borderId="12" xfId="0" applyBorder="1" applyAlignment="1" applyProtection="1">
      <alignment vertical="center"/>
    </xf>
    <xf numFmtId="165" fontId="29" fillId="0" borderId="12" xfId="0" applyNumberFormat="1" applyFont="1" applyBorder="1" applyAlignment="1" applyProtection="1"/>
    <xf numFmtId="165" fontId="29" fillId="0" borderId="13" xfId="0" applyNumberFormat="1" applyFont="1" applyBorder="1" applyAlignment="1" applyProtection="1"/>
    <xf numFmtId="4" fontId="8" fillId="0" borderId="0" xfId="0" applyNumberFormat="1" applyFont="1" applyAlignment="1">
      <alignment vertical="center"/>
    </xf>
    <xf numFmtId="0" fontId="22" fillId="0" borderId="19" xfId="0" applyFont="1" applyBorder="1" applyAlignment="1" applyProtection="1"/>
    <xf numFmtId="0" fontId="22" fillId="0" borderId="0" xfId="0" applyFont="1" applyBorder="1" applyAlignment="1" applyProtection="1"/>
    <xf numFmtId="165" fontId="22" fillId="0" borderId="0" xfId="0" applyNumberFormat="1" applyFont="1" applyBorder="1" applyAlignment="1" applyProtection="1"/>
    <xf numFmtId="165" fontId="22" fillId="0" borderId="14" xfId="0" applyNumberFormat="1" applyFont="1" applyBorder="1" applyAlignment="1" applyProtection="1"/>
    <xf numFmtId="0" fontId="22" fillId="0" borderId="0" xfId="0" applyFont="1" applyAlignment="1">
      <alignment horizontal="left"/>
    </xf>
    <xf numFmtId="0" fontId="22" fillId="0" borderId="0" xfId="0" applyFont="1" applyAlignment="1">
      <alignment horizontal="center"/>
    </xf>
    <xf numFmtId="4" fontId="22" fillId="0" borderId="0" xfId="0" applyNumberFormat="1" applyFont="1" applyAlignment="1">
      <alignment vertical="center"/>
    </xf>
    <xf numFmtId="0" fontId="7" fillId="0" borderId="23" xfId="0" applyFont="1" applyBorder="1" applyAlignment="1" applyProtection="1">
      <alignment horizontal="center" vertical="center"/>
    </xf>
    <xf numFmtId="49" fontId="7" fillId="0" borderId="23" xfId="0" applyNumberFormat="1"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3" xfId="0" applyFont="1" applyBorder="1" applyAlignment="1" applyProtection="1">
      <alignment horizontal="center" vertical="center" wrapText="1"/>
    </xf>
    <xf numFmtId="4" fontId="7" fillId="0" borderId="23" xfId="0" applyNumberFormat="1" applyFont="1" applyBorder="1" applyAlignment="1" applyProtection="1">
      <alignment vertical="center"/>
    </xf>
    <xf numFmtId="4" fontId="7" fillId="2" borderId="23" xfId="0" applyNumberFormat="1" applyFont="1" applyFill="1" applyBorder="1" applyAlignment="1" applyProtection="1">
      <alignment vertical="center"/>
      <protection locked="0"/>
    </xf>
    <xf numFmtId="0" fontId="27" fillId="2" borderId="19" xfId="0" applyFont="1" applyFill="1" applyBorder="1" applyAlignment="1" applyProtection="1">
      <alignment horizontal="left" vertical="center"/>
      <protection locked="0"/>
    </xf>
    <xf numFmtId="0" fontId="27" fillId="0" borderId="0" xfId="0" applyFont="1" applyBorder="1" applyAlignment="1" applyProtection="1">
      <alignment horizontal="center" vertical="center"/>
    </xf>
    <xf numFmtId="165" fontId="27" fillId="0" borderId="0" xfId="0" applyNumberFormat="1" applyFont="1" applyBorder="1" applyAlignment="1" applyProtection="1">
      <alignment vertical="center"/>
    </xf>
    <xf numFmtId="165" fontId="27" fillId="0" borderId="14" xfId="0" applyNumberFormat="1" applyFont="1" applyBorder="1" applyAlignment="1" applyProtection="1">
      <alignment vertical="center"/>
    </xf>
    <xf numFmtId="0" fontId="7" fillId="0" borderId="0" xfId="0" applyFont="1" applyAlignment="1">
      <alignment horizontal="left" vertical="center"/>
    </xf>
    <xf numFmtId="4" fontId="0" fillId="0" borderId="0" xfId="0" applyNumberFormat="1" applyFont="1" applyAlignment="1">
      <alignment vertical="center"/>
    </xf>
    <xf numFmtId="0" fontId="0" fillId="0" borderId="19" xfId="0" applyFont="1" applyBorder="1" applyAlignment="1" applyProtection="1">
      <alignment vertical="center"/>
    </xf>
    <xf numFmtId="0" fontId="0" fillId="0" borderId="0" xfId="0" applyBorder="1" applyAlignment="1" applyProtection="1">
      <alignment vertical="center"/>
    </xf>
    <xf numFmtId="0" fontId="23" fillId="0" borderId="19" xfId="0" applyFont="1" applyBorder="1" applyAlignment="1" applyProtection="1">
      <alignment vertical="center"/>
    </xf>
    <xf numFmtId="0" fontId="23" fillId="0" borderId="0" xfId="0" applyFont="1" applyBorder="1" applyAlignment="1" applyProtection="1">
      <alignment vertical="center"/>
    </xf>
    <xf numFmtId="0" fontId="23" fillId="0" borderId="14" xfId="0" applyFont="1" applyBorder="1" applyAlignment="1" applyProtection="1">
      <alignment vertical="center"/>
    </xf>
    <xf numFmtId="0" fontId="23" fillId="0" borderId="0" xfId="0" applyFont="1" applyAlignment="1">
      <alignment horizontal="left" vertical="center"/>
    </xf>
    <xf numFmtId="0" fontId="24" fillId="0" borderId="19" xfId="0" applyFont="1" applyBorder="1" applyAlignment="1" applyProtection="1">
      <alignment vertical="center"/>
    </xf>
    <xf numFmtId="0" fontId="24" fillId="0" borderId="0" xfId="0" applyFont="1" applyBorder="1" applyAlignment="1" applyProtection="1">
      <alignment vertical="center"/>
    </xf>
    <xf numFmtId="0" fontId="24" fillId="0" borderId="14" xfId="0" applyFont="1" applyBorder="1" applyAlignment="1" applyProtection="1">
      <alignment vertical="center"/>
    </xf>
    <xf numFmtId="0" fontId="24" fillId="0" borderId="0" xfId="0" applyFont="1" applyAlignment="1">
      <alignment horizontal="left" vertical="center"/>
    </xf>
    <xf numFmtId="0" fontId="25" fillId="0" borderId="19" xfId="0" applyFont="1" applyBorder="1" applyAlignment="1" applyProtection="1">
      <alignment vertical="center"/>
    </xf>
    <xf numFmtId="0" fontId="25" fillId="0" borderId="0" xfId="0" applyFont="1" applyBorder="1" applyAlignment="1" applyProtection="1">
      <alignment vertical="center"/>
    </xf>
    <xf numFmtId="0" fontId="25" fillId="0" borderId="14" xfId="0" applyFont="1" applyBorder="1" applyAlignment="1" applyProtection="1">
      <alignment vertical="center"/>
    </xf>
    <xf numFmtId="0" fontId="25" fillId="0" borderId="0" xfId="0" applyFont="1" applyAlignment="1">
      <alignment horizontal="left" vertical="center"/>
    </xf>
    <xf numFmtId="0" fontId="26" fillId="0" borderId="19" xfId="0" applyFont="1" applyBorder="1" applyAlignment="1" applyProtection="1">
      <alignment vertical="center"/>
    </xf>
    <xf numFmtId="0" fontId="26" fillId="0" borderId="0" xfId="0" applyFont="1" applyBorder="1" applyAlignment="1" applyProtection="1">
      <alignment vertical="center"/>
    </xf>
    <xf numFmtId="0" fontId="26" fillId="0" borderId="14" xfId="0" applyFont="1" applyBorder="1" applyAlignment="1" applyProtection="1">
      <alignment vertical="center"/>
    </xf>
    <xf numFmtId="0" fontId="26" fillId="0" borderId="0" xfId="0" applyFont="1" applyAlignment="1">
      <alignment horizontal="left" vertical="center"/>
    </xf>
    <xf numFmtId="0" fontId="32" fillId="0" borderId="23" xfId="0" applyFont="1" applyBorder="1" applyAlignment="1" applyProtection="1">
      <alignment horizontal="center" vertical="center"/>
    </xf>
    <xf numFmtId="49" fontId="32" fillId="0" borderId="23" xfId="0" applyNumberFormat="1" applyFont="1" applyBorder="1" applyAlignment="1" applyProtection="1">
      <alignment horizontal="left" vertical="center" wrapText="1"/>
    </xf>
    <xf numFmtId="0" fontId="32" fillId="0" borderId="23" xfId="0" applyFont="1" applyBorder="1" applyAlignment="1" applyProtection="1">
      <alignment horizontal="left" vertical="center" wrapText="1"/>
    </xf>
    <xf numFmtId="0" fontId="32" fillId="0" borderId="23" xfId="0" applyFont="1" applyBorder="1" applyAlignment="1" applyProtection="1">
      <alignment horizontal="center" vertical="center" wrapText="1"/>
    </xf>
    <xf numFmtId="4" fontId="32" fillId="0" borderId="23" xfId="0" applyNumberFormat="1" applyFont="1" applyBorder="1" applyAlignment="1" applyProtection="1">
      <alignment vertical="center"/>
    </xf>
    <xf numFmtId="4" fontId="32" fillId="2" borderId="23" xfId="0" applyNumberFormat="1" applyFont="1" applyFill="1" applyBorder="1" applyAlignment="1" applyProtection="1">
      <alignment vertical="center"/>
      <protection locked="0"/>
    </xf>
    <xf numFmtId="0" fontId="32" fillId="2" borderId="19" xfId="0" applyFont="1" applyFill="1" applyBorder="1" applyAlignment="1" applyProtection="1">
      <alignment horizontal="left" vertical="center"/>
      <protection locked="0"/>
    </xf>
    <xf numFmtId="0" fontId="32" fillId="0" borderId="0" xfId="0" applyFont="1" applyBorder="1" applyAlignment="1" applyProtection="1">
      <alignment horizontal="center" vertical="center"/>
    </xf>
    <xf numFmtId="0" fontId="26" fillId="0" borderId="20" xfId="0" applyFont="1" applyBorder="1" applyAlignment="1" applyProtection="1">
      <alignment vertical="center"/>
    </xf>
    <xf numFmtId="0" fontId="26" fillId="0" borderId="21" xfId="0" applyFont="1" applyBorder="1" applyAlignment="1" applyProtection="1">
      <alignment vertical="center"/>
    </xf>
    <xf numFmtId="0" fontId="26" fillId="0" borderId="22" xfId="0" applyFont="1" applyBorder="1" applyAlignment="1" applyProtection="1">
      <alignment vertical="center"/>
    </xf>
    <xf numFmtId="0" fontId="27" fillId="2" borderId="20" xfId="0" applyFont="1" applyFill="1" applyBorder="1" applyAlignment="1" applyProtection="1">
      <alignment horizontal="left" vertical="center"/>
      <protection locked="0"/>
    </xf>
    <xf numFmtId="0" fontId="27" fillId="0" borderId="21" xfId="0" applyFont="1" applyBorder="1" applyAlignment="1" applyProtection="1">
      <alignment horizontal="center" vertical="center"/>
    </xf>
    <xf numFmtId="0" fontId="0" fillId="0" borderId="21" xfId="0" applyFont="1" applyBorder="1" applyAlignment="1" applyProtection="1">
      <alignment vertical="center"/>
    </xf>
    <xf numFmtId="165" fontId="27" fillId="0" borderId="21" xfId="0" applyNumberFormat="1" applyFont="1" applyBorder="1" applyAlignment="1" applyProtection="1">
      <alignment vertical="center"/>
    </xf>
    <xf numFmtId="165" fontId="27" fillId="0" borderId="22" xfId="0" applyNumberFormat="1" applyFont="1" applyBorder="1" applyAlignment="1" applyProtection="1">
      <alignment vertical="center"/>
    </xf>
    <xf numFmtId="0" fontId="0" fillId="0" borderId="20" xfId="0" applyFont="1" applyBorder="1" applyAlignment="1" applyProtection="1">
      <alignment vertical="center"/>
    </xf>
    <xf numFmtId="0" fontId="0" fillId="0" borderId="21" xfId="0" applyBorder="1" applyAlignment="1" applyProtection="1">
      <alignment vertical="center"/>
    </xf>
    <xf numFmtId="0" fontId="0" fillId="0" borderId="22" xfId="0" applyFont="1" applyBorder="1" applyAlignment="1" applyProtection="1">
      <alignment vertical="center"/>
    </xf>
    <xf numFmtId="0" fontId="24" fillId="0" borderId="20" xfId="0" applyFont="1" applyBorder="1" applyAlignment="1" applyProtection="1">
      <alignment vertical="center"/>
    </xf>
    <xf numFmtId="0" fontId="24" fillId="0" borderId="21" xfId="0" applyFont="1" applyBorder="1" applyAlignment="1" applyProtection="1">
      <alignment vertical="center"/>
    </xf>
    <xf numFmtId="0" fontId="24" fillId="0" borderId="22" xfId="0" applyFont="1" applyBorder="1" applyAlignment="1" applyProtection="1">
      <alignment vertical="center"/>
    </xf>
    <xf numFmtId="0" fontId="0" fillId="0" borderId="0" xfId="0" applyAlignment="1">
      <alignment vertical="top"/>
    </xf>
    <xf numFmtId="0" fontId="9" fillId="0" borderId="1" xfId="0" applyFont="1" applyBorder="1" applyAlignment="1">
      <alignment vertical="center" wrapText="1"/>
    </xf>
    <xf numFmtId="0" fontId="9" fillId="0" borderId="2" xfId="0" applyFont="1" applyBorder="1" applyAlignment="1">
      <alignment vertical="center" wrapText="1"/>
    </xf>
    <xf numFmtId="0" fontId="9" fillId="0" borderId="3" xfId="0" applyFont="1" applyBorder="1" applyAlignment="1">
      <alignment vertical="center" wrapText="1"/>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4" xfId="0" applyFont="1" applyBorder="1" applyAlignment="1">
      <alignment vertical="center" wrapText="1"/>
    </xf>
    <xf numFmtId="0" fontId="9" fillId="0" borderId="5" xfId="0" applyFont="1" applyBorder="1" applyAlignment="1">
      <alignment vertical="center" wrapText="1"/>
    </xf>
    <xf numFmtId="0" fontId="11" fillId="0" borderId="0" xfId="0" applyFont="1" applyBorder="1" applyAlignment="1">
      <alignment horizontal="left" vertical="center" wrapText="1"/>
    </xf>
    <xf numFmtId="0" fontId="12" fillId="0" borderId="0" xfId="0" applyFont="1" applyBorder="1" applyAlignment="1">
      <alignment horizontal="left" vertical="center" wrapText="1"/>
    </xf>
    <xf numFmtId="0" fontId="12" fillId="0" borderId="4" xfId="0" applyFont="1" applyBorder="1" applyAlignment="1">
      <alignment vertical="center" wrapText="1"/>
    </xf>
    <xf numFmtId="0" fontId="12" fillId="0" borderId="0" xfId="0" applyFont="1" applyBorder="1" applyAlignment="1">
      <alignment vertical="center" wrapText="1"/>
    </xf>
    <xf numFmtId="0" fontId="12" fillId="0" borderId="0" xfId="0" applyFont="1" applyBorder="1" applyAlignment="1">
      <alignment horizontal="left" vertical="center"/>
    </xf>
    <xf numFmtId="0" fontId="12" fillId="0" borderId="0" xfId="0" applyFont="1" applyBorder="1" applyAlignment="1">
      <alignment vertical="center"/>
    </xf>
    <xf numFmtId="49" fontId="12" fillId="0" borderId="0" xfId="0" applyNumberFormat="1" applyFont="1" applyBorder="1" applyAlignment="1">
      <alignment vertical="center" wrapText="1"/>
    </xf>
    <xf numFmtId="0" fontId="9" fillId="0" borderId="6" xfId="0" applyFont="1" applyBorder="1" applyAlignment="1">
      <alignment vertical="center" wrapText="1"/>
    </xf>
    <xf numFmtId="0" fontId="13" fillId="0" borderId="7" xfId="0" applyFont="1" applyBorder="1" applyAlignment="1">
      <alignment vertical="center" wrapText="1"/>
    </xf>
    <xf numFmtId="0" fontId="9" fillId="0" borderId="8" xfId="0" applyFont="1" applyBorder="1" applyAlignment="1">
      <alignment vertical="center" wrapText="1"/>
    </xf>
    <xf numFmtId="0" fontId="9" fillId="0" borderId="0" xfId="0" applyFont="1" applyBorder="1" applyAlignment="1">
      <alignment vertical="top"/>
    </xf>
    <xf numFmtId="0" fontId="9" fillId="0" borderId="0" xfId="0" applyFont="1" applyAlignment="1">
      <alignment vertical="top"/>
    </xf>
    <xf numFmtId="0" fontId="9" fillId="0" borderId="1" xfId="0" applyFont="1" applyBorder="1" applyAlignment="1">
      <alignment horizontal="left" vertical="center"/>
    </xf>
    <xf numFmtId="0" fontId="9" fillId="0" borderId="2"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5" xfId="0" applyFont="1" applyBorder="1" applyAlignment="1">
      <alignment horizontal="left" vertical="center"/>
    </xf>
    <xf numFmtId="0" fontId="11" fillId="0" borderId="0" xfId="0" applyFont="1" applyBorder="1" applyAlignment="1">
      <alignment horizontal="left" vertical="center"/>
    </xf>
    <xf numFmtId="0" fontId="14" fillId="0" borderId="0" xfId="0" applyFont="1" applyAlignment="1">
      <alignment horizontal="left" vertical="center"/>
    </xf>
    <xf numFmtId="0" fontId="11" fillId="0" borderId="7" xfId="0" applyFont="1" applyBorder="1" applyAlignment="1">
      <alignment horizontal="left" vertical="center"/>
    </xf>
    <xf numFmtId="0" fontId="11" fillId="0" borderId="7" xfId="0" applyFont="1" applyBorder="1" applyAlignment="1">
      <alignment horizontal="center" vertical="center"/>
    </xf>
    <xf numFmtId="0" fontId="14" fillId="0" borderId="7" xfId="0" applyFont="1" applyBorder="1" applyAlignment="1">
      <alignment horizontal="left" vertical="center"/>
    </xf>
    <xf numFmtId="0" fontId="15" fillId="0" borderId="0" xfId="0" applyFont="1" applyBorder="1" applyAlignment="1">
      <alignment horizontal="left" vertical="center"/>
    </xf>
    <xf numFmtId="0" fontId="12" fillId="0" borderId="0" xfId="0" applyFont="1" applyAlignment="1">
      <alignment horizontal="left" vertical="center"/>
    </xf>
    <xf numFmtId="0" fontId="12" fillId="0" borderId="0" xfId="0" applyFont="1" applyBorder="1" applyAlignment="1">
      <alignment horizontal="center" vertical="center"/>
    </xf>
    <xf numFmtId="0" fontId="12" fillId="0" borderId="4" xfId="0" applyFont="1" applyBorder="1" applyAlignment="1">
      <alignment horizontal="left" vertical="center"/>
    </xf>
    <xf numFmtId="0" fontId="12" fillId="0" borderId="0" xfId="0" applyFont="1" applyFill="1" applyBorder="1" applyAlignment="1">
      <alignment horizontal="left" vertical="center"/>
    </xf>
    <xf numFmtId="0" fontId="12" fillId="0" borderId="0" xfId="0" applyFont="1" applyFill="1" applyBorder="1" applyAlignment="1">
      <alignment horizontal="center" vertical="center"/>
    </xf>
    <xf numFmtId="0" fontId="9" fillId="0" borderId="6" xfId="0" applyFont="1" applyBorder="1" applyAlignment="1">
      <alignment horizontal="left" vertical="center"/>
    </xf>
    <xf numFmtId="0" fontId="13" fillId="0" borderId="7" xfId="0" applyFont="1" applyBorder="1" applyAlignment="1">
      <alignment horizontal="left" vertical="center"/>
    </xf>
    <xf numFmtId="0" fontId="9" fillId="0" borderId="8" xfId="0" applyFont="1" applyBorder="1" applyAlignment="1">
      <alignment horizontal="left" vertical="center"/>
    </xf>
    <xf numFmtId="0" fontId="9" fillId="0" borderId="0" xfId="0" applyFont="1" applyBorder="1" applyAlignment="1">
      <alignment horizontal="left" vertical="center"/>
    </xf>
    <xf numFmtId="0" fontId="13" fillId="0" borderId="0" xfId="0" applyFont="1" applyBorder="1" applyAlignment="1">
      <alignment horizontal="left" vertical="center"/>
    </xf>
    <xf numFmtId="0" fontId="14" fillId="0" borderId="0" xfId="0" applyFont="1" applyBorder="1" applyAlignment="1">
      <alignment horizontal="left" vertical="center"/>
    </xf>
    <xf numFmtId="0" fontId="12" fillId="0" borderId="7" xfId="0" applyFont="1" applyBorder="1" applyAlignment="1">
      <alignment horizontal="left" vertical="center"/>
    </xf>
    <xf numFmtId="0" fontId="9" fillId="0" borderId="0" xfId="0" applyFont="1" applyBorder="1" applyAlignment="1">
      <alignment horizontal="left" vertical="center" wrapText="1"/>
    </xf>
    <xf numFmtId="0" fontId="12" fillId="0" borderId="0" xfId="0" applyFont="1" applyBorder="1" applyAlignment="1">
      <alignment horizontal="center" vertical="center" wrapText="1"/>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5" xfId="0" applyFont="1" applyBorder="1" applyAlignment="1">
      <alignment horizontal="left" vertical="center" wrapText="1"/>
    </xf>
    <xf numFmtId="0" fontId="14" fillId="0" borderId="4" xfId="0" applyFont="1" applyBorder="1" applyAlignment="1">
      <alignment horizontal="left" vertical="center" wrapText="1"/>
    </xf>
    <xf numFmtId="0" fontId="14" fillId="0" borderId="5"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2" fillId="0" borderId="5" xfId="0" applyFont="1" applyBorder="1" applyAlignment="1">
      <alignment horizontal="left" vertical="center"/>
    </xf>
    <xf numFmtId="0" fontId="12" fillId="0" borderId="6" xfId="0" applyFont="1" applyBorder="1" applyAlignment="1">
      <alignment horizontal="left" vertical="center" wrapText="1"/>
    </xf>
    <xf numFmtId="0" fontId="12" fillId="0" borderId="7" xfId="0" applyFont="1" applyBorder="1" applyAlignment="1">
      <alignment horizontal="left" vertical="center" wrapText="1"/>
    </xf>
    <xf numFmtId="0" fontId="12" fillId="0" borderId="8" xfId="0" applyFont="1" applyBorder="1" applyAlignment="1">
      <alignment horizontal="left" vertical="center" wrapText="1"/>
    </xf>
    <xf numFmtId="0" fontId="12" fillId="0" borderId="0" xfId="0" applyFont="1" applyBorder="1" applyAlignment="1">
      <alignment horizontal="left" vertical="top"/>
    </xf>
    <xf numFmtId="0" fontId="12" fillId="0" borderId="0" xfId="0" applyFont="1" applyBorder="1" applyAlignment="1">
      <alignment horizontal="center" vertical="top"/>
    </xf>
    <xf numFmtId="0" fontId="12" fillId="0" borderId="6" xfId="0" applyFont="1" applyBorder="1" applyAlignment="1">
      <alignment horizontal="left" vertical="center"/>
    </xf>
    <xf numFmtId="0" fontId="12" fillId="0" borderId="8" xfId="0" applyFont="1" applyBorder="1" applyAlignment="1">
      <alignment horizontal="left" vertical="center"/>
    </xf>
    <xf numFmtId="0" fontId="14" fillId="0" borderId="0" xfId="0" applyFont="1" applyAlignment="1">
      <alignment vertical="center"/>
    </xf>
    <xf numFmtId="0" fontId="11" fillId="0" borderId="0" xfId="0" applyFont="1" applyBorder="1" applyAlignment="1">
      <alignment vertical="center"/>
    </xf>
    <xf numFmtId="0" fontId="14" fillId="0" borderId="7" xfId="0" applyFont="1" applyBorder="1" applyAlignment="1">
      <alignment vertical="center"/>
    </xf>
    <xf numFmtId="0" fontId="11" fillId="0" borderId="7" xfId="0" applyFont="1" applyBorder="1" applyAlignment="1">
      <alignment vertical="center"/>
    </xf>
    <xf numFmtId="0" fontId="0" fillId="0" borderId="0" xfId="0" applyBorder="1" applyAlignment="1">
      <alignment vertical="top"/>
    </xf>
    <xf numFmtId="49" fontId="12" fillId="0" borderId="0" xfId="0" applyNumberFormat="1" applyFont="1" applyBorder="1" applyAlignment="1">
      <alignment horizontal="left" vertical="center"/>
    </xf>
    <xf numFmtId="0" fontId="0" fillId="0" borderId="7" xfId="0" applyBorder="1" applyAlignment="1">
      <alignment vertical="top"/>
    </xf>
    <xf numFmtId="0" fontId="11" fillId="0" borderId="7" xfId="0" applyFont="1" applyBorder="1" applyAlignment="1">
      <alignment horizontal="left"/>
    </xf>
    <xf numFmtId="0" fontId="14" fillId="0" borderId="7" xfId="0" applyFont="1" applyBorder="1" applyAlignment="1"/>
    <xf numFmtId="0" fontId="9" fillId="0" borderId="4" xfId="0" applyFont="1" applyBorder="1" applyAlignment="1">
      <alignment vertical="top"/>
    </xf>
    <xf numFmtId="0" fontId="9" fillId="0" borderId="5" xfId="0" applyFont="1" applyBorder="1" applyAlignment="1">
      <alignment vertical="top"/>
    </xf>
    <xf numFmtId="0" fontId="9" fillId="0" borderId="0" xfId="0" applyFont="1" applyBorder="1" applyAlignment="1">
      <alignment horizontal="center" vertical="center"/>
    </xf>
    <xf numFmtId="0" fontId="9" fillId="0" borderId="0" xfId="0" applyFont="1" applyBorder="1" applyAlignment="1">
      <alignment horizontal="left" vertical="top"/>
    </xf>
    <xf numFmtId="0" fontId="9" fillId="0" borderId="6" xfId="0" applyFont="1" applyBorder="1" applyAlignment="1">
      <alignment vertical="top"/>
    </xf>
    <xf numFmtId="0" fontId="9" fillId="0" borderId="7" xfId="0" applyFont="1" applyBorder="1" applyAlignment="1">
      <alignment vertical="top"/>
    </xf>
    <xf numFmtId="0" fontId="9" fillId="0" borderId="8" xfId="0" applyFont="1" applyBorder="1" applyAlignment="1">
      <alignment vertical="top"/>
    </xf>
    <xf numFmtId="164" fontId="2" fillId="0" borderId="0" xfId="0" applyNumberFormat="1" applyFont="1" applyAlignment="1" applyProtection="1">
      <alignment horizontal="left" vertical="center"/>
    </xf>
    <xf numFmtId="0" fontId="0" fillId="0" borderId="0" xfId="0"/>
    <xf numFmtId="0" fontId="2" fillId="0" borderId="0" xfId="0" applyFont="1" applyAlignment="1" applyProtection="1">
      <alignment horizontal="left" vertical="center"/>
    </xf>
    <xf numFmtId="0" fontId="2" fillId="0" borderId="0" xfId="0" applyFont="1" applyAlignment="1" applyProtection="1">
      <alignment horizontal="left" vertical="center" wrapText="1"/>
    </xf>
    <xf numFmtId="0" fontId="19" fillId="0" borderId="0" xfId="0" applyFont="1" applyAlignment="1" applyProtection="1">
      <alignment horizontal="left" vertical="center"/>
    </xf>
    <xf numFmtId="0" fontId="6" fillId="0" borderId="0" xfId="0" applyFont="1" applyAlignment="1" applyProtection="1">
      <alignment horizontal="left" vertical="center"/>
    </xf>
    <xf numFmtId="43" fontId="36" fillId="4" borderId="28" xfId="1" applyFont="1" applyFill="1" applyBorder="1" applyAlignment="1" applyProtection="1">
      <alignment horizontal="center" vertical="center" wrapText="1"/>
      <protection locked="0"/>
    </xf>
    <xf numFmtId="43" fontId="36" fillId="5" borderId="29" xfId="1" applyFont="1" applyFill="1" applyBorder="1" applyAlignment="1" applyProtection="1">
      <alignment horizontal="center" vertical="center" wrapText="1"/>
      <protection locked="0"/>
    </xf>
    <xf numFmtId="43" fontId="36" fillId="4" borderId="30" xfId="1" applyFont="1" applyFill="1" applyBorder="1" applyAlignment="1" applyProtection="1">
      <alignment horizontal="center" vertical="center" wrapText="1"/>
      <protection locked="0"/>
    </xf>
    <xf numFmtId="43" fontId="37" fillId="0" borderId="31" xfId="1" applyFont="1" applyBorder="1" applyAlignment="1" applyProtection="1">
      <alignment vertical="center"/>
      <protection locked="0"/>
    </xf>
    <xf numFmtId="43" fontId="38" fillId="7" borderId="27" xfId="1" applyFont="1" applyFill="1" applyBorder="1" applyAlignment="1" applyProtection="1">
      <protection locked="0"/>
    </xf>
    <xf numFmtId="43" fontId="2" fillId="0" borderId="32" xfId="1" applyFont="1" applyBorder="1" applyAlignment="1">
      <alignment vertical="center"/>
    </xf>
    <xf numFmtId="43" fontId="2" fillId="0" borderId="33" xfId="1" applyFont="1" applyBorder="1" applyAlignment="1">
      <alignment vertical="center"/>
    </xf>
    <xf numFmtId="4" fontId="7" fillId="0" borderId="15" xfId="0" applyNumberFormat="1" applyFont="1" applyBorder="1" applyAlignment="1" applyProtection="1">
      <alignment vertical="center"/>
    </xf>
    <xf numFmtId="0" fontId="4" fillId="0" borderId="23" xfId="0" applyFont="1" applyBorder="1" applyAlignment="1" applyProtection="1">
      <alignment horizontal="center" vertical="center"/>
    </xf>
    <xf numFmtId="49" fontId="4" fillId="0" borderId="23" xfId="0" applyNumberFormat="1" applyFont="1" applyBorder="1" applyAlignment="1" applyProtection="1">
      <alignment horizontal="left" vertical="center" wrapText="1"/>
    </xf>
    <xf numFmtId="0" fontId="4" fillId="0" borderId="23" xfId="0" applyFont="1" applyBorder="1" applyAlignment="1" applyProtection="1">
      <alignment horizontal="left" vertical="center" wrapText="1"/>
    </xf>
    <xf numFmtId="0" fontId="4" fillId="0" borderId="23" xfId="0" applyFont="1" applyBorder="1" applyAlignment="1" applyProtection="1">
      <alignment horizontal="center" vertical="center" wrapText="1"/>
    </xf>
    <xf numFmtId="4" fontId="4" fillId="0" borderId="23" xfId="0" applyNumberFormat="1" applyFont="1" applyBorder="1" applyAlignment="1" applyProtection="1">
      <alignment vertical="center"/>
    </xf>
    <xf numFmtId="4" fontId="4" fillId="2" borderId="23" xfId="0" applyNumberFormat="1" applyFont="1" applyFill="1" applyBorder="1" applyAlignment="1" applyProtection="1">
      <alignment vertical="center"/>
      <protection locked="0"/>
    </xf>
    <xf numFmtId="0" fontId="39" fillId="0" borderId="23" xfId="0" applyFont="1" applyBorder="1" applyAlignment="1" applyProtection="1">
      <alignment horizontal="center" vertical="center"/>
    </xf>
    <xf numFmtId="49" fontId="39" fillId="0" borderId="23" xfId="0" applyNumberFormat="1" applyFont="1" applyBorder="1" applyAlignment="1" applyProtection="1">
      <alignment horizontal="left" vertical="center" wrapText="1"/>
    </xf>
    <xf numFmtId="0" fontId="39" fillId="0" borderId="23" xfId="0" applyFont="1" applyBorder="1" applyAlignment="1" applyProtection="1">
      <alignment horizontal="left" vertical="center" wrapText="1"/>
    </xf>
    <xf numFmtId="0" fontId="39" fillId="0" borderId="23" xfId="0" applyFont="1" applyBorder="1" applyAlignment="1" applyProtection="1">
      <alignment horizontal="center" vertical="center" wrapText="1"/>
    </xf>
    <xf numFmtId="4" fontId="39" fillId="0" borderId="23" xfId="0" applyNumberFormat="1" applyFont="1" applyBorder="1" applyAlignment="1" applyProtection="1">
      <alignment vertical="center"/>
    </xf>
    <xf numFmtId="4" fontId="39" fillId="2" borderId="23" xfId="0" applyNumberFormat="1" applyFont="1" applyFill="1" applyBorder="1" applyAlignment="1" applyProtection="1">
      <alignment vertical="center"/>
      <protection locked="0"/>
    </xf>
    <xf numFmtId="0" fontId="4" fillId="0" borderId="0" xfId="0" applyFont="1"/>
    <xf numFmtId="0" fontId="4" fillId="0" borderId="0" xfId="0" applyFont="1" applyProtection="1">
      <protection locked="0"/>
    </xf>
    <xf numFmtId="43" fontId="36" fillId="4" borderId="35" xfId="1" applyFont="1" applyFill="1" applyBorder="1" applyAlignment="1" applyProtection="1">
      <alignment horizontal="center" vertical="center" wrapText="1"/>
      <protection locked="0"/>
    </xf>
    <xf numFmtId="0" fontId="0" fillId="0" borderId="38" xfId="0" applyFont="1" applyBorder="1" applyAlignment="1">
      <alignment vertical="center"/>
    </xf>
    <xf numFmtId="0" fontId="0" fillId="0" borderId="39" xfId="0" applyBorder="1" applyAlignment="1">
      <alignment vertical="center"/>
    </xf>
    <xf numFmtId="0" fontId="23" fillId="0" borderId="38" xfId="0" applyFont="1" applyBorder="1" applyAlignment="1">
      <alignment vertical="center"/>
    </xf>
    <xf numFmtId="0" fontId="23" fillId="0" borderId="39" xfId="0" applyFont="1" applyBorder="1" applyAlignment="1">
      <alignment vertical="center"/>
    </xf>
    <xf numFmtId="0" fontId="24" fillId="0" borderId="38" xfId="0" applyFont="1" applyBorder="1" applyAlignment="1">
      <alignment vertical="center"/>
    </xf>
    <xf numFmtId="0" fontId="24" fillId="0" borderId="39" xfId="0" applyFont="1" applyBorder="1" applyAlignment="1">
      <alignment vertical="center"/>
    </xf>
    <xf numFmtId="0" fontId="25" fillId="0" borderId="38" xfId="0" applyFont="1" applyBorder="1" applyAlignment="1">
      <alignment vertical="center"/>
    </xf>
    <xf numFmtId="0" fontId="25" fillId="0" borderId="39" xfId="0" applyFont="1" applyBorder="1" applyAlignment="1">
      <alignment vertical="center"/>
    </xf>
    <xf numFmtId="0" fontId="26" fillId="0" borderId="38" xfId="0" applyFont="1" applyBorder="1" applyAlignment="1">
      <alignment vertical="center"/>
    </xf>
    <xf numFmtId="0" fontId="26" fillId="0" borderId="39" xfId="0" applyFont="1" applyBorder="1" applyAlignment="1">
      <alignment vertical="center"/>
    </xf>
    <xf numFmtId="0" fontId="22" fillId="0" borderId="38" xfId="0" applyFont="1" applyBorder="1" applyAlignment="1"/>
    <xf numFmtId="0" fontId="22" fillId="0" borderId="39" xfId="0" applyFont="1" applyBorder="1" applyAlignment="1"/>
    <xf numFmtId="0" fontId="0" fillId="0" borderId="0" xfId="0" applyBorder="1" applyAlignment="1">
      <alignment vertical="center"/>
    </xf>
    <xf numFmtId="0" fontId="0" fillId="0" borderId="0" xfId="0" applyBorder="1"/>
    <xf numFmtId="0" fontId="23" fillId="0" borderId="0" xfId="0" applyFont="1" applyBorder="1" applyAlignment="1">
      <alignment vertical="center"/>
    </xf>
    <xf numFmtId="0" fontId="24" fillId="0" borderId="0" xfId="0" applyFont="1" applyBorder="1" applyAlignment="1">
      <alignment vertical="center"/>
    </xf>
    <xf numFmtId="0" fontId="25" fillId="0" borderId="0" xfId="0" applyFont="1" applyBorder="1" applyAlignment="1">
      <alignment vertical="center"/>
    </xf>
    <xf numFmtId="0" fontId="26" fillId="0" borderId="0" xfId="0" applyFont="1" applyBorder="1" applyAlignment="1">
      <alignment vertical="center"/>
    </xf>
    <xf numFmtId="0" fontId="22" fillId="0" borderId="0" xfId="0" applyFont="1" applyBorder="1" applyAlignment="1"/>
    <xf numFmtId="0" fontId="5" fillId="0" borderId="46" xfId="0" applyFont="1" applyBorder="1" applyAlignment="1" applyProtection="1">
      <alignment horizontal="left" vertical="center"/>
    </xf>
    <xf numFmtId="0" fontId="0" fillId="0" borderId="47" xfId="0" applyFont="1" applyBorder="1" applyAlignment="1" applyProtection="1">
      <alignment vertical="center"/>
    </xf>
    <xf numFmtId="0" fontId="0" fillId="0" borderId="47" xfId="0" applyFont="1" applyBorder="1" applyAlignment="1" applyProtection="1">
      <alignment vertical="center"/>
      <protection locked="0"/>
    </xf>
    <xf numFmtId="0" fontId="19" fillId="0" borderId="0" xfId="0" applyFont="1" applyBorder="1" applyAlignment="1" applyProtection="1">
      <alignment vertical="center" wrapText="1"/>
    </xf>
    <xf numFmtId="0" fontId="0" fillId="0" borderId="0" xfId="0" applyFont="1" applyBorder="1" applyAlignment="1" applyProtection="1">
      <alignment vertical="center"/>
      <protection locked="0"/>
    </xf>
    <xf numFmtId="0" fontId="0" fillId="0" borderId="39" xfId="0" applyFont="1" applyBorder="1" applyAlignment="1" applyProtection="1">
      <alignment vertical="center"/>
    </xf>
    <xf numFmtId="0" fontId="0" fillId="0" borderId="0" xfId="0" applyBorder="1" applyProtection="1">
      <protection locked="0"/>
    </xf>
    <xf numFmtId="0" fontId="0" fillId="0" borderId="39" xfId="0" applyBorder="1" applyProtection="1"/>
    <xf numFmtId="0" fontId="2" fillId="0" borderId="0" xfId="0" applyFont="1" applyBorder="1" applyAlignment="1" applyProtection="1">
      <alignment horizontal="left" vertical="center"/>
    </xf>
    <xf numFmtId="0" fontId="19" fillId="0" borderId="0" xfId="0" applyFont="1" applyBorder="1" applyAlignment="1" applyProtection="1">
      <alignment horizontal="left" vertical="center"/>
      <protection locked="0"/>
    </xf>
    <xf numFmtId="164" fontId="2" fillId="0" borderId="39" xfId="0" applyNumberFormat="1" applyFont="1" applyBorder="1" applyAlignment="1" applyProtection="1">
      <alignment horizontal="left" vertical="center"/>
    </xf>
    <xf numFmtId="0" fontId="2" fillId="0" borderId="39" xfId="0" applyFont="1" applyBorder="1" applyAlignment="1" applyProtection="1">
      <alignment horizontal="left" vertical="center" wrapText="1"/>
    </xf>
    <xf numFmtId="0" fontId="7" fillId="3" borderId="49" xfId="0" applyFont="1" applyFill="1" applyBorder="1" applyAlignment="1" applyProtection="1">
      <alignment horizontal="center" vertical="center" wrapText="1"/>
    </xf>
    <xf numFmtId="0" fontId="7" fillId="3" borderId="50" xfId="0" applyFont="1" applyFill="1" applyBorder="1" applyAlignment="1" applyProtection="1">
      <alignment horizontal="center" vertical="center" wrapText="1"/>
    </xf>
    <xf numFmtId="0" fontId="28" fillId="0" borderId="38" xfId="0" applyFont="1" applyBorder="1" applyAlignment="1" applyProtection="1">
      <alignment horizontal="left" vertical="center"/>
    </xf>
    <xf numFmtId="4" fontId="28" fillId="0" borderId="39" xfId="0" applyNumberFormat="1" applyFont="1" applyBorder="1" applyAlignment="1" applyProtection="1"/>
    <xf numFmtId="0" fontId="22" fillId="0" borderId="38" xfId="0" applyFont="1" applyBorder="1" applyAlignment="1" applyProtection="1"/>
    <xf numFmtId="0" fontId="22" fillId="0" borderId="0" xfId="0" applyFont="1" applyBorder="1" applyAlignment="1" applyProtection="1">
      <alignment horizontal="left"/>
    </xf>
    <xf numFmtId="0" fontId="20" fillId="0" borderId="0" xfId="0" applyFont="1" applyBorder="1" applyAlignment="1" applyProtection="1">
      <alignment horizontal="left"/>
    </xf>
    <xf numFmtId="0" fontId="22" fillId="0" borderId="0" xfId="0" applyFont="1" applyBorder="1" applyAlignment="1" applyProtection="1">
      <protection locked="0"/>
    </xf>
    <xf numFmtId="4" fontId="20" fillId="0" borderId="39" xfId="0" applyNumberFormat="1" applyFont="1" applyBorder="1" applyAlignment="1" applyProtection="1"/>
    <xf numFmtId="0" fontId="21" fillId="0" borderId="0" xfId="0" applyFont="1" applyBorder="1" applyAlignment="1" applyProtection="1">
      <alignment horizontal="left"/>
    </xf>
    <xf numFmtId="4" fontId="21" fillId="0" borderId="39" xfId="0" applyNumberFormat="1" applyFont="1" applyBorder="1" applyAlignment="1" applyProtection="1"/>
    <xf numFmtId="0" fontId="0" fillId="0" borderId="38" xfId="0" applyFont="1" applyBorder="1" applyAlignment="1" applyProtection="1">
      <alignment vertical="center"/>
    </xf>
    <xf numFmtId="0" fontId="30" fillId="0" borderId="0" xfId="0" applyFont="1" applyBorder="1" applyAlignment="1" applyProtection="1">
      <alignment horizontal="left" vertical="center"/>
    </xf>
    <xf numFmtId="0" fontId="31" fillId="0" borderId="0" xfId="0" applyFont="1" applyBorder="1" applyAlignment="1" applyProtection="1">
      <alignment vertical="center" wrapText="1"/>
    </xf>
    <xf numFmtId="0" fontId="23" fillId="0" borderId="38" xfId="0" applyFont="1" applyBorder="1" applyAlignment="1" applyProtection="1">
      <alignment vertical="center"/>
    </xf>
    <xf numFmtId="0" fontId="23" fillId="0" borderId="0" xfId="0" applyFont="1" applyBorder="1" applyAlignment="1" applyProtection="1">
      <alignment horizontal="left" vertical="center"/>
    </xf>
    <xf numFmtId="0" fontId="23" fillId="0" borderId="0" xfId="0" applyFont="1" applyBorder="1" applyAlignment="1" applyProtection="1">
      <alignment horizontal="left" vertical="center" wrapText="1"/>
    </xf>
    <xf numFmtId="4" fontId="23" fillId="0" borderId="0" xfId="0" applyNumberFormat="1" applyFont="1" applyBorder="1" applyAlignment="1" applyProtection="1">
      <alignment vertical="center"/>
    </xf>
    <xf numFmtId="0" fontId="23" fillId="0" borderId="0" xfId="0" applyFont="1" applyBorder="1" applyAlignment="1" applyProtection="1">
      <alignment vertical="center"/>
      <protection locked="0"/>
    </xf>
    <xf numFmtId="0" fontId="23" fillId="0" borderId="39" xfId="0" applyFont="1" applyBorder="1" applyAlignment="1" applyProtection="1">
      <alignment vertical="center"/>
    </xf>
    <xf numFmtId="0" fontId="24" fillId="0" borderId="38" xfId="0" applyFont="1" applyBorder="1" applyAlignment="1" applyProtection="1">
      <alignment vertical="center"/>
    </xf>
    <xf numFmtId="0" fontId="24" fillId="0" borderId="0" xfId="0" applyFont="1" applyBorder="1" applyAlignment="1" applyProtection="1">
      <alignment horizontal="left" vertical="center"/>
    </xf>
    <xf numFmtId="0" fontId="24" fillId="0" borderId="0" xfId="0" applyFont="1" applyBorder="1" applyAlignment="1" applyProtection="1">
      <alignment horizontal="left" vertical="center" wrapText="1"/>
    </xf>
    <xf numFmtId="0" fontId="24" fillId="0" borderId="0" xfId="0" applyFont="1" applyBorder="1" applyAlignment="1" applyProtection="1">
      <alignment vertical="center"/>
      <protection locked="0"/>
    </xf>
    <xf numFmtId="0" fontId="24" fillId="0" borderId="39" xfId="0" applyFont="1" applyBorder="1" applyAlignment="1" applyProtection="1">
      <alignment vertical="center"/>
    </xf>
    <xf numFmtId="0" fontId="25" fillId="0" borderId="38" xfId="0" applyFont="1" applyBorder="1" applyAlignment="1" applyProtection="1">
      <alignment vertical="center"/>
    </xf>
    <xf numFmtId="0" fontId="25" fillId="0" borderId="0" xfId="0" applyFont="1" applyBorder="1" applyAlignment="1" applyProtection="1">
      <alignment horizontal="left" vertical="center"/>
    </xf>
    <xf numFmtId="0" fontId="25" fillId="0" borderId="0" xfId="0" applyFont="1" applyBorder="1" applyAlignment="1" applyProtection="1">
      <alignment horizontal="left" vertical="center" wrapText="1"/>
    </xf>
    <xf numFmtId="4" fontId="25" fillId="0" borderId="0" xfId="0" applyNumberFormat="1" applyFont="1" applyBorder="1" applyAlignment="1" applyProtection="1">
      <alignment vertical="center"/>
    </xf>
    <xf numFmtId="0" fontId="25" fillId="0" borderId="0" xfId="0" applyFont="1" applyBorder="1" applyAlignment="1" applyProtection="1">
      <alignment vertical="center"/>
      <protection locked="0"/>
    </xf>
    <xf numFmtId="0" fontId="25" fillId="0" borderId="39" xfId="0" applyFont="1" applyBorder="1" applyAlignment="1" applyProtection="1">
      <alignment vertical="center"/>
    </xf>
    <xf numFmtId="0" fontId="26" fillId="0" borderId="38" xfId="0" applyFont="1" applyBorder="1" applyAlignment="1" applyProtection="1">
      <alignment vertical="center"/>
    </xf>
    <xf numFmtId="0" fontId="26" fillId="0" borderId="0" xfId="0" applyFont="1" applyBorder="1" applyAlignment="1" applyProtection="1">
      <alignment horizontal="left" vertical="center"/>
    </xf>
    <xf numFmtId="0" fontId="26" fillId="0" borderId="0" xfId="0" applyFont="1" applyBorder="1" applyAlignment="1" applyProtection="1">
      <alignment horizontal="left" vertical="center" wrapText="1"/>
    </xf>
    <xf numFmtId="4" fontId="26" fillId="0" borderId="0" xfId="0" applyNumberFormat="1" applyFont="1" applyBorder="1" applyAlignment="1" applyProtection="1">
      <alignment vertical="center"/>
    </xf>
    <xf numFmtId="0" fontId="26" fillId="0" borderId="0" xfId="0" applyFont="1" applyBorder="1" applyAlignment="1" applyProtection="1">
      <alignment vertical="center"/>
      <protection locked="0"/>
    </xf>
    <xf numFmtId="0" fontId="26" fillId="0" borderId="39" xfId="0" applyFont="1" applyBorder="1" applyAlignment="1" applyProtection="1">
      <alignment vertical="center"/>
    </xf>
    <xf numFmtId="0" fontId="0" fillId="0" borderId="42" xfId="0" applyFont="1" applyBorder="1" applyAlignment="1" applyProtection="1">
      <alignment vertical="center"/>
    </xf>
    <xf numFmtId="0" fontId="0" fillId="0" borderId="45" xfId="0" applyFont="1" applyBorder="1" applyAlignment="1" applyProtection="1">
      <alignment vertical="center"/>
    </xf>
    <xf numFmtId="0" fontId="0" fillId="0" borderId="45" xfId="0" applyFont="1" applyBorder="1" applyAlignment="1" applyProtection="1">
      <alignment vertical="center"/>
      <protection locked="0"/>
    </xf>
    <xf numFmtId="0" fontId="0" fillId="0" borderId="43" xfId="0" applyFont="1" applyBorder="1" applyAlignment="1" applyProtection="1">
      <alignment vertical="center"/>
    </xf>
    <xf numFmtId="43" fontId="2" fillId="0" borderId="37" xfId="1" applyFont="1" applyBorder="1" applyAlignment="1">
      <alignment vertical="center"/>
    </xf>
    <xf numFmtId="43" fontId="2" fillId="0" borderId="44" xfId="1" applyFont="1" applyBorder="1" applyAlignment="1">
      <alignment vertical="center"/>
    </xf>
    <xf numFmtId="0" fontId="32" fillId="0" borderId="51" xfId="0" applyFont="1" applyBorder="1" applyAlignment="1" applyProtection="1">
      <alignment horizontal="center" vertical="center"/>
    </xf>
    <xf numFmtId="4" fontId="32" fillId="0" borderId="52" xfId="0" applyNumberFormat="1" applyFont="1" applyBorder="1" applyAlignment="1" applyProtection="1">
      <alignment vertical="center"/>
    </xf>
    <xf numFmtId="0" fontId="7" fillId="0" borderId="51" xfId="0" applyFont="1" applyBorder="1" applyAlignment="1" applyProtection="1">
      <alignment horizontal="center" vertical="center"/>
    </xf>
    <xf numFmtId="4" fontId="7" fillId="0" borderId="52" xfId="0" applyNumberFormat="1" applyFont="1" applyBorder="1" applyAlignment="1" applyProtection="1">
      <alignment vertical="center"/>
    </xf>
    <xf numFmtId="0" fontId="0" fillId="0" borderId="38" xfId="0" applyBorder="1" applyAlignment="1">
      <alignment vertical="center"/>
    </xf>
    <xf numFmtId="43" fontId="2" fillId="0" borderId="40" xfId="1" applyFont="1" applyBorder="1" applyAlignment="1">
      <alignment vertical="center"/>
    </xf>
    <xf numFmtId="43" fontId="2" fillId="0" borderId="41" xfId="1" applyFont="1" applyBorder="1" applyAlignment="1">
      <alignment vertical="center"/>
    </xf>
    <xf numFmtId="0" fontId="33" fillId="0" borderId="38" xfId="0" applyFont="1" applyBorder="1" applyAlignment="1">
      <alignment vertical="center"/>
    </xf>
    <xf numFmtId="0" fontId="0" fillId="0" borderId="42" xfId="0" applyBorder="1"/>
    <xf numFmtId="0" fontId="0" fillId="0" borderId="43" xfId="0" applyBorder="1"/>
    <xf numFmtId="4" fontId="32" fillId="0" borderId="15" xfId="0" applyNumberFormat="1" applyFont="1" applyBorder="1" applyAlignment="1" applyProtection="1">
      <alignment vertical="center"/>
    </xf>
    <xf numFmtId="0" fontId="0" fillId="0" borderId="38" xfId="0" applyBorder="1"/>
    <xf numFmtId="0" fontId="0" fillId="0" borderId="39" xfId="0" applyBorder="1"/>
    <xf numFmtId="4" fontId="28" fillId="0" borderId="0" xfId="0" applyNumberFormat="1" applyFont="1" applyBorder="1" applyAlignment="1" applyProtection="1"/>
    <xf numFmtId="4" fontId="20" fillId="0" borderId="0" xfId="0" applyNumberFormat="1" applyFont="1" applyBorder="1" applyAlignment="1" applyProtection="1"/>
    <xf numFmtId="4" fontId="21" fillId="0" borderId="0" xfId="0" applyNumberFormat="1" applyFont="1" applyBorder="1" applyAlignment="1" applyProtection="1"/>
    <xf numFmtId="0" fontId="0" fillId="0" borderId="45" xfId="0" applyBorder="1"/>
    <xf numFmtId="14" fontId="41" fillId="9" borderId="57" xfId="0" applyNumberFormat="1" applyFont="1" applyFill="1" applyBorder="1" applyAlignment="1">
      <alignment horizontal="center" vertical="center" wrapText="1"/>
    </xf>
    <xf numFmtId="4" fontId="46" fillId="6" borderId="60" xfId="0" applyNumberFormat="1" applyFont="1" applyFill="1" applyBorder="1" applyAlignment="1">
      <alignment vertical="center"/>
    </xf>
    <xf numFmtId="4" fontId="41" fillId="6" borderId="61" xfId="0" applyNumberFormat="1" applyFont="1" applyFill="1" applyBorder="1" applyAlignment="1">
      <alignment vertical="center"/>
    </xf>
    <xf numFmtId="0" fontId="0" fillId="6" borderId="0" xfId="0" applyFill="1"/>
    <xf numFmtId="1" fontId="40" fillId="6" borderId="0" xfId="0" applyNumberFormat="1" applyFont="1" applyFill="1" applyAlignment="1">
      <alignment horizontal="left" vertical="center"/>
    </xf>
    <xf numFmtId="0" fontId="47" fillId="6" borderId="0" xfId="0" applyFont="1" applyFill="1" applyAlignment="1">
      <alignment horizontal="left" vertical="center"/>
    </xf>
    <xf numFmtId="1" fontId="40" fillId="6" borderId="0" xfId="0" applyNumberFormat="1" applyFont="1" applyFill="1" applyAlignment="1">
      <alignment horizontal="left" vertical="center" wrapText="1"/>
    </xf>
    <xf numFmtId="0" fontId="48" fillId="6" borderId="0" xfId="0" applyFont="1" applyFill="1"/>
    <xf numFmtId="0" fontId="48" fillId="0" borderId="0" xfId="0" applyFont="1"/>
    <xf numFmtId="0" fontId="28" fillId="0" borderId="63" xfId="0" applyFont="1" applyBorder="1" applyAlignment="1" applyProtection="1">
      <alignment horizontal="left" vertical="center"/>
    </xf>
    <xf numFmtId="0" fontId="40" fillId="6" borderId="64" xfId="0" applyFont="1" applyFill="1" applyBorder="1" applyAlignment="1">
      <alignment vertical="center"/>
    </xf>
    <xf numFmtId="0" fontId="0" fillId="0" borderId="64" xfId="0" applyBorder="1"/>
    <xf numFmtId="0" fontId="2" fillId="0" borderId="64" xfId="0" applyFont="1" applyBorder="1" applyAlignment="1">
      <alignment vertical="center"/>
    </xf>
    <xf numFmtId="0" fontId="42" fillId="6" borderId="62" xfId="0" applyFont="1" applyFill="1" applyBorder="1"/>
    <xf numFmtId="4" fontId="43" fillId="6" borderId="62" xfId="0" applyNumberFormat="1" applyFont="1" applyFill="1" applyBorder="1"/>
    <xf numFmtId="4" fontId="44" fillId="0" borderId="62" xfId="4" applyNumberFormat="1" applyFont="1" applyFill="1" applyBorder="1" applyAlignment="1"/>
    <xf numFmtId="0" fontId="18" fillId="6" borderId="67" xfId="2" quotePrefix="1" applyFill="1" applyBorder="1"/>
    <xf numFmtId="0" fontId="42" fillId="6" borderId="68" xfId="0" applyFont="1" applyFill="1" applyBorder="1"/>
    <xf numFmtId="4" fontId="43" fillId="0" borderId="68" xfId="0" applyNumberFormat="1" applyFont="1" applyBorder="1"/>
    <xf numFmtId="4" fontId="43" fillId="6" borderId="68" xfId="0" applyNumberFormat="1" applyFont="1" applyFill="1" applyBorder="1"/>
    <xf numFmtId="0" fontId="18" fillId="6" borderId="70" xfId="2" quotePrefix="1" applyFill="1" applyBorder="1"/>
    <xf numFmtId="0" fontId="18" fillId="6" borderId="72" xfId="2" quotePrefix="1" applyFill="1" applyBorder="1" applyAlignment="1">
      <alignment horizontal="left"/>
    </xf>
    <xf numFmtId="1" fontId="42" fillId="6" borderId="73" xfId="0" applyNumberFormat="1" applyFont="1" applyFill="1" applyBorder="1" applyAlignment="1">
      <alignment horizontal="left"/>
    </xf>
    <xf numFmtId="4" fontId="43" fillId="6" borderId="73" xfId="0" applyNumberFormat="1" applyFont="1" applyFill="1" applyBorder="1"/>
    <xf numFmtId="4" fontId="44" fillId="0" borderId="73" xfId="4" applyNumberFormat="1" applyFont="1" applyFill="1" applyBorder="1"/>
    <xf numFmtId="0" fontId="51" fillId="0" borderId="0" xfId="5" applyAlignment="1">
      <alignment vertical="center"/>
    </xf>
    <xf numFmtId="0" fontId="51" fillId="0" borderId="0" xfId="0" applyFont="1" applyAlignment="1">
      <alignment vertical="center"/>
    </xf>
    <xf numFmtId="0" fontId="52" fillId="0" borderId="0" xfId="0" applyFont="1" applyAlignment="1">
      <alignment vertical="center"/>
    </xf>
    <xf numFmtId="49" fontId="49" fillId="0" borderId="0" xfId="5" applyNumberFormat="1" applyFont="1" applyAlignment="1">
      <alignment horizontal="left" vertical="center"/>
    </xf>
    <xf numFmtId="49" fontId="50" fillId="0" borderId="0" xfId="5" applyNumberFormat="1" applyFont="1" applyAlignment="1">
      <alignment horizontal="left" vertical="center"/>
    </xf>
    <xf numFmtId="0" fontId="52" fillId="0" borderId="0" xfId="5" applyFont="1" applyAlignment="1">
      <alignment vertical="center"/>
    </xf>
    <xf numFmtId="49" fontId="54" fillId="0" borderId="0" xfId="5" applyNumberFormat="1" applyFont="1" applyAlignment="1">
      <alignment horizontal="left" vertical="center"/>
    </xf>
    <xf numFmtId="49" fontId="56" fillId="0" borderId="0" xfId="5" applyNumberFormat="1" applyFont="1" applyAlignment="1">
      <alignment horizontal="right" vertical="center"/>
    </xf>
    <xf numFmtId="49" fontId="58" fillId="0" borderId="0" xfId="5" applyNumberFormat="1" applyFont="1" applyAlignment="1">
      <alignment horizontal="right" vertical="center"/>
    </xf>
    <xf numFmtId="49" fontId="59" fillId="0" borderId="0" xfId="5" applyNumberFormat="1" applyFont="1" applyAlignment="1">
      <alignment vertical="center"/>
    </xf>
    <xf numFmtId="14" fontId="41" fillId="0" borderId="0" xfId="0" applyNumberFormat="1" applyFont="1" applyAlignment="1">
      <alignment vertical="center"/>
    </xf>
    <xf numFmtId="49" fontId="60" fillId="0" borderId="0" xfId="5" applyNumberFormat="1" applyFont="1" applyAlignment="1">
      <alignment horizontal="right" vertical="center"/>
    </xf>
    <xf numFmtId="49" fontId="62" fillId="0" borderId="0" xfId="5" applyNumberFormat="1" applyFont="1" applyAlignment="1">
      <alignment horizontal="left" vertical="center"/>
    </xf>
    <xf numFmtId="0" fontId="65" fillId="0" borderId="2" xfId="0" applyFont="1" applyBorder="1"/>
    <xf numFmtId="0" fontId="66" fillId="0" borderId="2" xfId="0" applyFont="1" applyBorder="1"/>
    <xf numFmtId="0" fontId="66" fillId="0" borderId="3" xfId="0" applyFont="1" applyBorder="1"/>
    <xf numFmtId="0" fontId="67" fillId="0" borderId="0" xfId="0" applyFont="1" applyAlignment="1">
      <alignment vertical="center"/>
    </xf>
    <xf numFmtId="0" fontId="64" fillId="0" borderId="0" xfId="0" applyFont="1" applyAlignment="1">
      <alignment vertical="center"/>
    </xf>
    <xf numFmtId="49" fontId="66" fillId="0" borderId="0" xfId="0" applyNumberFormat="1" applyFont="1"/>
    <xf numFmtId="0" fontId="66" fillId="0" borderId="0" xfId="0" applyFont="1"/>
    <xf numFmtId="0" fontId="66" fillId="0" borderId="5" xfId="0" applyFont="1" applyBorder="1"/>
    <xf numFmtId="0" fontId="68" fillId="0" borderId="0" xfId="0" applyFont="1"/>
    <xf numFmtId="49" fontId="64" fillId="0" borderId="6" xfId="0" applyNumberFormat="1" applyFont="1" applyBorder="1" applyAlignment="1">
      <alignment vertical="center"/>
    </xf>
    <xf numFmtId="49" fontId="64" fillId="0" borderId="75" xfId="0" applyNumberFormat="1" applyFont="1" applyBorder="1" applyAlignment="1">
      <alignment vertical="center"/>
    </xf>
    <xf numFmtId="49" fontId="50" fillId="0" borderId="7" xfId="0" applyNumberFormat="1" applyFont="1" applyBorder="1" applyAlignment="1">
      <alignment horizontal="left" vertical="center"/>
    </xf>
    <xf numFmtId="49" fontId="50" fillId="0" borderId="8" xfId="0" applyNumberFormat="1" applyFont="1" applyBorder="1" applyAlignment="1">
      <alignment horizontal="left" vertical="center"/>
    </xf>
    <xf numFmtId="0" fontId="67" fillId="0" borderId="0" xfId="5" applyFont="1" applyAlignment="1">
      <alignment vertical="center"/>
    </xf>
    <xf numFmtId="0" fontId="64" fillId="0" borderId="0" xfId="5" applyFont="1" applyAlignment="1">
      <alignment vertical="center"/>
    </xf>
    <xf numFmtId="49" fontId="64" fillId="0" borderId="7" xfId="0" applyNumberFormat="1" applyFont="1" applyBorder="1" applyAlignment="1">
      <alignment vertical="center"/>
    </xf>
    <xf numFmtId="49" fontId="50" fillId="0" borderId="7" xfId="0" applyNumberFormat="1" applyFont="1" applyBorder="1" applyAlignment="1">
      <alignment vertical="center"/>
    </xf>
    <xf numFmtId="49" fontId="50" fillId="0" borderId="8" xfId="0" applyNumberFormat="1" applyFont="1" applyBorder="1" applyAlignment="1">
      <alignment vertical="center"/>
    </xf>
    <xf numFmtId="49" fontId="69" fillId="0" borderId="82" xfId="5" applyNumberFormat="1" applyFont="1" applyBorder="1" applyAlignment="1">
      <alignment horizontal="center" vertical="center"/>
    </xf>
    <xf numFmtId="49" fontId="69" fillId="0" borderId="83" xfId="5" applyNumberFormat="1" applyFont="1" applyBorder="1" applyAlignment="1">
      <alignment horizontal="center" vertical="center"/>
    </xf>
    <xf numFmtId="49" fontId="69" fillId="11" borderId="31" xfId="5" applyNumberFormat="1" applyFont="1" applyFill="1" applyBorder="1" applyAlignment="1">
      <alignment horizontal="center" vertical="center"/>
    </xf>
    <xf numFmtId="49" fontId="69" fillId="0" borderId="80" xfId="5" applyNumberFormat="1" applyFont="1" applyBorder="1" applyAlignment="1">
      <alignment horizontal="center" vertical="center"/>
    </xf>
    <xf numFmtId="0" fontId="54" fillId="0" borderId="0" xfId="5" applyFont="1" applyAlignment="1">
      <alignment vertical="center"/>
    </xf>
    <xf numFmtId="49" fontId="69" fillId="0" borderId="88" xfId="5" applyNumberFormat="1" applyFont="1" applyBorder="1" applyAlignment="1">
      <alignment horizontal="center" vertical="center"/>
    </xf>
    <xf numFmtId="49" fontId="69" fillId="11" borderId="89" xfId="5" applyNumberFormat="1" applyFont="1" applyFill="1" applyBorder="1" applyAlignment="1">
      <alignment horizontal="center" vertical="center"/>
    </xf>
    <xf numFmtId="49" fontId="69" fillId="0" borderId="0" xfId="5" applyNumberFormat="1" applyFont="1" applyAlignment="1">
      <alignment horizontal="center" vertical="center"/>
    </xf>
    <xf numFmtId="0" fontId="60" fillId="0" borderId="62" xfId="5" applyFont="1" applyBorder="1" applyAlignment="1">
      <alignment horizontal="center" vertical="center"/>
    </xf>
    <xf numFmtId="0" fontId="60" fillId="0" borderId="93" xfId="5" applyFont="1" applyBorder="1" applyAlignment="1">
      <alignment horizontal="center" vertical="center"/>
    </xf>
    <xf numFmtId="0" fontId="60" fillId="11" borderId="94" xfId="5" applyFont="1" applyFill="1" applyBorder="1" applyAlignment="1">
      <alignment horizontal="center" vertical="center"/>
    </xf>
    <xf numFmtId="0" fontId="60" fillId="0" borderId="95" xfId="5" applyFont="1" applyBorder="1" applyAlignment="1">
      <alignment horizontal="center" vertical="center"/>
    </xf>
    <xf numFmtId="0" fontId="67" fillId="0" borderId="62" xfId="5" applyFont="1" applyBorder="1" applyAlignment="1">
      <alignment vertical="center"/>
    </xf>
    <xf numFmtId="0" fontId="64" fillId="0" borderId="93" xfId="5" applyFont="1" applyBorder="1" applyAlignment="1">
      <alignment vertical="center"/>
    </xf>
    <xf numFmtId="49" fontId="69" fillId="11" borderId="94" xfId="5" applyNumberFormat="1" applyFont="1" applyFill="1" applyBorder="1" applyAlignment="1">
      <alignment horizontal="center" vertical="center"/>
    </xf>
    <xf numFmtId="0" fontId="64" fillId="0" borderId="95" xfId="5" applyFont="1" applyBorder="1" applyAlignment="1">
      <alignment vertical="center"/>
    </xf>
    <xf numFmtId="0" fontId="64" fillId="0" borderId="62" xfId="5" applyFont="1" applyBorder="1" applyAlignment="1">
      <alignment vertical="center"/>
    </xf>
    <xf numFmtId="0" fontId="64" fillId="0" borderId="104" xfId="5" applyFont="1" applyBorder="1" applyAlignment="1">
      <alignment vertical="center"/>
    </xf>
    <xf numFmtId="4" fontId="67" fillId="0" borderId="104" xfId="5" applyNumberFormat="1" applyFont="1" applyBorder="1" applyAlignment="1">
      <alignment horizontal="center" vertical="center"/>
    </xf>
    <xf numFmtId="4" fontId="64" fillId="0" borderId="1" xfId="5" applyNumberFormat="1" applyFont="1" applyBorder="1" applyAlignment="1">
      <alignment horizontal="center" vertical="center"/>
    </xf>
    <xf numFmtId="4" fontId="64" fillId="11" borderId="105" xfId="5" applyNumberFormat="1" applyFont="1" applyFill="1" applyBorder="1" applyAlignment="1">
      <alignment horizontal="center" vertical="center"/>
    </xf>
    <xf numFmtId="4" fontId="64" fillId="0" borderId="2" xfId="5" applyNumberFormat="1" applyFont="1" applyBorder="1" applyAlignment="1">
      <alignment horizontal="center" vertical="center"/>
    </xf>
    <xf numFmtId="4" fontId="67" fillId="0" borderId="106" xfId="5" applyNumberFormat="1" applyFont="1" applyBorder="1" applyAlignment="1">
      <alignment horizontal="center" vertical="center"/>
    </xf>
    <xf numFmtId="4" fontId="67" fillId="0" borderId="107" xfId="5" applyNumberFormat="1" applyFont="1" applyBorder="1" applyAlignment="1">
      <alignment horizontal="center" vertical="center"/>
    </xf>
    <xf numFmtId="4" fontId="67" fillId="0" borderId="58" xfId="5" applyNumberFormat="1" applyFont="1" applyBorder="1" applyAlignment="1">
      <alignment horizontal="center" vertical="center"/>
    </xf>
    <xf numFmtId="4" fontId="67" fillId="0" borderId="27" xfId="5" applyNumberFormat="1" applyFont="1" applyBorder="1" applyAlignment="1">
      <alignment horizontal="center" vertical="center"/>
    </xf>
    <xf numFmtId="165" fontId="51" fillId="0" borderId="0" xfId="5" applyNumberFormat="1" applyAlignment="1">
      <alignment vertical="center"/>
    </xf>
    <xf numFmtId="0" fontId="67" fillId="0" borderId="0" xfId="5" applyFont="1" applyAlignment="1">
      <alignment horizontal="left" vertical="center" wrapText="1" shrinkToFit="1"/>
    </xf>
    <xf numFmtId="0" fontId="43" fillId="0" borderId="0" xfId="5" applyFont="1" applyAlignment="1">
      <alignment vertical="center"/>
    </xf>
    <xf numFmtId="0" fontId="71" fillId="0" borderId="0" xfId="5" applyFont="1" applyAlignment="1">
      <alignment horizontal="left" vertical="center" wrapText="1" shrinkToFit="1"/>
    </xf>
    <xf numFmtId="49" fontId="50" fillId="0" borderId="0" xfId="5" applyNumberFormat="1" applyFont="1" applyAlignment="1">
      <alignment horizontal="left" vertical="top"/>
    </xf>
    <xf numFmtId="49" fontId="72" fillId="0" borderId="0" xfId="5" applyNumberFormat="1" applyFont="1" applyAlignment="1">
      <alignment horizontal="left" vertical="top"/>
    </xf>
    <xf numFmtId="0" fontId="73" fillId="6" borderId="0" xfId="0" applyFont="1" applyFill="1" applyAlignment="1">
      <alignment vertical="center"/>
    </xf>
    <xf numFmtId="49" fontId="60" fillId="0" borderId="0" xfId="5" applyNumberFormat="1" applyFont="1" applyAlignment="1">
      <alignment horizontal="left" vertical="center"/>
    </xf>
    <xf numFmtId="0" fontId="74" fillId="0" borderId="0" xfId="5" applyFont="1"/>
    <xf numFmtId="49" fontId="60" fillId="0" borderId="0" xfId="5" applyNumberFormat="1" applyFont="1" applyAlignment="1">
      <alignment horizontal="left"/>
    </xf>
    <xf numFmtId="49" fontId="72" fillId="0" borderId="0" xfId="5" applyNumberFormat="1" applyFont="1" applyAlignment="1">
      <alignment vertical="top"/>
    </xf>
    <xf numFmtId="0" fontId="67" fillId="0" borderId="0" xfId="5" applyFont="1" applyAlignment="1">
      <alignment vertical="center" wrapText="1" shrinkToFit="1"/>
    </xf>
    <xf numFmtId="49" fontId="60" fillId="0" borderId="0" xfId="5" applyNumberFormat="1" applyFont="1" applyAlignment="1">
      <alignment vertical="center"/>
    </xf>
    <xf numFmtId="49" fontId="60" fillId="0" borderId="0" xfId="5" applyNumberFormat="1" applyFont="1" applyAlignment="1"/>
    <xf numFmtId="0" fontId="74" fillId="0" borderId="0" xfId="5" applyFont="1" applyAlignment="1"/>
    <xf numFmtId="14" fontId="41" fillId="0" borderId="0" xfId="0" applyNumberFormat="1" applyFont="1" applyAlignment="1">
      <alignment horizontal="left" vertical="center"/>
    </xf>
    <xf numFmtId="0" fontId="0" fillId="0" borderId="0" xfId="0" applyAlignment="1">
      <alignment horizontal="left"/>
    </xf>
    <xf numFmtId="43" fontId="36" fillId="4" borderId="109" xfId="1" applyFont="1" applyFill="1" applyBorder="1" applyAlignment="1" applyProtection="1">
      <alignment horizontal="center" vertical="center" wrapText="1"/>
      <protection locked="0"/>
    </xf>
    <xf numFmtId="43" fontId="36" fillId="5" borderId="110" xfId="1" applyFont="1" applyFill="1" applyBorder="1" applyAlignment="1" applyProtection="1">
      <alignment horizontal="center" vertical="center" wrapText="1"/>
      <protection locked="0"/>
    </xf>
    <xf numFmtId="43" fontId="37" fillId="0" borderId="111" xfId="1" applyFont="1" applyBorder="1" applyAlignment="1" applyProtection="1">
      <alignment vertical="center"/>
      <protection locked="0"/>
    </xf>
    <xf numFmtId="43" fontId="37" fillId="0" borderId="112" xfId="1" applyFont="1" applyBorder="1" applyAlignment="1" applyProtection="1">
      <alignment vertical="center"/>
      <protection locked="0"/>
    </xf>
    <xf numFmtId="43" fontId="38" fillId="7" borderId="113" xfId="1" applyFont="1" applyFill="1" applyBorder="1" applyAlignment="1" applyProtection="1">
      <protection locked="0"/>
    </xf>
    <xf numFmtId="43" fontId="38" fillId="7" borderId="114" xfId="1" applyFont="1" applyFill="1" applyBorder="1" applyAlignment="1" applyProtection="1">
      <protection locked="0"/>
    </xf>
    <xf numFmtId="43" fontId="4" fillId="0" borderId="115" xfId="1" applyFont="1" applyBorder="1" applyAlignment="1">
      <alignment vertical="center"/>
    </xf>
    <xf numFmtId="43" fontId="4" fillId="0" borderId="116" xfId="1" applyFont="1" applyBorder="1" applyAlignment="1">
      <alignment vertical="center"/>
    </xf>
    <xf numFmtId="0" fontId="0" fillId="0" borderId="117" xfId="0" applyFont="1" applyBorder="1" applyAlignment="1">
      <alignment vertical="center"/>
    </xf>
    <xf numFmtId="0" fontId="0" fillId="0" borderId="118" xfId="0" applyBorder="1" applyAlignment="1">
      <alignment vertical="center"/>
    </xf>
    <xf numFmtId="0" fontId="23" fillId="0" borderId="117" xfId="0" applyFont="1" applyBorder="1" applyAlignment="1">
      <alignment vertical="center"/>
    </xf>
    <xf numFmtId="0" fontId="23" fillId="0" borderId="118" xfId="0" applyFont="1" applyBorder="1" applyAlignment="1">
      <alignment vertical="center"/>
    </xf>
    <xf numFmtId="43" fontId="4" fillId="0" borderId="119" xfId="1" applyFont="1" applyBorder="1" applyAlignment="1">
      <alignment vertical="center"/>
    </xf>
    <xf numFmtId="43" fontId="4" fillId="0" borderId="120" xfId="1" applyFont="1" applyBorder="1" applyAlignment="1">
      <alignment vertical="center"/>
    </xf>
    <xf numFmtId="0" fontId="24" fillId="0" borderId="117" xfId="0" applyFont="1" applyBorder="1" applyAlignment="1">
      <alignment vertical="center"/>
    </xf>
    <xf numFmtId="0" fontId="24" fillId="0" borderId="118" xfId="0" applyFont="1" applyBorder="1" applyAlignment="1">
      <alignment vertical="center"/>
    </xf>
    <xf numFmtId="0" fontId="25" fillId="0" borderId="117" xfId="0" applyFont="1" applyBorder="1" applyAlignment="1">
      <alignment vertical="center"/>
    </xf>
    <xf numFmtId="0" fontId="25" fillId="0" borderId="118" xfId="0" applyFont="1" applyBorder="1" applyAlignment="1">
      <alignment vertical="center"/>
    </xf>
    <xf numFmtId="0" fontId="26" fillId="0" borderId="117" xfId="0" applyFont="1" applyBorder="1" applyAlignment="1">
      <alignment vertical="center"/>
    </xf>
    <xf numFmtId="0" fontId="26" fillId="0" borderId="118" xfId="0" applyFont="1" applyBorder="1" applyAlignment="1">
      <alignment vertical="center"/>
    </xf>
    <xf numFmtId="0" fontId="22" fillId="0" borderId="117" xfId="0" applyFont="1" applyBorder="1" applyAlignment="1"/>
    <xf numFmtId="0" fontId="22" fillId="0" borderId="118" xfId="0" applyFont="1" applyBorder="1" applyAlignment="1"/>
    <xf numFmtId="0" fontId="0" fillId="0" borderId="122" xfId="0" applyBorder="1" applyAlignment="1">
      <alignment vertical="center"/>
    </xf>
    <xf numFmtId="0" fontId="0" fillId="0" borderId="118" xfId="0" applyFont="1" applyBorder="1" applyAlignment="1" applyProtection="1">
      <alignment vertical="center"/>
    </xf>
    <xf numFmtId="0" fontId="28" fillId="0" borderId="117" xfId="0" applyFont="1" applyBorder="1" applyAlignment="1" applyProtection="1">
      <alignment horizontal="left" vertical="center"/>
    </xf>
    <xf numFmtId="0" fontId="22" fillId="0" borderId="117" xfId="0" applyFont="1" applyBorder="1" applyAlignment="1" applyProtection="1"/>
    <xf numFmtId="4" fontId="20" fillId="0" borderId="118" xfId="0" applyNumberFormat="1" applyFont="1" applyBorder="1" applyAlignment="1" applyProtection="1"/>
    <xf numFmtId="4" fontId="21" fillId="0" borderId="118" xfId="0" applyNumberFormat="1" applyFont="1" applyBorder="1" applyAlignment="1" applyProtection="1"/>
    <xf numFmtId="0" fontId="4" fillId="0" borderId="123" xfId="0" applyFont="1" applyBorder="1" applyAlignment="1" applyProtection="1">
      <alignment horizontal="center" vertical="center"/>
    </xf>
    <xf numFmtId="4" fontId="4" fillId="0" borderId="124" xfId="0" applyNumberFormat="1" applyFont="1" applyBorder="1" applyAlignment="1" applyProtection="1">
      <alignment vertical="center"/>
    </xf>
    <xf numFmtId="0" fontId="0" fillId="0" borderId="117" xfId="0" applyFont="1" applyBorder="1" applyAlignment="1" applyProtection="1">
      <alignment vertical="center"/>
    </xf>
    <xf numFmtId="0" fontId="23" fillId="0" borderId="117" xfId="0" applyFont="1" applyBorder="1" applyAlignment="1" applyProtection="1">
      <alignment vertical="center"/>
    </xf>
    <xf numFmtId="0" fontId="23" fillId="0" borderId="118" xfId="0" applyFont="1" applyBorder="1" applyAlignment="1" applyProtection="1">
      <alignment vertical="center"/>
    </xf>
    <xf numFmtId="0" fontId="24" fillId="0" borderId="117" xfId="0" applyFont="1" applyBorder="1" applyAlignment="1" applyProtection="1">
      <alignment vertical="center"/>
    </xf>
    <xf numFmtId="0" fontId="24" fillId="0" borderId="118" xfId="0" applyFont="1" applyBorder="1" applyAlignment="1" applyProtection="1">
      <alignment vertical="center"/>
    </xf>
    <xf numFmtId="0" fontId="25" fillId="0" borderId="117" xfId="0" applyFont="1" applyBorder="1" applyAlignment="1" applyProtection="1">
      <alignment vertical="center"/>
    </xf>
    <xf numFmtId="0" fontId="25" fillId="0" borderId="118" xfId="0" applyFont="1" applyBorder="1" applyAlignment="1" applyProtection="1">
      <alignment vertical="center"/>
    </xf>
    <xf numFmtId="0" fontId="26" fillId="0" borderId="117" xfId="0" applyFont="1" applyBorder="1" applyAlignment="1" applyProtection="1">
      <alignment vertical="center"/>
    </xf>
    <xf numFmtId="0" fontId="26" fillId="0" borderId="118" xfId="0" applyFont="1" applyBorder="1" applyAlignment="1" applyProtection="1">
      <alignment vertical="center"/>
    </xf>
    <xf numFmtId="0" fontId="0" fillId="0" borderId="117" xfId="0" applyBorder="1" applyAlignment="1">
      <alignment vertical="center"/>
    </xf>
    <xf numFmtId="0" fontId="39" fillId="0" borderId="123" xfId="0" applyFont="1" applyBorder="1" applyAlignment="1" applyProtection="1">
      <alignment horizontal="center" vertical="center"/>
    </xf>
    <xf numFmtId="4" fontId="39" fillId="0" borderId="124" xfId="0" applyNumberFormat="1" applyFont="1" applyBorder="1" applyAlignment="1" applyProtection="1">
      <alignment vertical="center"/>
    </xf>
    <xf numFmtId="0" fontId="0" fillId="0" borderId="117" xfId="0" applyBorder="1"/>
    <xf numFmtId="0" fontId="0" fillId="0" borderId="118" xfId="0" applyBorder="1"/>
    <xf numFmtId="0" fontId="0" fillId="0" borderId="121" xfId="0" applyFont="1" applyBorder="1" applyAlignment="1" applyProtection="1">
      <alignment vertical="center"/>
    </xf>
    <xf numFmtId="0" fontId="0" fillId="0" borderId="60" xfId="0" applyFont="1" applyBorder="1" applyAlignment="1" applyProtection="1">
      <alignment vertical="center"/>
    </xf>
    <xf numFmtId="0" fontId="0" fillId="0" borderId="60" xfId="0" applyFont="1" applyBorder="1" applyAlignment="1" applyProtection="1">
      <alignment vertical="center"/>
      <protection locked="0"/>
    </xf>
    <xf numFmtId="0" fontId="0" fillId="0" borderId="122" xfId="0" applyFont="1" applyBorder="1" applyAlignment="1" applyProtection="1">
      <alignment vertical="center"/>
    </xf>
    <xf numFmtId="43" fontId="36" fillId="5" borderId="125" xfId="1" applyFont="1" applyFill="1" applyBorder="1" applyAlignment="1" applyProtection="1">
      <alignment horizontal="center" vertical="center" wrapText="1"/>
      <protection locked="0"/>
    </xf>
    <xf numFmtId="43" fontId="37" fillId="0" borderId="46" xfId="1" applyFont="1" applyBorder="1" applyAlignment="1" applyProtection="1">
      <alignment vertical="center"/>
      <protection locked="0"/>
    </xf>
    <xf numFmtId="43" fontId="38" fillId="7" borderId="125" xfId="1" applyFont="1" applyFill="1" applyBorder="1" applyAlignment="1" applyProtection="1">
      <protection locked="0"/>
    </xf>
    <xf numFmtId="43" fontId="36" fillId="5" borderId="128" xfId="1" applyFont="1" applyFill="1" applyBorder="1" applyAlignment="1" applyProtection="1">
      <alignment horizontal="center" vertical="center" wrapText="1"/>
      <protection locked="0"/>
    </xf>
    <xf numFmtId="10" fontId="35" fillId="0" borderId="129" xfId="3" applyNumberFormat="1" applyFont="1" applyBorder="1" applyAlignment="1" applyProtection="1">
      <alignment horizontal="center" vertical="center"/>
      <protection locked="0"/>
    </xf>
    <xf numFmtId="10" fontId="36" fillId="6" borderId="130" xfId="3" applyNumberFormat="1" applyFont="1" applyFill="1" applyBorder="1" applyAlignment="1" applyProtection="1">
      <alignment horizontal="center" vertical="center" wrapText="1"/>
      <protection locked="0"/>
    </xf>
    <xf numFmtId="0" fontId="0" fillId="0" borderId="134" xfId="0" applyFont="1" applyBorder="1" applyAlignment="1">
      <alignment vertical="center"/>
    </xf>
    <xf numFmtId="0" fontId="23" fillId="0" borderId="134" xfId="0" applyFont="1" applyBorder="1" applyAlignment="1">
      <alignment vertical="center"/>
    </xf>
    <xf numFmtId="0" fontId="24" fillId="0" borderId="134" xfId="0" applyFont="1" applyBorder="1" applyAlignment="1">
      <alignment vertical="center"/>
    </xf>
    <xf numFmtId="0" fontId="26" fillId="0" borderId="134" xfId="0" applyFont="1" applyBorder="1" applyAlignment="1">
      <alignment vertical="center"/>
    </xf>
    <xf numFmtId="43" fontId="36" fillId="4" borderId="130" xfId="1" applyFont="1" applyFill="1" applyBorder="1" applyAlignment="1" applyProtection="1">
      <alignment horizontal="center" vertical="center" wrapText="1"/>
      <protection locked="0"/>
    </xf>
    <xf numFmtId="0" fontId="22" fillId="0" borderId="134" xfId="0" applyFont="1" applyBorder="1" applyAlignment="1"/>
    <xf numFmtId="43" fontId="2" fillId="0" borderId="126" xfId="1" applyFont="1" applyBorder="1" applyAlignment="1">
      <alignment vertical="center"/>
    </xf>
    <xf numFmtId="43" fontId="2" fillId="0" borderId="127" xfId="1" applyFont="1" applyBorder="1" applyAlignment="1">
      <alignment vertical="center"/>
    </xf>
    <xf numFmtId="0" fontId="33" fillId="0" borderId="134" xfId="0" applyFont="1" applyBorder="1" applyAlignment="1">
      <alignment vertical="center"/>
    </xf>
    <xf numFmtId="0" fontId="0" fillId="0" borderId="136" xfId="0" applyBorder="1"/>
    <xf numFmtId="43" fontId="38" fillId="7" borderId="31" xfId="1" applyFont="1" applyFill="1" applyBorder="1" applyAlignment="1" applyProtection="1">
      <protection locked="0"/>
    </xf>
    <xf numFmtId="43" fontId="38" fillId="7" borderId="46" xfId="1" applyFont="1" applyFill="1" applyBorder="1" applyAlignment="1" applyProtection="1">
      <protection locked="0"/>
    </xf>
    <xf numFmtId="43" fontId="2" fillId="0" borderId="139" xfId="1" applyFont="1" applyBorder="1" applyAlignment="1">
      <alignment vertical="center"/>
    </xf>
    <xf numFmtId="43" fontId="2" fillId="0" borderId="140" xfId="1" applyFont="1" applyBorder="1" applyAlignment="1">
      <alignment vertical="center"/>
    </xf>
    <xf numFmtId="43" fontId="2" fillId="0" borderId="141" xfId="1" applyFont="1" applyBorder="1" applyAlignment="1">
      <alignment vertical="center"/>
    </xf>
    <xf numFmtId="43" fontId="2" fillId="0" borderId="119" xfId="1" applyFont="1" applyBorder="1" applyAlignment="1">
      <alignment vertical="center"/>
    </xf>
    <xf numFmtId="43" fontId="2" fillId="0" borderId="142" xfId="1" applyFont="1" applyBorder="1" applyAlignment="1">
      <alignment vertical="center"/>
    </xf>
    <xf numFmtId="43" fontId="2" fillId="0" borderId="143" xfId="1" applyFont="1" applyBorder="1" applyAlignment="1">
      <alignment vertical="center"/>
    </xf>
    <xf numFmtId="43" fontId="2" fillId="0" borderId="144" xfId="1" applyFont="1" applyBorder="1" applyAlignment="1">
      <alignment vertical="center"/>
    </xf>
    <xf numFmtId="43" fontId="2" fillId="0" borderId="145" xfId="1" applyFont="1" applyBorder="1" applyAlignment="1">
      <alignment vertical="center"/>
    </xf>
    <xf numFmtId="0" fontId="0" fillId="0" borderId="134" xfId="0" applyBorder="1"/>
    <xf numFmtId="10" fontId="0" fillId="0" borderId="0" xfId="3" applyNumberFormat="1" applyFont="1"/>
    <xf numFmtId="10" fontId="0" fillId="0" borderId="0" xfId="3" applyNumberFormat="1" applyFont="1" applyAlignment="1">
      <alignment vertical="center"/>
    </xf>
    <xf numFmtId="10" fontId="37" fillId="0" borderId="131" xfId="3" applyNumberFormat="1" applyFont="1" applyBorder="1" applyAlignment="1" applyProtection="1">
      <alignment vertical="center"/>
      <protection locked="0"/>
    </xf>
    <xf numFmtId="10" fontId="38" fillId="7" borderId="132" xfId="3" applyNumberFormat="1" applyFont="1" applyFill="1" applyBorder="1" applyAlignment="1" applyProtection="1">
      <protection locked="0"/>
    </xf>
    <xf numFmtId="10" fontId="0" fillId="0" borderId="134" xfId="3" applyNumberFormat="1" applyFont="1" applyBorder="1" applyAlignment="1">
      <alignment vertical="center"/>
    </xf>
    <xf numFmtId="10" fontId="23" fillId="0" borderId="134" xfId="3" applyNumberFormat="1" applyFont="1" applyBorder="1" applyAlignment="1">
      <alignment vertical="center"/>
    </xf>
    <xf numFmtId="10" fontId="4" fillId="0" borderId="135" xfId="3" applyNumberFormat="1" applyFont="1" applyBorder="1" applyAlignment="1">
      <alignment vertical="center"/>
    </xf>
    <xf numFmtId="10" fontId="24" fillId="0" borderId="134" xfId="3" applyNumberFormat="1" applyFont="1" applyBorder="1" applyAlignment="1">
      <alignment vertical="center"/>
    </xf>
    <xf numFmtId="10" fontId="25" fillId="0" borderId="134" xfId="3" applyNumberFormat="1" applyFont="1" applyBorder="1" applyAlignment="1">
      <alignment vertical="center"/>
    </xf>
    <xf numFmtId="10" fontId="26" fillId="0" borderId="134" xfId="3" applyNumberFormat="1" applyFont="1" applyBorder="1" applyAlignment="1">
      <alignment vertical="center"/>
    </xf>
    <xf numFmtId="10" fontId="36" fillId="4" borderId="130" xfId="3" applyNumberFormat="1" applyFont="1" applyFill="1" applyBorder="1" applyAlignment="1" applyProtection="1">
      <alignment horizontal="center" vertical="center" wrapText="1"/>
      <protection locked="0"/>
    </xf>
    <xf numFmtId="10" fontId="26" fillId="0" borderId="136" xfId="3" applyNumberFormat="1" applyFont="1" applyBorder="1" applyAlignment="1">
      <alignment vertical="center"/>
    </xf>
    <xf numFmtId="10" fontId="22" fillId="0" borderId="0" xfId="3" applyNumberFormat="1" applyFont="1" applyAlignment="1"/>
    <xf numFmtId="10" fontId="23" fillId="0" borderId="0" xfId="3" applyNumberFormat="1" applyFont="1" applyAlignment="1">
      <alignment vertical="center"/>
    </xf>
    <xf numFmtId="10" fontId="24" fillId="0" borderId="0" xfId="3" applyNumberFormat="1" applyFont="1" applyAlignment="1">
      <alignment vertical="center"/>
    </xf>
    <xf numFmtId="10" fontId="25" fillId="0" borderId="0" xfId="3" applyNumberFormat="1" applyFont="1" applyAlignment="1">
      <alignment vertical="center"/>
    </xf>
    <xf numFmtId="10" fontId="26" fillId="0" borderId="0" xfId="3" applyNumberFormat="1" applyFont="1" applyAlignment="1">
      <alignment vertical="center"/>
    </xf>
    <xf numFmtId="10" fontId="4" fillId="0" borderId="0" xfId="3" applyNumberFormat="1" applyFont="1"/>
    <xf numFmtId="10" fontId="0" fillId="0" borderId="0" xfId="3" applyNumberFormat="1" applyFont="1" applyAlignment="1">
      <alignment horizontal="center" vertical="center" wrapText="1"/>
    </xf>
    <xf numFmtId="10" fontId="0" fillId="0" borderId="0" xfId="3" applyNumberFormat="1" applyFont="1" applyAlignment="1">
      <alignment horizontal="left" vertical="center"/>
    </xf>
    <xf numFmtId="10" fontId="22" fillId="0" borderId="0" xfId="3" applyNumberFormat="1" applyFont="1" applyAlignment="1">
      <alignment horizontal="center"/>
    </xf>
    <xf numFmtId="10" fontId="7" fillId="0" borderId="0" xfId="3" applyNumberFormat="1" applyFont="1" applyAlignment="1">
      <alignment horizontal="left" vertical="center"/>
    </xf>
    <xf numFmtId="10" fontId="36" fillId="5" borderId="132" xfId="3" applyNumberFormat="1" applyFont="1" applyFill="1" applyBorder="1" applyAlignment="1" applyProtection="1">
      <alignment horizontal="center" vertical="center" wrapText="1"/>
      <protection locked="0"/>
    </xf>
    <xf numFmtId="10" fontId="2" fillId="0" borderId="133" xfId="3" applyNumberFormat="1" applyFont="1" applyBorder="1" applyAlignment="1">
      <alignment vertical="center"/>
    </xf>
    <xf numFmtId="10" fontId="2" fillId="0" borderId="135" xfId="3" applyNumberFormat="1" applyFont="1" applyBorder="1" applyAlignment="1">
      <alignment vertical="center"/>
    </xf>
    <xf numFmtId="10" fontId="36" fillId="5" borderId="130" xfId="3" applyNumberFormat="1" applyFont="1" applyFill="1" applyBorder="1" applyAlignment="1" applyProtection="1">
      <alignment horizontal="center" vertical="center" wrapText="1"/>
      <protection locked="0"/>
    </xf>
    <xf numFmtId="10" fontId="0" fillId="0" borderId="136" xfId="3" applyNumberFormat="1" applyFont="1" applyBorder="1"/>
    <xf numFmtId="10" fontId="35" fillId="0" borderId="130" xfId="3" applyNumberFormat="1" applyFont="1" applyBorder="1" applyAlignment="1" applyProtection="1">
      <alignment horizontal="center" vertical="center"/>
      <protection locked="0"/>
    </xf>
    <xf numFmtId="10" fontId="0" fillId="0" borderId="107" xfId="3" applyNumberFormat="1" applyFont="1" applyBorder="1"/>
    <xf numFmtId="43" fontId="38" fillId="0" borderId="114" xfId="1" applyFont="1" applyFill="1" applyBorder="1" applyAlignment="1" applyProtection="1">
      <protection locked="0"/>
    </xf>
    <xf numFmtId="43" fontId="38" fillId="0" borderId="113" xfId="1" applyFont="1" applyFill="1" applyBorder="1" applyAlignment="1" applyProtection="1">
      <protection locked="0"/>
    </xf>
    <xf numFmtId="0" fontId="0" fillId="0" borderId="121" xfId="0" applyFont="1" applyBorder="1" applyAlignment="1">
      <alignment vertical="center"/>
    </xf>
    <xf numFmtId="10" fontId="33" fillId="0" borderId="134" xfId="3" applyNumberFormat="1" applyFont="1" applyBorder="1" applyAlignment="1">
      <alignment vertical="center"/>
    </xf>
    <xf numFmtId="10" fontId="22" fillId="0" borderId="134" xfId="3" applyNumberFormat="1" applyFont="1" applyBorder="1" applyAlignment="1"/>
    <xf numFmtId="10" fontId="24" fillId="0" borderId="0" xfId="3" applyNumberFormat="1" applyFont="1" applyAlignment="1">
      <alignment horizontal="left" vertical="center"/>
    </xf>
    <xf numFmtId="10" fontId="23" fillId="0" borderId="0" xfId="3" applyNumberFormat="1" applyFont="1" applyAlignment="1">
      <alignment horizontal="left" vertical="center"/>
    </xf>
    <xf numFmtId="10" fontId="0" fillId="0" borderId="134" xfId="3" applyNumberFormat="1" applyFont="1" applyBorder="1"/>
    <xf numFmtId="10" fontId="26" fillId="0" borderId="0" xfId="3" applyNumberFormat="1" applyFont="1" applyAlignment="1">
      <alignment horizontal="left" vertical="center"/>
    </xf>
    <xf numFmtId="10" fontId="2" fillId="0" borderId="0" xfId="3" applyNumberFormat="1" applyFont="1" applyAlignment="1">
      <alignment vertical="center"/>
    </xf>
    <xf numFmtId="10" fontId="3" fillId="0" borderId="0" xfId="3" applyNumberFormat="1" applyFont="1" applyAlignment="1">
      <alignment vertical="center"/>
    </xf>
    <xf numFmtId="10" fontId="2" fillId="0" borderId="65" xfId="3" applyNumberFormat="1" applyFont="1" applyBorder="1" applyAlignment="1">
      <alignment vertical="center"/>
    </xf>
    <xf numFmtId="10" fontId="43" fillId="6" borderId="69" xfId="3" applyNumberFormat="1" applyFont="1" applyFill="1" applyBorder="1"/>
    <xf numFmtId="10" fontId="43" fillId="6" borderId="71" xfId="3" applyNumberFormat="1" applyFont="1" applyFill="1" applyBorder="1"/>
    <xf numFmtId="10" fontId="43" fillId="6" borderId="74" xfId="3" applyNumberFormat="1" applyFont="1" applyFill="1" applyBorder="1"/>
    <xf numFmtId="10" fontId="0" fillId="6" borderId="0" xfId="3" applyNumberFormat="1" applyFont="1" applyFill="1"/>
    <xf numFmtId="10" fontId="48" fillId="6" borderId="0" xfId="3" applyNumberFormat="1" applyFont="1" applyFill="1"/>
    <xf numFmtId="0" fontId="41" fillId="6" borderId="0" xfId="0" applyFont="1" applyFill="1"/>
    <xf numFmtId="0" fontId="18" fillId="0" borderId="65" xfId="2" quotePrefix="1" applyBorder="1" applyAlignment="1" applyProtection="1">
      <alignment vertical="center"/>
    </xf>
    <xf numFmtId="0" fontId="41" fillId="6" borderId="0" xfId="0" applyFont="1" applyFill="1" applyAlignment="1">
      <alignment vertical="center"/>
    </xf>
    <xf numFmtId="14" fontId="41" fillId="9" borderId="54" xfId="0" applyNumberFormat="1" applyFont="1" applyFill="1" applyBorder="1" applyAlignment="1">
      <alignment horizontal="center" vertical="center" wrapText="1"/>
    </xf>
    <xf numFmtId="43" fontId="75" fillId="0" borderId="112" xfId="1" applyFont="1" applyBorder="1" applyAlignment="1" applyProtection="1">
      <alignment vertical="center"/>
      <protection locked="0"/>
    </xf>
    <xf numFmtId="10" fontId="75" fillId="0" borderId="131" xfId="3" applyNumberFormat="1" applyFont="1" applyBorder="1" applyAlignment="1" applyProtection="1">
      <alignment vertical="center"/>
      <protection locked="0"/>
    </xf>
    <xf numFmtId="43" fontId="38" fillId="12" borderId="27" xfId="1" applyFont="1" applyFill="1" applyBorder="1" applyAlignment="1" applyProtection="1">
      <protection locked="0"/>
    </xf>
    <xf numFmtId="43" fontId="2" fillId="12" borderId="33" xfId="1" applyFont="1" applyFill="1" applyBorder="1" applyAlignment="1">
      <alignment vertical="center"/>
    </xf>
    <xf numFmtId="43" fontId="2" fillId="12" borderId="40" xfId="1" applyFont="1" applyFill="1" applyBorder="1" applyAlignment="1">
      <alignment vertical="center"/>
    </xf>
    <xf numFmtId="43" fontId="2" fillId="12" borderId="41" xfId="1" applyFont="1" applyFill="1" applyBorder="1" applyAlignment="1">
      <alignment vertical="center"/>
    </xf>
    <xf numFmtId="0" fontId="42" fillId="6" borderId="73" xfId="0" applyFont="1" applyFill="1" applyBorder="1"/>
    <xf numFmtId="0" fontId="76" fillId="9" borderId="57" xfId="0" applyFont="1" applyFill="1" applyBorder="1" applyAlignment="1">
      <alignment horizontal="center" vertical="center" wrapText="1"/>
    </xf>
    <xf numFmtId="10" fontId="76" fillId="9" borderId="56" xfId="3" applyNumberFormat="1" applyFont="1" applyFill="1" applyBorder="1" applyAlignment="1">
      <alignment horizontal="center" vertical="center" wrapText="1"/>
    </xf>
    <xf numFmtId="4" fontId="43" fillId="12" borderId="68" xfId="0" applyNumberFormat="1" applyFont="1" applyFill="1" applyBorder="1"/>
    <xf numFmtId="4" fontId="43" fillId="12" borderId="62" xfId="0" applyNumberFormat="1" applyFont="1" applyFill="1" applyBorder="1"/>
    <xf numFmtId="4" fontId="44" fillId="12" borderId="62" xfId="4" applyNumberFormat="1" applyFont="1" applyFill="1" applyBorder="1" applyAlignment="1"/>
    <xf numFmtId="4" fontId="44" fillId="12" borderId="73" xfId="4" applyNumberFormat="1" applyFont="1" applyFill="1" applyBorder="1"/>
    <xf numFmtId="0" fontId="76" fillId="9" borderId="53" xfId="0" applyFont="1" applyFill="1" applyBorder="1" applyAlignment="1">
      <alignment vertical="center"/>
    </xf>
    <xf numFmtId="0" fontId="76" fillId="9" borderId="54" xfId="0" applyFont="1" applyFill="1" applyBorder="1" applyAlignment="1">
      <alignment vertical="center"/>
    </xf>
    <xf numFmtId="0" fontId="76" fillId="9" borderId="55" xfId="0" applyFont="1" applyFill="1" applyBorder="1" applyAlignment="1">
      <alignment vertical="center"/>
    </xf>
    <xf numFmtId="4" fontId="50" fillId="11" borderId="105" xfId="5" applyNumberFormat="1" applyFont="1" applyFill="1" applyBorder="1" applyAlignment="1">
      <alignment horizontal="center" vertical="center"/>
    </xf>
    <xf numFmtId="0" fontId="0" fillId="6" borderId="0" xfId="0" applyFill="1" applyAlignment="1">
      <alignment vertical="center"/>
    </xf>
    <xf numFmtId="0" fontId="2" fillId="6" borderId="0" xfId="0" applyFont="1" applyFill="1" applyAlignment="1">
      <alignment vertical="center"/>
    </xf>
    <xf numFmtId="0" fontId="3" fillId="6" borderId="0" xfId="0" applyFont="1" applyFill="1" applyAlignment="1">
      <alignment vertical="center"/>
    </xf>
    <xf numFmtId="0" fontId="2" fillId="6" borderId="64" xfId="0" applyFont="1" applyFill="1" applyBorder="1" applyAlignment="1">
      <alignment vertical="center"/>
    </xf>
    <xf numFmtId="4" fontId="44" fillId="6" borderId="62" xfId="4" applyNumberFormat="1" applyFont="1" applyFill="1" applyBorder="1" applyAlignment="1"/>
    <xf numFmtId="4" fontId="44" fillId="6" borderId="73" xfId="4" applyNumberFormat="1" applyFont="1" applyFill="1" applyBorder="1"/>
    <xf numFmtId="4" fontId="41" fillId="6" borderId="146" xfId="0" applyNumberFormat="1" applyFont="1" applyFill="1" applyBorder="1" applyAlignment="1">
      <alignment vertical="center"/>
    </xf>
    <xf numFmtId="43" fontId="37" fillId="12" borderId="111" xfId="1" applyFont="1" applyFill="1" applyBorder="1" applyAlignment="1" applyProtection="1">
      <alignment vertical="center"/>
      <protection locked="0"/>
    </xf>
    <xf numFmtId="43" fontId="4" fillId="12" borderId="120" xfId="1" applyFont="1" applyFill="1" applyBorder="1" applyAlignment="1">
      <alignment vertical="center"/>
    </xf>
    <xf numFmtId="43" fontId="36" fillId="6" borderId="28" xfId="1" applyFont="1" applyFill="1" applyBorder="1" applyAlignment="1" applyProtection="1">
      <alignment horizontal="center" vertical="center" wrapText="1"/>
      <protection locked="0"/>
    </xf>
    <xf numFmtId="43" fontId="36" fillId="6" borderId="29" xfId="1" applyFont="1" applyFill="1" applyBorder="1" applyAlignment="1" applyProtection="1">
      <alignment horizontal="center" vertical="center" wrapText="1"/>
      <protection locked="0"/>
    </xf>
    <xf numFmtId="43" fontId="37" fillId="6" borderId="31" xfId="1" applyFont="1" applyFill="1" applyBorder="1" applyAlignment="1" applyProtection="1">
      <alignment vertical="center"/>
      <protection locked="0"/>
    </xf>
    <xf numFmtId="43" fontId="38" fillId="6" borderId="27" xfId="1" applyFont="1" applyFill="1" applyBorder="1" applyAlignment="1" applyProtection="1">
      <protection locked="0"/>
    </xf>
    <xf numFmtId="43" fontId="2" fillId="6" borderId="32" xfId="1" applyFont="1" applyFill="1" applyBorder="1" applyAlignment="1">
      <alignment vertical="center"/>
    </xf>
    <xf numFmtId="43" fontId="2" fillId="6" borderId="33" xfId="1" applyFont="1" applyFill="1" applyBorder="1" applyAlignment="1">
      <alignment vertical="center"/>
    </xf>
    <xf numFmtId="43" fontId="2" fillId="6" borderId="40" xfId="1" applyFont="1" applyFill="1" applyBorder="1" applyAlignment="1">
      <alignment vertical="center"/>
    </xf>
    <xf numFmtId="43" fontId="2" fillId="6" borderId="41" xfId="1" applyFont="1" applyFill="1" applyBorder="1" applyAlignment="1">
      <alignment vertical="center"/>
    </xf>
    <xf numFmtId="0" fontId="0" fillId="6" borderId="42" xfId="0" applyFill="1" applyBorder="1"/>
    <xf numFmtId="0" fontId="0" fillId="6" borderId="43" xfId="0" applyFill="1" applyBorder="1"/>
    <xf numFmtId="0" fontId="0" fillId="6" borderId="0" xfId="0" applyFont="1" applyFill="1" applyAlignment="1">
      <alignment vertical="center"/>
    </xf>
    <xf numFmtId="0" fontId="0" fillId="6" borderId="0" xfId="0" applyFont="1" applyFill="1" applyAlignment="1">
      <alignment horizontal="center" vertical="center" wrapText="1"/>
    </xf>
    <xf numFmtId="0" fontId="22" fillId="6" borderId="0" xfId="0" applyFont="1" applyFill="1" applyAlignment="1"/>
    <xf numFmtId="4" fontId="44" fillId="6" borderId="68" xfId="0" applyNumberFormat="1" applyFont="1" applyFill="1" applyBorder="1"/>
    <xf numFmtId="4" fontId="44" fillId="6" borderId="62" xfId="0" applyNumberFormat="1" applyFont="1" applyFill="1" applyBorder="1"/>
    <xf numFmtId="4" fontId="44" fillId="6" borderId="147" xfId="0" applyNumberFormat="1" applyFont="1" applyFill="1" applyBorder="1"/>
    <xf numFmtId="43" fontId="37" fillId="6" borderId="111" xfId="1" applyFont="1" applyFill="1" applyBorder="1" applyAlignment="1" applyProtection="1">
      <alignment vertical="center"/>
      <protection locked="0"/>
    </xf>
    <xf numFmtId="43" fontId="37" fillId="6" borderId="112" xfId="1" applyFont="1" applyFill="1" applyBorder="1" applyAlignment="1" applyProtection="1">
      <alignment vertical="center"/>
      <protection locked="0"/>
    </xf>
    <xf numFmtId="43" fontId="38" fillId="6" borderId="113" xfId="1" applyFont="1" applyFill="1" applyBorder="1" applyAlignment="1" applyProtection="1">
      <protection locked="0"/>
    </xf>
    <xf numFmtId="43" fontId="38" fillId="6" borderId="114" xfId="1" applyFont="1" applyFill="1" applyBorder="1" applyAlignment="1" applyProtection="1">
      <protection locked="0"/>
    </xf>
    <xf numFmtId="43" fontId="4" fillId="6" borderId="115" xfId="1" applyFont="1" applyFill="1" applyBorder="1" applyAlignment="1">
      <alignment vertical="center"/>
    </xf>
    <xf numFmtId="43" fontId="4" fillId="6" borderId="116" xfId="1" applyFont="1" applyFill="1" applyBorder="1" applyAlignment="1">
      <alignment vertical="center"/>
    </xf>
    <xf numFmtId="0" fontId="0" fillId="6" borderId="117" xfId="0" applyFont="1" applyFill="1" applyBorder="1" applyAlignment="1">
      <alignment vertical="center"/>
    </xf>
    <xf numFmtId="0" fontId="0" fillId="6" borderId="118" xfId="0" applyFill="1" applyBorder="1" applyAlignment="1">
      <alignment vertical="center"/>
    </xf>
    <xf numFmtId="0" fontId="23" fillId="6" borderId="117" xfId="0" applyFont="1" applyFill="1" applyBorder="1" applyAlignment="1">
      <alignment vertical="center"/>
    </xf>
    <xf numFmtId="0" fontId="23" fillId="6" borderId="118" xfId="0" applyFont="1" applyFill="1" applyBorder="1" applyAlignment="1">
      <alignment vertical="center"/>
    </xf>
    <xf numFmtId="43" fontId="4" fillId="6" borderId="119" xfId="1" applyFont="1" applyFill="1" applyBorder="1" applyAlignment="1">
      <alignment vertical="center"/>
    </xf>
    <xf numFmtId="43" fontId="4" fillId="6" borderId="120" xfId="1" applyFont="1" applyFill="1" applyBorder="1" applyAlignment="1">
      <alignment vertical="center"/>
    </xf>
    <xf numFmtId="0" fontId="24" fillId="6" borderId="117" xfId="0" applyFont="1" applyFill="1" applyBorder="1" applyAlignment="1">
      <alignment vertical="center"/>
    </xf>
    <xf numFmtId="0" fontId="24" fillId="6" borderId="118" xfId="0" applyFont="1" applyFill="1" applyBorder="1" applyAlignment="1">
      <alignment vertical="center"/>
    </xf>
    <xf numFmtId="0" fontId="25" fillId="6" borderId="117" xfId="0" applyFont="1" applyFill="1" applyBorder="1" applyAlignment="1">
      <alignment vertical="center"/>
    </xf>
    <xf numFmtId="0" fontId="25" fillId="6" borderId="118" xfId="0" applyFont="1" applyFill="1" applyBorder="1" applyAlignment="1">
      <alignment vertical="center"/>
    </xf>
    <xf numFmtId="0" fontId="26" fillId="6" borderId="117" xfId="0" applyFont="1" applyFill="1" applyBorder="1" applyAlignment="1">
      <alignment vertical="center"/>
    </xf>
    <xf numFmtId="0" fontId="26" fillId="6" borderId="118" xfId="0" applyFont="1" applyFill="1" applyBorder="1" applyAlignment="1">
      <alignment vertical="center"/>
    </xf>
    <xf numFmtId="43" fontId="36" fillId="6" borderId="109" xfId="1" applyFont="1" applyFill="1" applyBorder="1" applyAlignment="1" applyProtection="1">
      <alignment horizontal="center" vertical="center" wrapText="1"/>
      <protection locked="0"/>
    </xf>
    <xf numFmtId="43" fontId="36" fillId="6" borderId="110" xfId="1" applyFont="1" applyFill="1" applyBorder="1" applyAlignment="1" applyProtection="1">
      <alignment horizontal="center" vertical="center" wrapText="1"/>
      <protection locked="0"/>
    </xf>
    <xf numFmtId="0" fontId="0" fillId="6" borderId="121" xfId="0" applyFont="1" applyFill="1" applyBorder="1" applyAlignment="1">
      <alignment vertical="center"/>
    </xf>
    <xf numFmtId="0" fontId="0" fillId="6" borderId="122" xfId="0" applyFill="1" applyBorder="1" applyAlignment="1">
      <alignment vertical="center"/>
    </xf>
    <xf numFmtId="0" fontId="23" fillId="6" borderId="0" xfId="0" applyFont="1" applyFill="1" applyAlignment="1">
      <alignment vertical="center"/>
    </xf>
    <xf numFmtId="0" fontId="24" fillId="6" borderId="0" xfId="0" applyFont="1" applyFill="1" applyAlignment="1">
      <alignment vertical="center"/>
    </xf>
    <xf numFmtId="0" fontId="25" fillId="6" borderId="0" xfId="0" applyFont="1" applyFill="1" applyAlignment="1">
      <alignment vertical="center"/>
    </xf>
    <xf numFmtId="0" fontId="26" fillId="6" borderId="0" xfId="0" applyFont="1" applyFill="1" applyAlignment="1">
      <alignment vertical="center"/>
    </xf>
    <xf numFmtId="0" fontId="4" fillId="6" borderId="0" xfId="0" applyFont="1" applyFill="1"/>
    <xf numFmtId="0" fontId="77" fillId="0" borderId="0" xfId="0" applyFont="1" applyBorder="1" applyAlignment="1" applyProtection="1">
      <alignment horizontal="left" vertical="center" wrapText="1"/>
    </xf>
    <xf numFmtId="0" fontId="77" fillId="0" borderId="0" xfId="0" applyFont="1" applyBorder="1" applyAlignment="1" applyProtection="1">
      <alignment vertical="center"/>
    </xf>
    <xf numFmtId="0" fontId="77" fillId="0" borderId="0" xfId="0" applyFont="1" applyBorder="1" applyAlignment="1" applyProtection="1">
      <alignment horizontal="left" vertical="center"/>
    </xf>
    <xf numFmtId="0" fontId="78" fillId="0" borderId="0" xfId="0" applyFont="1" applyBorder="1" applyAlignment="1" applyProtection="1">
      <alignment horizontal="left" vertical="center" wrapText="1"/>
    </xf>
    <xf numFmtId="0" fontId="78" fillId="0" borderId="0" xfId="0" applyFont="1" applyBorder="1" applyAlignment="1" applyProtection="1">
      <alignment vertical="center"/>
    </xf>
    <xf numFmtId="4" fontId="78" fillId="0" borderId="0" xfId="0" applyNumberFormat="1" applyFont="1" applyBorder="1" applyAlignment="1" applyProtection="1">
      <alignment vertical="center"/>
    </xf>
    <xf numFmtId="0" fontId="79" fillId="0" borderId="0" xfId="0" applyFont="1" applyBorder="1" applyAlignment="1" applyProtection="1">
      <alignment horizontal="left" vertical="center" wrapText="1"/>
    </xf>
    <xf numFmtId="0" fontId="79" fillId="0" borderId="0" xfId="0" applyFont="1" applyBorder="1" applyAlignment="1" applyProtection="1">
      <alignment vertical="center"/>
    </xf>
    <xf numFmtId="4" fontId="79" fillId="0" borderId="0" xfId="0" applyNumberFormat="1" applyFont="1" applyBorder="1" applyAlignment="1" applyProtection="1">
      <alignment vertical="center"/>
    </xf>
    <xf numFmtId="0" fontId="80" fillId="0" borderId="0" xfId="0" applyFont="1" applyBorder="1" applyAlignment="1" applyProtection="1">
      <alignment vertical="center" wrapText="1"/>
    </xf>
    <xf numFmtId="0" fontId="81" fillId="0" borderId="0" xfId="0" applyFont="1" applyBorder="1" applyAlignment="1" applyProtection="1">
      <alignment vertical="center"/>
    </xf>
    <xf numFmtId="0" fontId="81" fillId="0" borderId="117" xfId="0" applyFont="1" applyBorder="1" applyAlignment="1" applyProtection="1">
      <alignment vertical="center"/>
    </xf>
    <xf numFmtId="0" fontId="82" fillId="0" borderId="0" xfId="0" applyFont="1" applyBorder="1" applyAlignment="1" applyProtection="1">
      <alignment horizontal="left" vertical="center"/>
    </xf>
    <xf numFmtId="0" fontId="77" fillId="0" borderId="117" xfId="0" applyFont="1" applyBorder="1" applyAlignment="1" applyProtection="1">
      <alignment vertical="center"/>
    </xf>
    <xf numFmtId="0" fontId="78" fillId="0" borderId="117" xfId="0" applyFont="1" applyBorder="1" applyAlignment="1" applyProtection="1">
      <alignment vertical="center"/>
    </xf>
    <xf numFmtId="0" fontId="78" fillId="0" borderId="0" xfId="0" applyFont="1" applyBorder="1" applyAlignment="1" applyProtection="1">
      <alignment horizontal="left" vertical="center"/>
    </xf>
    <xf numFmtId="0" fontId="79" fillId="0" borderId="117" xfId="0" applyFont="1" applyBorder="1" applyAlignment="1" applyProtection="1">
      <alignment vertical="center"/>
    </xf>
    <xf numFmtId="0" fontId="79" fillId="0" borderId="0" xfId="0" applyFont="1" applyBorder="1" applyAlignment="1" applyProtection="1">
      <alignment horizontal="left" vertical="center"/>
    </xf>
    <xf numFmtId="0" fontId="81" fillId="0" borderId="23" xfId="0" applyFont="1" applyBorder="1" applyAlignment="1" applyProtection="1">
      <alignment horizontal="left" vertical="center" wrapText="1"/>
    </xf>
    <xf numFmtId="0" fontId="81" fillId="0" borderId="123" xfId="0" applyFont="1" applyBorder="1" applyAlignment="1" applyProtection="1">
      <alignment horizontal="center" vertical="center"/>
    </xf>
    <xf numFmtId="0" fontId="81" fillId="0" borderId="23" xfId="0" applyFont="1" applyBorder="1" applyAlignment="1" applyProtection="1">
      <alignment horizontal="center" vertical="center"/>
    </xf>
    <xf numFmtId="49" fontId="81" fillId="0" borderId="23" xfId="0" applyNumberFormat="1" applyFont="1" applyBorder="1" applyAlignment="1" applyProtection="1">
      <alignment horizontal="left" vertical="center" wrapText="1"/>
    </xf>
    <xf numFmtId="0" fontId="81" fillId="0" borderId="23" xfId="0" applyFont="1" applyBorder="1" applyAlignment="1" applyProtection="1">
      <alignment horizontal="center" vertical="center" wrapText="1"/>
    </xf>
    <xf numFmtId="4" fontId="81" fillId="0" borderId="23" xfId="0" applyNumberFormat="1" applyFont="1" applyBorder="1" applyAlignment="1" applyProtection="1">
      <alignment vertical="center"/>
    </xf>
    <xf numFmtId="4" fontId="81" fillId="2" borderId="23" xfId="0" applyNumberFormat="1" applyFont="1" applyFill="1" applyBorder="1" applyAlignment="1" applyProtection="1">
      <alignment vertical="center"/>
      <protection locked="0"/>
    </xf>
    <xf numFmtId="4" fontId="81" fillId="0" borderId="124" xfId="0" applyNumberFormat="1" applyFont="1" applyBorder="1" applyAlignment="1" applyProtection="1">
      <alignment vertical="center"/>
    </xf>
    <xf numFmtId="0" fontId="41" fillId="9" borderId="148" xfId="0" applyFont="1" applyFill="1" applyBorder="1" applyAlignment="1">
      <alignment vertical="center" wrapText="1" shrinkToFit="1"/>
    </xf>
    <xf numFmtId="4" fontId="42" fillId="6" borderId="149" xfId="0" applyNumberFormat="1" applyFont="1" applyFill="1" applyBorder="1"/>
    <xf numFmtId="4" fontId="42" fillId="6" borderId="95" xfId="0" applyNumberFormat="1" applyFont="1" applyFill="1" applyBorder="1"/>
    <xf numFmtId="4" fontId="43" fillId="6" borderId="150" xfId="0" applyNumberFormat="1" applyFont="1" applyFill="1" applyBorder="1"/>
    <xf numFmtId="0" fontId="76" fillId="9" borderId="56" xfId="0" applyFont="1" applyFill="1" applyBorder="1" applyAlignment="1">
      <alignment vertical="center" wrapText="1" shrinkToFit="1"/>
    </xf>
    <xf numFmtId="0" fontId="34" fillId="0" borderId="65" xfId="0" applyFont="1" applyBorder="1" applyAlignment="1" applyProtection="1">
      <alignment vertical="center" wrapText="1"/>
    </xf>
    <xf numFmtId="4" fontId="42" fillId="6" borderId="69" xfId="0" applyNumberFormat="1" applyFont="1" applyFill="1" applyBorder="1"/>
    <xf numFmtId="4" fontId="42" fillId="6" borderId="71" xfId="0" applyNumberFormat="1" applyFont="1" applyFill="1" applyBorder="1"/>
    <xf numFmtId="4" fontId="42" fillId="6" borderId="74" xfId="0" applyNumberFormat="1" applyFont="1" applyFill="1" applyBorder="1"/>
    <xf numFmtId="4" fontId="45" fillId="6" borderId="122" xfId="0" applyNumberFormat="1" applyFont="1" applyFill="1" applyBorder="1" applyAlignment="1">
      <alignment vertical="center"/>
    </xf>
    <xf numFmtId="0" fontId="18" fillId="6" borderId="151" xfId="2" quotePrefix="1" applyFill="1" applyBorder="1"/>
    <xf numFmtId="0" fontId="42" fillId="6" borderId="104" xfId="0" applyFont="1" applyFill="1" applyBorder="1"/>
    <xf numFmtId="4" fontId="42" fillId="6" borderId="152" xfId="0" applyNumberFormat="1" applyFont="1" applyFill="1" applyBorder="1"/>
    <xf numFmtId="4" fontId="42" fillId="6" borderId="3" xfId="0" applyNumberFormat="1" applyFont="1" applyFill="1" applyBorder="1"/>
    <xf numFmtId="4" fontId="44" fillId="0" borderId="104" xfId="4" applyNumberFormat="1" applyFont="1" applyFill="1" applyBorder="1" applyAlignment="1"/>
    <xf numFmtId="4" fontId="44" fillId="6" borderId="104" xfId="4" applyNumberFormat="1" applyFont="1" applyFill="1" applyBorder="1" applyAlignment="1"/>
    <xf numFmtId="4" fontId="44" fillId="12" borderId="104" xfId="4" applyNumberFormat="1" applyFont="1" applyFill="1" applyBorder="1" applyAlignment="1"/>
    <xf numFmtId="4" fontId="43" fillId="6" borderId="104" xfId="0" applyNumberFormat="1" applyFont="1" applyFill="1" applyBorder="1"/>
    <xf numFmtId="10" fontId="43" fillId="6" borderId="152" xfId="3" applyNumberFormat="1" applyFont="1" applyFill="1" applyBorder="1"/>
    <xf numFmtId="0" fontId="18" fillId="6" borderId="153" xfId="2" quotePrefix="1" applyFill="1" applyBorder="1"/>
    <xf numFmtId="0" fontId="42" fillId="6" borderId="147" xfId="0" applyFont="1" applyFill="1" applyBorder="1"/>
    <xf numFmtId="4" fontId="42" fillId="6" borderId="154" xfId="0" applyNumberFormat="1" applyFont="1" applyFill="1" applyBorder="1"/>
    <xf numFmtId="4" fontId="42" fillId="6" borderId="8" xfId="0" applyNumberFormat="1" applyFont="1" applyFill="1" applyBorder="1"/>
    <xf numFmtId="4" fontId="44" fillId="0" borderId="147" xfId="4" applyNumberFormat="1" applyFont="1" applyFill="1" applyBorder="1" applyAlignment="1"/>
    <xf numFmtId="4" fontId="44" fillId="6" borderId="147" xfId="4" applyNumberFormat="1" applyFont="1" applyFill="1" applyBorder="1" applyAlignment="1"/>
    <xf numFmtId="4" fontId="44" fillId="12" borderId="147" xfId="4" applyNumberFormat="1" applyFont="1" applyFill="1" applyBorder="1" applyAlignment="1"/>
    <xf numFmtId="4" fontId="43" fillId="6" borderId="147" xfId="0" applyNumberFormat="1" applyFont="1" applyFill="1" applyBorder="1"/>
    <xf numFmtId="10" fontId="43" fillId="6" borderId="154" xfId="3" applyNumberFormat="1" applyFont="1" applyFill="1" applyBorder="1"/>
    <xf numFmtId="0" fontId="18" fillId="6" borderId="155" xfId="2" quotePrefix="1" applyFill="1" applyBorder="1"/>
    <xf numFmtId="0" fontId="42" fillId="6" borderId="156" xfId="0" applyFont="1" applyFill="1" applyBorder="1"/>
    <xf numFmtId="4" fontId="42" fillId="6" borderId="157" xfId="0" applyNumberFormat="1" applyFont="1" applyFill="1" applyBorder="1"/>
    <xf numFmtId="4" fontId="42" fillId="6" borderId="158" xfId="0" applyNumberFormat="1" applyFont="1" applyFill="1" applyBorder="1"/>
    <xf numFmtId="4" fontId="44" fillId="6" borderId="156" xfId="0" applyNumberFormat="1" applyFont="1" applyFill="1" applyBorder="1"/>
    <xf numFmtId="4" fontId="44" fillId="0" borderId="156" xfId="4" applyNumberFormat="1" applyFont="1" applyFill="1" applyBorder="1" applyAlignment="1"/>
    <xf numFmtId="4" fontId="44" fillId="6" borderId="156" xfId="4" applyNumberFormat="1" applyFont="1" applyFill="1" applyBorder="1" applyAlignment="1"/>
    <xf numFmtId="4" fontId="44" fillId="12" borderId="156" xfId="4" applyNumberFormat="1" applyFont="1" applyFill="1" applyBorder="1" applyAlignment="1"/>
    <xf numFmtId="4" fontId="43" fillId="6" borderId="156" xfId="0" applyNumberFormat="1" applyFont="1" applyFill="1" applyBorder="1"/>
    <xf numFmtId="10" fontId="43" fillId="6" borderId="157" xfId="3" applyNumberFormat="1" applyFont="1" applyFill="1" applyBorder="1"/>
    <xf numFmtId="4" fontId="83" fillId="0" borderId="118" xfId="0" applyNumberFormat="1" applyFont="1" applyBorder="1" applyAlignment="1" applyProtection="1"/>
    <xf numFmtId="0" fontId="19" fillId="0" borderId="0" xfId="0" applyFont="1" applyAlignment="1" applyProtection="1">
      <alignment horizontal="left" vertical="center"/>
    </xf>
    <xf numFmtId="0" fontId="19" fillId="0" borderId="0" xfId="0" applyFont="1" applyBorder="1" applyAlignment="1" applyProtection="1">
      <alignment horizontal="left" vertical="center"/>
    </xf>
    <xf numFmtId="4" fontId="76" fillId="6" borderId="61" xfId="0" applyNumberFormat="1" applyFont="1" applyFill="1" applyBorder="1" applyAlignment="1">
      <alignment vertical="center"/>
    </xf>
    <xf numFmtId="43" fontId="75" fillId="6" borderId="112" xfId="1" applyFont="1" applyFill="1" applyBorder="1" applyAlignment="1" applyProtection="1">
      <alignment vertical="center"/>
      <protection locked="0"/>
    </xf>
    <xf numFmtId="43" fontId="37" fillId="12" borderId="112" xfId="1" applyFont="1" applyFill="1" applyBorder="1" applyAlignment="1" applyProtection="1">
      <alignment vertical="center"/>
      <protection locked="0"/>
    </xf>
    <xf numFmtId="43" fontId="38" fillId="0" borderId="121" xfId="1" applyFont="1" applyFill="1" applyBorder="1" applyAlignment="1" applyProtection="1">
      <protection locked="0"/>
    </xf>
    <xf numFmtId="43" fontId="38" fillId="6" borderId="117" xfId="1" applyFont="1" applyFill="1" applyBorder="1" applyAlignment="1" applyProtection="1">
      <protection locked="0"/>
    </xf>
    <xf numFmtId="43" fontId="38" fillId="6" borderId="118" xfId="1" applyFont="1" applyFill="1" applyBorder="1" applyAlignment="1" applyProtection="1">
      <protection locked="0"/>
    </xf>
    <xf numFmtId="43" fontId="38" fillId="0" borderId="111" xfId="1" applyFont="1" applyFill="1" applyBorder="1" applyAlignment="1" applyProtection="1">
      <protection locked="0"/>
    </xf>
    <xf numFmtId="43" fontId="38" fillId="0" borderId="112" xfId="1" applyFont="1" applyFill="1" applyBorder="1" applyAlignment="1" applyProtection="1">
      <protection locked="0"/>
    </xf>
    <xf numFmtId="10" fontId="35" fillId="0" borderId="107" xfId="3" applyNumberFormat="1" applyFont="1" applyBorder="1" applyAlignment="1" applyProtection="1">
      <alignment horizontal="center" vertical="center"/>
      <protection locked="0"/>
    </xf>
    <xf numFmtId="43" fontId="38" fillId="7" borderId="111" xfId="1" applyFont="1" applyFill="1" applyBorder="1" applyAlignment="1" applyProtection="1">
      <protection locked="0"/>
    </xf>
    <xf numFmtId="43" fontId="38" fillId="7" borderId="112" xfId="1" applyFont="1" applyFill="1" applyBorder="1" applyAlignment="1" applyProtection="1">
      <protection locked="0"/>
    </xf>
    <xf numFmtId="43" fontId="4" fillId="0" borderId="139" xfId="1" applyFont="1" applyBorder="1" applyAlignment="1">
      <alignment vertical="center"/>
    </xf>
    <xf numFmtId="43" fontId="4" fillId="0" borderId="159" xfId="1" applyFont="1" applyBorder="1" applyAlignment="1">
      <alignment vertical="center"/>
    </xf>
    <xf numFmtId="43" fontId="38" fillId="0" borderId="122" xfId="1" applyFont="1" applyFill="1" applyBorder="1" applyAlignment="1" applyProtection="1">
      <protection locked="0"/>
    </xf>
    <xf numFmtId="10" fontId="38" fillId="7" borderId="131" xfId="3" applyNumberFormat="1" applyFont="1" applyFill="1" applyBorder="1" applyAlignment="1" applyProtection="1">
      <protection locked="0"/>
    </xf>
    <xf numFmtId="10" fontId="38" fillId="0" borderId="136" xfId="3" applyNumberFormat="1" applyFont="1" applyFill="1" applyBorder="1" applyAlignment="1" applyProtection="1">
      <protection locked="0"/>
    </xf>
    <xf numFmtId="0" fontId="7" fillId="3" borderId="155" xfId="0" applyFont="1" applyFill="1" applyBorder="1" applyAlignment="1" applyProtection="1">
      <alignment horizontal="center" vertical="center" wrapText="1"/>
    </xf>
    <xf numFmtId="0" fontId="7" fillId="3" borderId="156" xfId="0" applyFont="1" applyFill="1" applyBorder="1" applyAlignment="1" applyProtection="1">
      <alignment horizontal="center" vertical="center" wrapText="1"/>
    </xf>
    <xf numFmtId="0" fontId="7" fillId="3" borderId="156" xfId="0" applyFont="1" applyFill="1" applyBorder="1" applyAlignment="1" applyProtection="1">
      <alignment horizontal="center" vertical="center" wrapText="1"/>
      <protection locked="0"/>
    </xf>
    <xf numFmtId="0" fontId="7" fillId="3" borderId="157" xfId="0" applyFont="1" applyFill="1" applyBorder="1" applyAlignment="1" applyProtection="1">
      <alignment horizontal="center" vertical="center" wrapText="1"/>
    </xf>
    <xf numFmtId="4" fontId="84" fillId="6" borderId="107" xfId="0" applyNumberFormat="1" applyFont="1" applyFill="1" applyBorder="1" applyAlignment="1">
      <alignment vertical="center"/>
    </xf>
    <xf numFmtId="4" fontId="84" fillId="6" borderId="61" xfId="0" applyNumberFormat="1" applyFont="1" applyFill="1" applyBorder="1" applyAlignment="1">
      <alignment vertical="center"/>
    </xf>
    <xf numFmtId="10" fontId="84" fillId="6" borderId="66" xfId="3" applyNumberFormat="1" applyFont="1" applyFill="1" applyBorder="1" applyAlignment="1">
      <alignment vertical="center"/>
    </xf>
    <xf numFmtId="14" fontId="76" fillId="9" borderId="57" xfId="0" applyNumberFormat="1" applyFont="1" applyFill="1" applyBorder="1" applyAlignment="1">
      <alignment horizontal="center" vertical="center" wrapText="1"/>
    </xf>
    <xf numFmtId="4" fontId="85" fillId="6" borderId="61" xfId="0" applyNumberFormat="1" applyFont="1" applyFill="1" applyBorder="1" applyAlignment="1">
      <alignment vertical="center"/>
    </xf>
    <xf numFmtId="0" fontId="0" fillId="6" borderId="0" xfId="0" applyFill="1" applyBorder="1" applyAlignment="1">
      <alignment vertical="center"/>
    </xf>
    <xf numFmtId="43" fontId="38" fillId="6" borderId="0" xfId="1" applyFont="1" applyFill="1" applyBorder="1" applyAlignment="1" applyProtection="1">
      <protection locked="0"/>
    </xf>
    <xf numFmtId="43" fontId="38" fillId="0" borderId="26" xfId="1" applyFont="1" applyFill="1" applyBorder="1" applyAlignment="1" applyProtection="1">
      <protection locked="0"/>
    </xf>
    <xf numFmtId="43" fontId="4" fillId="6" borderId="127" xfId="1" applyFont="1" applyFill="1" applyBorder="1" applyAlignment="1">
      <alignment vertical="center"/>
    </xf>
    <xf numFmtId="43" fontId="4" fillId="12" borderId="40" xfId="1" applyFont="1" applyFill="1" applyBorder="1" applyAlignment="1">
      <alignment vertical="center"/>
    </xf>
    <xf numFmtId="0" fontId="2" fillId="0" borderId="64" xfId="0" applyFont="1" applyFill="1" applyBorder="1" applyAlignment="1">
      <alignment vertical="center"/>
    </xf>
    <xf numFmtId="4" fontId="43" fillId="0" borderId="68" xfId="0" applyNumberFormat="1" applyFont="1" applyFill="1" applyBorder="1"/>
    <xf numFmtId="4" fontId="43" fillId="0" borderId="62" xfId="0" applyNumberFormat="1" applyFont="1" applyFill="1" applyBorder="1"/>
    <xf numFmtId="4" fontId="85" fillId="0" borderId="61" xfId="0" applyNumberFormat="1" applyFont="1" applyFill="1" applyBorder="1" applyAlignment="1">
      <alignment vertical="center"/>
    </xf>
    <xf numFmtId="4" fontId="41" fillId="12" borderId="61" xfId="0" applyNumberFormat="1" applyFont="1" applyFill="1" applyBorder="1" applyAlignment="1">
      <alignment vertical="center"/>
    </xf>
    <xf numFmtId="43" fontId="4" fillId="12" borderId="44" xfId="1" applyFont="1" applyFill="1" applyBorder="1" applyAlignment="1">
      <alignment vertical="center"/>
    </xf>
    <xf numFmtId="0" fontId="19" fillId="0" borderId="0" xfId="0" applyFont="1" applyBorder="1" applyAlignment="1" applyProtection="1">
      <alignment horizontal="left" vertical="center"/>
    </xf>
    <xf numFmtId="0" fontId="71" fillId="0" borderId="0" xfId="5" applyFont="1" applyAlignment="1">
      <alignment horizontal="left" vertical="center" wrapText="1" shrinkToFit="1"/>
    </xf>
    <xf numFmtId="49" fontId="50" fillId="0" borderId="58" xfId="5" applyNumberFormat="1" applyFont="1" applyBorder="1" applyAlignment="1">
      <alignment horizontal="left" vertical="center"/>
    </xf>
    <xf numFmtId="49" fontId="50" fillId="0" borderId="59" xfId="5" applyNumberFormat="1" applyFont="1" applyBorder="1" applyAlignment="1">
      <alignment horizontal="left" vertical="center"/>
    </xf>
    <xf numFmtId="0" fontId="67" fillId="0" borderId="0" xfId="5" applyFont="1" applyAlignment="1">
      <alignment horizontal="left" vertical="center" wrapText="1" shrinkToFit="1"/>
    </xf>
    <xf numFmtId="49" fontId="64" fillId="0" borderId="4" xfId="5" applyNumberFormat="1" applyFont="1" applyBorder="1" applyAlignment="1">
      <alignment vertical="center" wrapText="1"/>
    </xf>
    <xf numFmtId="49" fontId="64" fillId="0" borderId="0" xfId="5" applyNumberFormat="1" applyFont="1" applyAlignment="1">
      <alignment vertical="center" wrapText="1"/>
    </xf>
    <xf numFmtId="0" fontId="64" fillId="0" borderId="0" xfId="5" applyFont="1" applyAlignment="1">
      <alignment vertical="center" wrapText="1"/>
    </xf>
    <xf numFmtId="0" fontId="64" fillId="0" borderId="5" xfId="5" applyFont="1" applyBorder="1" applyAlignment="1">
      <alignment vertical="center" wrapText="1"/>
    </xf>
    <xf numFmtId="49" fontId="64" fillId="0" borderId="99" xfId="5" applyNumberFormat="1" applyFont="1" applyBorder="1" applyAlignment="1">
      <alignment vertical="center" wrapText="1"/>
    </xf>
    <xf numFmtId="49" fontId="64" fillId="0" borderId="100" xfId="5" applyNumberFormat="1" applyFont="1" applyBorder="1" applyAlignment="1">
      <alignment vertical="center" wrapText="1"/>
    </xf>
    <xf numFmtId="0" fontId="64" fillId="0" borderId="100" xfId="5" applyFont="1" applyBorder="1" applyAlignment="1">
      <alignment vertical="center" wrapText="1"/>
    </xf>
    <xf numFmtId="0" fontId="64" fillId="0" borderId="101" xfId="5" applyFont="1" applyBorder="1" applyAlignment="1">
      <alignment vertical="center" wrapText="1"/>
    </xf>
    <xf numFmtId="49" fontId="64" fillId="0" borderId="85" xfId="5" applyNumberFormat="1" applyFont="1" applyBorder="1" applyAlignment="1">
      <alignment vertical="center" wrapText="1"/>
    </xf>
    <xf numFmtId="49" fontId="64" fillId="0" borderId="86" xfId="5" applyNumberFormat="1" applyFont="1" applyBorder="1" applyAlignment="1">
      <alignment vertical="center" wrapText="1"/>
    </xf>
    <xf numFmtId="49" fontId="64" fillId="0" borderId="102" xfId="5" applyNumberFormat="1" applyFont="1" applyBorder="1" applyAlignment="1">
      <alignment vertical="center" wrapText="1"/>
    </xf>
    <xf numFmtId="49" fontId="64" fillId="0" borderId="79" xfId="5" applyNumberFormat="1" applyFont="1" applyBorder="1" applyAlignment="1">
      <alignment vertical="center" wrapText="1"/>
    </xf>
    <xf numFmtId="49" fontId="64" fillId="0" borderId="80" xfId="5" applyNumberFormat="1" applyFont="1" applyBorder="1" applyAlignment="1">
      <alignment vertical="center" wrapText="1"/>
    </xf>
    <xf numFmtId="49" fontId="64" fillId="0" borderId="103" xfId="5" applyNumberFormat="1" applyFont="1" applyBorder="1" applyAlignment="1">
      <alignment vertical="center" wrapText="1"/>
    </xf>
    <xf numFmtId="49" fontId="64" fillId="0" borderId="1" xfId="5" applyNumberFormat="1" applyFont="1" applyBorder="1" applyAlignment="1">
      <alignment vertical="center" wrapText="1"/>
    </xf>
    <xf numFmtId="49" fontId="64" fillId="0" borderId="2" xfId="5" applyNumberFormat="1" applyFont="1" applyBorder="1" applyAlignment="1">
      <alignment vertical="center" wrapText="1"/>
    </xf>
    <xf numFmtId="0" fontId="64" fillId="0" borderId="2" xfId="5" applyFont="1" applyBorder="1" applyAlignment="1">
      <alignment vertical="center" wrapText="1"/>
    </xf>
    <xf numFmtId="0" fontId="64" fillId="0" borderId="3" xfId="5" applyFont="1" applyBorder="1" applyAlignment="1">
      <alignment vertical="center" wrapText="1"/>
    </xf>
    <xf numFmtId="49" fontId="64" fillId="0" borderId="96" xfId="5" applyNumberFormat="1" applyFont="1" applyBorder="1" applyAlignment="1">
      <alignment vertical="center" wrapText="1"/>
    </xf>
    <xf numFmtId="49" fontId="64" fillId="0" borderId="97" xfId="5" applyNumberFormat="1" applyFont="1" applyBorder="1" applyAlignment="1">
      <alignment vertical="center" wrapText="1"/>
    </xf>
    <xf numFmtId="49" fontId="64" fillId="0" borderId="98" xfId="5" applyNumberFormat="1" applyFont="1" applyBorder="1" applyAlignment="1">
      <alignment vertical="center" wrapText="1"/>
    </xf>
    <xf numFmtId="49" fontId="63" fillId="10" borderId="1" xfId="0" applyNumberFormat="1" applyFont="1" applyFill="1" applyBorder="1" applyAlignment="1">
      <alignment horizontal="left" vertical="center"/>
    </xf>
    <xf numFmtId="49" fontId="64" fillId="10" borderId="2" xfId="0" applyNumberFormat="1" applyFont="1" applyFill="1" applyBorder="1" applyAlignment="1">
      <alignment horizontal="left" vertical="center"/>
    </xf>
    <xf numFmtId="49" fontId="64" fillId="0" borderId="4" xfId="0" applyNumberFormat="1" applyFont="1" applyBorder="1" applyAlignment="1">
      <alignment horizontal="left" vertical="center"/>
    </xf>
    <xf numFmtId="49" fontId="64" fillId="0" borderId="0" xfId="0" applyNumberFormat="1" applyFont="1" applyAlignment="1">
      <alignment horizontal="left" vertical="center"/>
    </xf>
    <xf numFmtId="49" fontId="50" fillId="0" borderId="0" xfId="5" applyNumberFormat="1" applyFont="1" applyAlignment="1">
      <alignment horizontal="left" vertical="center"/>
    </xf>
    <xf numFmtId="49" fontId="50" fillId="0" borderId="76" xfId="5" applyNumberFormat="1" applyFont="1" applyBorder="1" applyAlignment="1">
      <alignment horizontal="left" vertical="center"/>
    </xf>
    <xf numFmtId="49" fontId="50" fillId="0" borderId="77" xfId="5" applyNumberFormat="1" applyFont="1" applyBorder="1" applyAlignment="1">
      <alignment horizontal="left" vertical="center"/>
    </xf>
    <xf numFmtId="49" fontId="50" fillId="0" borderId="2" xfId="5" applyNumberFormat="1" applyFont="1" applyBorder="1" applyAlignment="1">
      <alignment horizontal="left" vertical="center"/>
    </xf>
    <xf numFmtId="49" fontId="50" fillId="0" borderId="78" xfId="5" applyNumberFormat="1" applyFont="1" applyBorder="1" applyAlignment="1">
      <alignment horizontal="left" vertical="center"/>
    </xf>
    <xf numFmtId="49" fontId="69" fillId="0" borderId="79" xfId="5" applyNumberFormat="1" applyFont="1" applyBorder="1" applyAlignment="1">
      <alignment horizontal="center" vertical="center"/>
    </xf>
    <xf numFmtId="49" fontId="69" fillId="0" borderId="80" xfId="5" applyNumberFormat="1" applyFont="1" applyBorder="1" applyAlignment="1">
      <alignment horizontal="center" vertical="center"/>
    </xf>
    <xf numFmtId="49" fontId="69" fillId="0" borderId="81" xfId="5" applyNumberFormat="1" applyFont="1" applyBorder="1" applyAlignment="1">
      <alignment horizontal="center" vertical="center"/>
    </xf>
    <xf numFmtId="49" fontId="69" fillId="0" borderId="85" xfId="5" applyNumberFormat="1" applyFont="1" applyBorder="1" applyAlignment="1">
      <alignment horizontal="center" vertical="center"/>
    </xf>
    <xf numFmtId="49" fontId="69" fillId="0" borderId="86" xfId="5" applyNumberFormat="1" applyFont="1" applyBorder="1" applyAlignment="1">
      <alignment horizontal="center" vertical="center"/>
    </xf>
    <xf numFmtId="49" fontId="69" fillId="0" borderId="87" xfId="5" applyNumberFormat="1" applyFont="1" applyBorder="1" applyAlignment="1">
      <alignment horizontal="center" vertical="center"/>
    </xf>
    <xf numFmtId="49" fontId="69" fillId="0" borderId="84" xfId="5" applyNumberFormat="1" applyFont="1" applyBorder="1" applyAlignment="1">
      <alignment horizontal="center" vertical="center"/>
    </xf>
    <xf numFmtId="49" fontId="69" fillId="0" borderId="90" xfId="5" applyNumberFormat="1" applyFont="1" applyBorder="1" applyAlignment="1">
      <alignment horizontal="center" vertical="center"/>
    </xf>
    <xf numFmtId="0" fontId="60" fillId="0" borderId="91" xfId="5" applyFont="1" applyBorder="1" applyAlignment="1">
      <alignment horizontal="center" vertical="center"/>
    </xf>
    <xf numFmtId="0" fontId="60" fillId="0" borderId="92" xfId="5" applyFont="1" applyBorder="1" applyAlignment="1">
      <alignment horizontal="center" vertical="center"/>
    </xf>
    <xf numFmtId="49" fontId="61" fillId="0" borderId="0" xfId="5" applyNumberFormat="1" applyFont="1" applyAlignment="1">
      <alignment horizontal="left" vertical="center"/>
    </xf>
    <xf numFmtId="49" fontId="49" fillId="0" borderId="0" xfId="0" applyNumberFormat="1" applyFont="1" applyAlignment="1">
      <alignment horizontal="left" vertical="center"/>
    </xf>
    <xf numFmtId="49" fontId="53" fillId="7" borderId="0" xfId="5" applyNumberFormat="1" applyFont="1" applyFill="1" applyAlignment="1">
      <alignment horizontal="center" vertical="center"/>
    </xf>
    <xf numFmtId="49" fontId="54" fillId="0" borderId="0" xfId="5" applyNumberFormat="1" applyFont="1" applyAlignment="1">
      <alignment horizontal="left" vertical="center"/>
    </xf>
    <xf numFmtId="49" fontId="55" fillId="7" borderId="0" xfId="5" applyNumberFormat="1" applyFont="1" applyFill="1" applyAlignment="1">
      <alignment horizontal="center" vertical="center"/>
    </xf>
    <xf numFmtId="0" fontId="57" fillId="7" borderId="0" xfId="6" applyFont="1" applyFill="1" applyAlignment="1">
      <alignment horizontal="center"/>
    </xf>
    <xf numFmtId="0" fontId="19" fillId="0" borderId="0" xfId="0" applyFont="1" applyAlignment="1" applyProtection="1">
      <alignment horizontal="left" vertical="center"/>
    </xf>
    <xf numFmtId="0" fontId="3" fillId="0" borderId="0" xfId="0" applyFont="1" applyAlignment="1" applyProtection="1">
      <alignment horizontal="left" vertical="center" wrapText="1"/>
    </xf>
    <xf numFmtId="0" fontId="45" fillId="6" borderId="58" xfId="0" applyFont="1" applyFill="1" applyBorder="1" applyAlignment="1">
      <alignment horizontal="left" vertical="center"/>
    </xf>
    <xf numFmtId="0" fontId="45" fillId="6" borderId="59" xfId="0" applyFont="1" applyFill="1" applyBorder="1" applyAlignment="1">
      <alignment horizontal="left" vertical="center"/>
    </xf>
    <xf numFmtId="0" fontId="19" fillId="0" borderId="0" xfId="0" applyFont="1" applyBorder="1" applyAlignment="1" applyProtection="1">
      <alignment horizontal="left" vertical="center"/>
    </xf>
    <xf numFmtId="0" fontId="3" fillId="0" borderId="0" xfId="0" applyFont="1" applyAlignment="1" applyProtection="1">
      <alignment horizontal="left" vertical="center"/>
    </xf>
    <xf numFmtId="43" fontId="35" fillId="0" borderId="138" xfId="1" applyFont="1" applyBorder="1" applyAlignment="1" applyProtection="1">
      <alignment horizontal="center" vertical="center"/>
      <protection locked="0"/>
    </xf>
    <xf numFmtId="43" fontId="35" fillId="0" borderId="59" xfId="1" applyFont="1" applyBorder="1" applyAlignment="1" applyProtection="1">
      <alignment horizontal="center" vertical="center"/>
      <protection locked="0"/>
    </xf>
    <xf numFmtId="43" fontId="35" fillId="0" borderId="137" xfId="1" applyFont="1" applyBorder="1" applyAlignment="1" applyProtection="1">
      <alignment horizontal="center" vertical="center"/>
      <protection locked="0"/>
    </xf>
    <xf numFmtId="43" fontId="35" fillId="0" borderId="58" xfId="1" applyFont="1" applyBorder="1" applyAlignment="1" applyProtection="1">
      <alignment horizontal="center" vertical="center"/>
      <protection locked="0"/>
    </xf>
    <xf numFmtId="43" fontId="35" fillId="0" borderId="64" xfId="1" applyFont="1" applyBorder="1" applyAlignment="1" applyProtection="1">
      <alignment horizontal="center" vertical="center"/>
      <protection locked="0"/>
    </xf>
    <xf numFmtId="43" fontId="35" fillId="0" borderId="108" xfId="1" applyFont="1" applyBorder="1" applyAlignment="1" applyProtection="1">
      <alignment horizontal="center" vertical="center"/>
      <protection locked="0"/>
    </xf>
    <xf numFmtId="43" fontId="35" fillId="0" borderId="24" xfId="1" applyFont="1" applyBorder="1" applyAlignment="1" applyProtection="1">
      <alignment horizontal="center" vertical="center"/>
      <protection locked="0"/>
    </xf>
    <xf numFmtId="43" fontId="35" fillId="0" borderId="25" xfId="1" applyFont="1" applyBorder="1" applyAlignment="1" applyProtection="1">
      <alignment horizontal="center" vertical="center"/>
      <protection locked="0"/>
    </xf>
    <xf numFmtId="43" fontId="35" fillId="6" borderId="24" xfId="1" applyFont="1" applyFill="1" applyBorder="1" applyAlignment="1" applyProtection="1">
      <alignment horizontal="center" vertical="center"/>
      <protection locked="0"/>
    </xf>
    <xf numFmtId="43" fontId="35" fillId="6" borderId="25" xfId="1" applyFont="1" applyFill="1" applyBorder="1" applyAlignment="1" applyProtection="1">
      <alignment horizontal="center" vertical="center"/>
      <protection locked="0"/>
    </xf>
    <xf numFmtId="43" fontId="35" fillId="0" borderId="34" xfId="1" applyFont="1" applyBorder="1" applyAlignment="1" applyProtection="1">
      <alignment horizontal="center" vertical="center"/>
      <protection locked="0"/>
    </xf>
    <xf numFmtId="43" fontId="35" fillId="6" borderId="34" xfId="1" applyFont="1" applyFill="1" applyBorder="1" applyAlignment="1" applyProtection="1">
      <alignment horizontal="center" vertical="center"/>
      <protection locked="0"/>
    </xf>
    <xf numFmtId="43" fontId="35" fillId="6" borderId="58" xfId="1" applyFont="1" applyFill="1" applyBorder="1" applyAlignment="1" applyProtection="1">
      <alignment horizontal="center" vertical="center"/>
      <protection locked="0"/>
    </xf>
    <xf numFmtId="43" fontId="35" fillId="6" borderId="137" xfId="1" applyFont="1" applyFill="1" applyBorder="1" applyAlignment="1" applyProtection="1">
      <alignment horizontal="center" vertical="center"/>
      <protection locked="0"/>
    </xf>
    <xf numFmtId="43" fontId="35" fillId="6" borderId="138" xfId="1" applyFont="1" applyFill="1" applyBorder="1" applyAlignment="1" applyProtection="1">
      <alignment horizontal="center" vertical="center"/>
      <protection locked="0"/>
    </xf>
    <xf numFmtId="0" fontId="19" fillId="0" borderId="38" xfId="0" applyFont="1" applyBorder="1" applyAlignment="1" applyProtection="1">
      <alignment horizontal="left" vertical="center"/>
    </xf>
    <xf numFmtId="0" fontId="19" fillId="0" borderId="48" xfId="0" applyFont="1" applyBorder="1" applyAlignment="1" applyProtection="1">
      <alignment horizontal="left" vertical="center"/>
    </xf>
    <xf numFmtId="0" fontId="19" fillId="0" borderId="21" xfId="0" applyFont="1" applyBorder="1" applyAlignment="1" applyProtection="1">
      <alignment horizontal="left" vertical="center"/>
    </xf>
    <xf numFmtId="43" fontId="35" fillId="0" borderId="47" xfId="1" applyFont="1" applyBorder="1" applyAlignment="1" applyProtection="1">
      <alignment horizontal="center" vertical="center"/>
      <protection locked="0"/>
    </xf>
    <xf numFmtId="0" fontId="12" fillId="0" borderId="0" xfId="0" applyFont="1" applyBorder="1" applyAlignment="1">
      <alignment horizontal="left" vertical="center" wrapText="1"/>
    </xf>
    <xf numFmtId="0" fontId="10" fillId="0" borderId="0" xfId="0" applyFont="1" applyBorder="1" applyAlignment="1">
      <alignment horizontal="center" vertical="center" wrapText="1"/>
    </xf>
    <xf numFmtId="0" fontId="11" fillId="0" borderId="7" xfId="0" applyFont="1" applyBorder="1" applyAlignment="1">
      <alignment horizontal="left" wrapText="1"/>
    </xf>
    <xf numFmtId="49" fontId="12" fillId="0" borderId="0" xfId="0" applyNumberFormat="1" applyFont="1" applyBorder="1" applyAlignment="1">
      <alignment horizontal="left" vertical="center" wrapText="1"/>
    </xf>
    <xf numFmtId="0" fontId="11" fillId="0" borderId="7" xfId="0" applyFont="1" applyBorder="1" applyAlignment="1">
      <alignment horizontal="left"/>
    </xf>
    <xf numFmtId="0" fontId="12" fillId="0" borderId="0" xfId="0" applyFont="1" applyBorder="1" applyAlignment="1">
      <alignment horizontal="left" vertical="center"/>
    </xf>
    <xf numFmtId="0" fontId="10" fillId="0" borderId="0" xfId="0" applyFont="1" applyBorder="1" applyAlignment="1">
      <alignment horizontal="center" vertical="center"/>
    </xf>
    <xf numFmtId="0" fontId="12" fillId="0" borderId="0" xfId="0" applyFont="1" applyBorder="1" applyAlignment="1">
      <alignment horizontal="left" vertical="top"/>
    </xf>
    <xf numFmtId="43" fontId="2" fillId="12" borderId="37" xfId="1" applyFont="1" applyFill="1" applyBorder="1" applyAlignment="1">
      <alignment vertical="center"/>
    </xf>
    <xf numFmtId="43" fontId="2" fillId="12" borderId="44" xfId="1" applyFont="1" applyFill="1" applyBorder="1" applyAlignment="1">
      <alignment vertical="center"/>
    </xf>
    <xf numFmtId="0" fontId="86" fillId="0" borderId="0" xfId="0" applyFont="1"/>
    <xf numFmtId="0" fontId="86" fillId="12" borderId="0" xfId="0" applyFont="1" applyFill="1"/>
    <xf numFmtId="10" fontId="86" fillId="0" borderId="0" xfId="3" applyNumberFormat="1" applyFont="1"/>
    <xf numFmtId="0" fontId="6" fillId="0" borderId="46" xfId="0" applyFont="1" applyBorder="1" applyAlignment="1" applyProtection="1">
      <alignment horizontal="left" vertical="center"/>
    </xf>
    <xf numFmtId="0" fontId="86" fillId="0" borderId="47" xfId="0" applyFont="1" applyBorder="1" applyAlignment="1" applyProtection="1">
      <alignment vertical="center"/>
    </xf>
    <xf numFmtId="0" fontId="86" fillId="0" borderId="47" xfId="0" applyFont="1" applyBorder="1" applyAlignment="1" applyProtection="1">
      <alignment vertical="center"/>
      <protection locked="0"/>
    </xf>
    <xf numFmtId="0" fontId="87" fillId="0" borderId="65" xfId="2" quotePrefix="1" applyFont="1" applyBorder="1" applyAlignment="1" applyProtection="1">
      <alignment vertical="center"/>
    </xf>
    <xf numFmtId="0" fontId="86" fillId="0" borderId="0" xfId="0" applyFont="1" applyBorder="1" applyAlignment="1">
      <alignment vertical="center"/>
    </xf>
    <xf numFmtId="0" fontId="86" fillId="0" borderId="0" xfId="0" applyFont="1" applyAlignment="1">
      <alignment vertical="center"/>
    </xf>
    <xf numFmtId="0" fontId="86" fillId="12" borderId="0" xfId="0" applyFont="1" applyFill="1" applyAlignment="1">
      <alignment vertical="center"/>
    </xf>
    <xf numFmtId="10" fontId="86" fillId="0" borderId="0" xfId="3" applyNumberFormat="1" applyFont="1" applyAlignment="1">
      <alignment vertical="center"/>
    </xf>
    <xf numFmtId="0" fontId="86" fillId="0" borderId="0" xfId="0" applyFont="1" applyBorder="1" applyAlignment="1" applyProtection="1">
      <alignment vertical="center"/>
      <protection locked="0"/>
    </xf>
    <xf numFmtId="0" fontId="86" fillId="0" borderId="39" xfId="0" applyFont="1" applyBorder="1" applyAlignment="1" applyProtection="1">
      <alignment vertical="center"/>
    </xf>
    <xf numFmtId="0" fontId="86" fillId="0" borderId="0" xfId="0" applyFont="1" applyBorder="1" applyProtection="1">
      <protection locked="0"/>
    </xf>
    <xf numFmtId="0" fontId="86" fillId="0" borderId="39" xfId="0" applyFont="1" applyBorder="1" applyProtection="1"/>
    <xf numFmtId="0" fontId="86" fillId="0" borderId="0" xfId="0" applyFont="1" applyBorder="1" applyAlignment="1" applyProtection="1">
      <alignment vertical="center"/>
    </xf>
    <xf numFmtId="0" fontId="86" fillId="0" borderId="0" xfId="0" applyFont="1" applyBorder="1"/>
    <xf numFmtId="43" fontId="88" fillId="0" borderId="34" xfId="1" applyFont="1" applyBorder="1" applyAlignment="1" applyProtection="1">
      <alignment horizontal="center" vertical="center"/>
      <protection locked="0"/>
    </xf>
    <xf numFmtId="43" fontId="88" fillId="0" borderId="25" xfId="1" applyFont="1" applyBorder="1" applyAlignment="1" applyProtection="1">
      <alignment horizontal="center" vertical="center"/>
      <protection locked="0"/>
    </xf>
    <xf numFmtId="43" fontId="88" fillId="0" borderId="24" xfId="1" applyFont="1" applyBorder="1" applyAlignment="1" applyProtection="1">
      <alignment horizontal="center" vertical="center"/>
      <protection locked="0"/>
    </xf>
    <xf numFmtId="43" fontId="88" fillId="12" borderId="24" xfId="1" applyFont="1" applyFill="1" applyBorder="1" applyAlignment="1" applyProtection="1">
      <alignment horizontal="center" vertical="center"/>
      <protection locked="0"/>
    </xf>
    <xf numFmtId="43" fontId="88" fillId="12" borderId="25" xfId="1" applyFont="1" applyFill="1" applyBorder="1" applyAlignment="1" applyProtection="1">
      <alignment horizontal="center" vertical="center"/>
      <protection locked="0"/>
    </xf>
    <xf numFmtId="43" fontId="88" fillId="0" borderId="47" xfId="1" applyFont="1" applyBorder="1" applyAlignment="1" applyProtection="1">
      <alignment horizontal="center" vertical="center"/>
      <protection locked="0"/>
    </xf>
    <xf numFmtId="10" fontId="88" fillId="0" borderId="129" xfId="3" applyNumberFormat="1" applyFont="1" applyBorder="1" applyAlignment="1" applyProtection="1">
      <alignment horizontal="center" vertical="center"/>
      <protection locked="0"/>
    </xf>
    <xf numFmtId="0" fontId="2" fillId="3" borderId="49" xfId="0"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protection locked="0"/>
    </xf>
    <xf numFmtId="0" fontId="2" fillId="3" borderId="50" xfId="0" applyFont="1" applyFill="1" applyBorder="1" applyAlignment="1" applyProtection="1">
      <alignment horizontal="center" vertical="center" wrapText="1"/>
    </xf>
    <xf numFmtId="43" fontId="89" fillId="4" borderId="35" xfId="1" applyFont="1" applyFill="1" applyBorder="1" applyAlignment="1" applyProtection="1">
      <alignment horizontal="center" vertical="center" wrapText="1"/>
      <protection locked="0"/>
    </xf>
    <xf numFmtId="43" fontId="89" fillId="5" borderId="29" xfId="1" applyFont="1" applyFill="1" applyBorder="1" applyAlignment="1" applyProtection="1">
      <alignment horizontal="center" vertical="center" wrapText="1"/>
      <protection locked="0"/>
    </xf>
    <xf numFmtId="43" fontId="89" fillId="4" borderId="28" xfId="1" applyFont="1" applyFill="1" applyBorder="1" applyAlignment="1" applyProtection="1">
      <alignment horizontal="center" vertical="center" wrapText="1"/>
      <protection locked="0"/>
    </xf>
    <xf numFmtId="43" fontId="89" fillId="12" borderId="28" xfId="1" applyFont="1" applyFill="1" applyBorder="1" applyAlignment="1" applyProtection="1">
      <alignment horizontal="center" vertical="center" wrapText="1"/>
      <protection locked="0"/>
    </xf>
    <xf numFmtId="43" fontId="89" fillId="12" borderId="29" xfId="1" applyFont="1" applyFill="1" applyBorder="1" applyAlignment="1" applyProtection="1">
      <alignment horizontal="center" vertical="center" wrapText="1"/>
      <protection locked="0"/>
    </xf>
    <xf numFmtId="43" fontId="89" fillId="4" borderId="30" xfId="1" applyFont="1" applyFill="1" applyBorder="1" applyAlignment="1" applyProtection="1">
      <alignment horizontal="center" vertical="center" wrapText="1"/>
      <protection locked="0"/>
    </xf>
    <xf numFmtId="43" fontId="89" fillId="5" borderId="125" xfId="1" applyFont="1" applyFill="1" applyBorder="1" applyAlignment="1" applyProtection="1">
      <alignment horizontal="center" vertical="center" wrapText="1"/>
      <protection locked="0"/>
    </xf>
    <xf numFmtId="10" fontId="89" fillId="6" borderId="130" xfId="3" applyNumberFormat="1" applyFont="1" applyFill="1" applyBorder="1" applyAlignment="1" applyProtection="1">
      <alignment horizontal="center" vertical="center" wrapText="1"/>
      <protection locked="0"/>
    </xf>
    <xf numFmtId="0" fontId="86" fillId="0" borderId="0" xfId="0" applyFont="1" applyAlignment="1">
      <alignment horizontal="center" vertical="center" wrapText="1"/>
    </xf>
    <xf numFmtId="0" fontId="90" fillId="0" borderId="38" xfId="0" applyFont="1" applyBorder="1" applyAlignment="1" applyProtection="1">
      <alignment horizontal="left" vertical="center"/>
    </xf>
    <xf numFmtId="4" fontId="90" fillId="0" borderId="39" xfId="0" applyNumberFormat="1" applyFont="1" applyBorder="1" applyAlignment="1" applyProtection="1"/>
    <xf numFmtId="43" fontId="91" fillId="0" borderId="26" xfId="1" applyFont="1" applyBorder="1" applyAlignment="1" applyProtection="1">
      <alignment vertical="center"/>
      <protection locked="0"/>
    </xf>
    <xf numFmtId="43" fontId="91" fillId="0" borderId="31" xfId="1" applyFont="1" applyBorder="1" applyAlignment="1" applyProtection="1">
      <alignment vertical="center"/>
      <protection locked="0"/>
    </xf>
    <xf numFmtId="43" fontId="91" fillId="12" borderId="26" xfId="1" applyFont="1" applyFill="1" applyBorder="1" applyAlignment="1" applyProtection="1">
      <alignment vertical="center"/>
      <protection locked="0"/>
    </xf>
    <xf numFmtId="43" fontId="91" fillId="12" borderId="31" xfId="1" applyFont="1" applyFill="1" applyBorder="1" applyAlignment="1" applyProtection="1">
      <alignment vertical="center"/>
      <protection locked="0"/>
    </xf>
    <xf numFmtId="43" fontId="91" fillId="0" borderId="46" xfId="1" applyFont="1" applyBorder="1" applyAlignment="1" applyProtection="1">
      <alignment vertical="center"/>
      <protection locked="0"/>
    </xf>
    <xf numFmtId="10" fontId="91" fillId="0" borderId="131" xfId="3" applyNumberFormat="1" applyFont="1" applyBorder="1" applyAlignment="1" applyProtection="1">
      <alignment vertical="center"/>
      <protection locked="0"/>
    </xf>
    <xf numFmtId="0" fontId="21" fillId="0" borderId="38" xfId="0" applyFont="1" applyBorder="1" applyAlignment="1" applyProtection="1"/>
    <xf numFmtId="0" fontId="21" fillId="0" borderId="0" xfId="0" applyFont="1" applyBorder="1" applyAlignment="1" applyProtection="1"/>
    <xf numFmtId="0" fontId="21" fillId="0" borderId="0" xfId="0" applyFont="1" applyBorder="1" applyAlignment="1" applyProtection="1">
      <protection locked="0"/>
    </xf>
    <xf numFmtId="43" fontId="92" fillId="7" borderId="36" xfId="1" applyFont="1" applyFill="1" applyBorder="1" applyAlignment="1" applyProtection="1">
      <protection locked="0"/>
    </xf>
    <xf numFmtId="43" fontId="92" fillId="7" borderId="27" xfId="1" applyFont="1" applyFill="1" applyBorder="1" applyAlignment="1" applyProtection="1">
      <protection locked="0"/>
    </xf>
    <xf numFmtId="43" fontId="92" fillId="12" borderId="36" xfId="1" applyFont="1" applyFill="1" applyBorder="1" applyAlignment="1" applyProtection="1">
      <protection locked="0"/>
    </xf>
    <xf numFmtId="43" fontId="92" fillId="12" borderId="27" xfId="1" applyFont="1" applyFill="1" applyBorder="1" applyAlignment="1" applyProtection="1">
      <protection locked="0"/>
    </xf>
    <xf numFmtId="43" fontId="92" fillId="7" borderId="125" xfId="1" applyFont="1" applyFill="1" applyBorder="1" applyAlignment="1" applyProtection="1">
      <protection locked="0"/>
    </xf>
    <xf numFmtId="10" fontId="92" fillId="7" borderId="132" xfId="3" applyNumberFormat="1" applyFont="1" applyFill="1" applyBorder="1" applyAlignment="1" applyProtection="1">
      <protection locked="0"/>
    </xf>
    <xf numFmtId="0" fontId="21" fillId="0" borderId="0" xfId="0" applyFont="1" applyAlignment="1"/>
    <xf numFmtId="0" fontId="93" fillId="0" borderId="51" xfId="0" applyFont="1" applyBorder="1" applyAlignment="1" applyProtection="1">
      <alignment horizontal="center" vertical="center"/>
    </xf>
    <xf numFmtId="0" fontId="93" fillId="0" borderId="23" xfId="0" applyFont="1" applyBorder="1" applyAlignment="1" applyProtection="1">
      <alignment horizontal="center" vertical="center"/>
    </xf>
    <xf numFmtId="49" fontId="93" fillId="0" borderId="23" xfId="0" applyNumberFormat="1" applyFont="1" applyBorder="1" applyAlignment="1" applyProtection="1">
      <alignment horizontal="left" vertical="center" wrapText="1"/>
    </xf>
    <xf numFmtId="0" fontId="93" fillId="0" borderId="23" xfId="0" applyFont="1" applyBorder="1" applyAlignment="1" applyProtection="1">
      <alignment horizontal="left" vertical="center" wrapText="1"/>
    </xf>
    <xf numFmtId="0" fontId="93" fillId="0" borderId="23" xfId="0" applyFont="1" applyBorder="1" applyAlignment="1" applyProtection="1">
      <alignment horizontal="center" vertical="center" wrapText="1"/>
    </xf>
    <xf numFmtId="4" fontId="93" fillId="0" borderId="23" xfId="0" applyNumberFormat="1" applyFont="1" applyBorder="1" applyAlignment="1" applyProtection="1">
      <alignment vertical="center"/>
    </xf>
    <xf numFmtId="4" fontId="93" fillId="2" borderId="23" xfId="0" applyNumberFormat="1" applyFont="1" applyFill="1" applyBorder="1" applyAlignment="1" applyProtection="1">
      <alignment vertical="center"/>
      <protection locked="0"/>
    </xf>
    <xf numFmtId="4" fontId="93" fillId="0" borderId="52" xfId="0" applyNumberFormat="1" applyFont="1" applyBorder="1" applyAlignment="1" applyProtection="1">
      <alignment vertical="center"/>
    </xf>
    <xf numFmtId="0" fontId="86" fillId="0" borderId="38" xfId="0" applyFont="1" applyBorder="1" applyAlignment="1" applyProtection="1">
      <alignment vertical="center"/>
    </xf>
    <xf numFmtId="0" fontId="94" fillId="0" borderId="0" xfId="0" applyFont="1" applyBorder="1" applyAlignment="1" applyProtection="1">
      <alignment vertical="center" wrapText="1"/>
    </xf>
    <xf numFmtId="0" fontId="86" fillId="0" borderId="39" xfId="0" applyFont="1" applyBorder="1" applyAlignment="1">
      <alignment vertical="center"/>
    </xf>
    <xf numFmtId="0" fontId="86" fillId="12" borderId="0" xfId="0" applyFont="1" applyFill="1" applyBorder="1" applyAlignment="1">
      <alignment vertical="center"/>
    </xf>
    <xf numFmtId="0" fontId="86" fillId="12" borderId="39" xfId="0" applyFont="1" applyFill="1" applyBorder="1" applyAlignment="1">
      <alignment vertical="center"/>
    </xf>
    <xf numFmtId="10" fontId="86" fillId="0" borderId="134" xfId="3" applyNumberFormat="1" applyFont="1" applyBorder="1" applyAlignment="1">
      <alignment vertical="center"/>
    </xf>
    <xf numFmtId="0" fontId="21" fillId="0" borderId="38" xfId="0" applyFont="1" applyBorder="1" applyAlignment="1"/>
    <xf numFmtId="0" fontId="21" fillId="0" borderId="0" xfId="0" applyFont="1" applyBorder="1" applyAlignment="1"/>
    <xf numFmtId="0" fontId="21" fillId="0" borderId="39" xfId="0" applyFont="1" applyBorder="1" applyAlignment="1"/>
    <xf numFmtId="0" fontId="86" fillId="0" borderId="38" xfId="0" applyFont="1" applyBorder="1" applyAlignment="1">
      <alignment vertical="center"/>
    </xf>
    <xf numFmtId="43" fontId="89" fillId="12" borderId="35" xfId="1" applyFont="1" applyFill="1" applyBorder="1" applyAlignment="1" applyProtection="1">
      <alignment horizontal="center" vertical="center" wrapText="1"/>
      <protection locked="0"/>
    </xf>
    <xf numFmtId="43" fontId="89" fillId="5" borderId="128" xfId="1" applyFont="1" applyFill="1" applyBorder="1" applyAlignment="1" applyProtection="1">
      <alignment horizontal="center" vertical="center" wrapText="1"/>
      <protection locked="0"/>
    </xf>
    <xf numFmtId="10" fontId="89" fillId="4" borderId="130" xfId="3" applyNumberFormat="1" applyFont="1" applyFill="1" applyBorder="1" applyAlignment="1" applyProtection="1">
      <alignment horizontal="center" vertical="center" wrapText="1"/>
      <protection locked="0"/>
    </xf>
    <xf numFmtId="0" fontId="93" fillId="0" borderId="0" xfId="0" applyFont="1" applyBorder="1" applyAlignment="1">
      <alignment vertical="center"/>
    </xf>
    <xf numFmtId="0" fontId="93" fillId="12" borderId="0" xfId="0" applyFont="1" applyFill="1" applyBorder="1" applyAlignment="1">
      <alignment vertical="center"/>
    </xf>
    <xf numFmtId="10" fontId="93" fillId="0" borderId="134" xfId="3" applyNumberFormat="1" applyFont="1" applyBorder="1" applyAlignment="1">
      <alignment vertical="center"/>
    </xf>
    <xf numFmtId="0" fontId="2" fillId="0" borderId="51" xfId="0" applyFont="1" applyBorder="1" applyAlignment="1" applyProtection="1">
      <alignment horizontal="center" vertical="center"/>
    </xf>
    <xf numFmtId="0" fontId="2" fillId="0" borderId="23" xfId="0" applyFont="1" applyBorder="1" applyAlignment="1" applyProtection="1">
      <alignment horizontal="center" vertical="center"/>
    </xf>
    <xf numFmtId="49" fontId="2" fillId="0" borderId="23" xfId="0" applyNumberFormat="1" applyFont="1" applyBorder="1" applyAlignment="1" applyProtection="1">
      <alignment horizontal="left" vertical="center" wrapText="1"/>
    </xf>
    <xf numFmtId="0" fontId="2" fillId="0" borderId="23" xfId="0" applyFont="1" applyBorder="1" applyAlignment="1" applyProtection="1">
      <alignment horizontal="left" vertical="center" wrapText="1"/>
    </xf>
    <xf numFmtId="0" fontId="2" fillId="0" borderId="23" xfId="0" applyFont="1" applyBorder="1" applyAlignment="1" applyProtection="1">
      <alignment horizontal="center" vertical="center" wrapText="1"/>
    </xf>
    <xf numFmtId="4" fontId="2" fillId="0" borderId="23" xfId="0" applyNumberFormat="1" applyFont="1" applyBorder="1" applyAlignment="1" applyProtection="1">
      <alignment vertical="center"/>
    </xf>
    <xf numFmtId="4" fontId="2" fillId="2" borderId="23" xfId="0" applyNumberFormat="1" applyFont="1" applyFill="1" applyBorder="1" applyAlignment="1" applyProtection="1">
      <alignment vertical="center"/>
      <protection locked="0"/>
    </xf>
    <xf numFmtId="4" fontId="2" fillId="0" borderId="52" xfId="0" applyNumberFormat="1" applyFont="1" applyBorder="1" applyAlignment="1" applyProtection="1">
      <alignment vertical="center"/>
    </xf>
    <xf numFmtId="0" fontId="86" fillId="0" borderId="42" xfId="0" applyFont="1" applyBorder="1" applyAlignment="1" applyProtection="1">
      <alignment vertical="center"/>
    </xf>
    <xf numFmtId="0" fontId="86" fillId="0" borderId="45" xfId="0" applyFont="1" applyBorder="1" applyAlignment="1" applyProtection="1">
      <alignment vertical="center"/>
    </xf>
    <xf numFmtId="0" fontId="86" fillId="0" borderId="45" xfId="0" applyFont="1" applyBorder="1" applyAlignment="1" applyProtection="1">
      <alignment vertical="center"/>
      <protection locked="0"/>
    </xf>
    <xf numFmtId="0" fontId="86" fillId="0" borderId="43" xfId="0" applyFont="1" applyBorder="1" applyAlignment="1" applyProtection="1">
      <alignment vertical="center"/>
    </xf>
    <xf numFmtId="0" fontId="86" fillId="0" borderId="45" xfId="0" applyFont="1" applyBorder="1"/>
    <xf numFmtId="0" fontId="86" fillId="0" borderId="43" xfId="0" applyFont="1" applyBorder="1"/>
    <xf numFmtId="0" fontId="86" fillId="12" borderId="45" xfId="0" applyFont="1" applyFill="1" applyBorder="1"/>
    <xf numFmtId="0" fontId="86" fillId="12" borderId="43" xfId="0" applyFont="1" applyFill="1" applyBorder="1"/>
    <xf numFmtId="10" fontId="86" fillId="0" borderId="136" xfId="3" applyNumberFormat="1" applyFont="1" applyBorder="1"/>
    <xf numFmtId="0" fontId="86" fillId="0" borderId="0" xfId="0" applyFont="1" applyProtection="1">
      <protection locked="0"/>
    </xf>
    <xf numFmtId="0" fontId="19" fillId="0" borderId="15" xfId="0" applyFont="1" applyBorder="1" applyAlignment="1" applyProtection="1">
      <alignment horizontal="center" vertical="center" wrapText="1"/>
    </xf>
    <xf numFmtId="0" fontId="19" fillId="0" borderId="16" xfId="0" applyFont="1" applyBorder="1" applyAlignment="1" applyProtection="1">
      <alignment horizontal="center" vertical="center" wrapText="1"/>
    </xf>
    <xf numFmtId="0" fontId="19" fillId="0" borderId="17" xfId="0" applyFont="1" applyBorder="1" applyAlignment="1" applyProtection="1">
      <alignment horizontal="center" vertical="center" wrapText="1"/>
    </xf>
    <xf numFmtId="0" fontId="86" fillId="12" borderId="0" xfId="0" applyFont="1" applyFill="1" applyAlignment="1">
      <alignment horizontal="center" vertical="center" wrapText="1"/>
    </xf>
    <xf numFmtId="10" fontId="86" fillId="0" borderId="0" xfId="3" applyNumberFormat="1" applyFont="1" applyAlignment="1">
      <alignment horizontal="center" vertical="center" wrapText="1"/>
    </xf>
    <xf numFmtId="0" fontId="86" fillId="0" borderId="18" xfId="0" applyFont="1" applyBorder="1" applyAlignment="1" applyProtection="1">
      <alignment vertical="center"/>
    </xf>
    <xf numFmtId="0" fontId="86" fillId="0" borderId="12" xfId="0" applyFont="1" applyBorder="1" applyAlignment="1" applyProtection="1">
      <alignment vertical="center"/>
    </xf>
    <xf numFmtId="165" fontId="95" fillId="0" borderId="12" xfId="0" applyNumberFormat="1" applyFont="1" applyBorder="1" applyAlignment="1" applyProtection="1"/>
    <xf numFmtId="165" fontId="95" fillId="0" borderId="13" xfId="0" applyNumberFormat="1" applyFont="1" applyBorder="1" applyAlignment="1" applyProtection="1"/>
    <xf numFmtId="0" fontId="86" fillId="0" borderId="0" xfId="0" applyFont="1" applyAlignment="1">
      <alignment horizontal="left" vertical="center"/>
    </xf>
    <xf numFmtId="4" fontId="6" fillId="0" borderId="0" xfId="0" applyNumberFormat="1" applyFont="1" applyAlignment="1">
      <alignment vertical="center"/>
    </xf>
    <xf numFmtId="0" fontId="21" fillId="0" borderId="19" xfId="0" applyFont="1" applyBorder="1" applyAlignment="1" applyProtection="1"/>
    <xf numFmtId="165" fontId="21" fillId="0" borderId="0" xfId="0" applyNumberFormat="1" applyFont="1" applyBorder="1" applyAlignment="1" applyProtection="1"/>
    <xf numFmtId="165" fontId="21" fillId="0" borderId="14" xfId="0" applyNumberFormat="1" applyFont="1" applyBorder="1" applyAlignment="1" applyProtection="1"/>
    <xf numFmtId="0" fontId="21" fillId="12" borderId="0" xfId="0" applyFont="1" applyFill="1" applyAlignment="1"/>
    <xf numFmtId="0" fontId="21" fillId="0" borderId="0" xfId="0" applyFont="1" applyAlignment="1">
      <alignment horizontal="left"/>
    </xf>
    <xf numFmtId="0" fontId="21" fillId="0" borderId="0" xfId="0" applyFont="1" applyAlignment="1">
      <alignment horizontal="center"/>
    </xf>
    <xf numFmtId="10" fontId="21" fillId="0" borderId="0" xfId="3" applyNumberFormat="1" applyFont="1" applyAlignment="1"/>
    <xf numFmtId="4" fontId="21" fillId="0" borderId="0" xfId="0" applyNumberFormat="1" applyFont="1" applyAlignment="1">
      <alignment vertical="center"/>
    </xf>
    <xf numFmtId="0" fontId="93" fillId="2" borderId="19" xfId="0" applyFont="1" applyFill="1" applyBorder="1" applyAlignment="1" applyProtection="1">
      <alignment horizontal="left" vertical="center"/>
      <protection locked="0"/>
    </xf>
    <xf numFmtId="0" fontId="93" fillId="0" borderId="0" xfId="0" applyFont="1" applyBorder="1" applyAlignment="1" applyProtection="1">
      <alignment horizontal="center" vertical="center"/>
    </xf>
    <xf numFmtId="165" fontId="19" fillId="0" borderId="0" xfId="0" applyNumberFormat="1" applyFont="1" applyBorder="1" applyAlignment="1" applyProtection="1">
      <alignment vertical="center"/>
    </xf>
    <xf numFmtId="165" fontId="19" fillId="0" borderId="14" xfId="0" applyNumberFormat="1" applyFont="1" applyBorder="1" applyAlignment="1" applyProtection="1">
      <alignment vertical="center"/>
    </xf>
    <xf numFmtId="0" fontId="2" fillId="0" borderId="0" xfId="0" applyFont="1" applyAlignment="1">
      <alignment horizontal="left" vertical="center"/>
    </xf>
    <xf numFmtId="4" fontId="86" fillId="0" borderId="0" xfId="0" applyNumberFormat="1" applyFont="1" applyAlignment="1">
      <alignment vertical="center"/>
    </xf>
    <xf numFmtId="0" fontId="86" fillId="0" borderId="19" xfId="0" applyFont="1" applyBorder="1" applyAlignment="1" applyProtection="1">
      <alignment vertical="center"/>
    </xf>
    <xf numFmtId="0" fontId="86" fillId="0" borderId="14" xfId="0" applyFont="1" applyBorder="1" applyAlignment="1" applyProtection="1">
      <alignment vertical="center"/>
    </xf>
    <xf numFmtId="0" fontId="19" fillId="2" borderId="19" xfId="0" applyFont="1" applyFill="1" applyBorder="1" applyAlignment="1" applyProtection="1">
      <alignment horizontal="left" vertical="center"/>
      <protection locked="0"/>
    </xf>
    <xf numFmtId="0" fontId="19" fillId="0" borderId="0" xfId="0" applyFont="1" applyBorder="1" applyAlignment="1" applyProtection="1">
      <alignment horizontal="center" vertical="center"/>
    </xf>
    <xf numFmtId="0" fontId="19" fillId="2" borderId="20" xfId="0" applyFont="1" applyFill="1" applyBorder="1" applyAlignment="1" applyProtection="1">
      <alignment horizontal="left" vertical="center"/>
      <protection locked="0"/>
    </xf>
    <xf numFmtId="0" fontId="19" fillId="0" borderId="21" xfId="0" applyFont="1" applyBorder="1" applyAlignment="1" applyProtection="1">
      <alignment horizontal="center" vertical="center"/>
    </xf>
    <xf numFmtId="0" fontId="86" fillId="0" borderId="21" xfId="0" applyFont="1" applyBorder="1" applyAlignment="1" applyProtection="1">
      <alignment vertical="center"/>
    </xf>
    <xf numFmtId="165" fontId="19" fillId="0" borderId="21" xfId="0" applyNumberFormat="1" applyFont="1" applyBorder="1" applyAlignment="1" applyProtection="1">
      <alignment vertical="center"/>
    </xf>
    <xf numFmtId="165" fontId="19" fillId="0" borderId="22" xfId="0" applyNumberFormat="1" applyFont="1" applyBorder="1" applyAlignment="1" applyProtection="1">
      <alignment vertical="center"/>
    </xf>
    <xf numFmtId="43" fontId="35" fillId="12" borderId="138" xfId="1" applyFont="1" applyFill="1" applyBorder="1" applyAlignment="1" applyProtection="1">
      <alignment horizontal="center" vertical="center"/>
      <protection locked="0"/>
    </xf>
    <xf numFmtId="43" fontId="35" fillId="12" borderId="137" xfId="1" applyFont="1" applyFill="1" applyBorder="1" applyAlignment="1" applyProtection="1">
      <alignment horizontal="center" vertical="center"/>
      <protection locked="0"/>
    </xf>
  </cellXfs>
  <cellStyles count="7">
    <cellStyle name="20 % – Zvýraznění 4" xfId="4" builtinId="42"/>
    <cellStyle name="Čárka" xfId="1" builtinId="3"/>
    <cellStyle name="Hypertextový odkaz" xfId="2" builtinId="8"/>
    <cellStyle name="Normální" xfId="0" builtinId="0" customBuiltin="1"/>
    <cellStyle name="normální 2" xfId="5" xr:uid="{C822C526-2793-4DE3-999C-DB0E187A8F21}"/>
    <cellStyle name="normální_VV_ostatni_nakl_COV_kanal" xfId="6" xr:uid="{63476EE9-C964-4BB2-8A29-9B06DE29F61E}"/>
    <cellStyle name="Procenta" xfId="3" builtinId="5"/>
  </cellStyles>
  <dxfs count="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FF99"/>
          <bgColor rgb="FF000000"/>
        </patternFill>
      </fill>
    </dxf>
    <dxf>
      <font>
        <color rgb="FF9C0006"/>
      </font>
      <fill>
        <patternFill>
          <bgColor rgb="FFFFC7CE"/>
        </patternFill>
      </fill>
    </dxf>
    <dxf>
      <font>
        <color rgb="FF9C0006"/>
      </font>
      <fill>
        <patternFill>
          <bgColor rgb="FFFFC7CE"/>
        </patternFill>
      </fill>
    </dxf>
  </dxfs>
  <tableStyles count="0"/>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kozakm/Documents/P&#344;EDSLAV%20odkanalizov&#225;n&#237;%20a%20&#269;i&#353;t&#283;n&#237;%20odpadov&#253;ch%20vod%20-%20201905001/Rozpo&#269;ty/Faktura&#269;n&#253;%20rozpo&#269;et/V&#253;kaz%20v&#253;m&#283;r%20-%20P&#345;edslav%20-%20odkanalizov&#225;n&#2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jišťovací protokol"/>
      <sheetName val="Rekapitulace stavby"/>
      <sheetName val="SO 01.1 - Stoka A"/>
      <sheetName val="SO 01.2 - Stoka A1"/>
      <sheetName val="SO 01.3 - Stoka A2"/>
      <sheetName val="SO 01.4 - Stoka A3"/>
      <sheetName val="SO 01.5 - Stoka A4"/>
      <sheetName val="SO 01.6 - Stoka B"/>
      <sheetName val="SO 01.7 - Stoka B1"/>
      <sheetName val="SO 01.8 - Stoka B1-1"/>
      <sheetName val="SO 01.9 - Stoka B2"/>
      <sheetName val="SO 01.10 - Stoka B2-1"/>
      <sheetName val="SO 01.11 - Stoka B3"/>
      <sheetName val="VRN - Vedlejší a ostatní ..."/>
    </sheetNames>
    <sheetDataSet>
      <sheetData sheetId="0"/>
      <sheetData sheetId="1">
        <row r="6">
          <cell r="D6" t="str">
            <v>Obec Předslav</v>
          </cell>
        </row>
        <row r="7">
          <cell r="D7" t="str">
            <v>IMOS Brno a.s.</v>
          </cell>
        </row>
      </sheetData>
      <sheetData sheetId="2">
        <row r="104">
          <cell r="AJ104"/>
          <cell r="AL104"/>
          <cell r="AN104"/>
          <cell r="AP104"/>
          <cell r="AR104"/>
          <cell r="AT104"/>
          <cell r="AV104"/>
        </row>
      </sheetData>
      <sheetData sheetId="3">
        <row r="29">
          <cell r="AS29"/>
          <cell r="AU29"/>
        </row>
      </sheetData>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5B83-1635-4966-BF96-8B6AD5133440}">
  <sheetPr>
    <tabColor rgb="FFFFFF00"/>
  </sheetPr>
  <dimension ref="B1:O271"/>
  <sheetViews>
    <sheetView tabSelected="1" zoomScale="55" zoomScaleNormal="55" workbookViewId="0">
      <selection activeCell="D10" sqref="D10"/>
    </sheetView>
  </sheetViews>
  <sheetFormatPr defaultRowHeight="13.8" x14ac:dyDescent="0.2"/>
  <cols>
    <col min="1" max="1" width="2.140625" style="328" customWidth="1"/>
    <col min="2" max="2" width="9.28515625" style="328"/>
    <col min="3" max="3" width="19" style="328" customWidth="1"/>
    <col min="4" max="4" width="26.42578125" style="328" customWidth="1"/>
    <col min="5" max="5" width="20" style="328" customWidth="1"/>
    <col min="6" max="6" width="20.7109375" style="328" customWidth="1"/>
    <col min="7" max="7" width="29.42578125" style="328" customWidth="1"/>
    <col min="8" max="8" width="29.7109375" style="328" customWidth="1"/>
    <col min="9" max="9" width="26.7109375" style="328" customWidth="1"/>
    <col min="10" max="10" width="29.42578125" style="328" customWidth="1"/>
    <col min="11" max="11" width="30.42578125" style="328" customWidth="1"/>
    <col min="12" max="12" width="18.28515625" style="328" bestFit="1" customWidth="1"/>
    <col min="13" max="15" width="16.85546875" style="328" bestFit="1" customWidth="1"/>
    <col min="16" max="16" width="17.140625" style="328" customWidth="1"/>
    <col min="17" max="17" width="25" style="328" customWidth="1"/>
    <col min="18" max="258" width="9.28515625" style="328"/>
    <col min="259" max="259" width="15" style="328" customWidth="1"/>
    <col min="260" max="260" width="17" style="328" customWidth="1"/>
    <col min="261" max="261" width="20" style="328" customWidth="1"/>
    <col min="262" max="262" width="20.7109375" style="328" customWidth="1"/>
    <col min="263" max="263" width="26.140625" style="328" customWidth="1"/>
    <col min="264" max="264" width="25.140625" style="328" customWidth="1"/>
    <col min="265" max="265" width="26.7109375" style="328" customWidth="1"/>
    <col min="266" max="266" width="27.85546875" style="328" customWidth="1"/>
    <col min="267" max="267" width="27" style="328" customWidth="1"/>
    <col min="268" max="271" width="9.28515625" style="328"/>
    <col min="272" max="272" width="17.140625" style="328" customWidth="1"/>
    <col min="273" max="273" width="25" style="328" customWidth="1"/>
    <col min="274" max="514" width="9.28515625" style="328"/>
    <col min="515" max="515" width="15" style="328" customWidth="1"/>
    <col min="516" max="516" width="17" style="328" customWidth="1"/>
    <col min="517" max="517" width="20" style="328" customWidth="1"/>
    <col min="518" max="518" width="20.7109375" style="328" customWidth="1"/>
    <col min="519" max="519" width="26.140625" style="328" customWidth="1"/>
    <col min="520" max="520" width="25.140625" style="328" customWidth="1"/>
    <col min="521" max="521" width="26.7109375" style="328" customWidth="1"/>
    <col min="522" max="522" width="27.85546875" style="328" customWidth="1"/>
    <col min="523" max="523" width="27" style="328" customWidth="1"/>
    <col min="524" max="527" width="9.28515625" style="328"/>
    <col min="528" max="528" width="17.140625" style="328" customWidth="1"/>
    <col min="529" max="529" width="25" style="328" customWidth="1"/>
    <col min="530" max="770" width="9.28515625" style="328"/>
    <col min="771" max="771" width="15" style="328" customWidth="1"/>
    <col min="772" max="772" width="17" style="328" customWidth="1"/>
    <col min="773" max="773" width="20" style="328" customWidth="1"/>
    <col min="774" max="774" width="20.7109375" style="328" customWidth="1"/>
    <col min="775" max="775" width="26.140625" style="328" customWidth="1"/>
    <col min="776" max="776" width="25.140625" style="328" customWidth="1"/>
    <col min="777" max="777" width="26.7109375" style="328" customWidth="1"/>
    <col min="778" max="778" width="27.85546875" style="328" customWidth="1"/>
    <col min="779" max="779" width="27" style="328" customWidth="1"/>
    <col min="780" max="783" width="9.28515625" style="328"/>
    <col min="784" max="784" width="17.140625" style="328" customWidth="1"/>
    <col min="785" max="785" width="25" style="328" customWidth="1"/>
    <col min="786" max="1026" width="9.28515625" style="328"/>
    <col min="1027" max="1027" width="15" style="328" customWidth="1"/>
    <col min="1028" max="1028" width="17" style="328" customWidth="1"/>
    <col min="1029" max="1029" width="20" style="328" customWidth="1"/>
    <col min="1030" max="1030" width="20.7109375" style="328" customWidth="1"/>
    <col min="1031" max="1031" width="26.140625" style="328" customWidth="1"/>
    <col min="1032" max="1032" width="25.140625" style="328" customWidth="1"/>
    <col min="1033" max="1033" width="26.7109375" style="328" customWidth="1"/>
    <col min="1034" max="1034" width="27.85546875" style="328" customWidth="1"/>
    <col min="1035" max="1035" width="27" style="328" customWidth="1"/>
    <col min="1036" max="1039" width="9.28515625" style="328"/>
    <col min="1040" max="1040" width="17.140625" style="328" customWidth="1"/>
    <col min="1041" max="1041" width="25" style="328" customWidth="1"/>
    <col min="1042" max="1282" width="9.28515625" style="328"/>
    <col min="1283" max="1283" width="15" style="328" customWidth="1"/>
    <col min="1284" max="1284" width="17" style="328" customWidth="1"/>
    <col min="1285" max="1285" width="20" style="328" customWidth="1"/>
    <col min="1286" max="1286" width="20.7109375" style="328" customWidth="1"/>
    <col min="1287" max="1287" width="26.140625" style="328" customWidth="1"/>
    <col min="1288" max="1288" width="25.140625" style="328" customWidth="1"/>
    <col min="1289" max="1289" width="26.7109375" style="328" customWidth="1"/>
    <col min="1290" max="1290" width="27.85546875" style="328" customWidth="1"/>
    <col min="1291" max="1291" width="27" style="328" customWidth="1"/>
    <col min="1292" max="1295" width="9.28515625" style="328"/>
    <col min="1296" max="1296" width="17.140625" style="328" customWidth="1"/>
    <col min="1297" max="1297" width="25" style="328" customWidth="1"/>
    <col min="1298" max="1538" width="9.28515625" style="328"/>
    <col min="1539" max="1539" width="15" style="328" customWidth="1"/>
    <col min="1540" max="1540" width="17" style="328" customWidth="1"/>
    <col min="1541" max="1541" width="20" style="328" customWidth="1"/>
    <col min="1542" max="1542" width="20.7109375" style="328" customWidth="1"/>
    <col min="1543" max="1543" width="26.140625" style="328" customWidth="1"/>
    <col min="1544" max="1544" width="25.140625" style="328" customWidth="1"/>
    <col min="1545" max="1545" width="26.7109375" style="328" customWidth="1"/>
    <col min="1546" max="1546" width="27.85546875" style="328" customWidth="1"/>
    <col min="1547" max="1547" width="27" style="328" customWidth="1"/>
    <col min="1548" max="1551" width="9.28515625" style="328"/>
    <col min="1552" max="1552" width="17.140625" style="328" customWidth="1"/>
    <col min="1553" max="1553" width="25" style="328" customWidth="1"/>
    <col min="1554" max="1794" width="9.28515625" style="328"/>
    <col min="1795" max="1795" width="15" style="328" customWidth="1"/>
    <col min="1796" max="1796" width="17" style="328" customWidth="1"/>
    <col min="1797" max="1797" width="20" style="328" customWidth="1"/>
    <col min="1798" max="1798" width="20.7109375" style="328" customWidth="1"/>
    <col min="1799" max="1799" width="26.140625" style="328" customWidth="1"/>
    <col min="1800" max="1800" width="25.140625" style="328" customWidth="1"/>
    <col min="1801" max="1801" width="26.7109375" style="328" customWidth="1"/>
    <col min="1802" max="1802" width="27.85546875" style="328" customWidth="1"/>
    <col min="1803" max="1803" width="27" style="328" customWidth="1"/>
    <col min="1804" max="1807" width="9.28515625" style="328"/>
    <col min="1808" max="1808" width="17.140625" style="328" customWidth="1"/>
    <col min="1809" max="1809" width="25" style="328" customWidth="1"/>
    <col min="1810" max="2050" width="9.28515625" style="328"/>
    <col min="2051" max="2051" width="15" style="328" customWidth="1"/>
    <col min="2052" max="2052" width="17" style="328" customWidth="1"/>
    <col min="2053" max="2053" width="20" style="328" customWidth="1"/>
    <col min="2054" max="2054" width="20.7109375" style="328" customWidth="1"/>
    <col min="2055" max="2055" width="26.140625" style="328" customWidth="1"/>
    <col min="2056" max="2056" width="25.140625" style="328" customWidth="1"/>
    <col min="2057" max="2057" width="26.7109375" style="328" customWidth="1"/>
    <col min="2058" max="2058" width="27.85546875" style="328" customWidth="1"/>
    <col min="2059" max="2059" width="27" style="328" customWidth="1"/>
    <col min="2060" max="2063" width="9.28515625" style="328"/>
    <col min="2064" max="2064" width="17.140625" style="328" customWidth="1"/>
    <col min="2065" max="2065" width="25" style="328" customWidth="1"/>
    <col min="2066" max="2306" width="9.28515625" style="328"/>
    <col min="2307" max="2307" width="15" style="328" customWidth="1"/>
    <col min="2308" max="2308" width="17" style="328" customWidth="1"/>
    <col min="2309" max="2309" width="20" style="328" customWidth="1"/>
    <col min="2310" max="2310" width="20.7109375" style="328" customWidth="1"/>
    <col min="2311" max="2311" width="26.140625" style="328" customWidth="1"/>
    <col min="2312" max="2312" width="25.140625" style="328" customWidth="1"/>
    <col min="2313" max="2313" width="26.7109375" style="328" customWidth="1"/>
    <col min="2314" max="2314" width="27.85546875" style="328" customWidth="1"/>
    <col min="2315" max="2315" width="27" style="328" customWidth="1"/>
    <col min="2316" max="2319" width="9.28515625" style="328"/>
    <col min="2320" max="2320" width="17.140625" style="328" customWidth="1"/>
    <col min="2321" max="2321" width="25" style="328" customWidth="1"/>
    <col min="2322" max="2562" width="9.28515625" style="328"/>
    <col min="2563" max="2563" width="15" style="328" customWidth="1"/>
    <col min="2564" max="2564" width="17" style="328" customWidth="1"/>
    <col min="2565" max="2565" width="20" style="328" customWidth="1"/>
    <col min="2566" max="2566" width="20.7109375" style="328" customWidth="1"/>
    <col min="2567" max="2567" width="26.140625" style="328" customWidth="1"/>
    <col min="2568" max="2568" width="25.140625" style="328" customWidth="1"/>
    <col min="2569" max="2569" width="26.7109375" style="328" customWidth="1"/>
    <col min="2570" max="2570" width="27.85546875" style="328" customWidth="1"/>
    <col min="2571" max="2571" width="27" style="328" customWidth="1"/>
    <col min="2572" max="2575" width="9.28515625" style="328"/>
    <col min="2576" max="2576" width="17.140625" style="328" customWidth="1"/>
    <col min="2577" max="2577" width="25" style="328" customWidth="1"/>
    <col min="2578" max="2818" width="9.28515625" style="328"/>
    <col min="2819" max="2819" width="15" style="328" customWidth="1"/>
    <col min="2820" max="2820" width="17" style="328" customWidth="1"/>
    <col min="2821" max="2821" width="20" style="328" customWidth="1"/>
    <col min="2822" max="2822" width="20.7109375" style="328" customWidth="1"/>
    <col min="2823" max="2823" width="26.140625" style="328" customWidth="1"/>
    <col min="2824" max="2824" width="25.140625" style="328" customWidth="1"/>
    <col min="2825" max="2825" width="26.7109375" style="328" customWidth="1"/>
    <col min="2826" max="2826" width="27.85546875" style="328" customWidth="1"/>
    <col min="2827" max="2827" width="27" style="328" customWidth="1"/>
    <col min="2828" max="2831" width="9.28515625" style="328"/>
    <col min="2832" max="2832" width="17.140625" style="328" customWidth="1"/>
    <col min="2833" max="2833" width="25" style="328" customWidth="1"/>
    <col min="2834" max="3074" width="9.28515625" style="328"/>
    <col min="3075" max="3075" width="15" style="328" customWidth="1"/>
    <col min="3076" max="3076" width="17" style="328" customWidth="1"/>
    <col min="3077" max="3077" width="20" style="328" customWidth="1"/>
    <col min="3078" max="3078" width="20.7109375" style="328" customWidth="1"/>
    <col min="3079" max="3079" width="26.140625" style="328" customWidth="1"/>
    <col min="3080" max="3080" width="25.140625" style="328" customWidth="1"/>
    <col min="3081" max="3081" width="26.7109375" style="328" customWidth="1"/>
    <col min="3082" max="3082" width="27.85546875" style="328" customWidth="1"/>
    <col min="3083" max="3083" width="27" style="328" customWidth="1"/>
    <col min="3084" max="3087" width="9.28515625" style="328"/>
    <col min="3088" max="3088" width="17.140625" style="328" customWidth="1"/>
    <col min="3089" max="3089" width="25" style="328" customWidth="1"/>
    <col min="3090" max="3330" width="9.28515625" style="328"/>
    <col min="3331" max="3331" width="15" style="328" customWidth="1"/>
    <col min="3332" max="3332" width="17" style="328" customWidth="1"/>
    <col min="3333" max="3333" width="20" style="328" customWidth="1"/>
    <col min="3334" max="3334" width="20.7109375" style="328" customWidth="1"/>
    <col min="3335" max="3335" width="26.140625" style="328" customWidth="1"/>
    <col min="3336" max="3336" width="25.140625" style="328" customWidth="1"/>
    <col min="3337" max="3337" width="26.7109375" style="328" customWidth="1"/>
    <col min="3338" max="3338" width="27.85546875" style="328" customWidth="1"/>
    <col min="3339" max="3339" width="27" style="328" customWidth="1"/>
    <col min="3340" max="3343" width="9.28515625" style="328"/>
    <col min="3344" max="3344" width="17.140625" style="328" customWidth="1"/>
    <col min="3345" max="3345" width="25" style="328" customWidth="1"/>
    <col min="3346" max="3586" width="9.28515625" style="328"/>
    <col min="3587" max="3587" width="15" style="328" customWidth="1"/>
    <col min="3588" max="3588" width="17" style="328" customWidth="1"/>
    <col min="3589" max="3589" width="20" style="328" customWidth="1"/>
    <col min="3590" max="3590" width="20.7109375" style="328" customWidth="1"/>
    <col min="3591" max="3591" width="26.140625" style="328" customWidth="1"/>
    <col min="3592" max="3592" width="25.140625" style="328" customWidth="1"/>
    <col min="3593" max="3593" width="26.7109375" style="328" customWidth="1"/>
    <col min="3594" max="3594" width="27.85546875" style="328" customWidth="1"/>
    <col min="3595" max="3595" width="27" style="328" customWidth="1"/>
    <col min="3596" max="3599" width="9.28515625" style="328"/>
    <col min="3600" max="3600" width="17.140625" style="328" customWidth="1"/>
    <col min="3601" max="3601" width="25" style="328" customWidth="1"/>
    <col min="3602" max="3842" width="9.28515625" style="328"/>
    <col min="3843" max="3843" width="15" style="328" customWidth="1"/>
    <col min="3844" max="3844" width="17" style="328" customWidth="1"/>
    <col min="3845" max="3845" width="20" style="328" customWidth="1"/>
    <col min="3846" max="3846" width="20.7109375" style="328" customWidth="1"/>
    <col min="3847" max="3847" width="26.140625" style="328" customWidth="1"/>
    <col min="3848" max="3848" width="25.140625" style="328" customWidth="1"/>
    <col min="3849" max="3849" width="26.7109375" style="328" customWidth="1"/>
    <col min="3850" max="3850" width="27.85546875" style="328" customWidth="1"/>
    <col min="3851" max="3851" width="27" style="328" customWidth="1"/>
    <col min="3852" max="3855" width="9.28515625" style="328"/>
    <col min="3856" max="3856" width="17.140625" style="328" customWidth="1"/>
    <col min="3857" max="3857" width="25" style="328" customWidth="1"/>
    <col min="3858" max="4098" width="9.28515625" style="328"/>
    <col min="4099" max="4099" width="15" style="328" customWidth="1"/>
    <col min="4100" max="4100" width="17" style="328" customWidth="1"/>
    <col min="4101" max="4101" width="20" style="328" customWidth="1"/>
    <col min="4102" max="4102" width="20.7109375" style="328" customWidth="1"/>
    <col min="4103" max="4103" width="26.140625" style="328" customWidth="1"/>
    <col min="4104" max="4104" width="25.140625" style="328" customWidth="1"/>
    <col min="4105" max="4105" width="26.7109375" style="328" customWidth="1"/>
    <col min="4106" max="4106" width="27.85546875" style="328" customWidth="1"/>
    <col min="4107" max="4107" width="27" style="328" customWidth="1"/>
    <col min="4108" max="4111" width="9.28515625" style="328"/>
    <col min="4112" max="4112" width="17.140625" style="328" customWidth="1"/>
    <col min="4113" max="4113" width="25" style="328" customWidth="1"/>
    <col min="4114" max="4354" width="9.28515625" style="328"/>
    <col min="4355" max="4355" width="15" style="328" customWidth="1"/>
    <col min="4356" max="4356" width="17" style="328" customWidth="1"/>
    <col min="4357" max="4357" width="20" style="328" customWidth="1"/>
    <col min="4358" max="4358" width="20.7109375" style="328" customWidth="1"/>
    <col min="4359" max="4359" width="26.140625" style="328" customWidth="1"/>
    <col min="4360" max="4360" width="25.140625" style="328" customWidth="1"/>
    <col min="4361" max="4361" width="26.7109375" style="328" customWidth="1"/>
    <col min="4362" max="4362" width="27.85546875" style="328" customWidth="1"/>
    <col min="4363" max="4363" width="27" style="328" customWidth="1"/>
    <col min="4364" max="4367" width="9.28515625" style="328"/>
    <col min="4368" max="4368" width="17.140625" style="328" customWidth="1"/>
    <col min="4369" max="4369" width="25" style="328" customWidth="1"/>
    <col min="4370" max="4610" width="9.28515625" style="328"/>
    <col min="4611" max="4611" width="15" style="328" customWidth="1"/>
    <col min="4612" max="4612" width="17" style="328" customWidth="1"/>
    <col min="4613" max="4613" width="20" style="328" customWidth="1"/>
    <col min="4614" max="4614" width="20.7109375" style="328" customWidth="1"/>
    <col min="4615" max="4615" width="26.140625" style="328" customWidth="1"/>
    <col min="4616" max="4616" width="25.140625" style="328" customWidth="1"/>
    <col min="4617" max="4617" width="26.7109375" style="328" customWidth="1"/>
    <col min="4618" max="4618" width="27.85546875" style="328" customWidth="1"/>
    <col min="4619" max="4619" width="27" style="328" customWidth="1"/>
    <col min="4620" max="4623" width="9.28515625" style="328"/>
    <col min="4624" max="4624" width="17.140625" style="328" customWidth="1"/>
    <col min="4625" max="4625" width="25" style="328" customWidth="1"/>
    <col min="4626" max="4866" width="9.28515625" style="328"/>
    <col min="4867" max="4867" width="15" style="328" customWidth="1"/>
    <col min="4868" max="4868" width="17" style="328" customWidth="1"/>
    <col min="4869" max="4869" width="20" style="328" customWidth="1"/>
    <col min="4870" max="4870" width="20.7109375" style="328" customWidth="1"/>
    <col min="4871" max="4871" width="26.140625" style="328" customWidth="1"/>
    <col min="4872" max="4872" width="25.140625" style="328" customWidth="1"/>
    <col min="4873" max="4873" width="26.7109375" style="328" customWidth="1"/>
    <col min="4874" max="4874" width="27.85546875" style="328" customWidth="1"/>
    <col min="4875" max="4875" width="27" style="328" customWidth="1"/>
    <col min="4876" max="4879" width="9.28515625" style="328"/>
    <col min="4880" max="4880" width="17.140625" style="328" customWidth="1"/>
    <col min="4881" max="4881" width="25" style="328" customWidth="1"/>
    <col min="4882" max="5122" width="9.28515625" style="328"/>
    <col min="5123" max="5123" width="15" style="328" customWidth="1"/>
    <col min="5124" max="5124" width="17" style="328" customWidth="1"/>
    <col min="5125" max="5125" width="20" style="328" customWidth="1"/>
    <col min="5126" max="5126" width="20.7109375" style="328" customWidth="1"/>
    <col min="5127" max="5127" width="26.140625" style="328" customWidth="1"/>
    <col min="5128" max="5128" width="25.140625" style="328" customWidth="1"/>
    <col min="5129" max="5129" width="26.7109375" style="328" customWidth="1"/>
    <col min="5130" max="5130" width="27.85546875" style="328" customWidth="1"/>
    <col min="5131" max="5131" width="27" style="328" customWidth="1"/>
    <col min="5132" max="5135" width="9.28515625" style="328"/>
    <col min="5136" max="5136" width="17.140625" style="328" customWidth="1"/>
    <col min="5137" max="5137" width="25" style="328" customWidth="1"/>
    <col min="5138" max="5378" width="9.28515625" style="328"/>
    <col min="5379" max="5379" width="15" style="328" customWidth="1"/>
    <col min="5380" max="5380" width="17" style="328" customWidth="1"/>
    <col min="5381" max="5381" width="20" style="328" customWidth="1"/>
    <col min="5382" max="5382" width="20.7109375" style="328" customWidth="1"/>
    <col min="5383" max="5383" width="26.140625" style="328" customWidth="1"/>
    <col min="5384" max="5384" width="25.140625" style="328" customWidth="1"/>
    <col min="5385" max="5385" width="26.7109375" style="328" customWidth="1"/>
    <col min="5386" max="5386" width="27.85546875" style="328" customWidth="1"/>
    <col min="5387" max="5387" width="27" style="328" customWidth="1"/>
    <col min="5388" max="5391" width="9.28515625" style="328"/>
    <col min="5392" max="5392" width="17.140625" style="328" customWidth="1"/>
    <col min="5393" max="5393" width="25" style="328" customWidth="1"/>
    <col min="5394" max="5634" width="9.28515625" style="328"/>
    <col min="5635" max="5635" width="15" style="328" customWidth="1"/>
    <col min="5636" max="5636" width="17" style="328" customWidth="1"/>
    <col min="5637" max="5637" width="20" style="328" customWidth="1"/>
    <col min="5638" max="5638" width="20.7109375" style="328" customWidth="1"/>
    <col min="5639" max="5639" width="26.140625" style="328" customWidth="1"/>
    <col min="5640" max="5640" width="25.140625" style="328" customWidth="1"/>
    <col min="5641" max="5641" width="26.7109375" style="328" customWidth="1"/>
    <col min="5642" max="5642" width="27.85546875" style="328" customWidth="1"/>
    <col min="5643" max="5643" width="27" style="328" customWidth="1"/>
    <col min="5644" max="5647" width="9.28515625" style="328"/>
    <col min="5648" max="5648" width="17.140625" style="328" customWidth="1"/>
    <col min="5649" max="5649" width="25" style="328" customWidth="1"/>
    <col min="5650" max="5890" width="9.28515625" style="328"/>
    <col min="5891" max="5891" width="15" style="328" customWidth="1"/>
    <col min="5892" max="5892" width="17" style="328" customWidth="1"/>
    <col min="5893" max="5893" width="20" style="328" customWidth="1"/>
    <col min="5894" max="5894" width="20.7109375" style="328" customWidth="1"/>
    <col min="5895" max="5895" width="26.140625" style="328" customWidth="1"/>
    <col min="5896" max="5896" width="25.140625" style="328" customWidth="1"/>
    <col min="5897" max="5897" width="26.7109375" style="328" customWidth="1"/>
    <col min="5898" max="5898" width="27.85546875" style="328" customWidth="1"/>
    <col min="5899" max="5899" width="27" style="328" customWidth="1"/>
    <col min="5900" max="5903" width="9.28515625" style="328"/>
    <col min="5904" max="5904" width="17.140625" style="328" customWidth="1"/>
    <col min="5905" max="5905" width="25" style="328" customWidth="1"/>
    <col min="5906" max="6146" width="9.28515625" style="328"/>
    <col min="6147" max="6147" width="15" style="328" customWidth="1"/>
    <col min="6148" max="6148" width="17" style="328" customWidth="1"/>
    <col min="6149" max="6149" width="20" style="328" customWidth="1"/>
    <col min="6150" max="6150" width="20.7109375" style="328" customWidth="1"/>
    <col min="6151" max="6151" width="26.140625" style="328" customWidth="1"/>
    <col min="6152" max="6152" width="25.140625" style="328" customWidth="1"/>
    <col min="6153" max="6153" width="26.7109375" style="328" customWidth="1"/>
    <col min="6154" max="6154" width="27.85546875" style="328" customWidth="1"/>
    <col min="6155" max="6155" width="27" style="328" customWidth="1"/>
    <col min="6156" max="6159" width="9.28515625" style="328"/>
    <col min="6160" max="6160" width="17.140625" style="328" customWidth="1"/>
    <col min="6161" max="6161" width="25" style="328" customWidth="1"/>
    <col min="6162" max="6402" width="9.28515625" style="328"/>
    <col min="6403" max="6403" width="15" style="328" customWidth="1"/>
    <col min="6404" max="6404" width="17" style="328" customWidth="1"/>
    <col min="6405" max="6405" width="20" style="328" customWidth="1"/>
    <col min="6406" max="6406" width="20.7109375" style="328" customWidth="1"/>
    <col min="6407" max="6407" width="26.140625" style="328" customWidth="1"/>
    <col min="6408" max="6408" width="25.140625" style="328" customWidth="1"/>
    <col min="6409" max="6409" width="26.7109375" style="328" customWidth="1"/>
    <col min="6410" max="6410" width="27.85546875" style="328" customWidth="1"/>
    <col min="6411" max="6411" width="27" style="328" customWidth="1"/>
    <col min="6412" max="6415" width="9.28515625" style="328"/>
    <col min="6416" max="6416" width="17.140625" style="328" customWidth="1"/>
    <col min="6417" max="6417" width="25" style="328" customWidth="1"/>
    <col min="6418" max="6658" width="9.28515625" style="328"/>
    <col min="6659" max="6659" width="15" style="328" customWidth="1"/>
    <col min="6660" max="6660" width="17" style="328" customWidth="1"/>
    <col min="6661" max="6661" width="20" style="328" customWidth="1"/>
    <col min="6662" max="6662" width="20.7109375" style="328" customWidth="1"/>
    <col min="6663" max="6663" width="26.140625" style="328" customWidth="1"/>
    <col min="6664" max="6664" width="25.140625" style="328" customWidth="1"/>
    <col min="6665" max="6665" width="26.7109375" style="328" customWidth="1"/>
    <col min="6666" max="6666" width="27.85546875" style="328" customWidth="1"/>
    <col min="6667" max="6667" width="27" style="328" customWidth="1"/>
    <col min="6668" max="6671" width="9.28515625" style="328"/>
    <col min="6672" max="6672" width="17.140625" style="328" customWidth="1"/>
    <col min="6673" max="6673" width="25" style="328" customWidth="1"/>
    <col min="6674" max="6914" width="9.28515625" style="328"/>
    <col min="6915" max="6915" width="15" style="328" customWidth="1"/>
    <col min="6916" max="6916" width="17" style="328" customWidth="1"/>
    <col min="6917" max="6917" width="20" style="328" customWidth="1"/>
    <col min="6918" max="6918" width="20.7109375" style="328" customWidth="1"/>
    <col min="6919" max="6919" width="26.140625" style="328" customWidth="1"/>
    <col min="6920" max="6920" width="25.140625" style="328" customWidth="1"/>
    <col min="6921" max="6921" width="26.7109375" style="328" customWidth="1"/>
    <col min="6922" max="6922" width="27.85546875" style="328" customWidth="1"/>
    <col min="6923" max="6923" width="27" style="328" customWidth="1"/>
    <col min="6924" max="6927" width="9.28515625" style="328"/>
    <col min="6928" max="6928" width="17.140625" style="328" customWidth="1"/>
    <col min="6929" max="6929" width="25" style="328" customWidth="1"/>
    <col min="6930" max="7170" width="9.28515625" style="328"/>
    <col min="7171" max="7171" width="15" style="328" customWidth="1"/>
    <col min="7172" max="7172" width="17" style="328" customWidth="1"/>
    <col min="7173" max="7173" width="20" style="328" customWidth="1"/>
    <col min="7174" max="7174" width="20.7109375" style="328" customWidth="1"/>
    <col min="7175" max="7175" width="26.140625" style="328" customWidth="1"/>
    <col min="7176" max="7176" width="25.140625" style="328" customWidth="1"/>
    <col min="7177" max="7177" width="26.7109375" style="328" customWidth="1"/>
    <col min="7178" max="7178" width="27.85546875" style="328" customWidth="1"/>
    <col min="7179" max="7179" width="27" style="328" customWidth="1"/>
    <col min="7180" max="7183" width="9.28515625" style="328"/>
    <col min="7184" max="7184" width="17.140625" style="328" customWidth="1"/>
    <col min="7185" max="7185" width="25" style="328" customWidth="1"/>
    <col min="7186" max="7426" width="9.28515625" style="328"/>
    <col min="7427" max="7427" width="15" style="328" customWidth="1"/>
    <col min="7428" max="7428" width="17" style="328" customWidth="1"/>
    <col min="7429" max="7429" width="20" style="328" customWidth="1"/>
    <col min="7430" max="7430" width="20.7109375" style="328" customWidth="1"/>
    <col min="7431" max="7431" width="26.140625" style="328" customWidth="1"/>
    <col min="7432" max="7432" width="25.140625" style="328" customWidth="1"/>
    <col min="7433" max="7433" width="26.7109375" style="328" customWidth="1"/>
    <col min="7434" max="7434" width="27.85546875" style="328" customWidth="1"/>
    <col min="7435" max="7435" width="27" style="328" customWidth="1"/>
    <col min="7436" max="7439" width="9.28515625" style="328"/>
    <col min="7440" max="7440" width="17.140625" style="328" customWidth="1"/>
    <col min="7441" max="7441" width="25" style="328" customWidth="1"/>
    <col min="7442" max="7682" width="9.28515625" style="328"/>
    <col min="7683" max="7683" width="15" style="328" customWidth="1"/>
    <col min="7684" max="7684" width="17" style="328" customWidth="1"/>
    <col min="7685" max="7685" width="20" style="328" customWidth="1"/>
    <col min="7686" max="7686" width="20.7109375" style="328" customWidth="1"/>
    <col min="7687" max="7687" width="26.140625" style="328" customWidth="1"/>
    <col min="7688" max="7688" width="25.140625" style="328" customWidth="1"/>
    <col min="7689" max="7689" width="26.7109375" style="328" customWidth="1"/>
    <col min="7690" max="7690" width="27.85546875" style="328" customWidth="1"/>
    <col min="7691" max="7691" width="27" style="328" customWidth="1"/>
    <col min="7692" max="7695" width="9.28515625" style="328"/>
    <col min="7696" max="7696" width="17.140625" style="328" customWidth="1"/>
    <col min="7697" max="7697" width="25" style="328" customWidth="1"/>
    <col min="7698" max="7938" width="9.28515625" style="328"/>
    <col min="7939" max="7939" width="15" style="328" customWidth="1"/>
    <col min="7940" max="7940" width="17" style="328" customWidth="1"/>
    <col min="7941" max="7941" width="20" style="328" customWidth="1"/>
    <col min="7942" max="7942" width="20.7109375" style="328" customWidth="1"/>
    <col min="7943" max="7943" width="26.140625" style="328" customWidth="1"/>
    <col min="7944" max="7944" width="25.140625" style="328" customWidth="1"/>
    <col min="7945" max="7945" width="26.7109375" style="328" customWidth="1"/>
    <col min="7946" max="7946" width="27.85546875" style="328" customWidth="1"/>
    <col min="7947" max="7947" width="27" style="328" customWidth="1"/>
    <col min="7948" max="7951" width="9.28515625" style="328"/>
    <col min="7952" max="7952" width="17.140625" style="328" customWidth="1"/>
    <col min="7953" max="7953" width="25" style="328" customWidth="1"/>
    <col min="7954" max="8194" width="9.28515625" style="328"/>
    <col min="8195" max="8195" width="15" style="328" customWidth="1"/>
    <col min="8196" max="8196" width="17" style="328" customWidth="1"/>
    <col min="8197" max="8197" width="20" style="328" customWidth="1"/>
    <col min="8198" max="8198" width="20.7109375" style="328" customWidth="1"/>
    <col min="8199" max="8199" width="26.140625" style="328" customWidth="1"/>
    <col min="8200" max="8200" width="25.140625" style="328" customWidth="1"/>
    <col min="8201" max="8201" width="26.7109375" style="328" customWidth="1"/>
    <col min="8202" max="8202" width="27.85546875" style="328" customWidth="1"/>
    <col min="8203" max="8203" width="27" style="328" customWidth="1"/>
    <col min="8204" max="8207" width="9.28515625" style="328"/>
    <col min="8208" max="8208" width="17.140625" style="328" customWidth="1"/>
    <col min="8209" max="8209" width="25" style="328" customWidth="1"/>
    <col min="8210" max="8450" width="9.28515625" style="328"/>
    <col min="8451" max="8451" width="15" style="328" customWidth="1"/>
    <col min="8452" max="8452" width="17" style="328" customWidth="1"/>
    <col min="8453" max="8453" width="20" style="328" customWidth="1"/>
    <col min="8454" max="8454" width="20.7109375" style="328" customWidth="1"/>
    <col min="8455" max="8455" width="26.140625" style="328" customWidth="1"/>
    <col min="8456" max="8456" width="25.140625" style="328" customWidth="1"/>
    <col min="8457" max="8457" width="26.7109375" style="328" customWidth="1"/>
    <col min="8458" max="8458" width="27.85546875" style="328" customWidth="1"/>
    <col min="8459" max="8459" width="27" style="328" customWidth="1"/>
    <col min="8460" max="8463" width="9.28515625" style="328"/>
    <col min="8464" max="8464" width="17.140625" style="328" customWidth="1"/>
    <col min="8465" max="8465" width="25" style="328" customWidth="1"/>
    <col min="8466" max="8706" width="9.28515625" style="328"/>
    <col min="8707" max="8707" width="15" style="328" customWidth="1"/>
    <col min="8708" max="8708" width="17" style="328" customWidth="1"/>
    <col min="8709" max="8709" width="20" style="328" customWidth="1"/>
    <col min="8710" max="8710" width="20.7109375" style="328" customWidth="1"/>
    <col min="8711" max="8711" width="26.140625" style="328" customWidth="1"/>
    <col min="8712" max="8712" width="25.140625" style="328" customWidth="1"/>
    <col min="8713" max="8713" width="26.7109375" style="328" customWidth="1"/>
    <col min="8714" max="8714" width="27.85546875" style="328" customWidth="1"/>
    <col min="8715" max="8715" width="27" style="328" customWidth="1"/>
    <col min="8716" max="8719" width="9.28515625" style="328"/>
    <col min="8720" max="8720" width="17.140625" style="328" customWidth="1"/>
    <col min="8721" max="8721" width="25" style="328" customWidth="1"/>
    <col min="8722" max="8962" width="9.28515625" style="328"/>
    <col min="8963" max="8963" width="15" style="328" customWidth="1"/>
    <col min="8964" max="8964" width="17" style="328" customWidth="1"/>
    <col min="8965" max="8965" width="20" style="328" customWidth="1"/>
    <col min="8966" max="8966" width="20.7109375" style="328" customWidth="1"/>
    <col min="8967" max="8967" width="26.140625" style="328" customWidth="1"/>
    <col min="8968" max="8968" width="25.140625" style="328" customWidth="1"/>
    <col min="8969" max="8969" width="26.7109375" style="328" customWidth="1"/>
    <col min="8970" max="8970" width="27.85546875" style="328" customWidth="1"/>
    <col min="8971" max="8971" width="27" style="328" customWidth="1"/>
    <col min="8972" max="8975" width="9.28515625" style="328"/>
    <col min="8976" max="8976" width="17.140625" style="328" customWidth="1"/>
    <col min="8977" max="8977" width="25" style="328" customWidth="1"/>
    <col min="8978" max="9218" width="9.28515625" style="328"/>
    <col min="9219" max="9219" width="15" style="328" customWidth="1"/>
    <col min="9220" max="9220" width="17" style="328" customWidth="1"/>
    <col min="9221" max="9221" width="20" style="328" customWidth="1"/>
    <col min="9222" max="9222" width="20.7109375" style="328" customWidth="1"/>
    <col min="9223" max="9223" width="26.140625" style="328" customWidth="1"/>
    <col min="9224" max="9224" width="25.140625" style="328" customWidth="1"/>
    <col min="9225" max="9225" width="26.7109375" style="328" customWidth="1"/>
    <col min="9226" max="9226" width="27.85546875" style="328" customWidth="1"/>
    <col min="9227" max="9227" width="27" style="328" customWidth="1"/>
    <col min="9228" max="9231" width="9.28515625" style="328"/>
    <col min="9232" max="9232" width="17.140625" style="328" customWidth="1"/>
    <col min="9233" max="9233" width="25" style="328" customWidth="1"/>
    <col min="9234" max="9474" width="9.28515625" style="328"/>
    <col min="9475" max="9475" width="15" style="328" customWidth="1"/>
    <col min="9476" max="9476" width="17" style="328" customWidth="1"/>
    <col min="9477" max="9477" width="20" style="328" customWidth="1"/>
    <col min="9478" max="9478" width="20.7109375" style="328" customWidth="1"/>
    <col min="9479" max="9479" width="26.140625" style="328" customWidth="1"/>
    <col min="9480" max="9480" width="25.140625" style="328" customWidth="1"/>
    <col min="9481" max="9481" width="26.7109375" style="328" customWidth="1"/>
    <col min="9482" max="9482" width="27.85546875" style="328" customWidth="1"/>
    <col min="9483" max="9483" width="27" style="328" customWidth="1"/>
    <col min="9484" max="9487" width="9.28515625" style="328"/>
    <col min="9488" max="9488" width="17.140625" style="328" customWidth="1"/>
    <col min="9489" max="9489" width="25" style="328" customWidth="1"/>
    <col min="9490" max="9730" width="9.28515625" style="328"/>
    <col min="9731" max="9731" width="15" style="328" customWidth="1"/>
    <col min="9732" max="9732" width="17" style="328" customWidth="1"/>
    <col min="9733" max="9733" width="20" style="328" customWidth="1"/>
    <col min="9734" max="9734" width="20.7109375" style="328" customWidth="1"/>
    <col min="9735" max="9735" width="26.140625" style="328" customWidth="1"/>
    <col min="9736" max="9736" width="25.140625" style="328" customWidth="1"/>
    <col min="9737" max="9737" width="26.7109375" style="328" customWidth="1"/>
    <col min="9738" max="9738" width="27.85546875" style="328" customWidth="1"/>
    <col min="9739" max="9739" width="27" style="328" customWidth="1"/>
    <col min="9740" max="9743" width="9.28515625" style="328"/>
    <col min="9744" max="9744" width="17.140625" style="328" customWidth="1"/>
    <col min="9745" max="9745" width="25" style="328" customWidth="1"/>
    <col min="9746" max="9986" width="9.28515625" style="328"/>
    <col min="9987" max="9987" width="15" style="328" customWidth="1"/>
    <col min="9988" max="9988" width="17" style="328" customWidth="1"/>
    <col min="9989" max="9989" width="20" style="328" customWidth="1"/>
    <col min="9990" max="9990" width="20.7109375" style="328" customWidth="1"/>
    <col min="9991" max="9991" width="26.140625" style="328" customWidth="1"/>
    <col min="9992" max="9992" width="25.140625" style="328" customWidth="1"/>
    <col min="9993" max="9993" width="26.7109375" style="328" customWidth="1"/>
    <col min="9994" max="9994" width="27.85546875" style="328" customWidth="1"/>
    <col min="9995" max="9995" width="27" style="328" customWidth="1"/>
    <col min="9996" max="9999" width="9.28515625" style="328"/>
    <col min="10000" max="10000" width="17.140625" style="328" customWidth="1"/>
    <col min="10001" max="10001" width="25" style="328" customWidth="1"/>
    <col min="10002" max="10242" width="9.28515625" style="328"/>
    <col min="10243" max="10243" width="15" style="328" customWidth="1"/>
    <col min="10244" max="10244" width="17" style="328" customWidth="1"/>
    <col min="10245" max="10245" width="20" style="328" customWidth="1"/>
    <col min="10246" max="10246" width="20.7109375" style="328" customWidth="1"/>
    <col min="10247" max="10247" width="26.140625" style="328" customWidth="1"/>
    <col min="10248" max="10248" width="25.140625" style="328" customWidth="1"/>
    <col min="10249" max="10249" width="26.7109375" style="328" customWidth="1"/>
    <col min="10250" max="10250" width="27.85546875" style="328" customWidth="1"/>
    <col min="10251" max="10251" width="27" style="328" customWidth="1"/>
    <col min="10252" max="10255" width="9.28515625" style="328"/>
    <col min="10256" max="10256" width="17.140625" style="328" customWidth="1"/>
    <col min="10257" max="10257" width="25" style="328" customWidth="1"/>
    <col min="10258" max="10498" width="9.28515625" style="328"/>
    <col min="10499" max="10499" width="15" style="328" customWidth="1"/>
    <col min="10500" max="10500" width="17" style="328" customWidth="1"/>
    <col min="10501" max="10501" width="20" style="328" customWidth="1"/>
    <col min="10502" max="10502" width="20.7109375" style="328" customWidth="1"/>
    <col min="10503" max="10503" width="26.140625" style="328" customWidth="1"/>
    <col min="10504" max="10504" width="25.140625" style="328" customWidth="1"/>
    <col min="10505" max="10505" width="26.7109375" style="328" customWidth="1"/>
    <col min="10506" max="10506" width="27.85546875" style="328" customWidth="1"/>
    <col min="10507" max="10507" width="27" style="328" customWidth="1"/>
    <col min="10508" max="10511" width="9.28515625" style="328"/>
    <col min="10512" max="10512" width="17.140625" style="328" customWidth="1"/>
    <col min="10513" max="10513" width="25" style="328" customWidth="1"/>
    <col min="10514" max="10754" width="9.28515625" style="328"/>
    <col min="10755" max="10755" width="15" style="328" customWidth="1"/>
    <col min="10756" max="10756" width="17" style="328" customWidth="1"/>
    <col min="10757" max="10757" width="20" style="328" customWidth="1"/>
    <col min="10758" max="10758" width="20.7109375" style="328" customWidth="1"/>
    <col min="10759" max="10759" width="26.140625" style="328" customWidth="1"/>
    <col min="10760" max="10760" width="25.140625" style="328" customWidth="1"/>
    <col min="10761" max="10761" width="26.7109375" style="328" customWidth="1"/>
    <col min="10762" max="10762" width="27.85546875" style="328" customWidth="1"/>
    <col min="10763" max="10763" width="27" style="328" customWidth="1"/>
    <col min="10764" max="10767" width="9.28515625" style="328"/>
    <col min="10768" max="10768" width="17.140625" style="328" customWidth="1"/>
    <col min="10769" max="10769" width="25" style="328" customWidth="1"/>
    <col min="10770" max="11010" width="9.28515625" style="328"/>
    <col min="11011" max="11011" width="15" style="328" customWidth="1"/>
    <col min="11012" max="11012" width="17" style="328" customWidth="1"/>
    <col min="11013" max="11013" width="20" style="328" customWidth="1"/>
    <col min="11014" max="11014" width="20.7109375" style="328" customWidth="1"/>
    <col min="11015" max="11015" width="26.140625" style="328" customWidth="1"/>
    <col min="11016" max="11016" width="25.140625" style="328" customWidth="1"/>
    <col min="11017" max="11017" width="26.7109375" style="328" customWidth="1"/>
    <col min="11018" max="11018" width="27.85546875" style="328" customWidth="1"/>
    <col min="11019" max="11019" width="27" style="328" customWidth="1"/>
    <col min="11020" max="11023" width="9.28515625" style="328"/>
    <col min="11024" max="11024" width="17.140625" style="328" customWidth="1"/>
    <col min="11025" max="11025" width="25" style="328" customWidth="1"/>
    <col min="11026" max="11266" width="9.28515625" style="328"/>
    <col min="11267" max="11267" width="15" style="328" customWidth="1"/>
    <col min="11268" max="11268" width="17" style="328" customWidth="1"/>
    <col min="11269" max="11269" width="20" style="328" customWidth="1"/>
    <col min="11270" max="11270" width="20.7109375" style="328" customWidth="1"/>
    <col min="11271" max="11271" width="26.140625" style="328" customWidth="1"/>
    <col min="11272" max="11272" width="25.140625" style="328" customWidth="1"/>
    <col min="11273" max="11273" width="26.7109375" style="328" customWidth="1"/>
    <col min="11274" max="11274" width="27.85546875" style="328" customWidth="1"/>
    <col min="11275" max="11275" width="27" style="328" customWidth="1"/>
    <col min="11276" max="11279" width="9.28515625" style="328"/>
    <col min="11280" max="11280" width="17.140625" style="328" customWidth="1"/>
    <col min="11281" max="11281" width="25" style="328" customWidth="1"/>
    <col min="11282" max="11522" width="9.28515625" style="328"/>
    <col min="11523" max="11523" width="15" style="328" customWidth="1"/>
    <col min="11524" max="11524" width="17" style="328" customWidth="1"/>
    <col min="11525" max="11525" width="20" style="328" customWidth="1"/>
    <col min="11526" max="11526" width="20.7109375" style="328" customWidth="1"/>
    <col min="11527" max="11527" width="26.140625" style="328" customWidth="1"/>
    <col min="11528" max="11528" width="25.140625" style="328" customWidth="1"/>
    <col min="11529" max="11529" width="26.7109375" style="328" customWidth="1"/>
    <col min="11530" max="11530" width="27.85546875" style="328" customWidth="1"/>
    <col min="11531" max="11531" width="27" style="328" customWidth="1"/>
    <col min="11532" max="11535" width="9.28515625" style="328"/>
    <col min="11536" max="11536" width="17.140625" style="328" customWidth="1"/>
    <col min="11537" max="11537" width="25" style="328" customWidth="1"/>
    <col min="11538" max="11778" width="9.28515625" style="328"/>
    <col min="11779" max="11779" width="15" style="328" customWidth="1"/>
    <col min="11780" max="11780" width="17" style="328" customWidth="1"/>
    <col min="11781" max="11781" width="20" style="328" customWidth="1"/>
    <col min="11782" max="11782" width="20.7109375" style="328" customWidth="1"/>
    <col min="11783" max="11783" width="26.140625" style="328" customWidth="1"/>
    <col min="11784" max="11784" width="25.140625" style="328" customWidth="1"/>
    <col min="11785" max="11785" width="26.7109375" style="328" customWidth="1"/>
    <col min="11786" max="11786" width="27.85546875" style="328" customWidth="1"/>
    <col min="11787" max="11787" width="27" style="328" customWidth="1"/>
    <col min="11788" max="11791" width="9.28515625" style="328"/>
    <col min="11792" max="11792" width="17.140625" style="328" customWidth="1"/>
    <col min="11793" max="11793" width="25" style="328" customWidth="1"/>
    <col min="11794" max="12034" width="9.28515625" style="328"/>
    <col min="12035" max="12035" width="15" style="328" customWidth="1"/>
    <col min="12036" max="12036" width="17" style="328" customWidth="1"/>
    <col min="12037" max="12037" width="20" style="328" customWidth="1"/>
    <col min="12038" max="12038" width="20.7109375" style="328" customWidth="1"/>
    <col min="12039" max="12039" width="26.140625" style="328" customWidth="1"/>
    <col min="12040" max="12040" width="25.140625" style="328" customWidth="1"/>
    <col min="12041" max="12041" width="26.7109375" style="328" customWidth="1"/>
    <col min="12042" max="12042" width="27.85546875" style="328" customWidth="1"/>
    <col min="12043" max="12043" width="27" style="328" customWidth="1"/>
    <col min="12044" max="12047" width="9.28515625" style="328"/>
    <col min="12048" max="12048" width="17.140625" style="328" customWidth="1"/>
    <col min="12049" max="12049" width="25" style="328" customWidth="1"/>
    <col min="12050" max="12290" width="9.28515625" style="328"/>
    <col min="12291" max="12291" width="15" style="328" customWidth="1"/>
    <col min="12292" max="12292" width="17" style="328" customWidth="1"/>
    <col min="12293" max="12293" width="20" style="328" customWidth="1"/>
    <col min="12294" max="12294" width="20.7109375" style="328" customWidth="1"/>
    <col min="12295" max="12295" width="26.140625" style="328" customWidth="1"/>
    <col min="12296" max="12296" width="25.140625" style="328" customWidth="1"/>
    <col min="12297" max="12297" width="26.7109375" style="328" customWidth="1"/>
    <col min="12298" max="12298" width="27.85546875" style="328" customWidth="1"/>
    <col min="12299" max="12299" width="27" style="328" customWidth="1"/>
    <col min="12300" max="12303" width="9.28515625" style="328"/>
    <col min="12304" max="12304" width="17.140625" style="328" customWidth="1"/>
    <col min="12305" max="12305" width="25" style="328" customWidth="1"/>
    <col min="12306" max="12546" width="9.28515625" style="328"/>
    <col min="12547" max="12547" width="15" style="328" customWidth="1"/>
    <col min="12548" max="12548" width="17" style="328" customWidth="1"/>
    <col min="12549" max="12549" width="20" style="328" customWidth="1"/>
    <col min="12550" max="12550" width="20.7109375" style="328" customWidth="1"/>
    <col min="12551" max="12551" width="26.140625" style="328" customWidth="1"/>
    <col min="12552" max="12552" width="25.140625" style="328" customWidth="1"/>
    <col min="12553" max="12553" width="26.7109375" style="328" customWidth="1"/>
    <col min="12554" max="12554" width="27.85546875" style="328" customWidth="1"/>
    <col min="12555" max="12555" width="27" style="328" customWidth="1"/>
    <col min="12556" max="12559" width="9.28515625" style="328"/>
    <col min="12560" max="12560" width="17.140625" style="328" customWidth="1"/>
    <col min="12561" max="12561" width="25" style="328" customWidth="1"/>
    <col min="12562" max="12802" width="9.28515625" style="328"/>
    <col min="12803" max="12803" width="15" style="328" customWidth="1"/>
    <col min="12804" max="12804" width="17" style="328" customWidth="1"/>
    <col min="12805" max="12805" width="20" style="328" customWidth="1"/>
    <col min="12806" max="12806" width="20.7109375" style="328" customWidth="1"/>
    <col min="12807" max="12807" width="26.140625" style="328" customWidth="1"/>
    <col min="12808" max="12808" width="25.140625" style="328" customWidth="1"/>
    <col min="12809" max="12809" width="26.7109375" style="328" customWidth="1"/>
    <col min="12810" max="12810" width="27.85546875" style="328" customWidth="1"/>
    <col min="12811" max="12811" width="27" style="328" customWidth="1"/>
    <col min="12812" max="12815" width="9.28515625" style="328"/>
    <col min="12816" max="12816" width="17.140625" style="328" customWidth="1"/>
    <col min="12817" max="12817" width="25" style="328" customWidth="1"/>
    <col min="12818" max="13058" width="9.28515625" style="328"/>
    <col min="13059" max="13059" width="15" style="328" customWidth="1"/>
    <col min="13060" max="13060" width="17" style="328" customWidth="1"/>
    <col min="13061" max="13061" width="20" style="328" customWidth="1"/>
    <col min="13062" max="13062" width="20.7109375" style="328" customWidth="1"/>
    <col min="13063" max="13063" width="26.140625" style="328" customWidth="1"/>
    <col min="13064" max="13064" width="25.140625" style="328" customWidth="1"/>
    <col min="13065" max="13065" width="26.7109375" style="328" customWidth="1"/>
    <col min="13066" max="13066" width="27.85546875" style="328" customWidth="1"/>
    <col min="13067" max="13067" width="27" style="328" customWidth="1"/>
    <col min="13068" max="13071" width="9.28515625" style="328"/>
    <col min="13072" max="13072" width="17.140625" style="328" customWidth="1"/>
    <col min="13073" max="13073" width="25" style="328" customWidth="1"/>
    <col min="13074" max="13314" width="9.28515625" style="328"/>
    <col min="13315" max="13315" width="15" style="328" customWidth="1"/>
    <col min="13316" max="13316" width="17" style="328" customWidth="1"/>
    <col min="13317" max="13317" width="20" style="328" customWidth="1"/>
    <col min="13318" max="13318" width="20.7109375" style="328" customWidth="1"/>
    <col min="13319" max="13319" width="26.140625" style="328" customWidth="1"/>
    <col min="13320" max="13320" width="25.140625" style="328" customWidth="1"/>
    <col min="13321" max="13321" width="26.7109375" style="328" customWidth="1"/>
    <col min="13322" max="13322" width="27.85546875" style="328" customWidth="1"/>
    <col min="13323" max="13323" width="27" style="328" customWidth="1"/>
    <col min="13324" max="13327" width="9.28515625" style="328"/>
    <col min="13328" max="13328" width="17.140625" style="328" customWidth="1"/>
    <col min="13329" max="13329" width="25" style="328" customWidth="1"/>
    <col min="13330" max="13570" width="9.28515625" style="328"/>
    <col min="13571" max="13571" width="15" style="328" customWidth="1"/>
    <col min="13572" max="13572" width="17" style="328" customWidth="1"/>
    <col min="13573" max="13573" width="20" style="328" customWidth="1"/>
    <col min="13574" max="13574" width="20.7109375" style="328" customWidth="1"/>
    <col min="13575" max="13575" width="26.140625" style="328" customWidth="1"/>
    <col min="13576" max="13576" width="25.140625" style="328" customWidth="1"/>
    <col min="13577" max="13577" width="26.7109375" style="328" customWidth="1"/>
    <col min="13578" max="13578" width="27.85546875" style="328" customWidth="1"/>
    <col min="13579" max="13579" width="27" style="328" customWidth="1"/>
    <col min="13580" max="13583" width="9.28515625" style="328"/>
    <col min="13584" max="13584" width="17.140625" style="328" customWidth="1"/>
    <col min="13585" max="13585" width="25" style="328" customWidth="1"/>
    <col min="13586" max="13826" width="9.28515625" style="328"/>
    <col min="13827" max="13827" width="15" style="328" customWidth="1"/>
    <col min="13828" max="13828" width="17" style="328" customWidth="1"/>
    <col min="13829" max="13829" width="20" style="328" customWidth="1"/>
    <col min="13830" max="13830" width="20.7109375" style="328" customWidth="1"/>
    <col min="13831" max="13831" width="26.140625" style="328" customWidth="1"/>
    <col min="13832" max="13832" width="25.140625" style="328" customWidth="1"/>
    <col min="13833" max="13833" width="26.7109375" style="328" customWidth="1"/>
    <col min="13834" max="13834" width="27.85546875" style="328" customWidth="1"/>
    <col min="13835" max="13835" width="27" style="328" customWidth="1"/>
    <col min="13836" max="13839" width="9.28515625" style="328"/>
    <col min="13840" max="13840" width="17.140625" style="328" customWidth="1"/>
    <col min="13841" max="13841" width="25" style="328" customWidth="1"/>
    <col min="13842" max="14082" width="9.28515625" style="328"/>
    <col min="14083" max="14083" width="15" style="328" customWidth="1"/>
    <col min="14084" max="14084" width="17" style="328" customWidth="1"/>
    <col min="14085" max="14085" width="20" style="328" customWidth="1"/>
    <col min="14086" max="14086" width="20.7109375" style="328" customWidth="1"/>
    <col min="14087" max="14087" width="26.140625" style="328" customWidth="1"/>
    <col min="14088" max="14088" width="25.140625" style="328" customWidth="1"/>
    <col min="14089" max="14089" width="26.7109375" style="328" customWidth="1"/>
    <col min="14090" max="14090" width="27.85546875" style="328" customWidth="1"/>
    <col min="14091" max="14091" width="27" style="328" customWidth="1"/>
    <col min="14092" max="14095" width="9.28515625" style="328"/>
    <col min="14096" max="14096" width="17.140625" style="328" customWidth="1"/>
    <col min="14097" max="14097" width="25" style="328" customWidth="1"/>
    <col min="14098" max="14338" width="9.28515625" style="328"/>
    <col min="14339" max="14339" width="15" style="328" customWidth="1"/>
    <col min="14340" max="14340" width="17" style="328" customWidth="1"/>
    <col min="14341" max="14341" width="20" style="328" customWidth="1"/>
    <col min="14342" max="14342" width="20.7109375" style="328" customWidth="1"/>
    <col min="14343" max="14343" width="26.140625" style="328" customWidth="1"/>
    <col min="14344" max="14344" width="25.140625" style="328" customWidth="1"/>
    <col min="14345" max="14345" width="26.7109375" style="328" customWidth="1"/>
    <col min="14346" max="14346" width="27.85546875" style="328" customWidth="1"/>
    <col min="14347" max="14347" width="27" style="328" customWidth="1"/>
    <col min="14348" max="14351" width="9.28515625" style="328"/>
    <col min="14352" max="14352" width="17.140625" style="328" customWidth="1"/>
    <col min="14353" max="14353" width="25" style="328" customWidth="1"/>
    <col min="14354" max="14594" width="9.28515625" style="328"/>
    <col min="14595" max="14595" width="15" style="328" customWidth="1"/>
    <col min="14596" max="14596" width="17" style="328" customWidth="1"/>
    <col min="14597" max="14597" width="20" style="328" customWidth="1"/>
    <col min="14598" max="14598" width="20.7109375" style="328" customWidth="1"/>
    <col min="14599" max="14599" width="26.140625" style="328" customWidth="1"/>
    <col min="14600" max="14600" width="25.140625" style="328" customWidth="1"/>
    <col min="14601" max="14601" width="26.7109375" style="328" customWidth="1"/>
    <col min="14602" max="14602" width="27.85546875" style="328" customWidth="1"/>
    <col min="14603" max="14603" width="27" style="328" customWidth="1"/>
    <col min="14604" max="14607" width="9.28515625" style="328"/>
    <col min="14608" max="14608" width="17.140625" style="328" customWidth="1"/>
    <col min="14609" max="14609" width="25" style="328" customWidth="1"/>
    <col min="14610" max="14850" width="9.28515625" style="328"/>
    <col min="14851" max="14851" width="15" style="328" customWidth="1"/>
    <col min="14852" max="14852" width="17" style="328" customWidth="1"/>
    <col min="14853" max="14853" width="20" style="328" customWidth="1"/>
    <col min="14854" max="14854" width="20.7109375" style="328" customWidth="1"/>
    <col min="14855" max="14855" width="26.140625" style="328" customWidth="1"/>
    <col min="14856" max="14856" width="25.140625" style="328" customWidth="1"/>
    <col min="14857" max="14857" width="26.7109375" style="328" customWidth="1"/>
    <col min="14858" max="14858" width="27.85546875" style="328" customWidth="1"/>
    <col min="14859" max="14859" width="27" style="328" customWidth="1"/>
    <col min="14860" max="14863" width="9.28515625" style="328"/>
    <col min="14864" max="14864" width="17.140625" style="328" customWidth="1"/>
    <col min="14865" max="14865" width="25" style="328" customWidth="1"/>
    <col min="14866" max="15106" width="9.28515625" style="328"/>
    <col min="15107" max="15107" width="15" style="328" customWidth="1"/>
    <col min="15108" max="15108" width="17" style="328" customWidth="1"/>
    <col min="15109" max="15109" width="20" style="328" customWidth="1"/>
    <col min="15110" max="15110" width="20.7109375" style="328" customWidth="1"/>
    <col min="15111" max="15111" width="26.140625" style="328" customWidth="1"/>
    <col min="15112" max="15112" width="25.140625" style="328" customWidth="1"/>
    <col min="15113" max="15113" width="26.7109375" style="328" customWidth="1"/>
    <col min="15114" max="15114" width="27.85546875" style="328" customWidth="1"/>
    <col min="15115" max="15115" width="27" style="328" customWidth="1"/>
    <col min="15116" max="15119" width="9.28515625" style="328"/>
    <col min="15120" max="15120" width="17.140625" style="328" customWidth="1"/>
    <col min="15121" max="15121" width="25" style="328" customWidth="1"/>
    <col min="15122" max="15362" width="9.28515625" style="328"/>
    <col min="15363" max="15363" width="15" style="328" customWidth="1"/>
    <col min="15364" max="15364" width="17" style="328" customWidth="1"/>
    <col min="15365" max="15365" width="20" style="328" customWidth="1"/>
    <col min="15366" max="15366" width="20.7109375" style="328" customWidth="1"/>
    <col min="15367" max="15367" width="26.140625" style="328" customWidth="1"/>
    <col min="15368" max="15368" width="25.140625" style="328" customWidth="1"/>
    <col min="15369" max="15369" width="26.7109375" style="328" customWidth="1"/>
    <col min="15370" max="15370" width="27.85546875" style="328" customWidth="1"/>
    <col min="15371" max="15371" width="27" style="328" customWidth="1"/>
    <col min="15372" max="15375" width="9.28515625" style="328"/>
    <col min="15376" max="15376" width="17.140625" style="328" customWidth="1"/>
    <col min="15377" max="15377" width="25" style="328" customWidth="1"/>
    <col min="15378" max="15618" width="9.28515625" style="328"/>
    <col min="15619" max="15619" width="15" style="328" customWidth="1"/>
    <col min="15620" max="15620" width="17" style="328" customWidth="1"/>
    <col min="15621" max="15621" width="20" style="328" customWidth="1"/>
    <col min="15622" max="15622" width="20.7109375" style="328" customWidth="1"/>
    <col min="15623" max="15623" width="26.140625" style="328" customWidth="1"/>
    <col min="15624" max="15624" width="25.140625" style="328" customWidth="1"/>
    <col min="15625" max="15625" width="26.7109375" style="328" customWidth="1"/>
    <col min="15626" max="15626" width="27.85546875" style="328" customWidth="1"/>
    <col min="15627" max="15627" width="27" style="328" customWidth="1"/>
    <col min="15628" max="15631" width="9.28515625" style="328"/>
    <col min="15632" max="15632" width="17.140625" style="328" customWidth="1"/>
    <col min="15633" max="15633" width="25" style="328" customWidth="1"/>
    <col min="15634" max="15874" width="9.28515625" style="328"/>
    <col min="15875" max="15875" width="15" style="328" customWidth="1"/>
    <col min="15876" max="15876" width="17" style="328" customWidth="1"/>
    <col min="15877" max="15877" width="20" style="328" customWidth="1"/>
    <col min="15878" max="15878" width="20.7109375" style="328" customWidth="1"/>
    <col min="15879" max="15879" width="26.140625" style="328" customWidth="1"/>
    <col min="15880" max="15880" width="25.140625" style="328" customWidth="1"/>
    <col min="15881" max="15881" width="26.7109375" style="328" customWidth="1"/>
    <col min="15882" max="15882" width="27.85546875" style="328" customWidth="1"/>
    <col min="15883" max="15883" width="27" style="328" customWidth="1"/>
    <col min="15884" max="15887" width="9.28515625" style="328"/>
    <col min="15888" max="15888" width="17.140625" style="328" customWidth="1"/>
    <col min="15889" max="15889" width="25" style="328" customWidth="1"/>
    <col min="15890" max="16130" width="9.28515625" style="328"/>
    <col min="16131" max="16131" width="15" style="328" customWidth="1"/>
    <col min="16132" max="16132" width="17" style="328" customWidth="1"/>
    <col min="16133" max="16133" width="20" style="328" customWidth="1"/>
    <col min="16134" max="16134" width="20.7109375" style="328" customWidth="1"/>
    <col min="16135" max="16135" width="26.140625" style="328" customWidth="1"/>
    <col min="16136" max="16136" width="25.140625" style="328" customWidth="1"/>
    <col min="16137" max="16137" width="26.7109375" style="328" customWidth="1"/>
    <col min="16138" max="16138" width="27.85546875" style="328" customWidth="1"/>
    <col min="16139" max="16139" width="27" style="328" customWidth="1"/>
    <col min="16140" max="16143" width="9.28515625" style="328"/>
    <col min="16144" max="16144" width="17.140625" style="328" customWidth="1"/>
    <col min="16145" max="16145" width="25" style="328" customWidth="1"/>
    <col min="16146" max="16384" width="9.28515625" style="328"/>
  </cols>
  <sheetData>
    <row r="1" spans="2:12" s="325" customFormat="1" ht="20.100000000000001" customHeight="1" x14ac:dyDescent="0.2">
      <c r="B1" s="740" t="s">
        <v>2396</v>
      </c>
      <c r="C1" s="740"/>
      <c r="D1" s="740"/>
      <c r="E1" s="740"/>
      <c r="F1" s="740"/>
      <c r="G1" s="740"/>
      <c r="H1" s="740"/>
      <c r="I1" s="740"/>
      <c r="J1" s="740"/>
      <c r="K1" s="323"/>
      <c r="L1" s="324"/>
    </row>
    <row r="2" spans="2:12" ht="20.100000000000001" customHeight="1" x14ac:dyDescent="0.2">
      <c r="B2" s="326"/>
      <c r="C2" s="327"/>
      <c r="D2" s="327"/>
      <c r="E2" s="327"/>
      <c r="F2" s="327"/>
      <c r="G2" s="327"/>
      <c r="H2" s="327"/>
      <c r="I2" s="327"/>
      <c r="J2" s="327"/>
      <c r="K2" s="323"/>
      <c r="L2" s="323"/>
    </row>
    <row r="3" spans="2:12" ht="20.100000000000001" customHeight="1" x14ac:dyDescent="0.2">
      <c r="B3" s="323"/>
      <c r="C3" s="323"/>
      <c r="D3" s="323"/>
      <c r="E3" s="741" t="s">
        <v>2440</v>
      </c>
      <c r="F3" s="741"/>
      <c r="G3" s="741"/>
      <c r="H3" s="741"/>
      <c r="I3" s="741"/>
      <c r="J3" s="741"/>
      <c r="K3" s="323"/>
      <c r="L3" s="323"/>
    </row>
    <row r="4" spans="2:12" ht="20.100000000000001" customHeight="1" x14ac:dyDescent="0.2">
      <c r="B4" s="742"/>
      <c r="C4" s="742"/>
      <c r="D4" s="329"/>
      <c r="E4" s="741"/>
      <c r="F4" s="741"/>
      <c r="G4" s="741"/>
      <c r="H4" s="741"/>
      <c r="I4" s="741"/>
      <c r="J4" s="741"/>
      <c r="K4" s="323"/>
      <c r="L4" s="323"/>
    </row>
    <row r="5" spans="2:12" ht="20.100000000000001" customHeight="1" x14ac:dyDescent="0.2">
      <c r="B5" s="323"/>
      <c r="C5" s="323"/>
      <c r="D5" s="323"/>
      <c r="E5" s="743" t="s">
        <v>2397</v>
      </c>
      <c r="F5" s="743"/>
      <c r="G5" s="743"/>
      <c r="H5" s="743"/>
      <c r="I5" s="743"/>
      <c r="J5" s="743"/>
      <c r="K5" s="323"/>
      <c r="L5" s="323"/>
    </row>
    <row r="6" spans="2:12" ht="20.100000000000001" customHeight="1" x14ac:dyDescent="0.2">
      <c r="B6" s="323"/>
      <c r="C6" s="323"/>
      <c r="D6" s="323"/>
      <c r="E6" s="743"/>
      <c r="F6" s="743"/>
      <c r="G6" s="743"/>
      <c r="H6" s="743"/>
      <c r="I6" s="743"/>
      <c r="J6" s="743"/>
      <c r="K6" s="330"/>
      <c r="L6" s="323"/>
    </row>
    <row r="7" spans="2:12" ht="20.100000000000001" customHeight="1" x14ac:dyDescent="0.4">
      <c r="B7" s="323"/>
      <c r="C7" s="323"/>
      <c r="D7" s="323"/>
      <c r="E7" s="744"/>
      <c r="F7" s="744"/>
      <c r="G7" s="744"/>
      <c r="H7" s="744"/>
      <c r="I7" s="744"/>
      <c r="J7" s="744"/>
      <c r="K7" s="331"/>
      <c r="L7" s="323"/>
    </row>
    <row r="8" spans="2:12" ht="20.100000000000001" customHeight="1" x14ac:dyDescent="0.2">
      <c r="B8" s="323"/>
      <c r="C8" s="323"/>
      <c r="D8" s="323"/>
      <c r="E8" s="323"/>
      <c r="F8" s="323"/>
      <c r="G8" s="323"/>
      <c r="H8" s="323"/>
      <c r="I8" s="323"/>
      <c r="J8" s="323"/>
      <c r="K8" s="323"/>
      <c r="L8" s="323"/>
    </row>
    <row r="9" spans="2:12" ht="20.100000000000001" customHeight="1" x14ac:dyDescent="0.2">
      <c r="B9" s="332" t="s">
        <v>2398</v>
      </c>
      <c r="C9" s="332"/>
      <c r="D9" s="333" t="s">
        <v>2441</v>
      </c>
      <c r="E9" s="739"/>
      <c r="F9" s="739"/>
      <c r="G9" s="739"/>
      <c r="H9" s="739"/>
      <c r="I9" s="739"/>
      <c r="J9" s="334"/>
      <c r="K9" s="335"/>
      <c r="L9" s="323"/>
    </row>
    <row r="10" spans="2:12" ht="20.100000000000001" customHeight="1" x14ac:dyDescent="0.2">
      <c r="B10" s="323"/>
      <c r="C10" s="323"/>
      <c r="D10" s="323"/>
      <c r="E10" s="323"/>
      <c r="F10" s="323"/>
      <c r="G10" s="323"/>
      <c r="H10" s="323"/>
      <c r="I10" s="323"/>
      <c r="J10" s="323"/>
      <c r="K10" s="323"/>
      <c r="L10" s="323"/>
    </row>
    <row r="11" spans="2:12" s="340" customFormat="1" ht="20.100000000000001" customHeight="1" x14ac:dyDescent="0.3">
      <c r="B11" s="720" t="s">
        <v>2399</v>
      </c>
      <c r="C11" s="721"/>
      <c r="D11" s="721"/>
      <c r="E11" s="336" t="str">
        <f>'[1]Rekapitulace stavby'!D7</f>
        <v>IMOS Brno a.s.</v>
      </c>
      <c r="F11" s="337"/>
      <c r="G11" s="337"/>
      <c r="H11" s="337"/>
      <c r="I11" s="337"/>
      <c r="J11" s="337"/>
      <c r="K11" s="338"/>
      <c r="L11" s="339"/>
    </row>
    <row r="12" spans="2:12" s="340" customFormat="1" ht="20.100000000000001" customHeight="1" x14ac:dyDescent="0.3">
      <c r="B12" s="722" t="s">
        <v>2400</v>
      </c>
      <c r="C12" s="723"/>
      <c r="D12" s="723"/>
      <c r="E12" s="341" t="s">
        <v>2401</v>
      </c>
      <c r="F12" s="342"/>
      <c r="G12" s="342"/>
      <c r="H12" s="342"/>
      <c r="I12" s="342"/>
      <c r="J12" s="342"/>
      <c r="K12" s="343"/>
      <c r="L12" s="339"/>
    </row>
    <row r="13" spans="2:12" s="340" customFormat="1" ht="20.100000000000001" customHeight="1" x14ac:dyDescent="0.3">
      <c r="B13" s="722" t="s">
        <v>2402</v>
      </c>
      <c r="C13" s="723"/>
      <c r="D13" s="723"/>
      <c r="E13" s="344" t="s">
        <v>2403</v>
      </c>
      <c r="F13" s="342"/>
      <c r="G13" s="342"/>
      <c r="H13" s="342"/>
      <c r="I13" s="342"/>
      <c r="J13" s="342"/>
      <c r="K13" s="343"/>
      <c r="L13" s="339"/>
    </row>
    <row r="14" spans="2:12" s="340" customFormat="1" ht="20.100000000000001" customHeight="1" x14ac:dyDescent="0.2">
      <c r="B14" s="345" t="s">
        <v>2404</v>
      </c>
      <c r="C14" s="346"/>
      <c r="D14" s="346"/>
      <c r="E14" s="347" t="s">
        <v>2405</v>
      </c>
      <c r="F14" s="347"/>
      <c r="G14" s="347"/>
      <c r="H14" s="347"/>
      <c r="I14" s="347"/>
      <c r="J14" s="347"/>
      <c r="K14" s="348"/>
      <c r="L14" s="339"/>
    </row>
    <row r="15" spans="2:12" s="350" customFormat="1" ht="20.100000000000001" customHeight="1" x14ac:dyDescent="0.2">
      <c r="B15" s="349"/>
      <c r="C15" s="349"/>
      <c r="D15" s="349"/>
      <c r="E15" s="349"/>
      <c r="F15" s="349"/>
      <c r="G15" s="349"/>
      <c r="H15" s="349"/>
      <c r="I15" s="349"/>
      <c r="J15" s="349"/>
      <c r="K15" s="349"/>
      <c r="L15" s="349"/>
    </row>
    <row r="16" spans="2:12" s="340" customFormat="1" ht="20.100000000000001" customHeight="1" x14ac:dyDescent="0.3">
      <c r="B16" s="720" t="s">
        <v>2406</v>
      </c>
      <c r="C16" s="721"/>
      <c r="D16" s="721"/>
      <c r="E16" s="336" t="str">
        <f>'[1]Rekapitulace stavby'!D6</f>
        <v>Obec Předslav</v>
      </c>
      <c r="F16" s="337"/>
      <c r="G16" s="337"/>
      <c r="H16" s="337"/>
      <c r="I16" s="337"/>
      <c r="J16" s="337"/>
      <c r="K16" s="338"/>
      <c r="L16" s="339"/>
    </row>
    <row r="17" spans="2:15" s="340" customFormat="1" ht="20.100000000000001" customHeight="1" x14ac:dyDescent="0.3">
      <c r="B17" s="722" t="s">
        <v>2400</v>
      </c>
      <c r="C17" s="723"/>
      <c r="D17" s="723"/>
      <c r="E17" s="341" t="s">
        <v>2407</v>
      </c>
      <c r="F17" s="342"/>
      <c r="G17" s="342"/>
      <c r="H17" s="342"/>
      <c r="I17" s="342"/>
      <c r="J17" s="342"/>
      <c r="K17" s="343"/>
      <c r="L17" s="339"/>
    </row>
    <row r="18" spans="2:15" s="340" customFormat="1" ht="20.100000000000001" customHeight="1" x14ac:dyDescent="0.3">
      <c r="B18" s="722" t="s">
        <v>2402</v>
      </c>
      <c r="C18" s="723"/>
      <c r="D18" s="723"/>
      <c r="E18" s="344" t="s">
        <v>2408</v>
      </c>
      <c r="F18" s="342"/>
      <c r="G18" s="342"/>
      <c r="H18" s="342"/>
      <c r="I18" s="342"/>
      <c r="J18" s="342"/>
      <c r="K18" s="343"/>
      <c r="L18" s="339"/>
    </row>
    <row r="19" spans="2:15" s="340" customFormat="1" ht="20.100000000000001" customHeight="1" x14ac:dyDescent="0.2">
      <c r="B19" s="345" t="s">
        <v>2409</v>
      </c>
      <c r="C19" s="351"/>
      <c r="D19" s="351"/>
      <c r="E19" s="347" t="s">
        <v>2439</v>
      </c>
      <c r="F19" s="352"/>
      <c r="G19" s="352"/>
      <c r="H19" s="352"/>
      <c r="I19" s="352"/>
      <c r="J19" s="352"/>
      <c r="K19" s="353"/>
      <c r="L19" s="339"/>
    </row>
    <row r="20" spans="2:15" ht="20.100000000000001" customHeight="1" x14ac:dyDescent="0.2">
      <c r="B20" s="323"/>
      <c r="C20" s="323"/>
      <c r="D20" s="323"/>
      <c r="E20" s="323"/>
      <c r="F20" s="323"/>
      <c r="G20" s="323"/>
      <c r="H20" s="323"/>
      <c r="I20" s="323"/>
      <c r="J20" s="323"/>
      <c r="K20" s="323"/>
      <c r="L20" s="323"/>
    </row>
    <row r="21" spans="2:15" ht="20.100000000000001" customHeight="1" x14ac:dyDescent="0.2">
      <c r="B21" s="323"/>
      <c r="C21" s="323"/>
      <c r="D21" s="323"/>
      <c r="E21" s="323"/>
      <c r="F21" s="323"/>
      <c r="G21" s="323"/>
      <c r="H21" s="323"/>
      <c r="I21" s="323"/>
      <c r="J21" s="323"/>
      <c r="K21" s="323"/>
      <c r="L21" s="323"/>
    </row>
    <row r="22" spans="2:15" ht="20.100000000000001" customHeight="1" x14ac:dyDescent="0.2">
      <c r="B22" s="724" t="s">
        <v>2410</v>
      </c>
      <c r="C22" s="724"/>
      <c r="D22" s="724"/>
      <c r="E22" s="724"/>
      <c r="F22" s="724"/>
      <c r="G22" s="724"/>
      <c r="H22" s="724"/>
      <c r="I22" s="724"/>
      <c r="J22" s="724"/>
      <c r="K22" s="724"/>
      <c r="L22" s="323"/>
    </row>
    <row r="23" spans="2:15" ht="20.100000000000001" customHeight="1" thickBot="1" x14ac:dyDescent="0.25">
      <c r="B23" s="725" t="s">
        <v>2411</v>
      </c>
      <c r="C23" s="726"/>
      <c r="D23" s="726"/>
      <c r="E23" s="726"/>
      <c r="F23" s="726"/>
      <c r="G23" s="726"/>
      <c r="H23" s="726"/>
      <c r="I23" s="727"/>
      <c r="J23" s="726"/>
      <c r="K23" s="728"/>
      <c r="L23" s="323"/>
    </row>
    <row r="24" spans="2:15" s="358" customFormat="1" ht="20.100000000000001" customHeight="1" x14ac:dyDescent="0.2">
      <c r="B24" s="729" t="s">
        <v>2226</v>
      </c>
      <c r="C24" s="730"/>
      <c r="D24" s="730"/>
      <c r="E24" s="730"/>
      <c r="F24" s="731"/>
      <c r="G24" s="354" t="s">
        <v>2412</v>
      </c>
      <c r="H24" s="355" t="s">
        <v>2413</v>
      </c>
      <c r="I24" s="356" t="s">
        <v>2414</v>
      </c>
      <c r="J24" s="357" t="s">
        <v>2413</v>
      </c>
      <c r="K24" s="735" t="s">
        <v>2368</v>
      </c>
      <c r="L24" s="323"/>
      <c r="M24" s="323"/>
      <c r="N24" s="323"/>
      <c r="O24" s="323"/>
    </row>
    <row r="25" spans="2:15" s="358" customFormat="1" ht="20.100000000000001" customHeight="1" x14ac:dyDescent="0.2">
      <c r="B25" s="732"/>
      <c r="C25" s="733"/>
      <c r="D25" s="733"/>
      <c r="E25" s="733"/>
      <c r="F25" s="734"/>
      <c r="G25" s="354" t="s">
        <v>2415</v>
      </c>
      <c r="H25" s="359" t="s">
        <v>2416</v>
      </c>
      <c r="I25" s="360" t="s">
        <v>2417</v>
      </c>
      <c r="J25" s="361" t="s">
        <v>2418</v>
      </c>
      <c r="K25" s="736"/>
      <c r="L25" s="323"/>
    </row>
    <row r="26" spans="2:15" ht="20.100000000000001" customHeight="1" x14ac:dyDescent="0.2">
      <c r="B26" s="737">
        <v>1</v>
      </c>
      <c r="C26" s="738"/>
      <c r="D26" s="738"/>
      <c r="E26" s="738"/>
      <c r="F26" s="738"/>
      <c r="G26" s="362">
        <v>2</v>
      </c>
      <c r="H26" s="363">
        <v>3</v>
      </c>
      <c r="I26" s="364">
        <v>4</v>
      </c>
      <c r="J26" s="365">
        <v>5</v>
      </c>
      <c r="K26" s="362">
        <v>6</v>
      </c>
      <c r="L26" s="323"/>
    </row>
    <row r="27" spans="2:15" ht="20.100000000000001" customHeight="1" x14ac:dyDescent="0.2">
      <c r="B27" s="717" t="s">
        <v>2419</v>
      </c>
      <c r="C27" s="718"/>
      <c r="D27" s="718"/>
      <c r="E27" s="718"/>
      <c r="F27" s="719"/>
      <c r="G27" s="366"/>
      <c r="H27" s="367"/>
      <c r="I27" s="368"/>
      <c r="J27" s="369"/>
      <c r="K27" s="370"/>
    </row>
    <row r="28" spans="2:15" ht="35.4" customHeight="1" x14ac:dyDescent="0.2">
      <c r="B28" s="699" t="s">
        <v>2420</v>
      </c>
      <c r="C28" s="700"/>
      <c r="D28" s="700"/>
      <c r="E28" s="701"/>
      <c r="F28" s="702"/>
      <c r="G28" s="366"/>
      <c r="H28" s="367"/>
      <c r="I28" s="368"/>
      <c r="J28" s="369"/>
      <c r="K28" s="370"/>
    </row>
    <row r="29" spans="2:15" ht="34.200000000000003" customHeight="1" x14ac:dyDescent="0.2">
      <c r="B29" s="703" t="s">
        <v>2421</v>
      </c>
      <c r="C29" s="704"/>
      <c r="D29" s="704"/>
      <c r="E29" s="705"/>
      <c r="F29" s="706"/>
      <c r="G29" s="366"/>
      <c r="H29" s="367"/>
      <c r="I29" s="368"/>
      <c r="J29" s="369"/>
      <c r="K29" s="370"/>
    </row>
    <row r="30" spans="2:15" ht="20.100000000000001" customHeight="1" x14ac:dyDescent="0.2">
      <c r="B30" s="707" t="s">
        <v>2422</v>
      </c>
      <c r="C30" s="708"/>
      <c r="D30" s="708"/>
      <c r="E30" s="708"/>
      <c r="F30" s="709"/>
      <c r="G30" s="366"/>
      <c r="H30" s="367"/>
      <c r="I30" s="368"/>
      <c r="J30" s="369"/>
      <c r="K30" s="370"/>
    </row>
    <row r="31" spans="2:15" ht="20.100000000000001" customHeight="1" x14ac:dyDescent="0.2">
      <c r="B31" s="710" t="s">
        <v>2423</v>
      </c>
      <c r="C31" s="711"/>
      <c r="D31" s="711"/>
      <c r="E31" s="711"/>
      <c r="F31" s="712"/>
      <c r="G31" s="366"/>
      <c r="H31" s="367"/>
      <c r="I31" s="368"/>
      <c r="J31" s="369"/>
      <c r="K31" s="370"/>
    </row>
    <row r="32" spans="2:15" ht="31.8" customHeight="1" x14ac:dyDescent="0.2">
      <c r="B32" s="703" t="s">
        <v>2424</v>
      </c>
      <c r="C32" s="704"/>
      <c r="D32" s="704"/>
      <c r="E32" s="705"/>
      <c r="F32" s="706"/>
      <c r="G32" s="366"/>
      <c r="H32" s="367"/>
      <c r="I32" s="368"/>
      <c r="J32" s="369"/>
      <c r="K32" s="371"/>
    </row>
    <row r="33" spans="2:12" ht="20.100000000000001" customHeight="1" thickBot="1" x14ac:dyDescent="0.25">
      <c r="B33" s="713" t="s">
        <v>2425</v>
      </c>
      <c r="C33" s="714"/>
      <c r="D33" s="714"/>
      <c r="E33" s="715"/>
      <c r="F33" s="716"/>
      <c r="G33" s="372">
        <f>'Rekapitulace stavby'!E23</f>
        <v>15930876.799999997</v>
      </c>
      <c r="H33" s="373">
        <f>'Rekapitulace stavby'!G23</f>
        <v>3738139.2900000005</v>
      </c>
      <c r="I33" s="374">
        <f>'Rekapitulace stavby'!R23</f>
        <v>856508.41999999993</v>
      </c>
      <c r="J33" s="375">
        <f>H33+I33</f>
        <v>4594647.7100000009</v>
      </c>
      <c r="K33" s="376">
        <f>G33-J33</f>
        <v>11336229.089999996</v>
      </c>
    </row>
    <row r="34" spans="2:12" ht="31.8" customHeight="1" thickBot="1" x14ac:dyDescent="0.25">
      <c r="B34" s="696" t="s">
        <v>2426</v>
      </c>
      <c r="C34" s="697"/>
      <c r="D34" s="697"/>
      <c r="E34" s="697"/>
      <c r="F34" s="697"/>
      <c r="G34" s="377">
        <f>SUM(G27:G33)</f>
        <v>15930876.799999997</v>
      </c>
      <c r="H34" s="377">
        <f>SUM(H27:H33)</f>
        <v>3738139.2900000005</v>
      </c>
      <c r="I34" s="538">
        <f>SUM(I27:I33)</f>
        <v>856508.41999999993</v>
      </c>
      <c r="J34" s="378">
        <f>SUM(J27:J33)</f>
        <v>4594647.7100000009</v>
      </c>
      <c r="K34" s="379">
        <f>G34-J34</f>
        <v>11336229.089999996</v>
      </c>
    </row>
    <row r="35" spans="2:12" ht="20.100000000000001" customHeight="1" x14ac:dyDescent="0.2">
      <c r="B35" s="323"/>
      <c r="C35" s="323"/>
      <c r="D35" s="323"/>
      <c r="E35" s="323"/>
      <c r="F35" s="323"/>
      <c r="G35" s="323"/>
    </row>
    <row r="36" spans="2:12" ht="20.100000000000001" customHeight="1" x14ac:dyDescent="0.2">
      <c r="B36" s="323"/>
      <c r="C36" s="323"/>
      <c r="D36" s="323"/>
      <c r="E36" s="323"/>
      <c r="F36" s="323"/>
      <c r="G36" s="323"/>
      <c r="H36" s="380"/>
      <c r="I36" s="323"/>
      <c r="J36" s="323"/>
      <c r="K36" s="323"/>
      <c r="L36" s="323"/>
    </row>
    <row r="37" spans="2:12" ht="20.100000000000001" customHeight="1" x14ac:dyDescent="0.2">
      <c r="B37" s="698" t="s">
        <v>2427</v>
      </c>
      <c r="C37" s="698"/>
      <c r="D37" s="698"/>
      <c r="E37" s="698"/>
      <c r="F37" s="698"/>
      <c r="G37" s="698"/>
      <c r="H37" s="698"/>
      <c r="I37" s="698"/>
      <c r="J37" s="698"/>
      <c r="K37" s="698"/>
      <c r="L37" s="323"/>
    </row>
    <row r="38" spans="2:12" s="382" customFormat="1" ht="20.100000000000001" customHeight="1" x14ac:dyDescent="0.2">
      <c r="B38" s="381"/>
      <c r="C38" s="381"/>
      <c r="D38" s="381"/>
      <c r="E38" s="381"/>
      <c r="F38" s="381"/>
      <c r="G38" s="381"/>
      <c r="H38" s="381"/>
      <c r="I38" s="381"/>
      <c r="J38" s="381"/>
      <c r="K38" s="381"/>
      <c r="L38" s="323"/>
    </row>
    <row r="39" spans="2:12" s="382" customFormat="1" ht="20.100000000000001" customHeight="1" x14ac:dyDescent="0.2">
      <c r="B39" s="698" t="s">
        <v>2428</v>
      </c>
      <c r="C39" s="698"/>
      <c r="D39" s="698"/>
      <c r="E39" s="698"/>
      <c r="F39" s="698"/>
      <c r="G39" s="698"/>
      <c r="H39" s="698"/>
      <c r="I39" s="698"/>
      <c r="J39" s="698"/>
      <c r="K39" s="698"/>
      <c r="L39" s="323"/>
    </row>
    <row r="40" spans="2:12" s="382" customFormat="1" ht="20.100000000000001" customHeight="1" x14ac:dyDescent="0.2">
      <c r="B40" s="695"/>
      <c r="C40" s="695"/>
      <c r="D40" s="695"/>
      <c r="E40" s="695"/>
      <c r="F40" s="695"/>
      <c r="G40" s="695"/>
      <c r="H40" s="695"/>
      <c r="I40" s="695"/>
      <c r="J40" s="695"/>
      <c r="K40" s="695"/>
      <c r="L40" s="323"/>
    </row>
    <row r="41" spans="2:12" s="382" customFormat="1" ht="20.100000000000001" customHeight="1" x14ac:dyDescent="0.2">
      <c r="B41" s="381"/>
      <c r="C41" s="381"/>
      <c r="D41" s="381"/>
      <c r="E41" s="381"/>
      <c r="F41" s="381"/>
      <c r="G41" s="383"/>
      <c r="H41" s="383"/>
      <c r="I41" s="383"/>
      <c r="J41" s="383"/>
      <c r="K41" s="383"/>
      <c r="L41" s="323"/>
    </row>
    <row r="42" spans="2:12" s="382" customFormat="1" ht="20.100000000000001" customHeight="1" x14ac:dyDescent="0.2">
      <c r="B42" s="384" t="s">
        <v>2429</v>
      </c>
      <c r="C42" s="385"/>
      <c r="D42" s="328"/>
      <c r="E42" s="328"/>
      <c r="F42" s="328"/>
      <c r="G42" s="328"/>
      <c r="H42" s="381"/>
      <c r="I42" s="381"/>
      <c r="J42" s="381"/>
      <c r="K42" s="381"/>
      <c r="L42" s="323"/>
    </row>
    <row r="43" spans="2:12" s="388" customFormat="1" ht="20.100000000000001" customHeight="1" x14ac:dyDescent="0.25">
      <c r="B43" s="334" t="s">
        <v>2430</v>
      </c>
      <c r="C43" s="520" t="s">
        <v>2435</v>
      </c>
      <c r="D43" s="301"/>
      <c r="E43" s="387"/>
      <c r="F43" s="387"/>
      <c r="G43" s="385"/>
      <c r="H43" s="385"/>
      <c r="I43" s="385"/>
      <c r="J43" s="385"/>
    </row>
    <row r="44" spans="2:12" s="388" customFormat="1" ht="20.100000000000001" customHeight="1" x14ac:dyDescent="0.25">
      <c r="B44" s="334" t="s">
        <v>2431</v>
      </c>
      <c r="C44" s="333">
        <f>'Rekapitulace stavby'!G5</f>
        <v>44530</v>
      </c>
      <c r="D44" s="328"/>
      <c r="E44" s="387"/>
      <c r="F44" s="387"/>
      <c r="G44" s="387"/>
      <c r="H44" s="387"/>
      <c r="I44" s="387"/>
      <c r="J44" s="387"/>
    </row>
    <row r="45" spans="2:12" s="388" customFormat="1" ht="20.100000000000001" customHeight="1" x14ac:dyDescent="0.25">
      <c r="B45" s="389" t="s">
        <v>2394</v>
      </c>
      <c r="G45" s="387"/>
      <c r="H45" s="387"/>
      <c r="I45" s="389"/>
      <c r="J45" s="387"/>
    </row>
    <row r="46" spans="2:12" s="388" customFormat="1" ht="20.100000000000001" customHeight="1" x14ac:dyDescent="0.25">
      <c r="B46" s="389"/>
      <c r="G46" s="389"/>
      <c r="I46" s="389"/>
    </row>
    <row r="47" spans="2:12" s="388" customFormat="1" ht="20.100000000000001" customHeight="1" x14ac:dyDescent="0.25">
      <c r="B47" s="334"/>
      <c r="C47" s="387"/>
      <c r="D47" s="334"/>
      <c r="E47" s="387"/>
      <c r="F47" s="387"/>
      <c r="G47" s="385"/>
      <c r="I47" s="385"/>
      <c r="J47" s="385"/>
    </row>
    <row r="48" spans="2:12" s="388" customFormat="1" ht="20.100000000000001" customHeight="1" x14ac:dyDescent="0.25">
      <c r="B48" s="384" t="s">
        <v>2432</v>
      </c>
      <c r="C48" s="385"/>
      <c r="D48" s="328"/>
      <c r="E48" s="328"/>
      <c r="F48" s="328"/>
      <c r="G48" s="328"/>
      <c r="H48" s="387"/>
      <c r="I48" s="387"/>
      <c r="J48" s="387"/>
    </row>
    <row r="49" spans="2:10" s="388" customFormat="1" ht="20.100000000000001" customHeight="1" x14ac:dyDescent="0.25">
      <c r="B49" s="334" t="s">
        <v>2430</v>
      </c>
      <c r="C49" s="386" t="s">
        <v>2433</v>
      </c>
      <c r="D49" s="301"/>
      <c r="E49" s="387"/>
      <c r="F49" s="387"/>
      <c r="G49" s="385"/>
      <c r="H49" s="387"/>
      <c r="I49" s="387"/>
      <c r="J49" s="387"/>
    </row>
    <row r="50" spans="2:10" ht="20.100000000000001" customHeight="1" x14ac:dyDescent="0.2">
      <c r="B50" s="334" t="s">
        <v>2431</v>
      </c>
      <c r="C50" s="333">
        <f>'Rekapitulace stavby'!G5</f>
        <v>44530</v>
      </c>
      <c r="E50" s="387"/>
      <c r="F50" s="387"/>
      <c r="G50" s="387"/>
    </row>
    <row r="51" spans="2:10" s="388" customFormat="1" ht="20.100000000000001" customHeight="1" x14ac:dyDescent="0.25">
      <c r="B51" s="389" t="s">
        <v>2394</v>
      </c>
      <c r="G51" s="387"/>
      <c r="H51" s="385"/>
      <c r="I51" s="385"/>
      <c r="J51" s="385"/>
    </row>
    <row r="52" spans="2:10" s="388" customFormat="1" ht="20.100000000000001" customHeight="1" x14ac:dyDescent="0.25">
      <c r="H52" s="334"/>
      <c r="I52" s="387"/>
      <c r="J52" s="334"/>
    </row>
    <row r="53" spans="2:10" s="388" customFormat="1" ht="20.100000000000001" customHeight="1" x14ac:dyDescent="0.25">
      <c r="H53" s="334"/>
      <c r="I53" s="387"/>
      <c r="J53" s="334"/>
    </row>
    <row r="54" spans="2:10" s="388" customFormat="1" ht="20.100000000000001" customHeight="1" x14ac:dyDescent="0.25">
      <c r="B54" s="334"/>
      <c r="C54" s="387"/>
      <c r="D54" s="328"/>
      <c r="E54" s="328"/>
      <c r="F54" s="328"/>
      <c r="G54" s="389"/>
      <c r="H54" s="387"/>
      <c r="I54" s="389"/>
    </row>
    <row r="55" spans="2:10" ht="20.100000000000001" customHeight="1" x14ac:dyDescent="0.2">
      <c r="B55" s="384" t="s">
        <v>2434</v>
      </c>
      <c r="C55" s="385"/>
      <c r="D55" s="385"/>
      <c r="E55" s="385"/>
      <c r="F55" s="385"/>
    </row>
    <row r="56" spans="2:10" ht="20.100000000000001" customHeight="1" x14ac:dyDescent="0.2">
      <c r="B56" s="334" t="s">
        <v>2430</v>
      </c>
      <c r="C56" s="520" t="s">
        <v>2393</v>
      </c>
      <c r="D56" s="301"/>
      <c r="E56" s="387"/>
      <c r="F56" s="387"/>
    </row>
    <row r="57" spans="2:10" ht="20.100000000000001" customHeight="1" x14ac:dyDescent="0.2">
      <c r="B57" s="334" t="s">
        <v>2431</v>
      </c>
      <c r="C57" s="333">
        <f>'Rekapitulace stavby'!G5</f>
        <v>44530</v>
      </c>
      <c r="D57" s="334"/>
      <c r="E57" s="387"/>
      <c r="F57" s="387"/>
    </row>
    <row r="58" spans="2:10" ht="20.100000000000001" customHeight="1" x14ac:dyDescent="0.25">
      <c r="B58" s="389" t="s">
        <v>2394</v>
      </c>
      <c r="C58" s="388"/>
      <c r="D58" s="388"/>
      <c r="E58" s="388"/>
      <c r="F58" s="388"/>
    </row>
    <row r="59" spans="2:10" ht="20.100000000000001" customHeight="1" x14ac:dyDescent="0.2"/>
    <row r="60" spans="2:10" ht="20.100000000000001" customHeight="1" x14ac:dyDescent="0.2"/>
    <row r="61" spans="2:10" ht="20.100000000000001" customHeight="1" x14ac:dyDescent="0.2"/>
    <row r="62" spans="2:10" ht="20.100000000000001" customHeight="1" x14ac:dyDescent="0.2"/>
    <row r="63" spans="2:10" ht="20.100000000000001" customHeight="1" x14ac:dyDescent="0.2"/>
    <row r="64" spans="2:10"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sheetData>
  <mergeCells count="28">
    <mergeCell ref="E9:I9"/>
    <mergeCell ref="B1:J1"/>
    <mergeCell ref="E3:J4"/>
    <mergeCell ref="B4:C4"/>
    <mergeCell ref="E5:J6"/>
    <mergeCell ref="E7:J7"/>
    <mergeCell ref="B27:F27"/>
    <mergeCell ref="B11:D11"/>
    <mergeCell ref="B12:D12"/>
    <mergeCell ref="B13:D13"/>
    <mergeCell ref="B16:D16"/>
    <mergeCell ref="B17:D17"/>
    <mergeCell ref="B18:D18"/>
    <mergeCell ref="B22:K22"/>
    <mergeCell ref="B23:K23"/>
    <mergeCell ref="B24:F25"/>
    <mergeCell ref="K24:K25"/>
    <mergeCell ref="B26:F26"/>
    <mergeCell ref="B40:K40"/>
    <mergeCell ref="B34:F34"/>
    <mergeCell ref="B37:K37"/>
    <mergeCell ref="B39:K39"/>
    <mergeCell ref="B28:F28"/>
    <mergeCell ref="B29:F29"/>
    <mergeCell ref="B30:F30"/>
    <mergeCell ref="B31:F31"/>
    <mergeCell ref="B32:F32"/>
    <mergeCell ref="B33:F33"/>
  </mergeCells>
  <conditionalFormatting sqref="A1:XFD1048576">
    <cfRule type="cellIs" dxfId="41" priority="1" operator="lessThan">
      <formula>0</formula>
    </cfRule>
  </conditionalFormatting>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R192"/>
  <sheetViews>
    <sheetView showGridLines="0" zoomScale="70" zoomScaleNormal="70" zoomScaleSheetLayoutView="100" workbookViewId="0">
      <pane xSplit="9" ySplit="9" topLeftCell="L10" activePane="bottomRight" state="frozen"/>
      <selection pane="topRight" activeCell="J1" sqref="J1"/>
      <selection pane="bottomLeft" activeCell="A10" sqref="A10"/>
      <selection pane="bottomRight" sqref="A1:XFD1048576"/>
    </sheetView>
  </sheetViews>
  <sheetFormatPr defaultRowHeight="10.199999999999999" x14ac:dyDescent="0.2"/>
  <cols>
    <col min="1" max="1" width="1.7109375" customWidth="1"/>
    <col min="2" max="2" width="4.140625" customWidth="1"/>
    <col min="3" max="3" width="5.42578125" customWidth="1"/>
    <col min="4" max="4" width="17.140625" customWidth="1"/>
    <col min="5" max="5" width="123.42578125" customWidth="1"/>
    <col min="6" max="6" width="7" customWidth="1"/>
    <col min="7" max="7" width="11.42578125" customWidth="1"/>
    <col min="8" max="8" width="20.140625" style="31" customWidth="1"/>
    <col min="9" max="9" width="20.140625" customWidth="1"/>
    <col min="10" max="11" width="25.85546875" hidden="1" customWidth="1"/>
    <col min="12" max="13" width="25.85546875" customWidth="1"/>
    <col min="14" max="43" width="25.85546875" hidden="1" customWidth="1"/>
    <col min="44" max="47" width="25.85546875" customWidth="1"/>
    <col min="48" max="48" width="14.85546875" style="472" customWidth="1"/>
    <col min="49" max="61" width="9.28515625" customWidth="1"/>
  </cols>
  <sheetData>
    <row r="1" spans="1:48" ht="10.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766" t="str">
        <f>'Rekapitulace stavby'!B4</f>
        <v>Stavba:</v>
      </c>
      <c r="C3" s="749"/>
      <c r="D3" s="749"/>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766" t="s">
        <v>58</v>
      </c>
      <c r="C4" s="749"/>
      <c r="D4" s="749"/>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766" t="str">
        <f>'Rekapitulace stavby'!B5</f>
        <v>Místo:</v>
      </c>
      <c r="C5" s="749"/>
      <c r="D5" s="749"/>
      <c r="E5" s="234" t="str">
        <f>'Rekapitulace stavby'!D5</f>
        <v>Předslav</v>
      </c>
      <c r="F5" s="23"/>
      <c r="G5" s="23"/>
      <c r="H5" s="235" t="str">
        <f>'Rekapitulace stavby'!E5</f>
        <v>Datum:</v>
      </c>
      <c r="I5" s="236">
        <f>'Rekapitulace stavby'!G5</f>
        <v>44530</v>
      </c>
      <c r="J5" s="219"/>
      <c r="Q5" s="14"/>
      <c r="R5" s="14"/>
      <c r="S5" s="14"/>
      <c r="T5" s="14"/>
      <c r="U5" s="14"/>
      <c r="V5" s="14"/>
      <c r="W5" s="14"/>
      <c r="X5" s="14"/>
      <c r="Y5" s="14"/>
      <c r="Z5" s="14"/>
      <c r="AA5" s="14"/>
      <c r="AB5" s="14"/>
      <c r="AC5" s="14"/>
      <c r="AV5" s="473"/>
    </row>
    <row r="6" spans="1:48" ht="24.9" customHeight="1" thickBot="1" x14ac:dyDescent="0.25">
      <c r="B6" s="766" t="str">
        <f>'Rekapitulace stavby'!B6</f>
        <v>Objednatel:</v>
      </c>
      <c r="C6" s="749"/>
      <c r="D6" s="749"/>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767" t="str">
        <f>'Rekapitulace stavby'!B7</f>
        <v>Zhotovitel:</v>
      </c>
      <c r="C7" s="768"/>
      <c r="D7" s="768"/>
      <c r="E7" s="234" t="str">
        <f>'Rekapitulace stavby'!D7</f>
        <v>IMOS Brno, a.s.</v>
      </c>
      <c r="F7" s="23"/>
      <c r="G7" s="23"/>
      <c r="H7" s="235" t="str">
        <f>'Rekapitulace stavby'!E7</f>
        <v>Zpracovatel:</v>
      </c>
      <c r="I7" s="237" t="str">
        <f>'Rekapitulace stavby'!G7</f>
        <v>Vodohospodářský podnik, a.s.</v>
      </c>
      <c r="J7" s="757" t="s">
        <v>2350</v>
      </c>
      <c r="K7" s="758"/>
      <c r="L7" s="761" t="s">
        <v>2351</v>
      </c>
      <c r="M7" s="758"/>
      <c r="N7" s="757" t="s">
        <v>2352</v>
      </c>
      <c r="O7" s="758"/>
      <c r="P7" s="757" t="s">
        <v>2353</v>
      </c>
      <c r="Q7" s="758"/>
      <c r="R7" s="757" t="s">
        <v>2354</v>
      </c>
      <c r="S7" s="758"/>
      <c r="T7" s="757" t="s">
        <v>2355</v>
      </c>
      <c r="U7" s="758"/>
      <c r="V7" s="757" t="s">
        <v>2356</v>
      </c>
      <c r="W7" s="758"/>
      <c r="X7" s="757" t="s">
        <v>2357</v>
      </c>
      <c r="Y7" s="758"/>
      <c r="Z7" s="757" t="s">
        <v>2358</v>
      </c>
      <c r="AA7" s="758"/>
      <c r="AB7" s="757" t="s">
        <v>2359</v>
      </c>
      <c r="AC7" s="758"/>
      <c r="AD7" s="757" t="s">
        <v>2360</v>
      </c>
      <c r="AE7" s="758"/>
      <c r="AF7" s="757" t="s">
        <v>2361</v>
      </c>
      <c r="AG7" s="758"/>
      <c r="AH7" s="757" t="s">
        <v>2362</v>
      </c>
      <c r="AI7" s="758"/>
      <c r="AJ7" s="757" t="s">
        <v>2363</v>
      </c>
      <c r="AK7" s="758"/>
      <c r="AL7" s="757" t="s">
        <v>2364</v>
      </c>
      <c r="AM7" s="758"/>
      <c r="AN7" s="757" t="s">
        <v>2365</v>
      </c>
      <c r="AO7" s="758"/>
      <c r="AP7" s="757" t="s">
        <v>2366</v>
      </c>
      <c r="AQ7" s="758"/>
      <c r="AR7" s="757" t="s">
        <v>2367</v>
      </c>
      <c r="AS7" s="758"/>
      <c r="AT7" s="757" t="s">
        <v>2368</v>
      </c>
      <c r="AU7" s="769"/>
      <c r="AV7" s="449" t="s">
        <v>2369</v>
      </c>
    </row>
    <row r="8" spans="1:48" s="5" customFormat="1" ht="29.25" customHeight="1" thickBot="1" x14ac:dyDescent="0.25">
      <c r="A8"/>
      <c r="B8" s="238" t="s">
        <v>64</v>
      </c>
      <c r="C8" s="35" t="s">
        <v>24</v>
      </c>
      <c r="D8" s="35" t="s">
        <v>22</v>
      </c>
      <c r="E8" s="35" t="s">
        <v>23</v>
      </c>
      <c r="F8" s="35" t="s">
        <v>65</v>
      </c>
      <c r="G8" s="35" t="s">
        <v>66</v>
      </c>
      <c r="H8" s="36" t="s">
        <v>67</v>
      </c>
      <c r="I8" s="239"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45" t="s">
        <v>2370</v>
      </c>
      <c r="AV8" s="450"/>
    </row>
    <row r="9" spans="1:48" s="1" customFormat="1" ht="22.95" customHeight="1" thickBot="1" x14ac:dyDescent="0.35">
      <c r="A9"/>
      <c r="B9" s="240" t="s">
        <v>75</v>
      </c>
      <c r="C9" s="23"/>
      <c r="D9" s="23"/>
      <c r="E9" s="23"/>
      <c r="F9" s="23"/>
      <c r="G9" s="23"/>
      <c r="H9" s="230"/>
      <c r="I9" s="241">
        <f>BI147</f>
        <v>286743</v>
      </c>
      <c r="J9" s="187"/>
      <c r="K9" s="187">
        <f>K10+K16+K21+K26+K40+K52</f>
        <v>0</v>
      </c>
      <c r="L9" s="187"/>
      <c r="M9" s="187">
        <f>M10+M16+M21+M26+M40+M52</f>
        <v>0</v>
      </c>
      <c r="N9" s="187"/>
      <c r="O9" s="187">
        <f>O10+O16+O21+O26+O40+O52</f>
        <v>0</v>
      </c>
      <c r="P9" s="187"/>
      <c r="Q9" s="187">
        <f>Q10+Q16+Q21+Q26+Q40+Q52</f>
        <v>0</v>
      </c>
      <c r="R9" s="187"/>
      <c r="S9" s="187">
        <f>S10+S16+S21+S26+S40+S52</f>
        <v>0</v>
      </c>
      <c r="T9" s="187"/>
      <c r="U9" s="187">
        <f>U10+U16+U21+U26+U40+U52</f>
        <v>0</v>
      </c>
      <c r="V9" s="187"/>
      <c r="W9" s="187">
        <f>W10+W16+W21+W26+W40+W52</f>
        <v>0</v>
      </c>
      <c r="X9" s="187"/>
      <c r="Y9" s="187">
        <f>Y10+Y16+Y21+Y26+Y40+Y52</f>
        <v>0</v>
      </c>
      <c r="Z9" s="187"/>
      <c r="AA9" s="187">
        <f>AA10+AA16+AA21+AA26+AA40+AA52</f>
        <v>0</v>
      </c>
      <c r="AB9" s="187"/>
      <c r="AC9" s="187">
        <f>AC10+AC16+AC21+AC26+AC40+AC52</f>
        <v>0</v>
      </c>
      <c r="AD9" s="187"/>
      <c r="AE9" s="187">
        <f>AE10+AE16+AE21+AE26+AE40+AE52</f>
        <v>0</v>
      </c>
      <c r="AF9" s="187"/>
      <c r="AG9" s="187">
        <f>AG10+AG16+AG21+AG26+AG40+AG52</f>
        <v>0</v>
      </c>
      <c r="AH9" s="187"/>
      <c r="AI9" s="187">
        <f>AI10+AI16+AI21+AI26+AI40+AI52</f>
        <v>0</v>
      </c>
      <c r="AJ9" s="187"/>
      <c r="AK9" s="187">
        <f>AK10+AK16+AK21+AK26+AK40+AK52</f>
        <v>0</v>
      </c>
      <c r="AL9" s="187"/>
      <c r="AM9" s="187">
        <f>AM10+AM16+AM21+AM26+AM40+AM52</f>
        <v>0</v>
      </c>
      <c r="AN9" s="187"/>
      <c r="AO9" s="187">
        <f>AO10+AO16+AO21+AO26+AO40+AO52</f>
        <v>0</v>
      </c>
      <c r="AP9" s="187"/>
      <c r="AQ9" s="187">
        <f>AQ10+AQ16+AQ21+AQ26+AQ40+AQ52</f>
        <v>0</v>
      </c>
      <c r="AR9" s="187"/>
      <c r="AS9" s="187">
        <f>AS10+AS16+AS21+AS26+AS40+AS52</f>
        <v>0</v>
      </c>
      <c r="AT9" s="187"/>
      <c r="AU9" s="446">
        <f>AU10+AU16+AU21+AU26+AU40+AU52</f>
        <v>286743</v>
      </c>
      <c r="AV9" s="474">
        <f>AU9/I9</f>
        <v>1</v>
      </c>
    </row>
    <row r="10" spans="1:48" s="6" customFormat="1" ht="25.95" customHeight="1" thickBot="1" x14ac:dyDescent="0.35">
      <c r="A10"/>
      <c r="B10" s="242"/>
      <c r="C10" s="243" t="s">
        <v>26</v>
      </c>
      <c r="D10" s="244" t="s">
        <v>1108</v>
      </c>
      <c r="E10" s="244" t="s">
        <v>1840</v>
      </c>
      <c r="F10" s="42"/>
      <c r="G10" s="42"/>
      <c r="H10" s="245"/>
      <c r="I10" s="246">
        <f>BI148</f>
        <v>25440</v>
      </c>
      <c r="J10" s="188"/>
      <c r="K10" s="188">
        <f>K11+K12+K13</f>
        <v>0</v>
      </c>
      <c r="L10" s="188"/>
      <c r="M10" s="188">
        <f>M11+M12+M13</f>
        <v>0</v>
      </c>
      <c r="N10" s="188"/>
      <c r="O10" s="188">
        <f>O11+O12+O13</f>
        <v>0</v>
      </c>
      <c r="P10" s="188"/>
      <c r="Q10" s="188">
        <f>Q11+Q12+Q13</f>
        <v>0</v>
      </c>
      <c r="R10" s="188"/>
      <c r="S10" s="188">
        <f>S11+S12+S13</f>
        <v>0</v>
      </c>
      <c r="T10" s="188"/>
      <c r="U10" s="188">
        <f>U11+U12+U13</f>
        <v>0</v>
      </c>
      <c r="V10" s="188"/>
      <c r="W10" s="188">
        <f>W11+W12+W13</f>
        <v>0</v>
      </c>
      <c r="X10" s="188"/>
      <c r="Y10" s="188">
        <f>Y11+Y12+Y13</f>
        <v>0</v>
      </c>
      <c r="Z10" s="188"/>
      <c r="AA10" s="188">
        <f>AA11+AA12+AA13</f>
        <v>0</v>
      </c>
      <c r="AB10" s="188"/>
      <c r="AC10" s="188">
        <f>AC11+AC12+AC13</f>
        <v>0</v>
      </c>
      <c r="AD10" s="188"/>
      <c r="AE10" s="188">
        <f>AE11+AE12+AE13</f>
        <v>0</v>
      </c>
      <c r="AF10" s="188"/>
      <c r="AG10" s="188">
        <f>AG11+AG12+AG13</f>
        <v>0</v>
      </c>
      <c r="AH10" s="188"/>
      <c r="AI10" s="188">
        <f>AI11+AI12+AI13</f>
        <v>0</v>
      </c>
      <c r="AJ10" s="188"/>
      <c r="AK10" s="188">
        <f>AK11+AK12+AK13</f>
        <v>0</v>
      </c>
      <c r="AL10" s="188"/>
      <c r="AM10" s="188">
        <f>AM11+AM12+AM13</f>
        <v>0</v>
      </c>
      <c r="AN10" s="188"/>
      <c r="AO10" s="188">
        <f>AO11+AO12+AO13</f>
        <v>0</v>
      </c>
      <c r="AP10" s="188"/>
      <c r="AQ10" s="188">
        <f>AQ11+AQ12+AQ13</f>
        <v>0</v>
      </c>
      <c r="AR10" s="188"/>
      <c r="AS10" s="188">
        <f>AS11+AS12+AS13</f>
        <v>0</v>
      </c>
      <c r="AT10" s="188"/>
      <c r="AU10" s="447">
        <f>AU11+AU12+AU13</f>
        <v>25440</v>
      </c>
      <c r="AV10" s="475">
        <f t="shared" ref="AV10:AV12" si="0">AU10/I10</f>
        <v>1</v>
      </c>
    </row>
    <row r="11" spans="1:48" s="1" customFormat="1" ht="27.9" customHeight="1" x14ac:dyDescent="0.2">
      <c r="A11"/>
      <c r="B11" s="281" t="s">
        <v>30</v>
      </c>
      <c r="C11" s="78" t="s">
        <v>231</v>
      </c>
      <c r="D11" s="79" t="s">
        <v>1110</v>
      </c>
      <c r="E11" s="80" t="s">
        <v>1841</v>
      </c>
      <c r="F11" s="81" t="s">
        <v>1112</v>
      </c>
      <c r="G11" s="82">
        <v>3</v>
      </c>
      <c r="H11" s="83">
        <v>3680</v>
      </c>
      <c r="I11" s="282">
        <f>ROUND(H11*G11,2)</f>
        <v>11040</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3</v>
      </c>
      <c r="AU11" s="457">
        <f>AT11*$H11</f>
        <v>11040</v>
      </c>
      <c r="AV11" s="495">
        <f t="shared" si="0"/>
        <v>1</v>
      </c>
    </row>
    <row r="12" spans="1:48" s="1" customFormat="1" ht="27.9" customHeight="1" x14ac:dyDescent="0.2">
      <c r="A12"/>
      <c r="B12" s="281" t="s">
        <v>31</v>
      </c>
      <c r="C12" s="78" t="s">
        <v>231</v>
      </c>
      <c r="D12" s="79" t="s">
        <v>1121</v>
      </c>
      <c r="E12" s="80" t="s">
        <v>1842</v>
      </c>
      <c r="F12" s="81" t="s">
        <v>728</v>
      </c>
      <c r="G12" s="82">
        <v>1</v>
      </c>
      <c r="H12" s="83">
        <v>7200</v>
      </c>
      <c r="I12" s="282">
        <f>ROUND(H12*G12,2)</f>
        <v>7200</v>
      </c>
      <c r="J12" s="286"/>
      <c r="K12" s="287">
        <f>ROUND(J12*$H12,2)</f>
        <v>0</v>
      </c>
      <c r="L12" s="286"/>
      <c r="M12" s="287">
        <f>ROUND(L12*$H12,2)</f>
        <v>0</v>
      </c>
      <c r="N12" s="286"/>
      <c r="O12" s="287">
        <f>ROUND(N12*$H12,2)</f>
        <v>0</v>
      </c>
      <c r="P12" s="286"/>
      <c r="Q12" s="287">
        <f>ROUND(P12*$H12,2)</f>
        <v>0</v>
      </c>
      <c r="R12" s="286"/>
      <c r="S12" s="287">
        <f>ROUND(R12*$H12,2)</f>
        <v>0</v>
      </c>
      <c r="T12" s="286"/>
      <c r="U12" s="287">
        <f>ROUND(T12*$H12,2)</f>
        <v>0</v>
      </c>
      <c r="V12" s="286"/>
      <c r="W12" s="287">
        <f>ROUND(V12*$H12,2)</f>
        <v>0</v>
      </c>
      <c r="X12" s="286"/>
      <c r="Y12" s="287">
        <f>ROUND(X12*$H12,2)</f>
        <v>0</v>
      </c>
      <c r="Z12" s="286"/>
      <c r="AA12" s="287">
        <f>ROUND(Z12*$H12,2)</f>
        <v>0</v>
      </c>
      <c r="AB12" s="286"/>
      <c r="AC12" s="287">
        <f>ROUND(AB12*$H12,2)</f>
        <v>0</v>
      </c>
      <c r="AD12" s="286"/>
      <c r="AE12" s="287">
        <f>ROUND(AD12*$H12,2)</f>
        <v>0</v>
      </c>
      <c r="AF12" s="286"/>
      <c r="AG12" s="287">
        <f>ROUND(AF12*$H12,2)</f>
        <v>0</v>
      </c>
      <c r="AH12" s="286"/>
      <c r="AI12" s="287">
        <f>ROUND(AH12*$H12,2)</f>
        <v>0</v>
      </c>
      <c r="AJ12" s="286"/>
      <c r="AK12" s="287">
        <f>ROUND(AJ12*$H12,2)</f>
        <v>0</v>
      </c>
      <c r="AL12" s="286"/>
      <c r="AM12" s="287">
        <f>ROUND(AL12*$H12,2)</f>
        <v>0</v>
      </c>
      <c r="AN12" s="286"/>
      <c r="AO12" s="287">
        <f>ROUND(AN12*$H12,2)</f>
        <v>0</v>
      </c>
      <c r="AP12" s="286"/>
      <c r="AQ12" s="287">
        <f>ROUND(AP12*$H12,2)</f>
        <v>0</v>
      </c>
      <c r="AR12" s="286">
        <f>SUM(J12,L12,N12,P12,R12,T12,V12,X12,Z12,AB12,AD12,AF12,AH12,AJ12,AL12,AN12,AP12)</f>
        <v>0</v>
      </c>
      <c r="AS12" s="287">
        <f>AR12*$H12</f>
        <v>0</v>
      </c>
      <c r="AT12" s="286">
        <f>$G12-AR12</f>
        <v>1</v>
      </c>
      <c r="AU12" s="458">
        <f>AT12*$H12</f>
        <v>7200</v>
      </c>
      <c r="AV12" s="496">
        <f t="shared" si="0"/>
        <v>1</v>
      </c>
    </row>
    <row r="13" spans="1:48" s="1" customFormat="1" ht="27.9" customHeight="1" thickBot="1" x14ac:dyDescent="0.25">
      <c r="A13"/>
      <c r="B13" s="281" t="s">
        <v>34</v>
      </c>
      <c r="C13" s="78" t="s">
        <v>231</v>
      </c>
      <c r="D13" s="79" t="s">
        <v>1127</v>
      </c>
      <c r="E13" s="80" t="s">
        <v>1842</v>
      </c>
      <c r="F13" s="81" t="s">
        <v>728</v>
      </c>
      <c r="G13" s="82">
        <v>1</v>
      </c>
      <c r="H13" s="83">
        <v>7200</v>
      </c>
      <c r="I13" s="282">
        <f>ROUND(H13*G13,2)</f>
        <v>7200</v>
      </c>
      <c r="J13" s="286"/>
      <c r="K13" s="287">
        <f>ROUND(J13*$H13,2)</f>
        <v>0</v>
      </c>
      <c r="L13" s="286"/>
      <c r="M13" s="287">
        <f>ROUND(L13*$H13,2)</f>
        <v>0</v>
      </c>
      <c r="N13" s="286"/>
      <c r="O13" s="287">
        <f>ROUND(N13*$H13,2)</f>
        <v>0</v>
      </c>
      <c r="P13" s="286"/>
      <c r="Q13" s="287">
        <f>ROUND(P13*$H13,2)</f>
        <v>0</v>
      </c>
      <c r="R13" s="286"/>
      <c r="S13" s="287">
        <f>ROUND(R13*$H13,2)</f>
        <v>0</v>
      </c>
      <c r="T13" s="286"/>
      <c r="U13" s="287">
        <f>ROUND(T13*$H13,2)</f>
        <v>0</v>
      </c>
      <c r="V13" s="286"/>
      <c r="W13" s="287">
        <f>ROUND(V13*$H13,2)</f>
        <v>0</v>
      </c>
      <c r="X13" s="286"/>
      <c r="Y13" s="287">
        <f>ROUND(X13*$H13,2)</f>
        <v>0</v>
      </c>
      <c r="Z13" s="286"/>
      <c r="AA13" s="287">
        <f>ROUND(Z13*$H13,2)</f>
        <v>0</v>
      </c>
      <c r="AB13" s="286"/>
      <c r="AC13" s="287">
        <f>ROUND(AB13*$H13,2)</f>
        <v>0</v>
      </c>
      <c r="AD13" s="286"/>
      <c r="AE13" s="287">
        <f>ROUND(AD13*$H13,2)</f>
        <v>0</v>
      </c>
      <c r="AF13" s="286"/>
      <c r="AG13" s="287">
        <f>ROUND(AF13*$H13,2)</f>
        <v>0</v>
      </c>
      <c r="AH13" s="286"/>
      <c r="AI13" s="287">
        <f>ROUND(AH13*$H13,2)</f>
        <v>0</v>
      </c>
      <c r="AJ13" s="286"/>
      <c r="AK13" s="287">
        <f>ROUND(AJ13*$H13,2)</f>
        <v>0</v>
      </c>
      <c r="AL13" s="286"/>
      <c r="AM13" s="287">
        <f>ROUND(AL13*$H13,2)</f>
        <v>0</v>
      </c>
      <c r="AN13" s="286"/>
      <c r="AO13" s="287">
        <f>ROUND(AN13*$H13,2)</f>
        <v>0</v>
      </c>
      <c r="AP13" s="286"/>
      <c r="AQ13" s="287">
        <f>ROUND(AP13*$H13,2)</f>
        <v>0</v>
      </c>
      <c r="AR13" s="286">
        <f>SUM(J13,L13,N13,P13,R13,T13,V13,X13,Z13,AB13,AD13,AF13,AH13,AJ13,AL13,AN13,AP13)</f>
        <v>0</v>
      </c>
      <c r="AS13" s="287">
        <f>AR13*$H13</f>
        <v>0</v>
      </c>
      <c r="AT13" s="286">
        <f>$G13-AR13</f>
        <v>1</v>
      </c>
      <c r="AU13" s="458">
        <f>AT13*$H13</f>
        <v>7200</v>
      </c>
      <c r="AV13" s="496">
        <f t="shared" ref="AV13" si="1">AU13/I13</f>
        <v>1</v>
      </c>
    </row>
    <row r="14" spans="1:48" s="6" customFormat="1" ht="27.9" customHeight="1" thickBot="1" x14ac:dyDescent="0.25">
      <c r="A14"/>
      <c r="B14" s="217"/>
      <c r="C14" s="225"/>
      <c r="D14" s="225"/>
      <c r="E14" s="225"/>
      <c r="F14" s="225"/>
      <c r="G14" s="225"/>
      <c r="H14" s="225"/>
      <c r="I14" s="218"/>
      <c r="J14" s="757" t="s">
        <v>2350</v>
      </c>
      <c r="K14" s="758"/>
      <c r="L14" s="761" t="s">
        <v>2351</v>
      </c>
      <c r="M14" s="758"/>
      <c r="N14" s="757" t="s">
        <v>2352</v>
      </c>
      <c r="O14" s="758"/>
      <c r="P14" s="757" t="s">
        <v>2353</v>
      </c>
      <c r="Q14" s="758"/>
      <c r="R14" s="757" t="s">
        <v>2354</v>
      </c>
      <c r="S14" s="758"/>
      <c r="T14" s="757" t="s">
        <v>2355</v>
      </c>
      <c r="U14" s="758"/>
      <c r="V14" s="757" t="s">
        <v>2356</v>
      </c>
      <c r="W14" s="758"/>
      <c r="X14" s="757" t="s">
        <v>2357</v>
      </c>
      <c r="Y14" s="758"/>
      <c r="Z14" s="757" t="s">
        <v>2358</v>
      </c>
      <c r="AA14" s="758"/>
      <c r="AB14" s="757" t="s">
        <v>2359</v>
      </c>
      <c r="AC14" s="758"/>
      <c r="AD14" s="757" t="s">
        <v>2360</v>
      </c>
      <c r="AE14" s="758"/>
      <c r="AF14" s="757" t="s">
        <v>2361</v>
      </c>
      <c r="AG14" s="758"/>
      <c r="AH14" s="757" t="s">
        <v>2362</v>
      </c>
      <c r="AI14" s="758"/>
      <c r="AJ14" s="757" t="s">
        <v>2363</v>
      </c>
      <c r="AK14" s="758"/>
      <c r="AL14" s="757" t="s">
        <v>2364</v>
      </c>
      <c r="AM14" s="758"/>
      <c r="AN14" s="757" t="s">
        <v>2365</v>
      </c>
      <c r="AO14" s="758"/>
      <c r="AP14" s="757" t="s">
        <v>2366</v>
      </c>
      <c r="AQ14" s="758"/>
      <c r="AR14" s="757" t="s">
        <v>2367</v>
      </c>
      <c r="AS14" s="758"/>
      <c r="AT14" s="757" t="s">
        <v>2368</v>
      </c>
      <c r="AU14" s="769"/>
      <c r="AV14" s="449" t="s">
        <v>2369</v>
      </c>
    </row>
    <row r="15" spans="1:48" s="1" customFormat="1" ht="27.9" customHeight="1" thickBot="1" x14ac:dyDescent="0.25">
      <c r="A15"/>
      <c r="B15" s="285"/>
      <c r="C15" s="219"/>
      <c r="D15" s="219"/>
      <c r="E15" s="219"/>
      <c r="F15" s="219"/>
      <c r="G15" s="219"/>
      <c r="H15" s="219"/>
      <c r="I15" s="208"/>
      <c r="J15" s="184" t="s">
        <v>66</v>
      </c>
      <c r="K15" s="185" t="s">
        <v>2370</v>
      </c>
      <c r="L15" s="184" t="s">
        <v>66</v>
      </c>
      <c r="M15" s="185" t="s">
        <v>2370</v>
      </c>
      <c r="N15" s="184" t="s">
        <v>66</v>
      </c>
      <c r="O15" s="185" t="s">
        <v>2370</v>
      </c>
      <c r="P15" s="184" t="s">
        <v>66</v>
      </c>
      <c r="Q15" s="185" t="s">
        <v>2370</v>
      </c>
      <c r="R15" s="184" t="s">
        <v>66</v>
      </c>
      <c r="S15" s="185" t="s">
        <v>2370</v>
      </c>
      <c r="T15" s="184" t="s">
        <v>66</v>
      </c>
      <c r="U15" s="185" t="s">
        <v>2370</v>
      </c>
      <c r="V15" s="184" t="s">
        <v>66</v>
      </c>
      <c r="W15" s="185" t="s">
        <v>2370</v>
      </c>
      <c r="X15" s="184" t="s">
        <v>66</v>
      </c>
      <c r="Y15" s="185" t="s">
        <v>2370</v>
      </c>
      <c r="Z15" s="184" t="s">
        <v>66</v>
      </c>
      <c r="AA15" s="185" t="s">
        <v>2370</v>
      </c>
      <c r="AB15" s="184" t="s">
        <v>66</v>
      </c>
      <c r="AC15" s="185" t="s">
        <v>2370</v>
      </c>
      <c r="AD15" s="184" t="s">
        <v>66</v>
      </c>
      <c r="AE15" s="185" t="s">
        <v>2370</v>
      </c>
      <c r="AF15" s="184" t="s">
        <v>66</v>
      </c>
      <c r="AG15" s="185" t="s">
        <v>2370</v>
      </c>
      <c r="AH15" s="184" t="s">
        <v>66</v>
      </c>
      <c r="AI15" s="185" t="s">
        <v>2370</v>
      </c>
      <c r="AJ15" s="184" t="s">
        <v>66</v>
      </c>
      <c r="AK15" s="185" t="s">
        <v>2370</v>
      </c>
      <c r="AL15" s="184" t="s">
        <v>66</v>
      </c>
      <c r="AM15" s="185" t="s">
        <v>2370</v>
      </c>
      <c r="AN15" s="184" t="s">
        <v>66</v>
      </c>
      <c r="AO15" s="185" t="s">
        <v>2370</v>
      </c>
      <c r="AP15" s="184" t="s">
        <v>66</v>
      </c>
      <c r="AQ15" s="185" t="s">
        <v>2370</v>
      </c>
      <c r="AR15" s="184" t="s">
        <v>66</v>
      </c>
      <c r="AS15" s="185" t="s">
        <v>2370</v>
      </c>
      <c r="AT15" s="184" t="s">
        <v>66</v>
      </c>
      <c r="AU15" s="448" t="s">
        <v>2370</v>
      </c>
      <c r="AV15" s="482" t="s">
        <v>66</v>
      </c>
    </row>
    <row r="16" spans="1:48" s="1" customFormat="1" ht="27.9" customHeight="1" thickBot="1" x14ac:dyDescent="0.35">
      <c r="A16"/>
      <c r="B16" s="242"/>
      <c r="C16" s="243" t="s">
        <v>26</v>
      </c>
      <c r="D16" s="244" t="s">
        <v>1168</v>
      </c>
      <c r="E16" s="244" t="s">
        <v>1843</v>
      </c>
      <c r="F16" s="42"/>
      <c r="G16" s="42"/>
      <c r="H16" s="245"/>
      <c r="I16" s="246">
        <f>BI152</f>
        <v>9130</v>
      </c>
      <c r="J16" s="188"/>
      <c r="K16" s="188">
        <f>K17+K18</f>
        <v>0</v>
      </c>
      <c r="L16" s="188"/>
      <c r="M16" s="188">
        <f>M17+M18</f>
        <v>0</v>
      </c>
      <c r="N16" s="188"/>
      <c r="O16" s="188">
        <f>O17+O18</f>
        <v>0</v>
      </c>
      <c r="P16" s="188"/>
      <c r="Q16" s="188">
        <f>Q17+Q18</f>
        <v>0</v>
      </c>
      <c r="R16" s="188"/>
      <c r="S16" s="188">
        <f>S17+S18</f>
        <v>0</v>
      </c>
      <c r="T16" s="188"/>
      <c r="U16" s="188">
        <f>U17+U18</f>
        <v>0</v>
      </c>
      <c r="V16" s="188"/>
      <c r="W16" s="188">
        <f>W17+W18</f>
        <v>0</v>
      </c>
      <c r="X16" s="188"/>
      <c r="Y16" s="188">
        <f>Y17+Y18</f>
        <v>0</v>
      </c>
      <c r="Z16" s="188"/>
      <c r="AA16" s="188">
        <f>AA17+AA18</f>
        <v>0</v>
      </c>
      <c r="AB16" s="188"/>
      <c r="AC16" s="188">
        <f>AC17+AC18</f>
        <v>0</v>
      </c>
      <c r="AD16" s="188"/>
      <c r="AE16" s="188">
        <f>AE17+AE18</f>
        <v>0</v>
      </c>
      <c r="AF16" s="188"/>
      <c r="AG16" s="188">
        <f>AG17+AG18</f>
        <v>0</v>
      </c>
      <c r="AH16" s="188"/>
      <c r="AI16" s="188">
        <f>AI17+AI18</f>
        <v>0</v>
      </c>
      <c r="AJ16" s="188"/>
      <c r="AK16" s="188">
        <f>AK17+AK18</f>
        <v>0</v>
      </c>
      <c r="AL16" s="188"/>
      <c r="AM16" s="188">
        <f>AM17+AM18</f>
        <v>0</v>
      </c>
      <c r="AN16" s="188"/>
      <c r="AO16" s="188">
        <f>AO17+AO18</f>
        <v>0</v>
      </c>
      <c r="AP16" s="188"/>
      <c r="AQ16" s="188">
        <f>AQ17+AQ18</f>
        <v>0</v>
      </c>
      <c r="AR16" s="188"/>
      <c r="AS16" s="188">
        <f>AS17+AS18</f>
        <v>0</v>
      </c>
      <c r="AT16" s="188"/>
      <c r="AU16" s="447">
        <f>AU17+AU18</f>
        <v>9130</v>
      </c>
      <c r="AV16" s="475">
        <f t="shared" ref="AV16" si="2">AU16/I16</f>
        <v>1</v>
      </c>
    </row>
    <row r="17" spans="1:48" s="6" customFormat="1" ht="27.9" customHeight="1" x14ac:dyDescent="0.2">
      <c r="A17"/>
      <c r="B17" s="281" t="s">
        <v>84</v>
      </c>
      <c r="C17" s="78" t="s">
        <v>231</v>
      </c>
      <c r="D17" s="79" t="s">
        <v>1134</v>
      </c>
      <c r="E17" s="80" t="s">
        <v>1844</v>
      </c>
      <c r="F17" s="81" t="s">
        <v>1112</v>
      </c>
      <c r="G17" s="82">
        <v>1</v>
      </c>
      <c r="H17" s="83">
        <v>1680</v>
      </c>
      <c r="I17" s="282">
        <f>ROUND(H17*G17,2)</f>
        <v>1680</v>
      </c>
      <c r="J17" s="286"/>
      <c r="K17" s="287">
        <f t="shared" ref="K17:K18" si="3">ROUND(J17*$H17,2)</f>
        <v>0</v>
      </c>
      <c r="L17" s="286"/>
      <c r="M17" s="287">
        <f t="shared" ref="M17:M18" si="4">ROUND(L17*$H17,2)</f>
        <v>0</v>
      </c>
      <c r="N17" s="286"/>
      <c r="O17" s="287">
        <f t="shared" ref="O17:O18" si="5">ROUND(N17*$H17,2)</f>
        <v>0</v>
      </c>
      <c r="P17" s="286"/>
      <c r="Q17" s="287">
        <f t="shared" ref="Q17:Q18" si="6">ROUND(P17*$H17,2)</f>
        <v>0</v>
      </c>
      <c r="R17" s="286"/>
      <c r="S17" s="287">
        <f t="shared" ref="S17:S18" si="7">ROUND(R17*$H17,2)</f>
        <v>0</v>
      </c>
      <c r="T17" s="286"/>
      <c r="U17" s="287">
        <f t="shared" ref="U17:U18" si="8">ROUND(T17*$H17,2)</f>
        <v>0</v>
      </c>
      <c r="V17" s="286"/>
      <c r="W17" s="287">
        <f t="shared" ref="W17:W18" si="9">ROUND(V17*$H17,2)</f>
        <v>0</v>
      </c>
      <c r="X17" s="286"/>
      <c r="Y17" s="287">
        <f t="shared" ref="Y17:Y18" si="10">ROUND(X17*$H17,2)</f>
        <v>0</v>
      </c>
      <c r="Z17" s="286"/>
      <c r="AA17" s="287">
        <f t="shared" ref="AA17:AA18" si="11">ROUND(Z17*$H17,2)</f>
        <v>0</v>
      </c>
      <c r="AB17" s="286"/>
      <c r="AC17" s="287">
        <f t="shared" ref="AC17:AC18" si="12">ROUND(AB17*$H17,2)</f>
        <v>0</v>
      </c>
      <c r="AD17" s="286"/>
      <c r="AE17" s="287">
        <f t="shared" ref="AE17:AE18" si="13">ROUND(AD17*$H17,2)</f>
        <v>0</v>
      </c>
      <c r="AF17" s="286"/>
      <c r="AG17" s="287">
        <f t="shared" ref="AG17:AG18" si="14">ROUND(AF17*$H17,2)</f>
        <v>0</v>
      </c>
      <c r="AH17" s="286"/>
      <c r="AI17" s="287">
        <f t="shared" ref="AI17:AI18" si="15">ROUND(AH17*$H17,2)</f>
        <v>0</v>
      </c>
      <c r="AJ17" s="286"/>
      <c r="AK17" s="287">
        <f t="shared" ref="AK17:AK18" si="16">ROUND(AJ17*$H17,2)</f>
        <v>0</v>
      </c>
      <c r="AL17" s="286"/>
      <c r="AM17" s="287">
        <f t="shared" ref="AM17:AM18" si="17">ROUND(AL17*$H17,2)</f>
        <v>0</v>
      </c>
      <c r="AN17" s="286"/>
      <c r="AO17" s="287">
        <f t="shared" ref="AO17:AO18" si="18">ROUND(AN17*$H17,2)</f>
        <v>0</v>
      </c>
      <c r="AP17" s="286"/>
      <c r="AQ17" s="287">
        <f t="shared" ref="AQ17:AQ18" si="19">ROUND(AP17*$H17,2)</f>
        <v>0</v>
      </c>
      <c r="AR17" s="286">
        <f t="shared" ref="AR17:AR18" si="20">SUM(J17,L17,N17,P17,R17,T17,V17,X17,Z17,AB17,AD17,AF17,AH17,AJ17,AL17,AN17,AP17)</f>
        <v>0</v>
      </c>
      <c r="AS17" s="287">
        <f t="shared" ref="AS17:AS18" si="21">AR17*$H17</f>
        <v>0</v>
      </c>
      <c r="AT17" s="286">
        <f t="shared" ref="AT17:AT18" si="22">$G17-AR17</f>
        <v>1</v>
      </c>
      <c r="AU17" s="458">
        <f t="shared" ref="AU17:AU18" si="23">AT17*$H17</f>
        <v>1680</v>
      </c>
      <c r="AV17" s="496">
        <f t="shared" ref="AV17:AV18" si="24">AU17/I17</f>
        <v>1</v>
      </c>
    </row>
    <row r="18" spans="1:48" s="1" customFormat="1" ht="27.9" customHeight="1" thickBot="1" x14ac:dyDescent="0.25">
      <c r="A18"/>
      <c r="B18" s="281" t="s">
        <v>115</v>
      </c>
      <c r="C18" s="78" t="s">
        <v>231</v>
      </c>
      <c r="D18" s="79" t="s">
        <v>1142</v>
      </c>
      <c r="E18" s="80" t="s">
        <v>1845</v>
      </c>
      <c r="F18" s="81" t="s">
        <v>1112</v>
      </c>
      <c r="G18" s="82">
        <v>10</v>
      </c>
      <c r="H18" s="83">
        <v>745</v>
      </c>
      <c r="I18" s="282">
        <f>ROUND(H18*G18,2)</f>
        <v>7450</v>
      </c>
      <c r="J18" s="286"/>
      <c r="K18" s="287">
        <f t="shared" si="3"/>
        <v>0</v>
      </c>
      <c r="L18" s="286"/>
      <c r="M18" s="287">
        <f t="shared" si="4"/>
        <v>0</v>
      </c>
      <c r="N18" s="286"/>
      <c r="O18" s="287">
        <f t="shared" si="5"/>
        <v>0</v>
      </c>
      <c r="P18" s="286"/>
      <c r="Q18" s="287">
        <f t="shared" si="6"/>
        <v>0</v>
      </c>
      <c r="R18" s="286"/>
      <c r="S18" s="287">
        <f t="shared" si="7"/>
        <v>0</v>
      </c>
      <c r="T18" s="286"/>
      <c r="U18" s="287">
        <f t="shared" si="8"/>
        <v>0</v>
      </c>
      <c r="V18" s="286"/>
      <c r="W18" s="287">
        <f t="shared" si="9"/>
        <v>0</v>
      </c>
      <c r="X18" s="286"/>
      <c r="Y18" s="287">
        <f t="shared" si="10"/>
        <v>0</v>
      </c>
      <c r="Z18" s="286"/>
      <c r="AA18" s="287">
        <f t="shared" si="11"/>
        <v>0</v>
      </c>
      <c r="AB18" s="286"/>
      <c r="AC18" s="287">
        <f t="shared" si="12"/>
        <v>0</v>
      </c>
      <c r="AD18" s="286"/>
      <c r="AE18" s="287">
        <f t="shared" si="13"/>
        <v>0</v>
      </c>
      <c r="AF18" s="286"/>
      <c r="AG18" s="287">
        <f t="shared" si="14"/>
        <v>0</v>
      </c>
      <c r="AH18" s="286"/>
      <c r="AI18" s="287">
        <f t="shared" si="15"/>
        <v>0</v>
      </c>
      <c r="AJ18" s="286"/>
      <c r="AK18" s="287">
        <f t="shared" si="16"/>
        <v>0</v>
      </c>
      <c r="AL18" s="286"/>
      <c r="AM18" s="287">
        <f t="shared" si="17"/>
        <v>0</v>
      </c>
      <c r="AN18" s="286"/>
      <c r="AO18" s="287">
        <f t="shared" si="18"/>
        <v>0</v>
      </c>
      <c r="AP18" s="286"/>
      <c r="AQ18" s="287">
        <f t="shared" si="19"/>
        <v>0</v>
      </c>
      <c r="AR18" s="286">
        <f t="shared" si="20"/>
        <v>0</v>
      </c>
      <c r="AS18" s="287">
        <f t="shared" si="21"/>
        <v>0</v>
      </c>
      <c r="AT18" s="286">
        <f t="shared" si="22"/>
        <v>10</v>
      </c>
      <c r="AU18" s="458">
        <f t="shared" si="23"/>
        <v>7450</v>
      </c>
      <c r="AV18" s="496">
        <f t="shared" si="24"/>
        <v>1</v>
      </c>
    </row>
    <row r="19" spans="1:48" s="1" customFormat="1" ht="27.9" customHeight="1" thickBot="1" x14ac:dyDescent="0.25">
      <c r="A19"/>
      <c r="B19" s="285"/>
      <c r="C19" s="219"/>
      <c r="D19" s="219"/>
      <c r="E19" s="219"/>
      <c r="F19" s="219"/>
      <c r="G19" s="219"/>
      <c r="H19" s="219"/>
      <c r="I19" s="208"/>
      <c r="J19" s="757" t="s">
        <v>2350</v>
      </c>
      <c r="K19" s="758"/>
      <c r="L19" s="761" t="s">
        <v>2351</v>
      </c>
      <c r="M19" s="758"/>
      <c r="N19" s="757" t="s">
        <v>2352</v>
      </c>
      <c r="O19" s="758"/>
      <c r="P19" s="757" t="s">
        <v>2353</v>
      </c>
      <c r="Q19" s="758"/>
      <c r="R19" s="757" t="s">
        <v>2354</v>
      </c>
      <c r="S19" s="758"/>
      <c r="T19" s="757" t="s">
        <v>2355</v>
      </c>
      <c r="U19" s="758"/>
      <c r="V19" s="757" t="s">
        <v>2356</v>
      </c>
      <c r="W19" s="758"/>
      <c r="X19" s="757" t="s">
        <v>2357</v>
      </c>
      <c r="Y19" s="758"/>
      <c r="Z19" s="757" t="s">
        <v>2358</v>
      </c>
      <c r="AA19" s="758"/>
      <c r="AB19" s="757" t="s">
        <v>2359</v>
      </c>
      <c r="AC19" s="758"/>
      <c r="AD19" s="757" t="s">
        <v>2360</v>
      </c>
      <c r="AE19" s="758"/>
      <c r="AF19" s="757" t="s">
        <v>2361</v>
      </c>
      <c r="AG19" s="758"/>
      <c r="AH19" s="757" t="s">
        <v>2362</v>
      </c>
      <c r="AI19" s="758"/>
      <c r="AJ19" s="757" t="s">
        <v>2363</v>
      </c>
      <c r="AK19" s="758"/>
      <c r="AL19" s="757" t="s">
        <v>2364</v>
      </c>
      <c r="AM19" s="758"/>
      <c r="AN19" s="757" t="s">
        <v>2365</v>
      </c>
      <c r="AO19" s="758"/>
      <c r="AP19" s="757" t="s">
        <v>2366</v>
      </c>
      <c r="AQ19" s="758"/>
      <c r="AR19" s="757" t="s">
        <v>2367</v>
      </c>
      <c r="AS19" s="758"/>
      <c r="AT19" s="757" t="s">
        <v>2368</v>
      </c>
      <c r="AU19" s="769"/>
      <c r="AV19" s="449" t="s">
        <v>2369</v>
      </c>
    </row>
    <row r="20" spans="1:48" s="6" customFormat="1" ht="27.9" customHeight="1" thickBot="1" x14ac:dyDescent="0.25">
      <c r="A20"/>
      <c r="B20" s="217"/>
      <c r="C20" s="225"/>
      <c r="D20" s="225"/>
      <c r="E20" s="225"/>
      <c r="F20" s="225"/>
      <c r="G20" s="225"/>
      <c r="H20" s="225"/>
      <c r="I20" s="218"/>
      <c r="J20" s="184" t="s">
        <v>66</v>
      </c>
      <c r="K20" s="185" t="s">
        <v>2370</v>
      </c>
      <c r="L20" s="184" t="s">
        <v>66</v>
      </c>
      <c r="M20" s="185" t="s">
        <v>2370</v>
      </c>
      <c r="N20" s="184" t="s">
        <v>66</v>
      </c>
      <c r="O20" s="185" t="s">
        <v>2370</v>
      </c>
      <c r="P20" s="184" t="s">
        <v>66</v>
      </c>
      <c r="Q20" s="185" t="s">
        <v>2370</v>
      </c>
      <c r="R20" s="184" t="s">
        <v>66</v>
      </c>
      <c r="S20" s="185" t="s">
        <v>2370</v>
      </c>
      <c r="T20" s="184" t="s">
        <v>66</v>
      </c>
      <c r="U20" s="185" t="s">
        <v>2370</v>
      </c>
      <c r="V20" s="184" t="s">
        <v>66</v>
      </c>
      <c r="W20" s="185" t="s">
        <v>2370</v>
      </c>
      <c r="X20" s="184" t="s">
        <v>66</v>
      </c>
      <c r="Y20" s="185" t="s">
        <v>2370</v>
      </c>
      <c r="Z20" s="184" t="s">
        <v>66</v>
      </c>
      <c r="AA20" s="185" t="s">
        <v>2370</v>
      </c>
      <c r="AB20" s="184" t="s">
        <v>66</v>
      </c>
      <c r="AC20" s="185" t="s">
        <v>2370</v>
      </c>
      <c r="AD20" s="184" t="s">
        <v>66</v>
      </c>
      <c r="AE20" s="185" t="s">
        <v>2370</v>
      </c>
      <c r="AF20" s="184" t="s">
        <v>66</v>
      </c>
      <c r="AG20" s="185" t="s">
        <v>2370</v>
      </c>
      <c r="AH20" s="184" t="s">
        <v>66</v>
      </c>
      <c r="AI20" s="185" t="s">
        <v>2370</v>
      </c>
      <c r="AJ20" s="184" t="s">
        <v>66</v>
      </c>
      <c r="AK20" s="185" t="s">
        <v>2370</v>
      </c>
      <c r="AL20" s="184" t="s">
        <v>66</v>
      </c>
      <c r="AM20" s="185" t="s">
        <v>2370</v>
      </c>
      <c r="AN20" s="184" t="s">
        <v>66</v>
      </c>
      <c r="AO20" s="185" t="s">
        <v>2370</v>
      </c>
      <c r="AP20" s="184" t="s">
        <v>66</v>
      </c>
      <c r="AQ20" s="185" t="s">
        <v>2370</v>
      </c>
      <c r="AR20" s="184" t="s">
        <v>66</v>
      </c>
      <c r="AS20" s="185" t="s">
        <v>2370</v>
      </c>
      <c r="AT20" s="184" t="s">
        <v>66</v>
      </c>
      <c r="AU20" s="448" t="s">
        <v>2370</v>
      </c>
      <c r="AV20" s="482" t="s">
        <v>66</v>
      </c>
    </row>
    <row r="21" spans="1:48" s="1" customFormat="1" ht="27.9" customHeight="1" thickBot="1" x14ac:dyDescent="0.35">
      <c r="A21"/>
      <c r="B21" s="242"/>
      <c r="C21" s="243" t="s">
        <v>26</v>
      </c>
      <c r="D21" s="244" t="s">
        <v>1846</v>
      </c>
      <c r="E21" s="244" t="s">
        <v>1847</v>
      </c>
      <c r="F21" s="42"/>
      <c r="G21" s="42"/>
      <c r="H21" s="245"/>
      <c r="I21" s="246">
        <f>BI155</f>
        <v>8980</v>
      </c>
      <c r="J21" s="188"/>
      <c r="K21" s="188">
        <f>K22+K23</f>
        <v>0</v>
      </c>
      <c r="L21" s="188"/>
      <c r="M21" s="188">
        <f>M22+M23</f>
        <v>0</v>
      </c>
      <c r="N21" s="188"/>
      <c r="O21" s="188">
        <f>O22+O23</f>
        <v>0</v>
      </c>
      <c r="P21" s="188"/>
      <c r="Q21" s="188">
        <f>Q22+Q23</f>
        <v>0</v>
      </c>
      <c r="R21" s="188"/>
      <c r="S21" s="188">
        <f>S22+S23</f>
        <v>0</v>
      </c>
      <c r="T21" s="188"/>
      <c r="U21" s="188">
        <f>U22+U23</f>
        <v>0</v>
      </c>
      <c r="V21" s="188"/>
      <c r="W21" s="188">
        <f>W22+W23</f>
        <v>0</v>
      </c>
      <c r="X21" s="188"/>
      <c r="Y21" s="188">
        <f>Y22+Y23</f>
        <v>0</v>
      </c>
      <c r="Z21" s="188"/>
      <c r="AA21" s="188">
        <f>AA22+AA23</f>
        <v>0</v>
      </c>
      <c r="AB21" s="188"/>
      <c r="AC21" s="188">
        <f>AC22+AC23</f>
        <v>0</v>
      </c>
      <c r="AD21" s="188"/>
      <c r="AE21" s="188">
        <f>AE22+AE23</f>
        <v>0</v>
      </c>
      <c r="AF21" s="188"/>
      <c r="AG21" s="188">
        <f>AG22+AG23</f>
        <v>0</v>
      </c>
      <c r="AH21" s="188"/>
      <c r="AI21" s="188">
        <f>AI22+AI23</f>
        <v>0</v>
      </c>
      <c r="AJ21" s="188"/>
      <c r="AK21" s="188">
        <f>AK22+AK23</f>
        <v>0</v>
      </c>
      <c r="AL21" s="188"/>
      <c r="AM21" s="188">
        <f>AM22+AM23</f>
        <v>0</v>
      </c>
      <c r="AN21" s="188"/>
      <c r="AO21" s="188">
        <f>AO22+AO23</f>
        <v>0</v>
      </c>
      <c r="AP21" s="188"/>
      <c r="AQ21" s="188">
        <f>AQ22+AQ23</f>
        <v>0</v>
      </c>
      <c r="AR21" s="188"/>
      <c r="AS21" s="188">
        <f>AS22+AS23</f>
        <v>0</v>
      </c>
      <c r="AT21" s="188"/>
      <c r="AU21" s="447">
        <f>AU22+AU23</f>
        <v>8980</v>
      </c>
      <c r="AV21" s="475">
        <f t="shared" ref="AV21" si="25">AU21/I21</f>
        <v>1</v>
      </c>
    </row>
    <row r="22" spans="1:48" s="1" customFormat="1" ht="27.9" customHeight="1" x14ac:dyDescent="0.2">
      <c r="A22"/>
      <c r="B22" s="281" t="s">
        <v>120</v>
      </c>
      <c r="C22" s="78" t="s">
        <v>231</v>
      </c>
      <c r="D22" s="79" t="s">
        <v>1148</v>
      </c>
      <c r="E22" s="80" t="s">
        <v>1848</v>
      </c>
      <c r="F22" s="81" t="s">
        <v>1112</v>
      </c>
      <c r="G22" s="82">
        <v>4</v>
      </c>
      <c r="H22" s="83">
        <v>1320</v>
      </c>
      <c r="I22" s="282">
        <f>ROUND(H22*G22,2)</f>
        <v>5280</v>
      </c>
      <c r="J22" s="286"/>
      <c r="K22" s="287">
        <f t="shared" ref="K22:K23" si="26">ROUND(J22*$H22,2)</f>
        <v>0</v>
      </c>
      <c r="L22" s="286"/>
      <c r="M22" s="287">
        <f t="shared" ref="M22:M23" si="27">ROUND(L22*$H22,2)</f>
        <v>0</v>
      </c>
      <c r="N22" s="286"/>
      <c r="O22" s="287">
        <f t="shared" ref="O22:O23" si="28">ROUND(N22*$H22,2)</f>
        <v>0</v>
      </c>
      <c r="P22" s="286"/>
      <c r="Q22" s="287">
        <f t="shared" ref="Q22:Q23" si="29">ROUND(P22*$H22,2)</f>
        <v>0</v>
      </c>
      <c r="R22" s="286"/>
      <c r="S22" s="287">
        <f t="shared" ref="S22:S23" si="30">ROUND(R22*$H22,2)</f>
        <v>0</v>
      </c>
      <c r="T22" s="286"/>
      <c r="U22" s="287">
        <f t="shared" ref="U22:U23" si="31">ROUND(T22*$H22,2)</f>
        <v>0</v>
      </c>
      <c r="V22" s="286"/>
      <c r="W22" s="287">
        <f t="shared" ref="W22:W23" si="32">ROUND(V22*$H22,2)</f>
        <v>0</v>
      </c>
      <c r="X22" s="286"/>
      <c r="Y22" s="287">
        <f t="shared" ref="Y22:Y23" si="33">ROUND(X22*$H22,2)</f>
        <v>0</v>
      </c>
      <c r="Z22" s="286"/>
      <c r="AA22" s="287">
        <f t="shared" ref="AA22:AA23" si="34">ROUND(Z22*$H22,2)</f>
        <v>0</v>
      </c>
      <c r="AB22" s="286"/>
      <c r="AC22" s="287">
        <f t="shared" ref="AC22:AC23" si="35">ROUND(AB22*$H22,2)</f>
        <v>0</v>
      </c>
      <c r="AD22" s="286"/>
      <c r="AE22" s="287">
        <f t="shared" ref="AE22:AE23" si="36">ROUND(AD22*$H22,2)</f>
        <v>0</v>
      </c>
      <c r="AF22" s="286"/>
      <c r="AG22" s="287">
        <f t="shared" ref="AG22:AG23" si="37">ROUND(AF22*$H22,2)</f>
        <v>0</v>
      </c>
      <c r="AH22" s="286"/>
      <c r="AI22" s="287">
        <f t="shared" ref="AI22:AI23" si="38">ROUND(AH22*$H22,2)</f>
        <v>0</v>
      </c>
      <c r="AJ22" s="286"/>
      <c r="AK22" s="287">
        <f t="shared" ref="AK22:AK23" si="39">ROUND(AJ22*$H22,2)</f>
        <v>0</v>
      </c>
      <c r="AL22" s="286"/>
      <c r="AM22" s="287">
        <f t="shared" ref="AM22:AM23" si="40">ROUND(AL22*$H22,2)</f>
        <v>0</v>
      </c>
      <c r="AN22" s="286"/>
      <c r="AO22" s="287">
        <f t="shared" ref="AO22:AO23" si="41">ROUND(AN22*$H22,2)</f>
        <v>0</v>
      </c>
      <c r="AP22" s="286"/>
      <c r="AQ22" s="287">
        <f t="shared" ref="AQ22:AQ23" si="42">ROUND(AP22*$H22,2)</f>
        <v>0</v>
      </c>
      <c r="AR22" s="286">
        <f t="shared" ref="AR22:AR23" si="43">SUM(J22,L22,N22,P22,R22,T22,V22,X22,Z22,AB22,AD22,AF22,AH22,AJ22,AL22,AN22,AP22)</f>
        <v>0</v>
      </c>
      <c r="AS22" s="287">
        <f t="shared" ref="AS22:AS23" si="44">AR22*$H22</f>
        <v>0</v>
      </c>
      <c r="AT22" s="286">
        <f t="shared" ref="AT22:AT23" si="45">$G22-AR22</f>
        <v>4</v>
      </c>
      <c r="AU22" s="458">
        <f t="shared" ref="AU22:AU23" si="46">AT22*$H22</f>
        <v>5280</v>
      </c>
      <c r="AV22" s="496">
        <f t="shared" ref="AV22:AV23" si="47">AU22/I22</f>
        <v>1</v>
      </c>
    </row>
    <row r="23" spans="1:48" s="1" customFormat="1" ht="27.9" customHeight="1" thickBot="1" x14ac:dyDescent="0.25">
      <c r="A23"/>
      <c r="B23" s="281" t="s">
        <v>125</v>
      </c>
      <c r="C23" s="78" t="s">
        <v>231</v>
      </c>
      <c r="D23" s="79" t="s">
        <v>1152</v>
      </c>
      <c r="E23" s="80" t="s">
        <v>1849</v>
      </c>
      <c r="F23" s="81" t="s">
        <v>1112</v>
      </c>
      <c r="G23" s="82">
        <v>4</v>
      </c>
      <c r="H23" s="83">
        <v>925</v>
      </c>
      <c r="I23" s="282">
        <f>ROUND(H23*G23,2)</f>
        <v>3700</v>
      </c>
      <c r="J23" s="286"/>
      <c r="K23" s="287">
        <f t="shared" si="26"/>
        <v>0</v>
      </c>
      <c r="L23" s="286"/>
      <c r="M23" s="287">
        <f t="shared" si="27"/>
        <v>0</v>
      </c>
      <c r="N23" s="286"/>
      <c r="O23" s="287">
        <f t="shared" si="28"/>
        <v>0</v>
      </c>
      <c r="P23" s="286"/>
      <c r="Q23" s="287">
        <f t="shared" si="29"/>
        <v>0</v>
      </c>
      <c r="R23" s="286"/>
      <c r="S23" s="287">
        <f t="shared" si="30"/>
        <v>0</v>
      </c>
      <c r="T23" s="286"/>
      <c r="U23" s="287">
        <f t="shared" si="31"/>
        <v>0</v>
      </c>
      <c r="V23" s="286"/>
      <c r="W23" s="287">
        <f t="shared" si="32"/>
        <v>0</v>
      </c>
      <c r="X23" s="286"/>
      <c r="Y23" s="287">
        <f t="shared" si="33"/>
        <v>0</v>
      </c>
      <c r="Z23" s="286"/>
      <c r="AA23" s="287">
        <f t="shared" si="34"/>
        <v>0</v>
      </c>
      <c r="AB23" s="286"/>
      <c r="AC23" s="287">
        <f t="shared" si="35"/>
        <v>0</v>
      </c>
      <c r="AD23" s="286"/>
      <c r="AE23" s="287">
        <f t="shared" si="36"/>
        <v>0</v>
      </c>
      <c r="AF23" s="286"/>
      <c r="AG23" s="287">
        <f t="shared" si="37"/>
        <v>0</v>
      </c>
      <c r="AH23" s="286"/>
      <c r="AI23" s="287">
        <f t="shared" si="38"/>
        <v>0</v>
      </c>
      <c r="AJ23" s="286"/>
      <c r="AK23" s="287">
        <f t="shared" si="39"/>
        <v>0</v>
      </c>
      <c r="AL23" s="286"/>
      <c r="AM23" s="287">
        <f t="shared" si="40"/>
        <v>0</v>
      </c>
      <c r="AN23" s="286"/>
      <c r="AO23" s="287">
        <f t="shared" si="41"/>
        <v>0</v>
      </c>
      <c r="AP23" s="286"/>
      <c r="AQ23" s="287">
        <f t="shared" si="42"/>
        <v>0</v>
      </c>
      <c r="AR23" s="286">
        <f t="shared" si="43"/>
        <v>0</v>
      </c>
      <c r="AS23" s="287">
        <f t="shared" si="44"/>
        <v>0</v>
      </c>
      <c r="AT23" s="286">
        <f t="shared" si="45"/>
        <v>4</v>
      </c>
      <c r="AU23" s="458">
        <f t="shared" si="46"/>
        <v>3700</v>
      </c>
      <c r="AV23" s="496">
        <f t="shared" si="47"/>
        <v>1</v>
      </c>
    </row>
    <row r="24" spans="1:48" s="1" customFormat="1" ht="27.9" customHeight="1" thickBot="1" x14ac:dyDescent="0.25">
      <c r="A24"/>
      <c r="B24" s="285"/>
      <c r="C24" s="219"/>
      <c r="D24" s="219"/>
      <c r="E24" s="219"/>
      <c r="F24" s="219"/>
      <c r="G24" s="219"/>
      <c r="H24" s="219"/>
      <c r="I24" s="208"/>
      <c r="J24" s="757" t="s">
        <v>2350</v>
      </c>
      <c r="K24" s="758"/>
      <c r="L24" s="761" t="s">
        <v>2351</v>
      </c>
      <c r="M24" s="758"/>
      <c r="N24" s="757" t="s">
        <v>2352</v>
      </c>
      <c r="O24" s="758"/>
      <c r="P24" s="757" t="s">
        <v>2353</v>
      </c>
      <c r="Q24" s="758"/>
      <c r="R24" s="757" t="s">
        <v>2354</v>
      </c>
      <c r="S24" s="758"/>
      <c r="T24" s="757" t="s">
        <v>2355</v>
      </c>
      <c r="U24" s="758"/>
      <c r="V24" s="757" t="s">
        <v>2356</v>
      </c>
      <c r="W24" s="758"/>
      <c r="X24" s="757" t="s">
        <v>2357</v>
      </c>
      <c r="Y24" s="758"/>
      <c r="Z24" s="757" t="s">
        <v>2358</v>
      </c>
      <c r="AA24" s="758"/>
      <c r="AB24" s="757" t="s">
        <v>2359</v>
      </c>
      <c r="AC24" s="758"/>
      <c r="AD24" s="757" t="s">
        <v>2360</v>
      </c>
      <c r="AE24" s="758"/>
      <c r="AF24" s="757" t="s">
        <v>2361</v>
      </c>
      <c r="AG24" s="758"/>
      <c r="AH24" s="757" t="s">
        <v>2362</v>
      </c>
      <c r="AI24" s="758"/>
      <c r="AJ24" s="757" t="s">
        <v>2363</v>
      </c>
      <c r="AK24" s="758"/>
      <c r="AL24" s="757" t="s">
        <v>2364</v>
      </c>
      <c r="AM24" s="758"/>
      <c r="AN24" s="757" t="s">
        <v>2365</v>
      </c>
      <c r="AO24" s="758"/>
      <c r="AP24" s="757" t="s">
        <v>2366</v>
      </c>
      <c r="AQ24" s="758"/>
      <c r="AR24" s="757" t="s">
        <v>2367</v>
      </c>
      <c r="AS24" s="758"/>
      <c r="AT24" s="757" t="s">
        <v>2368</v>
      </c>
      <c r="AU24" s="769"/>
      <c r="AV24" s="449" t="s">
        <v>2369</v>
      </c>
    </row>
    <row r="25" spans="1:48" s="1" customFormat="1" ht="27.9" customHeight="1" thickBot="1" x14ac:dyDescent="0.25">
      <c r="A25"/>
      <c r="B25" s="285"/>
      <c r="C25" s="219"/>
      <c r="D25" s="219"/>
      <c r="E25" s="219"/>
      <c r="F25" s="219"/>
      <c r="G25" s="219"/>
      <c r="H25" s="219"/>
      <c r="I25" s="208"/>
      <c r="J25" s="184" t="s">
        <v>66</v>
      </c>
      <c r="K25" s="185" t="s">
        <v>2370</v>
      </c>
      <c r="L25" s="184" t="s">
        <v>66</v>
      </c>
      <c r="M25" s="185" t="s">
        <v>2370</v>
      </c>
      <c r="N25" s="184" t="s">
        <v>66</v>
      </c>
      <c r="O25" s="185" t="s">
        <v>2370</v>
      </c>
      <c r="P25" s="184" t="s">
        <v>66</v>
      </c>
      <c r="Q25" s="185" t="s">
        <v>2370</v>
      </c>
      <c r="R25" s="184" t="s">
        <v>66</v>
      </c>
      <c r="S25" s="185" t="s">
        <v>2370</v>
      </c>
      <c r="T25" s="184" t="s">
        <v>66</v>
      </c>
      <c r="U25" s="185" t="s">
        <v>2370</v>
      </c>
      <c r="V25" s="184" t="s">
        <v>66</v>
      </c>
      <c r="W25" s="185" t="s">
        <v>2370</v>
      </c>
      <c r="X25" s="184" t="s">
        <v>66</v>
      </c>
      <c r="Y25" s="185" t="s">
        <v>2370</v>
      </c>
      <c r="Z25" s="184" t="s">
        <v>66</v>
      </c>
      <c r="AA25" s="185" t="s">
        <v>2370</v>
      </c>
      <c r="AB25" s="184" t="s">
        <v>66</v>
      </c>
      <c r="AC25" s="185" t="s">
        <v>2370</v>
      </c>
      <c r="AD25" s="184" t="s">
        <v>66</v>
      </c>
      <c r="AE25" s="185" t="s">
        <v>2370</v>
      </c>
      <c r="AF25" s="184" t="s">
        <v>66</v>
      </c>
      <c r="AG25" s="185" t="s">
        <v>2370</v>
      </c>
      <c r="AH25" s="184" t="s">
        <v>66</v>
      </c>
      <c r="AI25" s="185" t="s">
        <v>2370</v>
      </c>
      <c r="AJ25" s="184" t="s">
        <v>66</v>
      </c>
      <c r="AK25" s="185" t="s">
        <v>2370</v>
      </c>
      <c r="AL25" s="184" t="s">
        <v>66</v>
      </c>
      <c r="AM25" s="185" t="s">
        <v>2370</v>
      </c>
      <c r="AN25" s="184" t="s">
        <v>66</v>
      </c>
      <c r="AO25" s="185" t="s">
        <v>2370</v>
      </c>
      <c r="AP25" s="184" t="s">
        <v>66</v>
      </c>
      <c r="AQ25" s="185" t="s">
        <v>2370</v>
      </c>
      <c r="AR25" s="184" t="s">
        <v>66</v>
      </c>
      <c r="AS25" s="185" t="s">
        <v>2370</v>
      </c>
      <c r="AT25" s="184" t="s">
        <v>66</v>
      </c>
      <c r="AU25" s="448" t="s">
        <v>2370</v>
      </c>
      <c r="AV25" s="482" t="s">
        <v>66</v>
      </c>
    </row>
    <row r="26" spans="1:48" s="1" customFormat="1" ht="27.9" customHeight="1" thickBot="1" x14ac:dyDescent="0.35">
      <c r="A26"/>
      <c r="B26" s="242"/>
      <c r="C26" s="243" t="s">
        <v>26</v>
      </c>
      <c r="D26" s="244" t="s">
        <v>1850</v>
      </c>
      <c r="E26" s="244" t="s">
        <v>1851</v>
      </c>
      <c r="F26" s="42"/>
      <c r="G26" s="42"/>
      <c r="H26" s="245"/>
      <c r="I26" s="246">
        <f>BI158</f>
        <v>56828</v>
      </c>
      <c r="J26" s="188"/>
      <c r="K26" s="188">
        <f>K27+K28+K29+K30+K31+K32+K33+K34+K35+K36+K37</f>
        <v>0</v>
      </c>
      <c r="L26" s="188"/>
      <c r="M26" s="188">
        <f>M27+M28+M29+M30+M31+M32+M33+M34+M35+M36+M37</f>
        <v>0</v>
      </c>
      <c r="N26" s="188"/>
      <c r="O26" s="188">
        <f>O27+O28+O29+O30+O31+O32+O33+O34+O35+O36+O37</f>
        <v>0</v>
      </c>
      <c r="P26" s="188"/>
      <c r="Q26" s="188">
        <f>Q27+Q28+Q29+Q30+Q31+Q32+Q33+Q34+Q35+Q36+Q37</f>
        <v>0</v>
      </c>
      <c r="R26" s="188"/>
      <c r="S26" s="188">
        <f>S27+S28+S29+S30+S31+S32+S33+S34+S35+S36+S37</f>
        <v>0</v>
      </c>
      <c r="T26" s="188"/>
      <c r="U26" s="188">
        <f>U27+U28+U29+U30+U31+U32+U33+U34+U35+U36+U37</f>
        <v>0</v>
      </c>
      <c r="V26" s="188"/>
      <c r="W26" s="188">
        <f>W27+W28+W29+W30+W31+W32+W33+W34+W35+W36+W37</f>
        <v>0</v>
      </c>
      <c r="X26" s="188"/>
      <c r="Y26" s="188">
        <f>Y27+Y28+Y29+Y30+Y31+Y32+Y33+Y34+Y35+Y36+Y37</f>
        <v>0</v>
      </c>
      <c r="Z26" s="188"/>
      <c r="AA26" s="188">
        <f>AA27+AA28+AA29+AA30+AA31+AA32+AA33+AA34+AA35+AA36+AA37</f>
        <v>0</v>
      </c>
      <c r="AB26" s="188"/>
      <c r="AC26" s="188">
        <f>AC27+AC28+AC29+AC30+AC31+AC32+AC33+AC34+AC35+AC36+AC37</f>
        <v>0</v>
      </c>
      <c r="AD26" s="188"/>
      <c r="AE26" s="188">
        <f>AE27+AE28+AE29+AE30+AE31+AE32+AE33+AE34+AE35+AE36+AE37</f>
        <v>0</v>
      </c>
      <c r="AF26" s="188"/>
      <c r="AG26" s="188">
        <f>AG27+AG28+AG29+AG30+AG31+AG32+AG33+AG34+AG35+AG36+AG37</f>
        <v>0</v>
      </c>
      <c r="AH26" s="188"/>
      <c r="AI26" s="188">
        <f>AI27+AI28+AI29+AI30+AI31+AI32+AI33+AI34+AI35+AI36+AI37</f>
        <v>0</v>
      </c>
      <c r="AJ26" s="188"/>
      <c r="AK26" s="188">
        <f>AK27+AK28+AK29+AK30+AK31+AK32+AK33+AK34+AK35+AK36+AK37</f>
        <v>0</v>
      </c>
      <c r="AL26" s="188"/>
      <c r="AM26" s="188">
        <f>AM27+AM28+AM29+AM30+AM31+AM32+AM33+AM34+AM35+AM36+AM37</f>
        <v>0</v>
      </c>
      <c r="AN26" s="188"/>
      <c r="AO26" s="188">
        <f>AO27+AO28+AO29+AO30+AO31+AO32+AO33+AO34+AO35+AO36+AO37</f>
        <v>0</v>
      </c>
      <c r="AP26" s="188"/>
      <c r="AQ26" s="188">
        <f>AQ27+AQ28+AQ29+AQ30+AQ31+AQ32+AQ33+AQ34+AQ35+AQ36+AQ37</f>
        <v>0</v>
      </c>
      <c r="AR26" s="188"/>
      <c r="AS26" s="188">
        <f>AS27+AS28+AS29+AS30+AS31+AS32+AS33+AS34+AS35+AS36+AS37</f>
        <v>0</v>
      </c>
      <c r="AT26" s="188"/>
      <c r="AU26" s="447">
        <f>AU27+AU28+AU29+AU30+AU31+AU32+AU33+AU34+AU35+AU36+AU37</f>
        <v>56828</v>
      </c>
      <c r="AV26" s="475">
        <f t="shared" ref="AV26" si="48">AU26/I26</f>
        <v>1</v>
      </c>
    </row>
    <row r="27" spans="1:48" s="1" customFormat="1" ht="27.9" customHeight="1" x14ac:dyDescent="0.2">
      <c r="A27"/>
      <c r="B27" s="281" t="s">
        <v>130</v>
      </c>
      <c r="C27" s="78" t="s">
        <v>231</v>
      </c>
      <c r="D27" s="79" t="s">
        <v>1158</v>
      </c>
      <c r="E27" s="80" t="s">
        <v>1852</v>
      </c>
      <c r="F27" s="81" t="s">
        <v>1112</v>
      </c>
      <c r="G27" s="82">
        <v>3</v>
      </c>
      <c r="H27" s="83">
        <v>935</v>
      </c>
      <c r="I27" s="282">
        <f t="shared" ref="I27:I37" si="49">ROUND(H27*G27,2)</f>
        <v>2805</v>
      </c>
      <c r="J27" s="286"/>
      <c r="K27" s="287">
        <f t="shared" ref="K27:K37" si="50">ROUND(J27*$H27,2)</f>
        <v>0</v>
      </c>
      <c r="L27" s="286"/>
      <c r="M27" s="287">
        <f t="shared" ref="M27:M37" si="51">ROUND(L27*$H27,2)</f>
        <v>0</v>
      </c>
      <c r="N27" s="286"/>
      <c r="O27" s="287">
        <f t="shared" ref="O27:O37" si="52">ROUND(N27*$H27,2)</f>
        <v>0</v>
      </c>
      <c r="P27" s="286"/>
      <c r="Q27" s="287">
        <f t="shared" ref="Q27:Q37" si="53">ROUND(P27*$H27,2)</f>
        <v>0</v>
      </c>
      <c r="R27" s="286"/>
      <c r="S27" s="287">
        <f t="shared" ref="S27:S37" si="54">ROUND(R27*$H27,2)</f>
        <v>0</v>
      </c>
      <c r="T27" s="286"/>
      <c r="U27" s="287">
        <f t="shared" ref="U27:U37" si="55">ROUND(T27*$H27,2)</f>
        <v>0</v>
      </c>
      <c r="V27" s="286"/>
      <c r="W27" s="287">
        <f t="shared" ref="W27:W37" si="56">ROUND(V27*$H27,2)</f>
        <v>0</v>
      </c>
      <c r="X27" s="286"/>
      <c r="Y27" s="287">
        <f t="shared" ref="Y27:Y37" si="57">ROUND(X27*$H27,2)</f>
        <v>0</v>
      </c>
      <c r="Z27" s="286"/>
      <c r="AA27" s="287">
        <f t="shared" ref="AA27:AA37" si="58">ROUND(Z27*$H27,2)</f>
        <v>0</v>
      </c>
      <c r="AB27" s="286"/>
      <c r="AC27" s="287">
        <f t="shared" ref="AC27:AC37" si="59">ROUND(AB27*$H27,2)</f>
        <v>0</v>
      </c>
      <c r="AD27" s="286"/>
      <c r="AE27" s="287">
        <f t="shared" ref="AE27:AE37" si="60">ROUND(AD27*$H27,2)</f>
        <v>0</v>
      </c>
      <c r="AF27" s="286"/>
      <c r="AG27" s="287">
        <f t="shared" ref="AG27:AG37" si="61">ROUND(AF27*$H27,2)</f>
        <v>0</v>
      </c>
      <c r="AH27" s="286"/>
      <c r="AI27" s="287">
        <f t="shared" ref="AI27:AI37" si="62">ROUND(AH27*$H27,2)</f>
        <v>0</v>
      </c>
      <c r="AJ27" s="286"/>
      <c r="AK27" s="287">
        <f t="shared" ref="AK27:AK37" si="63">ROUND(AJ27*$H27,2)</f>
        <v>0</v>
      </c>
      <c r="AL27" s="286"/>
      <c r="AM27" s="287">
        <f t="shared" ref="AM27:AM37" si="64">ROUND(AL27*$H27,2)</f>
        <v>0</v>
      </c>
      <c r="AN27" s="286"/>
      <c r="AO27" s="287">
        <f t="shared" ref="AO27:AO37" si="65">ROUND(AN27*$H27,2)</f>
        <v>0</v>
      </c>
      <c r="AP27" s="286"/>
      <c r="AQ27" s="287">
        <f t="shared" ref="AQ27:AQ37" si="66">ROUND(AP27*$H27,2)</f>
        <v>0</v>
      </c>
      <c r="AR27" s="286">
        <f t="shared" ref="AR27:AR37" si="67">SUM(J27,L27,N27,P27,R27,T27,V27,X27,Z27,AB27,AD27,AF27,AH27,AJ27,AL27,AN27,AP27)</f>
        <v>0</v>
      </c>
      <c r="AS27" s="287">
        <f t="shared" ref="AS27:AS37" si="68">AR27*$H27</f>
        <v>0</v>
      </c>
      <c r="AT27" s="286">
        <f t="shared" ref="AT27:AT37" si="69">$G27-AR27</f>
        <v>3</v>
      </c>
      <c r="AU27" s="458">
        <f t="shared" ref="AU27:AU37" si="70">AT27*$H27</f>
        <v>2805</v>
      </c>
      <c r="AV27" s="496">
        <f t="shared" ref="AV27:AV37" si="71">AU27/I27</f>
        <v>1</v>
      </c>
    </row>
    <row r="28" spans="1:48" s="1" customFormat="1" ht="27.9" customHeight="1" x14ac:dyDescent="0.2">
      <c r="A28"/>
      <c r="B28" s="281" t="s">
        <v>137</v>
      </c>
      <c r="C28" s="78" t="s">
        <v>231</v>
      </c>
      <c r="D28" s="79" t="s">
        <v>1163</v>
      </c>
      <c r="E28" s="80" t="s">
        <v>1853</v>
      </c>
      <c r="F28" s="81" t="s">
        <v>1112</v>
      </c>
      <c r="G28" s="82">
        <v>1</v>
      </c>
      <c r="H28" s="83">
        <v>5555</v>
      </c>
      <c r="I28" s="282">
        <f t="shared" si="49"/>
        <v>5555</v>
      </c>
      <c r="J28" s="286"/>
      <c r="K28" s="287">
        <f t="shared" si="50"/>
        <v>0</v>
      </c>
      <c r="L28" s="286"/>
      <c r="M28" s="287">
        <f t="shared" si="51"/>
        <v>0</v>
      </c>
      <c r="N28" s="286"/>
      <c r="O28" s="287">
        <f t="shared" si="52"/>
        <v>0</v>
      </c>
      <c r="P28" s="286"/>
      <c r="Q28" s="287">
        <f t="shared" si="53"/>
        <v>0</v>
      </c>
      <c r="R28" s="286"/>
      <c r="S28" s="287">
        <f t="shared" si="54"/>
        <v>0</v>
      </c>
      <c r="T28" s="286"/>
      <c r="U28" s="287">
        <f t="shared" si="55"/>
        <v>0</v>
      </c>
      <c r="V28" s="286"/>
      <c r="W28" s="287">
        <f t="shared" si="56"/>
        <v>0</v>
      </c>
      <c r="X28" s="286"/>
      <c r="Y28" s="287">
        <f t="shared" si="57"/>
        <v>0</v>
      </c>
      <c r="Z28" s="286"/>
      <c r="AA28" s="287">
        <f t="shared" si="58"/>
        <v>0</v>
      </c>
      <c r="AB28" s="286"/>
      <c r="AC28" s="287">
        <f t="shared" si="59"/>
        <v>0</v>
      </c>
      <c r="AD28" s="286"/>
      <c r="AE28" s="287">
        <f t="shared" si="60"/>
        <v>0</v>
      </c>
      <c r="AF28" s="286"/>
      <c r="AG28" s="287">
        <f t="shared" si="61"/>
        <v>0</v>
      </c>
      <c r="AH28" s="286"/>
      <c r="AI28" s="287">
        <f t="shared" si="62"/>
        <v>0</v>
      </c>
      <c r="AJ28" s="286"/>
      <c r="AK28" s="287">
        <f t="shared" si="63"/>
        <v>0</v>
      </c>
      <c r="AL28" s="286"/>
      <c r="AM28" s="287">
        <f t="shared" si="64"/>
        <v>0</v>
      </c>
      <c r="AN28" s="286"/>
      <c r="AO28" s="287">
        <f t="shared" si="65"/>
        <v>0</v>
      </c>
      <c r="AP28" s="286"/>
      <c r="AQ28" s="287">
        <f t="shared" si="66"/>
        <v>0</v>
      </c>
      <c r="AR28" s="286">
        <f t="shared" si="67"/>
        <v>0</v>
      </c>
      <c r="AS28" s="287">
        <f t="shared" si="68"/>
        <v>0</v>
      </c>
      <c r="AT28" s="286">
        <f t="shared" si="69"/>
        <v>1</v>
      </c>
      <c r="AU28" s="458">
        <f t="shared" si="70"/>
        <v>5555</v>
      </c>
      <c r="AV28" s="496">
        <f t="shared" si="71"/>
        <v>1</v>
      </c>
    </row>
    <row r="29" spans="1:48" s="1" customFormat="1" ht="27.9" customHeight="1" x14ac:dyDescent="0.2">
      <c r="A29"/>
      <c r="B29" s="281" t="s">
        <v>143</v>
      </c>
      <c r="C29" s="78" t="s">
        <v>231</v>
      </c>
      <c r="D29" s="79" t="s">
        <v>1170</v>
      </c>
      <c r="E29" s="80" t="s">
        <v>1854</v>
      </c>
      <c r="F29" s="81" t="s">
        <v>1112</v>
      </c>
      <c r="G29" s="82">
        <v>2</v>
      </c>
      <c r="H29" s="83">
        <v>1335</v>
      </c>
      <c r="I29" s="282">
        <f t="shared" si="49"/>
        <v>2670</v>
      </c>
      <c r="J29" s="286"/>
      <c r="K29" s="287">
        <f t="shared" si="50"/>
        <v>0</v>
      </c>
      <c r="L29" s="286"/>
      <c r="M29" s="287">
        <f t="shared" si="51"/>
        <v>0</v>
      </c>
      <c r="N29" s="286"/>
      <c r="O29" s="287">
        <f t="shared" si="52"/>
        <v>0</v>
      </c>
      <c r="P29" s="286"/>
      <c r="Q29" s="287">
        <f t="shared" si="53"/>
        <v>0</v>
      </c>
      <c r="R29" s="286"/>
      <c r="S29" s="287">
        <f t="shared" si="54"/>
        <v>0</v>
      </c>
      <c r="T29" s="286"/>
      <c r="U29" s="287">
        <f t="shared" si="55"/>
        <v>0</v>
      </c>
      <c r="V29" s="286"/>
      <c r="W29" s="287">
        <f t="shared" si="56"/>
        <v>0</v>
      </c>
      <c r="X29" s="286"/>
      <c r="Y29" s="287">
        <f t="shared" si="57"/>
        <v>0</v>
      </c>
      <c r="Z29" s="286"/>
      <c r="AA29" s="287">
        <f t="shared" si="58"/>
        <v>0</v>
      </c>
      <c r="AB29" s="286"/>
      <c r="AC29" s="287">
        <f t="shared" si="59"/>
        <v>0</v>
      </c>
      <c r="AD29" s="286"/>
      <c r="AE29" s="287">
        <f t="shared" si="60"/>
        <v>0</v>
      </c>
      <c r="AF29" s="286"/>
      <c r="AG29" s="287">
        <f t="shared" si="61"/>
        <v>0</v>
      </c>
      <c r="AH29" s="286"/>
      <c r="AI29" s="287">
        <f t="shared" si="62"/>
        <v>0</v>
      </c>
      <c r="AJ29" s="286"/>
      <c r="AK29" s="287">
        <f t="shared" si="63"/>
        <v>0</v>
      </c>
      <c r="AL29" s="286"/>
      <c r="AM29" s="287">
        <f t="shared" si="64"/>
        <v>0</v>
      </c>
      <c r="AN29" s="286"/>
      <c r="AO29" s="287">
        <f t="shared" si="65"/>
        <v>0</v>
      </c>
      <c r="AP29" s="286"/>
      <c r="AQ29" s="287">
        <f t="shared" si="66"/>
        <v>0</v>
      </c>
      <c r="AR29" s="286">
        <f t="shared" si="67"/>
        <v>0</v>
      </c>
      <c r="AS29" s="287">
        <f t="shared" si="68"/>
        <v>0</v>
      </c>
      <c r="AT29" s="286">
        <f t="shared" si="69"/>
        <v>2</v>
      </c>
      <c r="AU29" s="458">
        <f t="shared" si="70"/>
        <v>2670</v>
      </c>
      <c r="AV29" s="496">
        <f t="shared" si="71"/>
        <v>1</v>
      </c>
    </row>
    <row r="30" spans="1:48" s="1" customFormat="1" ht="27.9" customHeight="1" x14ac:dyDescent="0.2">
      <c r="A30"/>
      <c r="B30" s="281" t="s">
        <v>150</v>
      </c>
      <c r="C30" s="78" t="s">
        <v>231</v>
      </c>
      <c r="D30" s="79" t="s">
        <v>1179</v>
      </c>
      <c r="E30" s="80" t="s">
        <v>1855</v>
      </c>
      <c r="F30" s="81" t="s">
        <v>1112</v>
      </c>
      <c r="G30" s="82">
        <v>12</v>
      </c>
      <c r="H30" s="83">
        <v>762</v>
      </c>
      <c r="I30" s="282">
        <f t="shared" si="49"/>
        <v>9144</v>
      </c>
      <c r="J30" s="286"/>
      <c r="K30" s="287">
        <f t="shared" si="50"/>
        <v>0</v>
      </c>
      <c r="L30" s="286"/>
      <c r="M30" s="287">
        <f t="shared" si="51"/>
        <v>0</v>
      </c>
      <c r="N30" s="286"/>
      <c r="O30" s="287">
        <f t="shared" si="52"/>
        <v>0</v>
      </c>
      <c r="P30" s="286"/>
      <c r="Q30" s="287">
        <f t="shared" si="53"/>
        <v>0</v>
      </c>
      <c r="R30" s="286"/>
      <c r="S30" s="287">
        <f t="shared" si="54"/>
        <v>0</v>
      </c>
      <c r="T30" s="286"/>
      <c r="U30" s="287">
        <f t="shared" si="55"/>
        <v>0</v>
      </c>
      <c r="V30" s="286"/>
      <c r="W30" s="287">
        <f t="shared" si="56"/>
        <v>0</v>
      </c>
      <c r="X30" s="286"/>
      <c r="Y30" s="287">
        <f t="shared" si="57"/>
        <v>0</v>
      </c>
      <c r="Z30" s="286"/>
      <c r="AA30" s="287">
        <f t="shared" si="58"/>
        <v>0</v>
      </c>
      <c r="AB30" s="286"/>
      <c r="AC30" s="287">
        <f t="shared" si="59"/>
        <v>0</v>
      </c>
      <c r="AD30" s="286"/>
      <c r="AE30" s="287">
        <f t="shared" si="60"/>
        <v>0</v>
      </c>
      <c r="AF30" s="286"/>
      <c r="AG30" s="287">
        <f t="shared" si="61"/>
        <v>0</v>
      </c>
      <c r="AH30" s="286"/>
      <c r="AI30" s="287">
        <f t="shared" si="62"/>
        <v>0</v>
      </c>
      <c r="AJ30" s="286"/>
      <c r="AK30" s="287">
        <f t="shared" si="63"/>
        <v>0</v>
      </c>
      <c r="AL30" s="286"/>
      <c r="AM30" s="287">
        <f t="shared" si="64"/>
        <v>0</v>
      </c>
      <c r="AN30" s="286"/>
      <c r="AO30" s="287">
        <f t="shared" si="65"/>
        <v>0</v>
      </c>
      <c r="AP30" s="286"/>
      <c r="AQ30" s="287">
        <f t="shared" si="66"/>
        <v>0</v>
      </c>
      <c r="AR30" s="286">
        <f t="shared" si="67"/>
        <v>0</v>
      </c>
      <c r="AS30" s="287">
        <f t="shared" si="68"/>
        <v>0</v>
      </c>
      <c r="AT30" s="286">
        <f t="shared" si="69"/>
        <v>12</v>
      </c>
      <c r="AU30" s="458">
        <f t="shared" si="70"/>
        <v>9144</v>
      </c>
      <c r="AV30" s="496">
        <f t="shared" si="71"/>
        <v>1</v>
      </c>
    </row>
    <row r="31" spans="1:48" s="1" customFormat="1" ht="27.9" customHeight="1" x14ac:dyDescent="0.2">
      <c r="A31"/>
      <c r="B31" s="281" t="s">
        <v>155</v>
      </c>
      <c r="C31" s="78" t="s">
        <v>231</v>
      </c>
      <c r="D31" s="79" t="s">
        <v>1185</v>
      </c>
      <c r="E31" s="80" t="s">
        <v>1856</v>
      </c>
      <c r="F31" s="81" t="s">
        <v>1112</v>
      </c>
      <c r="G31" s="82">
        <v>2</v>
      </c>
      <c r="H31" s="83">
        <v>1412</v>
      </c>
      <c r="I31" s="282">
        <f t="shared" si="49"/>
        <v>2824</v>
      </c>
      <c r="J31" s="286"/>
      <c r="K31" s="287">
        <f t="shared" si="50"/>
        <v>0</v>
      </c>
      <c r="L31" s="286"/>
      <c r="M31" s="287">
        <f t="shared" si="51"/>
        <v>0</v>
      </c>
      <c r="N31" s="286"/>
      <c r="O31" s="287">
        <f t="shared" si="52"/>
        <v>0</v>
      </c>
      <c r="P31" s="286"/>
      <c r="Q31" s="287">
        <f t="shared" si="53"/>
        <v>0</v>
      </c>
      <c r="R31" s="286"/>
      <c r="S31" s="287">
        <f t="shared" si="54"/>
        <v>0</v>
      </c>
      <c r="T31" s="286"/>
      <c r="U31" s="287">
        <f t="shared" si="55"/>
        <v>0</v>
      </c>
      <c r="V31" s="286"/>
      <c r="W31" s="287">
        <f t="shared" si="56"/>
        <v>0</v>
      </c>
      <c r="X31" s="286"/>
      <c r="Y31" s="287">
        <f t="shared" si="57"/>
        <v>0</v>
      </c>
      <c r="Z31" s="286"/>
      <c r="AA31" s="287">
        <f t="shared" si="58"/>
        <v>0</v>
      </c>
      <c r="AB31" s="286"/>
      <c r="AC31" s="287">
        <f t="shared" si="59"/>
        <v>0</v>
      </c>
      <c r="AD31" s="286"/>
      <c r="AE31" s="287">
        <f t="shared" si="60"/>
        <v>0</v>
      </c>
      <c r="AF31" s="286"/>
      <c r="AG31" s="287">
        <f t="shared" si="61"/>
        <v>0</v>
      </c>
      <c r="AH31" s="286"/>
      <c r="AI31" s="287">
        <f t="shared" si="62"/>
        <v>0</v>
      </c>
      <c r="AJ31" s="286"/>
      <c r="AK31" s="287">
        <f t="shared" si="63"/>
        <v>0</v>
      </c>
      <c r="AL31" s="286"/>
      <c r="AM31" s="287">
        <f t="shared" si="64"/>
        <v>0</v>
      </c>
      <c r="AN31" s="286"/>
      <c r="AO31" s="287">
        <f t="shared" si="65"/>
        <v>0</v>
      </c>
      <c r="AP31" s="286"/>
      <c r="AQ31" s="287">
        <f t="shared" si="66"/>
        <v>0</v>
      </c>
      <c r="AR31" s="286">
        <f t="shared" si="67"/>
        <v>0</v>
      </c>
      <c r="AS31" s="287">
        <f t="shared" si="68"/>
        <v>0</v>
      </c>
      <c r="AT31" s="286">
        <f t="shared" si="69"/>
        <v>2</v>
      </c>
      <c r="AU31" s="458">
        <f t="shared" si="70"/>
        <v>2824</v>
      </c>
      <c r="AV31" s="496">
        <f t="shared" si="71"/>
        <v>1</v>
      </c>
    </row>
    <row r="32" spans="1:48" s="6" customFormat="1" ht="27.9" customHeight="1" x14ac:dyDescent="0.2">
      <c r="A32"/>
      <c r="B32" s="281" t="s">
        <v>163</v>
      </c>
      <c r="C32" s="78" t="s">
        <v>231</v>
      </c>
      <c r="D32" s="79" t="s">
        <v>1189</v>
      </c>
      <c r="E32" s="80" t="s">
        <v>1857</v>
      </c>
      <c r="F32" s="81" t="s">
        <v>1112</v>
      </c>
      <c r="G32" s="82">
        <v>6</v>
      </c>
      <c r="H32" s="83">
        <v>695</v>
      </c>
      <c r="I32" s="282">
        <f t="shared" si="49"/>
        <v>4170</v>
      </c>
      <c r="J32" s="286"/>
      <c r="K32" s="287">
        <f t="shared" si="50"/>
        <v>0</v>
      </c>
      <c r="L32" s="286"/>
      <c r="M32" s="287">
        <f t="shared" si="51"/>
        <v>0</v>
      </c>
      <c r="N32" s="286"/>
      <c r="O32" s="287">
        <f t="shared" si="52"/>
        <v>0</v>
      </c>
      <c r="P32" s="286"/>
      <c r="Q32" s="287">
        <f t="shared" si="53"/>
        <v>0</v>
      </c>
      <c r="R32" s="286"/>
      <c r="S32" s="287">
        <f t="shared" si="54"/>
        <v>0</v>
      </c>
      <c r="T32" s="286"/>
      <c r="U32" s="287">
        <f t="shared" si="55"/>
        <v>0</v>
      </c>
      <c r="V32" s="286"/>
      <c r="W32" s="287">
        <f t="shared" si="56"/>
        <v>0</v>
      </c>
      <c r="X32" s="286"/>
      <c r="Y32" s="287">
        <f t="shared" si="57"/>
        <v>0</v>
      </c>
      <c r="Z32" s="286"/>
      <c r="AA32" s="287">
        <f t="shared" si="58"/>
        <v>0</v>
      </c>
      <c r="AB32" s="286"/>
      <c r="AC32" s="287">
        <f t="shared" si="59"/>
        <v>0</v>
      </c>
      <c r="AD32" s="286"/>
      <c r="AE32" s="287">
        <f t="shared" si="60"/>
        <v>0</v>
      </c>
      <c r="AF32" s="286"/>
      <c r="AG32" s="287">
        <f t="shared" si="61"/>
        <v>0</v>
      </c>
      <c r="AH32" s="286"/>
      <c r="AI32" s="287">
        <f t="shared" si="62"/>
        <v>0</v>
      </c>
      <c r="AJ32" s="286"/>
      <c r="AK32" s="287">
        <f t="shared" si="63"/>
        <v>0</v>
      </c>
      <c r="AL32" s="286"/>
      <c r="AM32" s="287">
        <f t="shared" si="64"/>
        <v>0</v>
      </c>
      <c r="AN32" s="286"/>
      <c r="AO32" s="287">
        <f t="shared" si="65"/>
        <v>0</v>
      </c>
      <c r="AP32" s="286"/>
      <c r="AQ32" s="287">
        <f t="shared" si="66"/>
        <v>0</v>
      </c>
      <c r="AR32" s="286">
        <f t="shared" si="67"/>
        <v>0</v>
      </c>
      <c r="AS32" s="287">
        <f t="shared" si="68"/>
        <v>0</v>
      </c>
      <c r="AT32" s="286">
        <f t="shared" si="69"/>
        <v>6</v>
      </c>
      <c r="AU32" s="458">
        <f t="shared" si="70"/>
        <v>4170</v>
      </c>
      <c r="AV32" s="496">
        <f t="shared" si="71"/>
        <v>1</v>
      </c>
    </row>
    <row r="33" spans="1:48" s="1" customFormat="1" ht="27.9" customHeight="1" x14ac:dyDescent="0.2">
      <c r="A33"/>
      <c r="B33" s="281" t="s">
        <v>170</v>
      </c>
      <c r="C33" s="78" t="s">
        <v>231</v>
      </c>
      <c r="D33" s="79" t="s">
        <v>1191</v>
      </c>
      <c r="E33" s="80" t="s">
        <v>1858</v>
      </c>
      <c r="F33" s="81" t="s">
        <v>1112</v>
      </c>
      <c r="G33" s="82">
        <v>3</v>
      </c>
      <c r="H33" s="83">
        <v>733</v>
      </c>
      <c r="I33" s="282">
        <f t="shared" si="49"/>
        <v>2199</v>
      </c>
      <c r="J33" s="286"/>
      <c r="K33" s="287">
        <f t="shared" si="50"/>
        <v>0</v>
      </c>
      <c r="L33" s="286"/>
      <c r="M33" s="287">
        <f t="shared" si="51"/>
        <v>0</v>
      </c>
      <c r="N33" s="286"/>
      <c r="O33" s="287">
        <f t="shared" si="52"/>
        <v>0</v>
      </c>
      <c r="P33" s="286"/>
      <c r="Q33" s="287">
        <f t="shared" si="53"/>
        <v>0</v>
      </c>
      <c r="R33" s="286"/>
      <c r="S33" s="287">
        <f t="shared" si="54"/>
        <v>0</v>
      </c>
      <c r="T33" s="286"/>
      <c r="U33" s="287">
        <f t="shared" si="55"/>
        <v>0</v>
      </c>
      <c r="V33" s="286"/>
      <c r="W33" s="287">
        <f t="shared" si="56"/>
        <v>0</v>
      </c>
      <c r="X33" s="286"/>
      <c r="Y33" s="287">
        <f t="shared" si="57"/>
        <v>0</v>
      </c>
      <c r="Z33" s="286"/>
      <c r="AA33" s="287">
        <f t="shared" si="58"/>
        <v>0</v>
      </c>
      <c r="AB33" s="286"/>
      <c r="AC33" s="287">
        <f t="shared" si="59"/>
        <v>0</v>
      </c>
      <c r="AD33" s="286"/>
      <c r="AE33" s="287">
        <f t="shared" si="60"/>
        <v>0</v>
      </c>
      <c r="AF33" s="286"/>
      <c r="AG33" s="287">
        <f t="shared" si="61"/>
        <v>0</v>
      </c>
      <c r="AH33" s="286"/>
      <c r="AI33" s="287">
        <f t="shared" si="62"/>
        <v>0</v>
      </c>
      <c r="AJ33" s="286"/>
      <c r="AK33" s="287">
        <f t="shared" si="63"/>
        <v>0</v>
      </c>
      <c r="AL33" s="286"/>
      <c r="AM33" s="287">
        <f t="shared" si="64"/>
        <v>0</v>
      </c>
      <c r="AN33" s="286"/>
      <c r="AO33" s="287">
        <f t="shared" si="65"/>
        <v>0</v>
      </c>
      <c r="AP33" s="286"/>
      <c r="AQ33" s="287">
        <f t="shared" si="66"/>
        <v>0</v>
      </c>
      <c r="AR33" s="286">
        <f t="shared" si="67"/>
        <v>0</v>
      </c>
      <c r="AS33" s="287">
        <f t="shared" si="68"/>
        <v>0</v>
      </c>
      <c r="AT33" s="286">
        <f t="shared" si="69"/>
        <v>3</v>
      </c>
      <c r="AU33" s="458">
        <f t="shared" si="70"/>
        <v>2199</v>
      </c>
      <c r="AV33" s="496">
        <f t="shared" si="71"/>
        <v>1</v>
      </c>
    </row>
    <row r="34" spans="1:48" s="1" customFormat="1" ht="27.9" customHeight="1" x14ac:dyDescent="0.2">
      <c r="A34"/>
      <c r="B34" s="281" t="s">
        <v>2</v>
      </c>
      <c r="C34" s="78" t="s">
        <v>231</v>
      </c>
      <c r="D34" s="79" t="s">
        <v>1198</v>
      </c>
      <c r="E34" s="80" t="s">
        <v>1859</v>
      </c>
      <c r="F34" s="81" t="s">
        <v>1112</v>
      </c>
      <c r="G34" s="82">
        <v>5</v>
      </c>
      <c r="H34" s="83">
        <v>1688</v>
      </c>
      <c r="I34" s="282">
        <f t="shared" si="49"/>
        <v>8440</v>
      </c>
      <c r="J34" s="286"/>
      <c r="K34" s="287">
        <f t="shared" si="50"/>
        <v>0</v>
      </c>
      <c r="L34" s="286"/>
      <c r="M34" s="287">
        <f t="shared" si="51"/>
        <v>0</v>
      </c>
      <c r="N34" s="286"/>
      <c r="O34" s="287">
        <f t="shared" si="52"/>
        <v>0</v>
      </c>
      <c r="P34" s="286"/>
      <c r="Q34" s="287">
        <f t="shared" si="53"/>
        <v>0</v>
      </c>
      <c r="R34" s="286"/>
      <c r="S34" s="287">
        <f t="shared" si="54"/>
        <v>0</v>
      </c>
      <c r="T34" s="286"/>
      <c r="U34" s="287">
        <f t="shared" si="55"/>
        <v>0</v>
      </c>
      <c r="V34" s="286"/>
      <c r="W34" s="287">
        <f t="shared" si="56"/>
        <v>0</v>
      </c>
      <c r="X34" s="286"/>
      <c r="Y34" s="287">
        <f t="shared" si="57"/>
        <v>0</v>
      </c>
      <c r="Z34" s="286"/>
      <c r="AA34" s="287">
        <f t="shared" si="58"/>
        <v>0</v>
      </c>
      <c r="AB34" s="286"/>
      <c r="AC34" s="287">
        <f t="shared" si="59"/>
        <v>0</v>
      </c>
      <c r="AD34" s="286"/>
      <c r="AE34" s="287">
        <f t="shared" si="60"/>
        <v>0</v>
      </c>
      <c r="AF34" s="286"/>
      <c r="AG34" s="287">
        <f t="shared" si="61"/>
        <v>0</v>
      </c>
      <c r="AH34" s="286"/>
      <c r="AI34" s="287">
        <f t="shared" si="62"/>
        <v>0</v>
      </c>
      <c r="AJ34" s="286"/>
      <c r="AK34" s="287">
        <f t="shared" si="63"/>
        <v>0</v>
      </c>
      <c r="AL34" s="286"/>
      <c r="AM34" s="287">
        <f t="shared" si="64"/>
        <v>0</v>
      </c>
      <c r="AN34" s="286"/>
      <c r="AO34" s="287">
        <f t="shared" si="65"/>
        <v>0</v>
      </c>
      <c r="AP34" s="286"/>
      <c r="AQ34" s="287">
        <f t="shared" si="66"/>
        <v>0</v>
      </c>
      <c r="AR34" s="286">
        <f t="shared" si="67"/>
        <v>0</v>
      </c>
      <c r="AS34" s="287">
        <f t="shared" si="68"/>
        <v>0</v>
      </c>
      <c r="AT34" s="286">
        <f t="shared" si="69"/>
        <v>5</v>
      </c>
      <c r="AU34" s="458">
        <f t="shared" si="70"/>
        <v>8440</v>
      </c>
      <c r="AV34" s="496">
        <f t="shared" si="71"/>
        <v>1</v>
      </c>
    </row>
    <row r="35" spans="1:48" s="1" customFormat="1" ht="27.9" customHeight="1" x14ac:dyDescent="0.2">
      <c r="A35"/>
      <c r="B35" s="281" t="s">
        <v>180</v>
      </c>
      <c r="C35" s="78" t="s">
        <v>231</v>
      </c>
      <c r="D35" s="79" t="s">
        <v>1200</v>
      </c>
      <c r="E35" s="80" t="s">
        <v>1860</v>
      </c>
      <c r="F35" s="81" t="s">
        <v>1112</v>
      </c>
      <c r="G35" s="82">
        <v>1</v>
      </c>
      <c r="H35" s="83">
        <v>3636</v>
      </c>
      <c r="I35" s="282">
        <f t="shared" si="49"/>
        <v>3636</v>
      </c>
      <c r="J35" s="286"/>
      <c r="K35" s="287">
        <f t="shared" si="50"/>
        <v>0</v>
      </c>
      <c r="L35" s="286"/>
      <c r="M35" s="287">
        <f t="shared" si="51"/>
        <v>0</v>
      </c>
      <c r="N35" s="286"/>
      <c r="O35" s="287">
        <f t="shared" si="52"/>
        <v>0</v>
      </c>
      <c r="P35" s="286"/>
      <c r="Q35" s="287">
        <f t="shared" si="53"/>
        <v>0</v>
      </c>
      <c r="R35" s="286"/>
      <c r="S35" s="287">
        <f t="shared" si="54"/>
        <v>0</v>
      </c>
      <c r="T35" s="286"/>
      <c r="U35" s="287">
        <f t="shared" si="55"/>
        <v>0</v>
      </c>
      <c r="V35" s="286"/>
      <c r="W35" s="287">
        <f t="shared" si="56"/>
        <v>0</v>
      </c>
      <c r="X35" s="286"/>
      <c r="Y35" s="287">
        <f t="shared" si="57"/>
        <v>0</v>
      </c>
      <c r="Z35" s="286"/>
      <c r="AA35" s="287">
        <f t="shared" si="58"/>
        <v>0</v>
      </c>
      <c r="AB35" s="286"/>
      <c r="AC35" s="287">
        <f t="shared" si="59"/>
        <v>0</v>
      </c>
      <c r="AD35" s="286"/>
      <c r="AE35" s="287">
        <f t="shared" si="60"/>
        <v>0</v>
      </c>
      <c r="AF35" s="286"/>
      <c r="AG35" s="287">
        <f t="shared" si="61"/>
        <v>0</v>
      </c>
      <c r="AH35" s="286"/>
      <c r="AI35" s="287">
        <f t="shared" si="62"/>
        <v>0</v>
      </c>
      <c r="AJ35" s="286"/>
      <c r="AK35" s="287">
        <f t="shared" si="63"/>
        <v>0</v>
      </c>
      <c r="AL35" s="286"/>
      <c r="AM35" s="287">
        <f t="shared" si="64"/>
        <v>0</v>
      </c>
      <c r="AN35" s="286"/>
      <c r="AO35" s="287">
        <f t="shared" si="65"/>
        <v>0</v>
      </c>
      <c r="AP35" s="286"/>
      <c r="AQ35" s="287">
        <f t="shared" si="66"/>
        <v>0</v>
      </c>
      <c r="AR35" s="286">
        <f t="shared" si="67"/>
        <v>0</v>
      </c>
      <c r="AS35" s="287">
        <f t="shared" si="68"/>
        <v>0</v>
      </c>
      <c r="AT35" s="286">
        <f t="shared" si="69"/>
        <v>1</v>
      </c>
      <c r="AU35" s="458">
        <f t="shared" si="70"/>
        <v>3636</v>
      </c>
      <c r="AV35" s="496">
        <f t="shared" si="71"/>
        <v>1</v>
      </c>
    </row>
    <row r="36" spans="1:48" s="1" customFormat="1" ht="27.9" customHeight="1" x14ac:dyDescent="0.2">
      <c r="A36"/>
      <c r="B36" s="281" t="s">
        <v>185</v>
      </c>
      <c r="C36" s="78" t="s">
        <v>231</v>
      </c>
      <c r="D36" s="79" t="s">
        <v>1203</v>
      </c>
      <c r="E36" s="80" t="s">
        <v>1861</v>
      </c>
      <c r="F36" s="81" t="s">
        <v>728</v>
      </c>
      <c r="G36" s="82">
        <v>1</v>
      </c>
      <c r="H36" s="83">
        <v>13215</v>
      </c>
      <c r="I36" s="282">
        <f t="shared" si="49"/>
        <v>13215</v>
      </c>
      <c r="J36" s="286"/>
      <c r="K36" s="287">
        <f t="shared" si="50"/>
        <v>0</v>
      </c>
      <c r="L36" s="286"/>
      <c r="M36" s="287">
        <f t="shared" si="51"/>
        <v>0</v>
      </c>
      <c r="N36" s="286"/>
      <c r="O36" s="287">
        <f t="shared" si="52"/>
        <v>0</v>
      </c>
      <c r="P36" s="286"/>
      <c r="Q36" s="287">
        <f t="shared" si="53"/>
        <v>0</v>
      </c>
      <c r="R36" s="286"/>
      <c r="S36" s="287">
        <f t="shared" si="54"/>
        <v>0</v>
      </c>
      <c r="T36" s="286"/>
      <c r="U36" s="287">
        <f t="shared" si="55"/>
        <v>0</v>
      </c>
      <c r="V36" s="286"/>
      <c r="W36" s="287">
        <f t="shared" si="56"/>
        <v>0</v>
      </c>
      <c r="X36" s="286"/>
      <c r="Y36" s="287">
        <f t="shared" si="57"/>
        <v>0</v>
      </c>
      <c r="Z36" s="286"/>
      <c r="AA36" s="287">
        <f t="shared" si="58"/>
        <v>0</v>
      </c>
      <c r="AB36" s="286"/>
      <c r="AC36" s="287">
        <f t="shared" si="59"/>
        <v>0</v>
      </c>
      <c r="AD36" s="286"/>
      <c r="AE36" s="287">
        <f t="shared" si="60"/>
        <v>0</v>
      </c>
      <c r="AF36" s="286"/>
      <c r="AG36" s="287">
        <f t="shared" si="61"/>
        <v>0</v>
      </c>
      <c r="AH36" s="286"/>
      <c r="AI36" s="287">
        <f t="shared" si="62"/>
        <v>0</v>
      </c>
      <c r="AJ36" s="286"/>
      <c r="AK36" s="287">
        <f t="shared" si="63"/>
        <v>0</v>
      </c>
      <c r="AL36" s="286"/>
      <c r="AM36" s="287">
        <f t="shared" si="64"/>
        <v>0</v>
      </c>
      <c r="AN36" s="286"/>
      <c r="AO36" s="287">
        <f t="shared" si="65"/>
        <v>0</v>
      </c>
      <c r="AP36" s="286"/>
      <c r="AQ36" s="287">
        <f t="shared" si="66"/>
        <v>0</v>
      </c>
      <c r="AR36" s="286">
        <f t="shared" si="67"/>
        <v>0</v>
      </c>
      <c r="AS36" s="287">
        <f t="shared" si="68"/>
        <v>0</v>
      </c>
      <c r="AT36" s="286">
        <f t="shared" si="69"/>
        <v>1</v>
      </c>
      <c r="AU36" s="458">
        <f t="shared" si="70"/>
        <v>13215</v>
      </c>
      <c r="AV36" s="496">
        <f t="shared" si="71"/>
        <v>1</v>
      </c>
    </row>
    <row r="37" spans="1:48" s="1" customFormat="1" ht="27.9" customHeight="1" thickBot="1" x14ac:dyDescent="0.25">
      <c r="A37"/>
      <c r="B37" s="281" t="s">
        <v>190</v>
      </c>
      <c r="C37" s="78" t="s">
        <v>231</v>
      </c>
      <c r="D37" s="79" t="s">
        <v>1206</v>
      </c>
      <c r="E37" s="80" t="s">
        <v>1862</v>
      </c>
      <c r="F37" s="81" t="s">
        <v>1112</v>
      </c>
      <c r="G37" s="82">
        <v>2</v>
      </c>
      <c r="H37" s="83">
        <v>1085</v>
      </c>
      <c r="I37" s="282">
        <f t="shared" si="49"/>
        <v>2170</v>
      </c>
      <c r="J37" s="286"/>
      <c r="K37" s="287">
        <f t="shared" si="50"/>
        <v>0</v>
      </c>
      <c r="L37" s="286"/>
      <c r="M37" s="287">
        <f t="shared" si="51"/>
        <v>0</v>
      </c>
      <c r="N37" s="286"/>
      <c r="O37" s="287">
        <f t="shared" si="52"/>
        <v>0</v>
      </c>
      <c r="P37" s="286"/>
      <c r="Q37" s="287">
        <f t="shared" si="53"/>
        <v>0</v>
      </c>
      <c r="R37" s="286"/>
      <c r="S37" s="287">
        <f t="shared" si="54"/>
        <v>0</v>
      </c>
      <c r="T37" s="286"/>
      <c r="U37" s="287">
        <f t="shared" si="55"/>
        <v>0</v>
      </c>
      <c r="V37" s="286"/>
      <c r="W37" s="287">
        <f t="shared" si="56"/>
        <v>0</v>
      </c>
      <c r="X37" s="286"/>
      <c r="Y37" s="287">
        <f t="shared" si="57"/>
        <v>0</v>
      </c>
      <c r="Z37" s="286"/>
      <c r="AA37" s="287">
        <f t="shared" si="58"/>
        <v>0</v>
      </c>
      <c r="AB37" s="286"/>
      <c r="AC37" s="287">
        <f t="shared" si="59"/>
        <v>0</v>
      </c>
      <c r="AD37" s="286"/>
      <c r="AE37" s="287">
        <f t="shared" si="60"/>
        <v>0</v>
      </c>
      <c r="AF37" s="286"/>
      <c r="AG37" s="287">
        <f t="shared" si="61"/>
        <v>0</v>
      </c>
      <c r="AH37" s="286"/>
      <c r="AI37" s="287">
        <f t="shared" si="62"/>
        <v>0</v>
      </c>
      <c r="AJ37" s="286"/>
      <c r="AK37" s="287">
        <f t="shared" si="63"/>
        <v>0</v>
      </c>
      <c r="AL37" s="286"/>
      <c r="AM37" s="287">
        <f t="shared" si="64"/>
        <v>0</v>
      </c>
      <c r="AN37" s="286"/>
      <c r="AO37" s="287">
        <f t="shared" si="65"/>
        <v>0</v>
      </c>
      <c r="AP37" s="286"/>
      <c r="AQ37" s="287">
        <f t="shared" si="66"/>
        <v>0</v>
      </c>
      <c r="AR37" s="286">
        <f t="shared" si="67"/>
        <v>0</v>
      </c>
      <c r="AS37" s="287">
        <f t="shared" si="68"/>
        <v>0</v>
      </c>
      <c r="AT37" s="286">
        <f t="shared" si="69"/>
        <v>2</v>
      </c>
      <c r="AU37" s="458">
        <f t="shared" si="70"/>
        <v>2170</v>
      </c>
      <c r="AV37" s="496">
        <f t="shared" si="71"/>
        <v>1</v>
      </c>
    </row>
    <row r="38" spans="1:48" s="1" customFormat="1" ht="27.9" customHeight="1" thickBot="1" x14ac:dyDescent="0.25">
      <c r="A38"/>
      <c r="B38" s="285"/>
      <c r="C38" s="219"/>
      <c r="D38" s="219"/>
      <c r="E38" s="219"/>
      <c r="F38" s="219"/>
      <c r="G38" s="219"/>
      <c r="H38" s="219"/>
      <c r="I38" s="208"/>
      <c r="J38" s="757" t="s">
        <v>2350</v>
      </c>
      <c r="K38" s="758"/>
      <c r="L38" s="761" t="s">
        <v>2351</v>
      </c>
      <c r="M38" s="758"/>
      <c r="N38" s="757" t="s">
        <v>2352</v>
      </c>
      <c r="O38" s="758"/>
      <c r="P38" s="757" t="s">
        <v>2353</v>
      </c>
      <c r="Q38" s="758"/>
      <c r="R38" s="757" t="s">
        <v>2354</v>
      </c>
      <c r="S38" s="758"/>
      <c r="T38" s="757" t="s">
        <v>2355</v>
      </c>
      <c r="U38" s="758"/>
      <c r="V38" s="757" t="s">
        <v>2356</v>
      </c>
      <c r="W38" s="758"/>
      <c r="X38" s="757" t="s">
        <v>2357</v>
      </c>
      <c r="Y38" s="758"/>
      <c r="Z38" s="757" t="s">
        <v>2358</v>
      </c>
      <c r="AA38" s="758"/>
      <c r="AB38" s="757" t="s">
        <v>2359</v>
      </c>
      <c r="AC38" s="758"/>
      <c r="AD38" s="757" t="s">
        <v>2360</v>
      </c>
      <c r="AE38" s="758"/>
      <c r="AF38" s="757" t="s">
        <v>2361</v>
      </c>
      <c r="AG38" s="758"/>
      <c r="AH38" s="757" t="s">
        <v>2362</v>
      </c>
      <c r="AI38" s="758"/>
      <c r="AJ38" s="757" t="s">
        <v>2363</v>
      </c>
      <c r="AK38" s="758"/>
      <c r="AL38" s="757" t="s">
        <v>2364</v>
      </c>
      <c r="AM38" s="758"/>
      <c r="AN38" s="757" t="s">
        <v>2365</v>
      </c>
      <c r="AO38" s="758"/>
      <c r="AP38" s="757" t="s">
        <v>2366</v>
      </c>
      <c r="AQ38" s="758"/>
      <c r="AR38" s="757" t="s">
        <v>2367</v>
      </c>
      <c r="AS38" s="758"/>
      <c r="AT38" s="757" t="s">
        <v>2368</v>
      </c>
      <c r="AU38" s="769"/>
      <c r="AV38" s="449" t="s">
        <v>2369</v>
      </c>
    </row>
    <row r="39" spans="1:48" s="1" customFormat="1" ht="27.9" customHeight="1" thickBot="1" x14ac:dyDescent="0.25">
      <c r="A39"/>
      <c r="B39" s="285"/>
      <c r="C39" s="219"/>
      <c r="D39" s="219"/>
      <c r="E39" s="219"/>
      <c r="F39" s="219"/>
      <c r="G39" s="219"/>
      <c r="H39" s="219"/>
      <c r="I39" s="208"/>
      <c r="J39" s="184" t="s">
        <v>66</v>
      </c>
      <c r="K39" s="185" t="s">
        <v>2370</v>
      </c>
      <c r="L39" s="184" t="s">
        <v>66</v>
      </c>
      <c r="M39" s="185" t="s">
        <v>2370</v>
      </c>
      <c r="N39" s="184" t="s">
        <v>66</v>
      </c>
      <c r="O39" s="185" t="s">
        <v>2370</v>
      </c>
      <c r="P39" s="184" t="s">
        <v>66</v>
      </c>
      <c r="Q39" s="185" t="s">
        <v>2370</v>
      </c>
      <c r="R39" s="184" t="s">
        <v>66</v>
      </c>
      <c r="S39" s="185" t="s">
        <v>2370</v>
      </c>
      <c r="T39" s="184" t="s">
        <v>66</v>
      </c>
      <c r="U39" s="185" t="s">
        <v>2370</v>
      </c>
      <c r="V39" s="184" t="s">
        <v>66</v>
      </c>
      <c r="W39" s="185" t="s">
        <v>2370</v>
      </c>
      <c r="X39" s="184" t="s">
        <v>66</v>
      </c>
      <c r="Y39" s="185" t="s">
        <v>2370</v>
      </c>
      <c r="Z39" s="184" t="s">
        <v>66</v>
      </c>
      <c r="AA39" s="185" t="s">
        <v>2370</v>
      </c>
      <c r="AB39" s="184" t="s">
        <v>66</v>
      </c>
      <c r="AC39" s="185" t="s">
        <v>2370</v>
      </c>
      <c r="AD39" s="184" t="s">
        <v>66</v>
      </c>
      <c r="AE39" s="185" t="s">
        <v>2370</v>
      </c>
      <c r="AF39" s="184" t="s">
        <v>66</v>
      </c>
      <c r="AG39" s="185" t="s">
        <v>2370</v>
      </c>
      <c r="AH39" s="184" t="s">
        <v>66</v>
      </c>
      <c r="AI39" s="185" t="s">
        <v>2370</v>
      </c>
      <c r="AJ39" s="184" t="s">
        <v>66</v>
      </c>
      <c r="AK39" s="185" t="s">
        <v>2370</v>
      </c>
      <c r="AL39" s="184" t="s">
        <v>66</v>
      </c>
      <c r="AM39" s="185" t="s">
        <v>2370</v>
      </c>
      <c r="AN39" s="184" t="s">
        <v>66</v>
      </c>
      <c r="AO39" s="185" t="s">
        <v>2370</v>
      </c>
      <c r="AP39" s="184" t="s">
        <v>66</v>
      </c>
      <c r="AQ39" s="185" t="s">
        <v>2370</v>
      </c>
      <c r="AR39" s="184" t="s">
        <v>66</v>
      </c>
      <c r="AS39" s="185" t="s">
        <v>2370</v>
      </c>
      <c r="AT39" s="184" t="s">
        <v>66</v>
      </c>
      <c r="AU39" s="448" t="s">
        <v>2370</v>
      </c>
      <c r="AV39" s="482" t="s">
        <v>66</v>
      </c>
    </row>
    <row r="40" spans="1:48" s="1" customFormat="1" ht="27.9" customHeight="1" thickBot="1" x14ac:dyDescent="0.35">
      <c r="A40"/>
      <c r="B40" s="242"/>
      <c r="C40" s="243" t="s">
        <v>26</v>
      </c>
      <c r="D40" s="244" t="s">
        <v>1863</v>
      </c>
      <c r="E40" s="244" t="s">
        <v>1864</v>
      </c>
      <c r="F40" s="42"/>
      <c r="G40" s="42"/>
      <c r="H40" s="245"/>
      <c r="I40" s="246">
        <f>BI170</f>
        <v>126835</v>
      </c>
      <c r="J40" s="188"/>
      <c r="K40" s="188">
        <f>K41+K42+K43+K44+K45+K46+K47+K48+K49</f>
        <v>0</v>
      </c>
      <c r="L40" s="188"/>
      <c r="M40" s="188">
        <f>M41+M42+M43+M44+M45+M46+M47+M48+M49</f>
        <v>0</v>
      </c>
      <c r="N40" s="188"/>
      <c r="O40" s="188">
        <f>O41+O42+O43+O44+O45+O46+O47+O48+O49</f>
        <v>0</v>
      </c>
      <c r="P40" s="188"/>
      <c r="Q40" s="188">
        <f>Q41+Q42+Q43+Q44+Q45+Q46+Q47+Q48+Q49</f>
        <v>0</v>
      </c>
      <c r="R40" s="188"/>
      <c r="S40" s="188">
        <f>S41+S42+S43+S44+S45+S46+S47+S48+S49</f>
        <v>0</v>
      </c>
      <c r="T40" s="188"/>
      <c r="U40" s="188">
        <f>U41+U42+U43+U44+U45+U46+U47+U48+U49</f>
        <v>0</v>
      </c>
      <c r="V40" s="188"/>
      <c r="W40" s="188">
        <f>W41+W42+W43+W44+W45+W46+W47+W48+W49</f>
        <v>0</v>
      </c>
      <c r="X40" s="188"/>
      <c r="Y40" s="188">
        <f>Y41+Y42+Y43+Y44+Y45+Y46+Y47+Y48+Y49</f>
        <v>0</v>
      </c>
      <c r="Z40" s="188"/>
      <c r="AA40" s="188">
        <f>AA41+AA42+AA43+AA44+AA45+AA46+AA47+AA48+AA49</f>
        <v>0</v>
      </c>
      <c r="AB40" s="188"/>
      <c r="AC40" s="188">
        <f>AC41+AC42+AC43+AC44+AC45+AC46+AC47+AC48+AC49</f>
        <v>0</v>
      </c>
      <c r="AD40" s="188"/>
      <c r="AE40" s="188">
        <f>AE41+AE42+AE43+AE44+AE45+AE46+AE47+AE48+AE49</f>
        <v>0</v>
      </c>
      <c r="AF40" s="188"/>
      <c r="AG40" s="188">
        <f>AG41+AG42+AG43+AG44+AG45+AG46+AG47+AG48+AG49</f>
        <v>0</v>
      </c>
      <c r="AH40" s="188"/>
      <c r="AI40" s="188">
        <f>AI41+AI42+AI43+AI44+AI45+AI46+AI47+AI48+AI49</f>
        <v>0</v>
      </c>
      <c r="AJ40" s="188"/>
      <c r="AK40" s="188">
        <f>AK41+AK42+AK43+AK44+AK45+AK46+AK47+AK48+AK49</f>
        <v>0</v>
      </c>
      <c r="AL40" s="188"/>
      <c r="AM40" s="188">
        <f>AM41+AM42+AM43+AM44+AM45+AM46+AM47+AM48+AM49</f>
        <v>0</v>
      </c>
      <c r="AN40" s="188"/>
      <c r="AO40" s="188">
        <f>AO41+AO42+AO43+AO44+AO45+AO46+AO47+AO48+AO49</f>
        <v>0</v>
      </c>
      <c r="AP40" s="188"/>
      <c r="AQ40" s="188">
        <f>AQ41+AQ42+AQ43+AQ44+AQ45+AQ46+AQ47+AQ48+AQ49</f>
        <v>0</v>
      </c>
      <c r="AR40" s="188"/>
      <c r="AS40" s="188">
        <f>AS41+AS42+AS43+AS44+AS45+AS46+AS47+AS48+AS49</f>
        <v>0</v>
      </c>
      <c r="AT40" s="188"/>
      <c r="AU40" s="447">
        <f>AU41+AU42+AU43+AU44+AU45+AU46+AU47+AU48+AU49</f>
        <v>126835</v>
      </c>
      <c r="AV40" s="475">
        <f t="shared" ref="AV40" si="72">AU40/I40</f>
        <v>1</v>
      </c>
    </row>
    <row r="41" spans="1:48" s="1" customFormat="1" ht="27.9" customHeight="1" x14ac:dyDescent="0.2">
      <c r="A41"/>
      <c r="B41" s="281" t="s">
        <v>197</v>
      </c>
      <c r="C41" s="78" t="s">
        <v>231</v>
      </c>
      <c r="D41" s="79" t="s">
        <v>1209</v>
      </c>
      <c r="E41" s="80" t="s">
        <v>1865</v>
      </c>
      <c r="F41" s="81" t="s">
        <v>220</v>
      </c>
      <c r="G41" s="82">
        <v>80</v>
      </c>
      <c r="H41" s="83">
        <v>78</v>
      </c>
      <c r="I41" s="282">
        <f t="shared" ref="I41:I49" si="73">ROUND(H41*G41,2)</f>
        <v>6240</v>
      </c>
      <c r="J41" s="286"/>
      <c r="K41" s="287">
        <f t="shared" ref="K41:K49" si="74">ROUND(J41*$H41,2)</f>
        <v>0</v>
      </c>
      <c r="L41" s="286"/>
      <c r="M41" s="287">
        <f t="shared" ref="M41:M45" si="75">ROUND(L41*$H41,2)</f>
        <v>0</v>
      </c>
      <c r="N41" s="286"/>
      <c r="O41" s="287">
        <f t="shared" ref="O41:O45" si="76">ROUND(N41*$H41,2)</f>
        <v>0</v>
      </c>
      <c r="P41" s="286"/>
      <c r="Q41" s="287">
        <f t="shared" ref="Q41:Q45" si="77">ROUND(P41*$H41,2)</f>
        <v>0</v>
      </c>
      <c r="R41" s="286"/>
      <c r="S41" s="287">
        <f t="shared" ref="S41:S45" si="78">ROUND(R41*$H41,2)</f>
        <v>0</v>
      </c>
      <c r="T41" s="286"/>
      <c r="U41" s="287">
        <f t="shared" ref="U41:U45" si="79">ROUND(T41*$H41,2)</f>
        <v>0</v>
      </c>
      <c r="V41" s="286"/>
      <c r="W41" s="287">
        <f t="shared" ref="W41:W45" si="80">ROUND(V41*$H41,2)</f>
        <v>0</v>
      </c>
      <c r="X41" s="286"/>
      <c r="Y41" s="287">
        <f t="shared" ref="Y41:Y45" si="81">ROUND(X41*$H41,2)</f>
        <v>0</v>
      </c>
      <c r="Z41" s="286"/>
      <c r="AA41" s="287">
        <f t="shared" ref="AA41:AA45" si="82">ROUND(Z41*$H41,2)</f>
        <v>0</v>
      </c>
      <c r="AB41" s="286"/>
      <c r="AC41" s="287">
        <f t="shared" ref="AC41:AC45" si="83">ROUND(AB41*$H41,2)</f>
        <v>0</v>
      </c>
      <c r="AD41" s="286"/>
      <c r="AE41" s="287">
        <f t="shared" ref="AE41:AE45" si="84">ROUND(AD41*$H41,2)</f>
        <v>0</v>
      </c>
      <c r="AF41" s="286"/>
      <c r="AG41" s="287">
        <f t="shared" ref="AG41:AG45" si="85">ROUND(AF41*$H41,2)</f>
        <v>0</v>
      </c>
      <c r="AH41" s="286"/>
      <c r="AI41" s="287">
        <f t="shared" ref="AI41:AI45" si="86">ROUND(AH41*$H41,2)</f>
        <v>0</v>
      </c>
      <c r="AJ41" s="286"/>
      <c r="AK41" s="287">
        <f t="shared" ref="AK41:AK45" si="87">ROUND(AJ41*$H41,2)</f>
        <v>0</v>
      </c>
      <c r="AL41" s="286"/>
      <c r="AM41" s="287">
        <f t="shared" ref="AM41:AM45" si="88">ROUND(AL41*$H41,2)</f>
        <v>0</v>
      </c>
      <c r="AN41" s="286"/>
      <c r="AO41" s="287">
        <f t="shared" ref="AO41:AO45" si="89">ROUND(AN41*$H41,2)</f>
        <v>0</v>
      </c>
      <c r="AP41" s="286"/>
      <c r="AQ41" s="287">
        <f t="shared" ref="AQ41:AQ45" si="90">ROUND(AP41*$H41,2)</f>
        <v>0</v>
      </c>
      <c r="AR41" s="286">
        <f t="shared" ref="AR41:AR49" si="91">SUM(J41,L41,N41,P41,R41,T41,V41,X41,Z41,AB41,AD41,AF41,AH41,AJ41,AL41,AN41,AP41)</f>
        <v>0</v>
      </c>
      <c r="AS41" s="287">
        <f t="shared" ref="AS41:AS49" si="92">AR41*$H41</f>
        <v>0</v>
      </c>
      <c r="AT41" s="286">
        <f t="shared" ref="AT41:AT49" si="93">$G41-AR41</f>
        <v>80</v>
      </c>
      <c r="AU41" s="458">
        <f t="shared" ref="AU41:AU49" si="94">AT41*$H41</f>
        <v>6240</v>
      </c>
      <c r="AV41" s="496">
        <f t="shared" ref="AV41:AV49" si="95">AU41/I41</f>
        <v>1</v>
      </c>
    </row>
    <row r="42" spans="1:48" s="6" customFormat="1" ht="27.9" customHeight="1" x14ac:dyDescent="0.2">
      <c r="A42"/>
      <c r="B42" s="281" t="s">
        <v>211</v>
      </c>
      <c r="C42" s="78" t="s">
        <v>231</v>
      </c>
      <c r="D42" s="79" t="s">
        <v>1866</v>
      </c>
      <c r="E42" s="80" t="s">
        <v>1867</v>
      </c>
      <c r="F42" s="81" t="s">
        <v>220</v>
      </c>
      <c r="G42" s="82">
        <v>500</v>
      </c>
      <c r="H42" s="83">
        <v>65</v>
      </c>
      <c r="I42" s="282">
        <f t="shared" si="73"/>
        <v>32500</v>
      </c>
      <c r="J42" s="286"/>
      <c r="K42" s="287">
        <f t="shared" si="74"/>
        <v>0</v>
      </c>
      <c r="L42" s="286"/>
      <c r="M42" s="287">
        <f t="shared" si="75"/>
        <v>0</v>
      </c>
      <c r="N42" s="286"/>
      <c r="O42" s="287">
        <f t="shared" si="76"/>
        <v>0</v>
      </c>
      <c r="P42" s="286"/>
      <c r="Q42" s="287">
        <f t="shared" si="77"/>
        <v>0</v>
      </c>
      <c r="R42" s="286"/>
      <c r="S42" s="287">
        <f t="shared" si="78"/>
        <v>0</v>
      </c>
      <c r="T42" s="286"/>
      <c r="U42" s="287">
        <f t="shared" si="79"/>
        <v>0</v>
      </c>
      <c r="V42" s="286"/>
      <c r="W42" s="287">
        <f t="shared" si="80"/>
        <v>0</v>
      </c>
      <c r="X42" s="286"/>
      <c r="Y42" s="287">
        <f t="shared" si="81"/>
        <v>0</v>
      </c>
      <c r="Z42" s="286"/>
      <c r="AA42" s="287">
        <f t="shared" si="82"/>
        <v>0</v>
      </c>
      <c r="AB42" s="286"/>
      <c r="AC42" s="287">
        <f t="shared" si="83"/>
        <v>0</v>
      </c>
      <c r="AD42" s="286"/>
      <c r="AE42" s="287">
        <f t="shared" si="84"/>
        <v>0</v>
      </c>
      <c r="AF42" s="286"/>
      <c r="AG42" s="287">
        <f t="shared" si="85"/>
        <v>0</v>
      </c>
      <c r="AH42" s="286"/>
      <c r="AI42" s="287">
        <f t="shared" si="86"/>
        <v>0</v>
      </c>
      <c r="AJ42" s="286"/>
      <c r="AK42" s="287">
        <f t="shared" si="87"/>
        <v>0</v>
      </c>
      <c r="AL42" s="286"/>
      <c r="AM42" s="287">
        <f t="shared" si="88"/>
        <v>0</v>
      </c>
      <c r="AN42" s="286"/>
      <c r="AO42" s="287">
        <f t="shared" si="89"/>
        <v>0</v>
      </c>
      <c r="AP42" s="286"/>
      <c r="AQ42" s="287">
        <f t="shared" si="90"/>
        <v>0</v>
      </c>
      <c r="AR42" s="286">
        <f t="shared" si="91"/>
        <v>0</v>
      </c>
      <c r="AS42" s="287">
        <f t="shared" si="92"/>
        <v>0</v>
      </c>
      <c r="AT42" s="286">
        <f t="shared" si="93"/>
        <v>500</v>
      </c>
      <c r="AU42" s="458">
        <f t="shared" si="94"/>
        <v>32500</v>
      </c>
      <c r="AV42" s="496">
        <f t="shared" si="95"/>
        <v>1</v>
      </c>
    </row>
    <row r="43" spans="1:48" s="1" customFormat="1" ht="27.9" customHeight="1" x14ac:dyDescent="0.2">
      <c r="A43"/>
      <c r="B43" s="281" t="s">
        <v>1</v>
      </c>
      <c r="C43" s="78" t="s">
        <v>231</v>
      </c>
      <c r="D43" s="79" t="s">
        <v>1868</v>
      </c>
      <c r="E43" s="80" t="s">
        <v>1869</v>
      </c>
      <c r="F43" s="81" t="s">
        <v>220</v>
      </c>
      <c r="G43" s="82">
        <v>300</v>
      </c>
      <c r="H43" s="83">
        <v>61</v>
      </c>
      <c r="I43" s="282">
        <f t="shared" si="73"/>
        <v>18300</v>
      </c>
      <c r="J43" s="286"/>
      <c r="K43" s="287">
        <f t="shared" si="74"/>
        <v>0</v>
      </c>
      <c r="L43" s="286"/>
      <c r="M43" s="287">
        <f t="shared" si="75"/>
        <v>0</v>
      </c>
      <c r="N43" s="286"/>
      <c r="O43" s="287">
        <f t="shared" si="76"/>
        <v>0</v>
      </c>
      <c r="P43" s="286"/>
      <c r="Q43" s="287">
        <f t="shared" si="77"/>
        <v>0</v>
      </c>
      <c r="R43" s="286"/>
      <c r="S43" s="287">
        <f t="shared" si="78"/>
        <v>0</v>
      </c>
      <c r="T43" s="286"/>
      <c r="U43" s="287">
        <f t="shared" si="79"/>
        <v>0</v>
      </c>
      <c r="V43" s="286"/>
      <c r="W43" s="287">
        <f t="shared" si="80"/>
        <v>0</v>
      </c>
      <c r="X43" s="286"/>
      <c r="Y43" s="287">
        <f t="shared" si="81"/>
        <v>0</v>
      </c>
      <c r="Z43" s="286"/>
      <c r="AA43" s="287">
        <f t="shared" si="82"/>
        <v>0</v>
      </c>
      <c r="AB43" s="286"/>
      <c r="AC43" s="287">
        <f t="shared" si="83"/>
        <v>0</v>
      </c>
      <c r="AD43" s="286"/>
      <c r="AE43" s="287">
        <f t="shared" si="84"/>
        <v>0</v>
      </c>
      <c r="AF43" s="286"/>
      <c r="AG43" s="287">
        <f t="shared" si="85"/>
        <v>0</v>
      </c>
      <c r="AH43" s="286"/>
      <c r="AI43" s="287">
        <f t="shared" si="86"/>
        <v>0</v>
      </c>
      <c r="AJ43" s="286"/>
      <c r="AK43" s="287">
        <f t="shared" si="87"/>
        <v>0</v>
      </c>
      <c r="AL43" s="286"/>
      <c r="AM43" s="287">
        <f t="shared" si="88"/>
        <v>0</v>
      </c>
      <c r="AN43" s="286"/>
      <c r="AO43" s="287">
        <f t="shared" si="89"/>
        <v>0</v>
      </c>
      <c r="AP43" s="286"/>
      <c r="AQ43" s="287">
        <f t="shared" si="90"/>
        <v>0</v>
      </c>
      <c r="AR43" s="286">
        <f t="shared" si="91"/>
        <v>0</v>
      </c>
      <c r="AS43" s="287">
        <f t="shared" si="92"/>
        <v>0</v>
      </c>
      <c r="AT43" s="286">
        <f t="shared" si="93"/>
        <v>300</v>
      </c>
      <c r="AU43" s="458">
        <f t="shared" si="94"/>
        <v>18300</v>
      </c>
      <c r="AV43" s="496">
        <f t="shared" si="95"/>
        <v>1</v>
      </c>
    </row>
    <row r="44" spans="1:48" s="1" customFormat="1" ht="27.9" customHeight="1" x14ac:dyDescent="0.2">
      <c r="A44"/>
      <c r="B44" s="281" t="s">
        <v>225</v>
      </c>
      <c r="C44" s="78" t="s">
        <v>231</v>
      </c>
      <c r="D44" s="79" t="s">
        <v>1870</v>
      </c>
      <c r="E44" s="80" t="s">
        <v>1871</v>
      </c>
      <c r="F44" s="81" t="s">
        <v>220</v>
      </c>
      <c r="G44" s="82">
        <v>5</v>
      </c>
      <c r="H44" s="83">
        <v>55</v>
      </c>
      <c r="I44" s="282">
        <f t="shared" si="73"/>
        <v>275</v>
      </c>
      <c r="J44" s="286"/>
      <c r="K44" s="287">
        <f t="shared" si="74"/>
        <v>0</v>
      </c>
      <c r="L44" s="286"/>
      <c r="M44" s="287">
        <f t="shared" si="75"/>
        <v>0</v>
      </c>
      <c r="N44" s="286"/>
      <c r="O44" s="287">
        <f t="shared" si="76"/>
        <v>0</v>
      </c>
      <c r="P44" s="286"/>
      <c r="Q44" s="287">
        <f t="shared" si="77"/>
        <v>0</v>
      </c>
      <c r="R44" s="286"/>
      <c r="S44" s="287">
        <f t="shared" si="78"/>
        <v>0</v>
      </c>
      <c r="T44" s="286"/>
      <c r="U44" s="287">
        <f t="shared" si="79"/>
        <v>0</v>
      </c>
      <c r="V44" s="286"/>
      <c r="W44" s="287">
        <f t="shared" si="80"/>
        <v>0</v>
      </c>
      <c r="X44" s="286"/>
      <c r="Y44" s="287">
        <f t="shared" si="81"/>
        <v>0</v>
      </c>
      <c r="Z44" s="286"/>
      <c r="AA44" s="287">
        <f t="shared" si="82"/>
        <v>0</v>
      </c>
      <c r="AB44" s="286"/>
      <c r="AC44" s="287">
        <f t="shared" si="83"/>
        <v>0</v>
      </c>
      <c r="AD44" s="286"/>
      <c r="AE44" s="287">
        <f t="shared" si="84"/>
        <v>0</v>
      </c>
      <c r="AF44" s="286"/>
      <c r="AG44" s="287">
        <f t="shared" si="85"/>
        <v>0</v>
      </c>
      <c r="AH44" s="286"/>
      <c r="AI44" s="287">
        <f t="shared" si="86"/>
        <v>0</v>
      </c>
      <c r="AJ44" s="286"/>
      <c r="AK44" s="287">
        <f t="shared" si="87"/>
        <v>0</v>
      </c>
      <c r="AL44" s="286"/>
      <c r="AM44" s="287">
        <f t="shared" si="88"/>
        <v>0</v>
      </c>
      <c r="AN44" s="286"/>
      <c r="AO44" s="287">
        <f t="shared" si="89"/>
        <v>0</v>
      </c>
      <c r="AP44" s="286"/>
      <c r="AQ44" s="287">
        <f t="shared" si="90"/>
        <v>0</v>
      </c>
      <c r="AR44" s="286">
        <f t="shared" si="91"/>
        <v>0</v>
      </c>
      <c r="AS44" s="287">
        <f t="shared" si="92"/>
        <v>0</v>
      </c>
      <c r="AT44" s="286">
        <f t="shared" si="93"/>
        <v>5</v>
      </c>
      <c r="AU44" s="458">
        <f t="shared" si="94"/>
        <v>275</v>
      </c>
      <c r="AV44" s="496">
        <f t="shared" si="95"/>
        <v>1</v>
      </c>
    </row>
    <row r="45" spans="1:48" s="1" customFormat="1" ht="27.9" customHeight="1" x14ac:dyDescent="0.2">
      <c r="A45"/>
      <c r="B45" s="281" t="s">
        <v>230</v>
      </c>
      <c r="C45" s="78" t="s">
        <v>231</v>
      </c>
      <c r="D45" s="79" t="s">
        <v>1872</v>
      </c>
      <c r="E45" s="80" t="s">
        <v>1873</v>
      </c>
      <c r="F45" s="81" t="s">
        <v>220</v>
      </c>
      <c r="G45" s="82">
        <v>50</v>
      </c>
      <c r="H45" s="83">
        <v>60</v>
      </c>
      <c r="I45" s="282">
        <f t="shared" si="73"/>
        <v>3000</v>
      </c>
      <c r="J45" s="286"/>
      <c r="K45" s="287">
        <f t="shared" si="74"/>
        <v>0</v>
      </c>
      <c r="L45" s="286"/>
      <c r="M45" s="287">
        <f t="shared" si="75"/>
        <v>0</v>
      </c>
      <c r="N45" s="286"/>
      <c r="O45" s="287">
        <f t="shared" si="76"/>
        <v>0</v>
      </c>
      <c r="P45" s="286"/>
      <c r="Q45" s="287">
        <f t="shared" si="77"/>
        <v>0</v>
      </c>
      <c r="R45" s="286"/>
      <c r="S45" s="287">
        <f t="shared" si="78"/>
        <v>0</v>
      </c>
      <c r="T45" s="286"/>
      <c r="U45" s="287">
        <f t="shared" si="79"/>
        <v>0</v>
      </c>
      <c r="V45" s="286"/>
      <c r="W45" s="287">
        <f t="shared" si="80"/>
        <v>0</v>
      </c>
      <c r="X45" s="286"/>
      <c r="Y45" s="287">
        <f t="shared" si="81"/>
        <v>0</v>
      </c>
      <c r="Z45" s="286"/>
      <c r="AA45" s="287">
        <f t="shared" si="82"/>
        <v>0</v>
      </c>
      <c r="AB45" s="286"/>
      <c r="AC45" s="287">
        <f t="shared" si="83"/>
        <v>0</v>
      </c>
      <c r="AD45" s="286"/>
      <c r="AE45" s="287">
        <f t="shared" si="84"/>
        <v>0</v>
      </c>
      <c r="AF45" s="286"/>
      <c r="AG45" s="287">
        <f t="shared" si="85"/>
        <v>0</v>
      </c>
      <c r="AH45" s="286"/>
      <c r="AI45" s="287">
        <f t="shared" si="86"/>
        <v>0</v>
      </c>
      <c r="AJ45" s="286"/>
      <c r="AK45" s="287">
        <f t="shared" si="87"/>
        <v>0</v>
      </c>
      <c r="AL45" s="286"/>
      <c r="AM45" s="287">
        <f t="shared" si="88"/>
        <v>0</v>
      </c>
      <c r="AN45" s="286"/>
      <c r="AO45" s="287">
        <f t="shared" si="89"/>
        <v>0</v>
      </c>
      <c r="AP45" s="286"/>
      <c r="AQ45" s="287">
        <f t="shared" si="90"/>
        <v>0</v>
      </c>
      <c r="AR45" s="286">
        <f t="shared" si="91"/>
        <v>0</v>
      </c>
      <c r="AS45" s="287">
        <f t="shared" si="92"/>
        <v>0</v>
      </c>
      <c r="AT45" s="286">
        <f t="shared" si="93"/>
        <v>50</v>
      </c>
      <c r="AU45" s="458">
        <f t="shared" si="94"/>
        <v>3000</v>
      </c>
      <c r="AV45" s="496">
        <f t="shared" si="95"/>
        <v>1</v>
      </c>
    </row>
    <row r="46" spans="1:48" s="1" customFormat="1" ht="27.9" customHeight="1" x14ac:dyDescent="0.2">
      <c r="A46"/>
      <c r="B46" s="281" t="s">
        <v>237</v>
      </c>
      <c r="C46" s="78" t="s">
        <v>231</v>
      </c>
      <c r="D46" s="79" t="s">
        <v>1874</v>
      </c>
      <c r="E46" s="80" t="s">
        <v>1875</v>
      </c>
      <c r="F46" s="81" t="s">
        <v>220</v>
      </c>
      <c r="G46" s="82">
        <v>30</v>
      </c>
      <c r="H46" s="83">
        <v>71</v>
      </c>
      <c r="I46" s="282">
        <f t="shared" si="73"/>
        <v>2130</v>
      </c>
      <c r="J46" s="286"/>
      <c r="K46" s="287">
        <f>ROUND(J46*$H46,2)</f>
        <v>0</v>
      </c>
      <c r="L46" s="286"/>
      <c r="M46" s="287">
        <f>ROUND(L46*$H46,2)</f>
        <v>0</v>
      </c>
      <c r="N46" s="286"/>
      <c r="O46" s="287">
        <f>ROUND(N46*$H46,2)</f>
        <v>0</v>
      </c>
      <c r="P46" s="286"/>
      <c r="Q46" s="287">
        <f>ROUND(P46*$H46,2)</f>
        <v>0</v>
      </c>
      <c r="R46" s="286"/>
      <c r="S46" s="287">
        <f>ROUND(R46*$H46,2)</f>
        <v>0</v>
      </c>
      <c r="T46" s="286"/>
      <c r="U46" s="287">
        <f>ROUND(T46*$H46,2)</f>
        <v>0</v>
      </c>
      <c r="V46" s="286"/>
      <c r="W46" s="287">
        <f>ROUND(V46*$H46,2)</f>
        <v>0</v>
      </c>
      <c r="X46" s="286"/>
      <c r="Y46" s="287">
        <f>ROUND(X46*$H46,2)</f>
        <v>0</v>
      </c>
      <c r="Z46" s="286"/>
      <c r="AA46" s="287">
        <f>ROUND(Z46*$H46,2)</f>
        <v>0</v>
      </c>
      <c r="AB46" s="286"/>
      <c r="AC46" s="287">
        <f>ROUND(AB46*$H46,2)</f>
        <v>0</v>
      </c>
      <c r="AD46" s="286"/>
      <c r="AE46" s="287">
        <f>ROUND(AD46*$H46,2)</f>
        <v>0</v>
      </c>
      <c r="AF46" s="286"/>
      <c r="AG46" s="287">
        <f>ROUND(AF46*$H46,2)</f>
        <v>0</v>
      </c>
      <c r="AH46" s="286"/>
      <c r="AI46" s="287">
        <f>ROUND(AH46*$H46,2)</f>
        <v>0</v>
      </c>
      <c r="AJ46" s="286"/>
      <c r="AK46" s="287">
        <f>ROUND(AJ46*$H46,2)</f>
        <v>0</v>
      </c>
      <c r="AL46" s="286"/>
      <c r="AM46" s="287">
        <f>ROUND(AL46*$H46,2)</f>
        <v>0</v>
      </c>
      <c r="AN46" s="286"/>
      <c r="AO46" s="287">
        <f>ROUND(AN46*$H46,2)</f>
        <v>0</v>
      </c>
      <c r="AP46" s="286"/>
      <c r="AQ46" s="287">
        <f>ROUND(AP46*$H46,2)</f>
        <v>0</v>
      </c>
      <c r="AR46" s="286">
        <f t="shared" si="91"/>
        <v>0</v>
      </c>
      <c r="AS46" s="287">
        <f t="shared" si="92"/>
        <v>0</v>
      </c>
      <c r="AT46" s="286">
        <f t="shared" si="93"/>
        <v>30</v>
      </c>
      <c r="AU46" s="458">
        <f t="shared" si="94"/>
        <v>2130</v>
      </c>
      <c r="AV46" s="496">
        <f t="shared" si="95"/>
        <v>1</v>
      </c>
    </row>
    <row r="47" spans="1:48" s="1" customFormat="1" ht="27.9" customHeight="1" x14ac:dyDescent="0.2">
      <c r="A47"/>
      <c r="B47" s="281" t="s">
        <v>243</v>
      </c>
      <c r="C47" s="78" t="s">
        <v>231</v>
      </c>
      <c r="D47" s="79" t="s">
        <v>1876</v>
      </c>
      <c r="E47" s="80" t="s">
        <v>1877</v>
      </c>
      <c r="F47" s="81" t="s">
        <v>728</v>
      </c>
      <c r="G47" s="82">
        <v>1</v>
      </c>
      <c r="H47" s="83">
        <v>48550</v>
      </c>
      <c r="I47" s="282">
        <f t="shared" si="73"/>
        <v>48550</v>
      </c>
      <c r="J47" s="286"/>
      <c r="K47" s="287">
        <f t="shared" si="74"/>
        <v>0</v>
      </c>
      <c r="L47" s="286"/>
      <c r="M47" s="287">
        <f t="shared" ref="M47:M49" si="96">ROUND(L47*$H47,2)</f>
        <v>0</v>
      </c>
      <c r="N47" s="286"/>
      <c r="O47" s="287">
        <f t="shared" ref="O47:O49" si="97">ROUND(N47*$H47,2)</f>
        <v>0</v>
      </c>
      <c r="P47" s="286"/>
      <c r="Q47" s="287">
        <f t="shared" ref="Q47:Q49" si="98">ROUND(P47*$H47,2)</f>
        <v>0</v>
      </c>
      <c r="R47" s="286"/>
      <c r="S47" s="287">
        <f t="shared" ref="S47:S49" si="99">ROUND(R47*$H47,2)</f>
        <v>0</v>
      </c>
      <c r="T47" s="286"/>
      <c r="U47" s="287">
        <f t="shared" ref="U47:U49" si="100">ROUND(T47*$H47,2)</f>
        <v>0</v>
      </c>
      <c r="V47" s="286"/>
      <c r="W47" s="287">
        <f t="shared" ref="W47:W49" si="101">ROUND(V47*$H47,2)</f>
        <v>0</v>
      </c>
      <c r="X47" s="286"/>
      <c r="Y47" s="287">
        <f t="shared" ref="Y47:Y49" si="102">ROUND(X47*$H47,2)</f>
        <v>0</v>
      </c>
      <c r="Z47" s="286"/>
      <c r="AA47" s="287">
        <f t="shared" ref="AA47:AA49" si="103">ROUND(Z47*$H47,2)</f>
        <v>0</v>
      </c>
      <c r="AB47" s="286"/>
      <c r="AC47" s="287">
        <f t="shared" ref="AC47:AC49" si="104">ROUND(AB47*$H47,2)</f>
        <v>0</v>
      </c>
      <c r="AD47" s="286"/>
      <c r="AE47" s="287">
        <f t="shared" ref="AE47:AE49" si="105">ROUND(AD47*$H47,2)</f>
        <v>0</v>
      </c>
      <c r="AF47" s="286"/>
      <c r="AG47" s="287">
        <f t="shared" ref="AG47:AG49" si="106">ROUND(AF47*$H47,2)</f>
        <v>0</v>
      </c>
      <c r="AH47" s="286"/>
      <c r="AI47" s="287">
        <f t="shared" ref="AI47:AI49" si="107">ROUND(AH47*$H47,2)</f>
        <v>0</v>
      </c>
      <c r="AJ47" s="286"/>
      <c r="AK47" s="287">
        <f t="shared" ref="AK47:AK49" si="108">ROUND(AJ47*$H47,2)</f>
        <v>0</v>
      </c>
      <c r="AL47" s="286"/>
      <c r="AM47" s="287">
        <f t="shared" ref="AM47:AM49" si="109">ROUND(AL47*$H47,2)</f>
        <v>0</v>
      </c>
      <c r="AN47" s="286"/>
      <c r="AO47" s="287">
        <f t="shared" ref="AO47:AO49" si="110">ROUND(AN47*$H47,2)</f>
        <v>0</v>
      </c>
      <c r="AP47" s="286"/>
      <c r="AQ47" s="287">
        <f t="shared" ref="AQ47:AQ49" si="111">ROUND(AP47*$H47,2)</f>
        <v>0</v>
      </c>
      <c r="AR47" s="286">
        <f t="shared" si="91"/>
        <v>0</v>
      </c>
      <c r="AS47" s="287">
        <f t="shared" si="92"/>
        <v>0</v>
      </c>
      <c r="AT47" s="286">
        <f t="shared" si="93"/>
        <v>1</v>
      </c>
      <c r="AU47" s="458">
        <f t="shared" si="94"/>
        <v>48550</v>
      </c>
      <c r="AV47" s="496">
        <f t="shared" si="95"/>
        <v>1</v>
      </c>
    </row>
    <row r="48" spans="1:48" s="1" customFormat="1" ht="27.9" customHeight="1" x14ac:dyDescent="0.2">
      <c r="A48"/>
      <c r="B48" s="281" t="s">
        <v>249</v>
      </c>
      <c r="C48" s="78" t="s">
        <v>231</v>
      </c>
      <c r="D48" s="79" t="s">
        <v>1878</v>
      </c>
      <c r="E48" s="80" t="s">
        <v>1879</v>
      </c>
      <c r="F48" s="81" t="s">
        <v>220</v>
      </c>
      <c r="G48" s="82">
        <v>80</v>
      </c>
      <c r="H48" s="83">
        <v>83</v>
      </c>
      <c r="I48" s="282">
        <f t="shared" si="73"/>
        <v>6640</v>
      </c>
      <c r="J48" s="286"/>
      <c r="K48" s="287">
        <f t="shared" si="74"/>
        <v>0</v>
      </c>
      <c r="L48" s="286"/>
      <c r="M48" s="287">
        <f t="shared" si="96"/>
        <v>0</v>
      </c>
      <c r="N48" s="286"/>
      <c r="O48" s="287">
        <f t="shared" si="97"/>
        <v>0</v>
      </c>
      <c r="P48" s="286"/>
      <c r="Q48" s="287">
        <f t="shared" si="98"/>
        <v>0</v>
      </c>
      <c r="R48" s="286"/>
      <c r="S48" s="287">
        <f t="shared" si="99"/>
        <v>0</v>
      </c>
      <c r="T48" s="286"/>
      <c r="U48" s="287">
        <f t="shared" si="100"/>
        <v>0</v>
      </c>
      <c r="V48" s="286"/>
      <c r="W48" s="287">
        <f t="shared" si="101"/>
        <v>0</v>
      </c>
      <c r="X48" s="286"/>
      <c r="Y48" s="287">
        <f t="shared" si="102"/>
        <v>0</v>
      </c>
      <c r="Z48" s="286"/>
      <c r="AA48" s="287">
        <f t="shared" si="103"/>
        <v>0</v>
      </c>
      <c r="AB48" s="286"/>
      <c r="AC48" s="287">
        <f t="shared" si="104"/>
        <v>0</v>
      </c>
      <c r="AD48" s="286"/>
      <c r="AE48" s="287">
        <f t="shared" si="105"/>
        <v>0</v>
      </c>
      <c r="AF48" s="286"/>
      <c r="AG48" s="287">
        <f t="shared" si="106"/>
        <v>0</v>
      </c>
      <c r="AH48" s="286"/>
      <c r="AI48" s="287">
        <f t="shared" si="107"/>
        <v>0</v>
      </c>
      <c r="AJ48" s="286"/>
      <c r="AK48" s="287">
        <f t="shared" si="108"/>
        <v>0</v>
      </c>
      <c r="AL48" s="286"/>
      <c r="AM48" s="287">
        <f t="shared" si="109"/>
        <v>0</v>
      </c>
      <c r="AN48" s="286"/>
      <c r="AO48" s="287">
        <f t="shared" si="110"/>
        <v>0</v>
      </c>
      <c r="AP48" s="286"/>
      <c r="AQ48" s="287">
        <f t="shared" si="111"/>
        <v>0</v>
      </c>
      <c r="AR48" s="286">
        <f t="shared" si="91"/>
        <v>0</v>
      </c>
      <c r="AS48" s="287">
        <f t="shared" si="92"/>
        <v>0</v>
      </c>
      <c r="AT48" s="286">
        <f t="shared" si="93"/>
        <v>80</v>
      </c>
      <c r="AU48" s="458">
        <f t="shared" si="94"/>
        <v>6640</v>
      </c>
      <c r="AV48" s="496">
        <f t="shared" si="95"/>
        <v>1</v>
      </c>
    </row>
    <row r="49" spans="1:48" s="1" customFormat="1" ht="27.9" customHeight="1" thickBot="1" x14ac:dyDescent="0.25">
      <c r="A49"/>
      <c r="B49" s="281" t="s">
        <v>256</v>
      </c>
      <c r="C49" s="78" t="s">
        <v>231</v>
      </c>
      <c r="D49" s="79" t="s">
        <v>1880</v>
      </c>
      <c r="E49" s="80" t="s">
        <v>1881</v>
      </c>
      <c r="F49" s="81" t="s">
        <v>220</v>
      </c>
      <c r="G49" s="82">
        <v>80</v>
      </c>
      <c r="H49" s="83">
        <v>115</v>
      </c>
      <c r="I49" s="282">
        <f t="shared" si="73"/>
        <v>9200</v>
      </c>
      <c r="J49" s="286"/>
      <c r="K49" s="287">
        <f t="shared" si="74"/>
        <v>0</v>
      </c>
      <c r="L49" s="286"/>
      <c r="M49" s="287">
        <f t="shared" si="96"/>
        <v>0</v>
      </c>
      <c r="N49" s="286"/>
      <c r="O49" s="287">
        <f t="shared" si="97"/>
        <v>0</v>
      </c>
      <c r="P49" s="286"/>
      <c r="Q49" s="287">
        <f t="shared" si="98"/>
        <v>0</v>
      </c>
      <c r="R49" s="286"/>
      <c r="S49" s="287">
        <f t="shared" si="99"/>
        <v>0</v>
      </c>
      <c r="T49" s="286"/>
      <c r="U49" s="287">
        <f t="shared" si="100"/>
        <v>0</v>
      </c>
      <c r="V49" s="286"/>
      <c r="W49" s="287">
        <f t="shared" si="101"/>
        <v>0</v>
      </c>
      <c r="X49" s="286"/>
      <c r="Y49" s="287">
        <f t="shared" si="102"/>
        <v>0</v>
      </c>
      <c r="Z49" s="286"/>
      <c r="AA49" s="287">
        <f t="shared" si="103"/>
        <v>0</v>
      </c>
      <c r="AB49" s="286"/>
      <c r="AC49" s="287">
        <f t="shared" si="104"/>
        <v>0</v>
      </c>
      <c r="AD49" s="286"/>
      <c r="AE49" s="287">
        <f t="shared" si="105"/>
        <v>0</v>
      </c>
      <c r="AF49" s="286"/>
      <c r="AG49" s="287">
        <f t="shared" si="106"/>
        <v>0</v>
      </c>
      <c r="AH49" s="286"/>
      <c r="AI49" s="287">
        <f t="shared" si="107"/>
        <v>0</v>
      </c>
      <c r="AJ49" s="286"/>
      <c r="AK49" s="287">
        <f t="shared" si="108"/>
        <v>0</v>
      </c>
      <c r="AL49" s="286"/>
      <c r="AM49" s="287">
        <f t="shared" si="109"/>
        <v>0</v>
      </c>
      <c r="AN49" s="286"/>
      <c r="AO49" s="287">
        <f t="shared" si="110"/>
        <v>0</v>
      </c>
      <c r="AP49" s="286"/>
      <c r="AQ49" s="287">
        <f t="shared" si="111"/>
        <v>0</v>
      </c>
      <c r="AR49" s="286">
        <f t="shared" si="91"/>
        <v>0</v>
      </c>
      <c r="AS49" s="287">
        <f t="shared" si="92"/>
        <v>0</v>
      </c>
      <c r="AT49" s="286">
        <f t="shared" si="93"/>
        <v>80</v>
      </c>
      <c r="AU49" s="458">
        <f t="shared" si="94"/>
        <v>9200</v>
      </c>
      <c r="AV49" s="496">
        <f t="shared" si="95"/>
        <v>1</v>
      </c>
    </row>
    <row r="50" spans="1:48" s="1" customFormat="1" ht="27.9" customHeight="1" thickBot="1" x14ac:dyDescent="0.25">
      <c r="A50"/>
      <c r="B50" s="285"/>
      <c r="C50" s="219"/>
      <c r="D50" s="219"/>
      <c r="E50" s="219"/>
      <c r="F50" s="219"/>
      <c r="G50" s="219"/>
      <c r="H50" s="219"/>
      <c r="I50" s="208"/>
      <c r="J50" s="757" t="s">
        <v>2350</v>
      </c>
      <c r="K50" s="758"/>
      <c r="L50" s="761" t="s">
        <v>2351</v>
      </c>
      <c r="M50" s="758"/>
      <c r="N50" s="757" t="s">
        <v>2352</v>
      </c>
      <c r="O50" s="758"/>
      <c r="P50" s="757" t="s">
        <v>2353</v>
      </c>
      <c r="Q50" s="758"/>
      <c r="R50" s="757" t="s">
        <v>2354</v>
      </c>
      <c r="S50" s="758"/>
      <c r="T50" s="757" t="s">
        <v>2355</v>
      </c>
      <c r="U50" s="758"/>
      <c r="V50" s="757" t="s">
        <v>2356</v>
      </c>
      <c r="W50" s="758"/>
      <c r="X50" s="757" t="s">
        <v>2357</v>
      </c>
      <c r="Y50" s="758"/>
      <c r="Z50" s="757" t="s">
        <v>2358</v>
      </c>
      <c r="AA50" s="758"/>
      <c r="AB50" s="757" t="s">
        <v>2359</v>
      </c>
      <c r="AC50" s="758"/>
      <c r="AD50" s="757" t="s">
        <v>2360</v>
      </c>
      <c r="AE50" s="758"/>
      <c r="AF50" s="757" t="s">
        <v>2361</v>
      </c>
      <c r="AG50" s="758"/>
      <c r="AH50" s="757" t="s">
        <v>2362</v>
      </c>
      <c r="AI50" s="758"/>
      <c r="AJ50" s="757" t="s">
        <v>2363</v>
      </c>
      <c r="AK50" s="758"/>
      <c r="AL50" s="757" t="s">
        <v>2364</v>
      </c>
      <c r="AM50" s="758"/>
      <c r="AN50" s="757" t="s">
        <v>2365</v>
      </c>
      <c r="AO50" s="758"/>
      <c r="AP50" s="757" t="s">
        <v>2366</v>
      </c>
      <c r="AQ50" s="758"/>
      <c r="AR50" s="757" t="s">
        <v>2367</v>
      </c>
      <c r="AS50" s="758"/>
      <c r="AT50" s="757" t="s">
        <v>2368</v>
      </c>
      <c r="AU50" s="769"/>
      <c r="AV50" s="449" t="s">
        <v>2369</v>
      </c>
    </row>
    <row r="51" spans="1:48" s="1" customFormat="1" ht="27.9" customHeight="1" thickBot="1" x14ac:dyDescent="0.25">
      <c r="A51"/>
      <c r="B51" s="285"/>
      <c r="C51" s="219"/>
      <c r="D51" s="219"/>
      <c r="E51" s="219"/>
      <c r="F51" s="219"/>
      <c r="G51" s="219"/>
      <c r="H51" s="219"/>
      <c r="I51" s="208"/>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48" t="s">
        <v>2370</v>
      </c>
      <c r="AV51" s="482" t="s">
        <v>66</v>
      </c>
    </row>
    <row r="52" spans="1:48" s="1" customFormat="1" ht="27.9" customHeight="1" thickBot="1" x14ac:dyDescent="0.35">
      <c r="A52"/>
      <c r="B52" s="242"/>
      <c r="C52" s="243" t="s">
        <v>26</v>
      </c>
      <c r="D52" s="244" t="s">
        <v>1882</v>
      </c>
      <c r="E52" s="244" t="s">
        <v>1197</v>
      </c>
      <c r="F52" s="42"/>
      <c r="G52" s="42"/>
      <c r="H52" s="245"/>
      <c r="I52" s="246">
        <f>BI180</f>
        <v>59530</v>
      </c>
      <c r="J52" s="188"/>
      <c r="K52" s="188">
        <f>K53+K54+K55+K56+K57+K58+K59+K60+K61+K62+K63</f>
        <v>0</v>
      </c>
      <c r="L52" s="188"/>
      <c r="M52" s="188">
        <f>M53+M54+M55+M56+M57+M58+M59+M60+M61+M62+M63</f>
        <v>0</v>
      </c>
      <c r="N52" s="188"/>
      <c r="O52" s="188">
        <f>O53+O54+O55+O56+O57+O58+O59+O60+O61+O62+O63</f>
        <v>0</v>
      </c>
      <c r="P52" s="188"/>
      <c r="Q52" s="188">
        <f>Q53+Q54+Q55+Q56+Q57+Q58+Q59+Q60+Q61+Q62+Q63</f>
        <v>0</v>
      </c>
      <c r="R52" s="188"/>
      <c r="S52" s="188">
        <f>S53+S54+S55+S56+S57+S58+S59+S60+S61+S62+S63</f>
        <v>0</v>
      </c>
      <c r="T52" s="188"/>
      <c r="U52" s="188">
        <f>U53+U54+U55+U56+U57+U58+U59+U60+U61+U62+U63</f>
        <v>0</v>
      </c>
      <c r="V52" s="188"/>
      <c r="W52" s="188">
        <f>W53+W54+W55+W56+W57+W58+W59+W60+W61+W62+W63</f>
        <v>0</v>
      </c>
      <c r="X52" s="188"/>
      <c r="Y52" s="188">
        <f>Y53+Y54+Y55+Y56+Y57+Y58+Y59+Y60+Y61+Y62+Y63</f>
        <v>0</v>
      </c>
      <c r="Z52" s="188"/>
      <c r="AA52" s="188">
        <f>AA53+AA54+AA55+AA56+AA57+AA58+AA59+AA60+AA61+AA62+AA63</f>
        <v>0</v>
      </c>
      <c r="AB52" s="188"/>
      <c r="AC52" s="188">
        <f>AC53+AC54+AC55+AC56+AC57+AC58+AC59+AC60+AC61+AC62+AC63</f>
        <v>0</v>
      </c>
      <c r="AD52" s="188"/>
      <c r="AE52" s="188">
        <f>AE53+AE54+AE55+AE56+AE57+AE58+AE59+AE60+AE61+AE62+AE63</f>
        <v>0</v>
      </c>
      <c r="AF52" s="188"/>
      <c r="AG52" s="188">
        <f>AG53+AG54+AG55+AG56+AG57+AG58+AG59+AG60+AG61+AG62+AG63</f>
        <v>0</v>
      </c>
      <c r="AH52" s="188"/>
      <c r="AI52" s="188">
        <f>AI53+AI54+AI55+AI56+AI57+AI58+AI59+AI60+AI61+AI62+AI63</f>
        <v>0</v>
      </c>
      <c r="AJ52" s="188"/>
      <c r="AK52" s="188">
        <f>AK53+AK54+AK55+AK56+AK57+AK58+AK59+AK60+AK61+AK62+AK63</f>
        <v>0</v>
      </c>
      <c r="AL52" s="188"/>
      <c r="AM52" s="188">
        <f>AM53+AM54+AM55+AM56+AM57+AM58+AM59+AM60+AM61+AM62+AM63</f>
        <v>0</v>
      </c>
      <c r="AN52" s="188"/>
      <c r="AO52" s="188">
        <f>AO53+AO54+AO55+AO56+AO57+AO58+AO59+AO60+AO61+AO62+AO63</f>
        <v>0</v>
      </c>
      <c r="AP52" s="188"/>
      <c r="AQ52" s="188">
        <f>AQ53+AQ54+AQ55+AQ56+AQ57+AQ58+AQ59+AQ60+AQ61+AQ62+AQ63</f>
        <v>0</v>
      </c>
      <c r="AR52" s="188"/>
      <c r="AS52" s="188">
        <f>AS53+AS54+AS55+AS56+AS57+AS58+AS59+AS60+AS61+AS62+AS63</f>
        <v>0</v>
      </c>
      <c r="AT52" s="188"/>
      <c r="AU52" s="447">
        <f>AU53+AU54+AU55+AU56+AU57+AU58+AU59+AU60+AU61+AU62+AU63</f>
        <v>59530</v>
      </c>
      <c r="AV52" s="475">
        <f t="shared" ref="AV52" si="112">AU52/I52</f>
        <v>1</v>
      </c>
    </row>
    <row r="53" spans="1:48" s="1" customFormat="1" ht="30" customHeight="1" x14ac:dyDescent="0.2">
      <c r="A53"/>
      <c r="B53" s="283" t="s">
        <v>261</v>
      </c>
      <c r="C53" s="48" t="s">
        <v>80</v>
      </c>
      <c r="D53" s="49" t="s">
        <v>1883</v>
      </c>
      <c r="E53" s="50" t="s">
        <v>1884</v>
      </c>
      <c r="F53" s="51" t="s">
        <v>728</v>
      </c>
      <c r="G53" s="52">
        <v>1</v>
      </c>
      <c r="H53" s="53">
        <v>4200</v>
      </c>
      <c r="I53" s="284">
        <f t="shared" ref="I53:I63" si="113">ROUND(H53*G53,2)</f>
        <v>4200</v>
      </c>
      <c r="J53" s="286"/>
      <c r="K53" s="287">
        <f t="shared" ref="K53:K63" si="114">ROUND(J53*$H53,2)</f>
        <v>0</v>
      </c>
      <c r="L53" s="286"/>
      <c r="M53" s="287">
        <f t="shared" ref="M53:M63" si="115">ROUND(L53*$H53,2)</f>
        <v>0</v>
      </c>
      <c r="N53" s="286"/>
      <c r="O53" s="287">
        <f t="shared" ref="O53:O63" si="116">ROUND(N53*$H53,2)</f>
        <v>0</v>
      </c>
      <c r="P53" s="286"/>
      <c r="Q53" s="287">
        <f t="shared" ref="Q53:Q63" si="117">ROUND(P53*$H53,2)</f>
        <v>0</v>
      </c>
      <c r="R53" s="286"/>
      <c r="S53" s="287">
        <f t="shared" ref="S53:S63" si="118">ROUND(R53*$H53,2)</f>
        <v>0</v>
      </c>
      <c r="T53" s="286"/>
      <c r="U53" s="287">
        <f t="shared" ref="U53:U63" si="119">ROUND(T53*$H53,2)</f>
        <v>0</v>
      </c>
      <c r="V53" s="286"/>
      <c r="W53" s="287">
        <f t="shared" ref="W53:W63" si="120">ROUND(V53*$H53,2)</f>
        <v>0</v>
      </c>
      <c r="X53" s="286"/>
      <c r="Y53" s="287">
        <f t="shared" ref="Y53:Y63" si="121">ROUND(X53*$H53,2)</f>
        <v>0</v>
      </c>
      <c r="Z53" s="286"/>
      <c r="AA53" s="287">
        <f t="shared" ref="AA53:AA63" si="122">ROUND(Z53*$H53,2)</f>
        <v>0</v>
      </c>
      <c r="AB53" s="286"/>
      <c r="AC53" s="287">
        <f t="shared" ref="AC53:AC63" si="123">ROUND(AB53*$H53,2)</f>
        <v>0</v>
      </c>
      <c r="AD53" s="286"/>
      <c r="AE53" s="287">
        <f t="shared" ref="AE53:AE63" si="124">ROUND(AD53*$H53,2)</f>
        <v>0</v>
      </c>
      <c r="AF53" s="286"/>
      <c r="AG53" s="287">
        <f t="shared" ref="AG53:AG63" si="125">ROUND(AF53*$H53,2)</f>
        <v>0</v>
      </c>
      <c r="AH53" s="286"/>
      <c r="AI53" s="287">
        <f t="shared" ref="AI53:AI63" si="126">ROUND(AH53*$H53,2)</f>
        <v>0</v>
      </c>
      <c r="AJ53" s="286"/>
      <c r="AK53" s="287">
        <f t="shared" ref="AK53:AK63" si="127">ROUND(AJ53*$H53,2)</f>
        <v>0</v>
      </c>
      <c r="AL53" s="286"/>
      <c r="AM53" s="287">
        <f t="shared" ref="AM53:AM63" si="128">ROUND(AL53*$H53,2)</f>
        <v>0</v>
      </c>
      <c r="AN53" s="286"/>
      <c r="AO53" s="287">
        <f t="shared" ref="AO53:AO63" si="129">ROUND(AN53*$H53,2)</f>
        <v>0</v>
      </c>
      <c r="AP53" s="286"/>
      <c r="AQ53" s="287">
        <f t="shared" ref="AQ53:AQ63" si="130">ROUND(AP53*$H53,2)</f>
        <v>0</v>
      </c>
      <c r="AR53" s="286">
        <f t="shared" ref="AR53:AR63" si="131">SUM(J53,L53,N53,P53,R53,T53,V53,X53,Z53,AB53,AD53,AF53,AH53,AJ53,AL53,AN53,AP53)</f>
        <v>0</v>
      </c>
      <c r="AS53" s="287">
        <f t="shared" ref="AS53:AS63" si="132">AR53*$H53</f>
        <v>0</v>
      </c>
      <c r="AT53" s="286">
        <f t="shared" ref="AT53:AT63" si="133">$G53-AR53</f>
        <v>1</v>
      </c>
      <c r="AU53" s="458">
        <f t="shared" ref="AU53:AU63" si="134">AT53*$H53</f>
        <v>4200</v>
      </c>
      <c r="AV53" s="496">
        <f t="shared" ref="AV53:AV63" si="135">AU53/I53</f>
        <v>1</v>
      </c>
    </row>
    <row r="54" spans="1:48" s="1" customFormat="1" ht="30" customHeight="1" x14ac:dyDescent="0.2">
      <c r="A54"/>
      <c r="B54" s="283" t="s">
        <v>267</v>
      </c>
      <c r="C54" s="48" t="s">
        <v>80</v>
      </c>
      <c r="D54" s="49" t="s">
        <v>1885</v>
      </c>
      <c r="E54" s="50" t="s">
        <v>1886</v>
      </c>
      <c r="F54" s="51" t="s">
        <v>728</v>
      </c>
      <c r="G54" s="52">
        <v>1</v>
      </c>
      <c r="H54" s="53">
        <v>2500</v>
      </c>
      <c r="I54" s="284">
        <f t="shared" si="113"/>
        <v>2500</v>
      </c>
      <c r="J54" s="286"/>
      <c r="K54" s="287">
        <f t="shared" si="114"/>
        <v>0</v>
      </c>
      <c r="L54" s="286"/>
      <c r="M54" s="287">
        <f t="shared" si="115"/>
        <v>0</v>
      </c>
      <c r="N54" s="286"/>
      <c r="O54" s="287">
        <f t="shared" si="116"/>
        <v>0</v>
      </c>
      <c r="P54" s="286"/>
      <c r="Q54" s="287">
        <f t="shared" si="117"/>
        <v>0</v>
      </c>
      <c r="R54" s="286"/>
      <c r="S54" s="287">
        <f t="shared" si="118"/>
        <v>0</v>
      </c>
      <c r="T54" s="286"/>
      <c r="U54" s="287">
        <f t="shared" si="119"/>
        <v>0</v>
      </c>
      <c r="V54" s="286"/>
      <c r="W54" s="287">
        <f t="shared" si="120"/>
        <v>0</v>
      </c>
      <c r="X54" s="286"/>
      <c r="Y54" s="287">
        <f t="shared" si="121"/>
        <v>0</v>
      </c>
      <c r="Z54" s="286"/>
      <c r="AA54" s="287">
        <f t="shared" si="122"/>
        <v>0</v>
      </c>
      <c r="AB54" s="286"/>
      <c r="AC54" s="287">
        <f t="shared" si="123"/>
        <v>0</v>
      </c>
      <c r="AD54" s="286"/>
      <c r="AE54" s="287">
        <f t="shared" si="124"/>
        <v>0</v>
      </c>
      <c r="AF54" s="286"/>
      <c r="AG54" s="287">
        <f t="shared" si="125"/>
        <v>0</v>
      </c>
      <c r="AH54" s="286"/>
      <c r="AI54" s="287">
        <f t="shared" si="126"/>
        <v>0</v>
      </c>
      <c r="AJ54" s="286"/>
      <c r="AK54" s="287">
        <f t="shared" si="127"/>
        <v>0</v>
      </c>
      <c r="AL54" s="286"/>
      <c r="AM54" s="287">
        <f t="shared" si="128"/>
        <v>0</v>
      </c>
      <c r="AN54" s="286"/>
      <c r="AO54" s="287">
        <f t="shared" si="129"/>
        <v>0</v>
      </c>
      <c r="AP54" s="286"/>
      <c r="AQ54" s="287">
        <f t="shared" si="130"/>
        <v>0</v>
      </c>
      <c r="AR54" s="286">
        <f t="shared" si="131"/>
        <v>0</v>
      </c>
      <c r="AS54" s="287">
        <f t="shared" si="132"/>
        <v>0</v>
      </c>
      <c r="AT54" s="286">
        <f t="shared" si="133"/>
        <v>1</v>
      </c>
      <c r="AU54" s="458">
        <f t="shared" si="134"/>
        <v>2500</v>
      </c>
      <c r="AV54" s="496">
        <f t="shared" si="135"/>
        <v>1</v>
      </c>
    </row>
    <row r="55" spans="1:48" ht="30" customHeight="1" x14ac:dyDescent="0.2">
      <c r="B55" s="283" t="s">
        <v>273</v>
      </c>
      <c r="C55" s="48" t="s">
        <v>80</v>
      </c>
      <c r="D55" s="49" t="s">
        <v>1887</v>
      </c>
      <c r="E55" s="50" t="s">
        <v>1888</v>
      </c>
      <c r="F55" s="51" t="s">
        <v>728</v>
      </c>
      <c r="G55" s="52">
        <v>1</v>
      </c>
      <c r="H55" s="53">
        <v>3150</v>
      </c>
      <c r="I55" s="284">
        <f t="shared" si="113"/>
        <v>3150</v>
      </c>
      <c r="J55" s="286"/>
      <c r="K55" s="287">
        <f t="shared" si="114"/>
        <v>0</v>
      </c>
      <c r="L55" s="286"/>
      <c r="M55" s="287">
        <f t="shared" si="115"/>
        <v>0</v>
      </c>
      <c r="N55" s="286"/>
      <c r="O55" s="287">
        <f t="shared" si="116"/>
        <v>0</v>
      </c>
      <c r="P55" s="286"/>
      <c r="Q55" s="287">
        <f t="shared" si="117"/>
        <v>0</v>
      </c>
      <c r="R55" s="286"/>
      <c r="S55" s="287">
        <f t="shared" si="118"/>
        <v>0</v>
      </c>
      <c r="T55" s="286"/>
      <c r="U55" s="287">
        <f t="shared" si="119"/>
        <v>0</v>
      </c>
      <c r="V55" s="286"/>
      <c r="W55" s="287">
        <f t="shared" si="120"/>
        <v>0</v>
      </c>
      <c r="X55" s="286"/>
      <c r="Y55" s="287">
        <f t="shared" si="121"/>
        <v>0</v>
      </c>
      <c r="Z55" s="286"/>
      <c r="AA55" s="287">
        <f t="shared" si="122"/>
        <v>0</v>
      </c>
      <c r="AB55" s="286"/>
      <c r="AC55" s="287">
        <f t="shared" si="123"/>
        <v>0</v>
      </c>
      <c r="AD55" s="286"/>
      <c r="AE55" s="287">
        <f t="shared" si="124"/>
        <v>0</v>
      </c>
      <c r="AF55" s="286"/>
      <c r="AG55" s="287">
        <f t="shared" si="125"/>
        <v>0</v>
      </c>
      <c r="AH55" s="286"/>
      <c r="AI55" s="287">
        <f t="shared" si="126"/>
        <v>0</v>
      </c>
      <c r="AJ55" s="286"/>
      <c r="AK55" s="287">
        <f t="shared" si="127"/>
        <v>0</v>
      </c>
      <c r="AL55" s="286"/>
      <c r="AM55" s="287">
        <f t="shared" si="128"/>
        <v>0</v>
      </c>
      <c r="AN55" s="286"/>
      <c r="AO55" s="287">
        <f t="shared" si="129"/>
        <v>0</v>
      </c>
      <c r="AP55" s="286"/>
      <c r="AQ55" s="287">
        <f t="shared" si="130"/>
        <v>0</v>
      </c>
      <c r="AR55" s="286">
        <f t="shared" si="131"/>
        <v>0</v>
      </c>
      <c r="AS55" s="287">
        <f t="shared" si="132"/>
        <v>0</v>
      </c>
      <c r="AT55" s="286">
        <f t="shared" si="133"/>
        <v>1</v>
      </c>
      <c r="AU55" s="458">
        <f t="shared" si="134"/>
        <v>3150</v>
      </c>
      <c r="AV55" s="496">
        <f t="shared" si="135"/>
        <v>1</v>
      </c>
    </row>
    <row r="56" spans="1:48" ht="30" customHeight="1" x14ac:dyDescent="0.2">
      <c r="B56" s="283" t="s">
        <v>280</v>
      </c>
      <c r="C56" s="48" t="s">
        <v>80</v>
      </c>
      <c r="D56" s="49" t="s">
        <v>1889</v>
      </c>
      <c r="E56" s="50" t="s">
        <v>1890</v>
      </c>
      <c r="F56" s="51" t="s">
        <v>728</v>
      </c>
      <c r="G56" s="52">
        <v>1</v>
      </c>
      <c r="H56" s="53">
        <v>1680</v>
      </c>
      <c r="I56" s="284">
        <f t="shared" si="113"/>
        <v>1680</v>
      </c>
      <c r="J56" s="286"/>
      <c r="K56" s="287">
        <f t="shared" si="114"/>
        <v>0</v>
      </c>
      <c r="L56" s="286"/>
      <c r="M56" s="287">
        <f t="shared" si="115"/>
        <v>0</v>
      </c>
      <c r="N56" s="286"/>
      <c r="O56" s="287">
        <f t="shared" si="116"/>
        <v>0</v>
      </c>
      <c r="P56" s="286"/>
      <c r="Q56" s="287">
        <f t="shared" si="117"/>
        <v>0</v>
      </c>
      <c r="R56" s="286"/>
      <c r="S56" s="287">
        <f t="shared" si="118"/>
        <v>0</v>
      </c>
      <c r="T56" s="286"/>
      <c r="U56" s="287">
        <f t="shared" si="119"/>
        <v>0</v>
      </c>
      <c r="V56" s="286"/>
      <c r="W56" s="287">
        <f t="shared" si="120"/>
        <v>0</v>
      </c>
      <c r="X56" s="286"/>
      <c r="Y56" s="287">
        <f t="shared" si="121"/>
        <v>0</v>
      </c>
      <c r="Z56" s="286"/>
      <c r="AA56" s="287">
        <f t="shared" si="122"/>
        <v>0</v>
      </c>
      <c r="AB56" s="286"/>
      <c r="AC56" s="287">
        <f t="shared" si="123"/>
        <v>0</v>
      </c>
      <c r="AD56" s="286"/>
      <c r="AE56" s="287">
        <f t="shared" si="124"/>
        <v>0</v>
      </c>
      <c r="AF56" s="286"/>
      <c r="AG56" s="287">
        <f t="shared" si="125"/>
        <v>0</v>
      </c>
      <c r="AH56" s="286"/>
      <c r="AI56" s="287">
        <f t="shared" si="126"/>
        <v>0</v>
      </c>
      <c r="AJ56" s="286"/>
      <c r="AK56" s="287">
        <f t="shared" si="127"/>
        <v>0</v>
      </c>
      <c r="AL56" s="286"/>
      <c r="AM56" s="287">
        <f t="shared" si="128"/>
        <v>0</v>
      </c>
      <c r="AN56" s="286"/>
      <c r="AO56" s="287">
        <f t="shared" si="129"/>
        <v>0</v>
      </c>
      <c r="AP56" s="286"/>
      <c r="AQ56" s="287">
        <f t="shared" si="130"/>
        <v>0</v>
      </c>
      <c r="AR56" s="286">
        <f t="shared" si="131"/>
        <v>0</v>
      </c>
      <c r="AS56" s="287">
        <f t="shared" si="132"/>
        <v>0</v>
      </c>
      <c r="AT56" s="286">
        <f t="shared" si="133"/>
        <v>1</v>
      </c>
      <c r="AU56" s="458">
        <f t="shared" si="134"/>
        <v>1680</v>
      </c>
      <c r="AV56" s="496">
        <f t="shared" si="135"/>
        <v>1</v>
      </c>
    </row>
    <row r="57" spans="1:48" ht="30" customHeight="1" x14ac:dyDescent="0.2">
      <c r="B57" s="283" t="s">
        <v>287</v>
      </c>
      <c r="C57" s="48" t="s">
        <v>80</v>
      </c>
      <c r="D57" s="49" t="s">
        <v>1891</v>
      </c>
      <c r="E57" s="50" t="s">
        <v>1892</v>
      </c>
      <c r="F57" s="51" t="s">
        <v>728</v>
      </c>
      <c r="G57" s="52">
        <v>1</v>
      </c>
      <c r="H57" s="53">
        <v>8500</v>
      </c>
      <c r="I57" s="284">
        <f t="shared" si="113"/>
        <v>8500</v>
      </c>
      <c r="J57" s="286"/>
      <c r="K57" s="287">
        <f t="shared" si="114"/>
        <v>0</v>
      </c>
      <c r="L57" s="286"/>
      <c r="M57" s="287">
        <f t="shared" si="115"/>
        <v>0</v>
      </c>
      <c r="N57" s="286"/>
      <c r="O57" s="287">
        <f t="shared" si="116"/>
        <v>0</v>
      </c>
      <c r="P57" s="286"/>
      <c r="Q57" s="287">
        <f t="shared" si="117"/>
        <v>0</v>
      </c>
      <c r="R57" s="286"/>
      <c r="S57" s="287">
        <f t="shared" si="118"/>
        <v>0</v>
      </c>
      <c r="T57" s="286"/>
      <c r="U57" s="287">
        <f t="shared" si="119"/>
        <v>0</v>
      </c>
      <c r="V57" s="286"/>
      <c r="W57" s="287">
        <f t="shared" si="120"/>
        <v>0</v>
      </c>
      <c r="X57" s="286"/>
      <c r="Y57" s="287">
        <f t="shared" si="121"/>
        <v>0</v>
      </c>
      <c r="Z57" s="286"/>
      <c r="AA57" s="287">
        <f t="shared" si="122"/>
        <v>0</v>
      </c>
      <c r="AB57" s="286"/>
      <c r="AC57" s="287">
        <f t="shared" si="123"/>
        <v>0</v>
      </c>
      <c r="AD57" s="286"/>
      <c r="AE57" s="287">
        <f t="shared" si="124"/>
        <v>0</v>
      </c>
      <c r="AF57" s="286"/>
      <c r="AG57" s="287">
        <f t="shared" si="125"/>
        <v>0</v>
      </c>
      <c r="AH57" s="286"/>
      <c r="AI57" s="287">
        <f t="shared" si="126"/>
        <v>0</v>
      </c>
      <c r="AJ57" s="286"/>
      <c r="AK57" s="287">
        <f t="shared" si="127"/>
        <v>0</v>
      </c>
      <c r="AL57" s="286"/>
      <c r="AM57" s="287">
        <f t="shared" si="128"/>
        <v>0</v>
      </c>
      <c r="AN57" s="286"/>
      <c r="AO57" s="287">
        <f t="shared" si="129"/>
        <v>0</v>
      </c>
      <c r="AP57" s="286"/>
      <c r="AQ57" s="287">
        <f t="shared" si="130"/>
        <v>0</v>
      </c>
      <c r="AR57" s="286">
        <f t="shared" si="131"/>
        <v>0</v>
      </c>
      <c r="AS57" s="287">
        <f t="shared" si="132"/>
        <v>0</v>
      </c>
      <c r="AT57" s="286">
        <f t="shared" si="133"/>
        <v>1</v>
      </c>
      <c r="AU57" s="458">
        <f t="shared" si="134"/>
        <v>8500</v>
      </c>
      <c r="AV57" s="496">
        <f t="shared" si="135"/>
        <v>1</v>
      </c>
    </row>
    <row r="58" spans="1:48" ht="30" customHeight="1" x14ac:dyDescent="0.2">
      <c r="B58" s="283" t="s">
        <v>293</v>
      </c>
      <c r="C58" s="48" t="s">
        <v>80</v>
      </c>
      <c r="D58" s="49" t="s">
        <v>1893</v>
      </c>
      <c r="E58" s="50" t="s">
        <v>1894</v>
      </c>
      <c r="F58" s="51" t="s">
        <v>728</v>
      </c>
      <c r="G58" s="52">
        <v>1</v>
      </c>
      <c r="H58" s="53">
        <v>3000</v>
      </c>
      <c r="I58" s="284">
        <f t="shared" si="113"/>
        <v>3000</v>
      </c>
      <c r="J58" s="286"/>
      <c r="K58" s="287">
        <f t="shared" si="114"/>
        <v>0</v>
      </c>
      <c r="L58" s="286"/>
      <c r="M58" s="287">
        <f t="shared" si="115"/>
        <v>0</v>
      </c>
      <c r="N58" s="286"/>
      <c r="O58" s="287">
        <f t="shared" si="116"/>
        <v>0</v>
      </c>
      <c r="P58" s="286"/>
      <c r="Q58" s="287">
        <f t="shared" si="117"/>
        <v>0</v>
      </c>
      <c r="R58" s="286"/>
      <c r="S58" s="287">
        <f t="shared" si="118"/>
        <v>0</v>
      </c>
      <c r="T58" s="286"/>
      <c r="U58" s="287">
        <f t="shared" si="119"/>
        <v>0</v>
      </c>
      <c r="V58" s="286"/>
      <c r="W58" s="287">
        <f t="shared" si="120"/>
        <v>0</v>
      </c>
      <c r="X58" s="286"/>
      <c r="Y58" s="287">
        <f t="shared" si="121"/>
        <v>0</v>
      </c>
      <c r="Z58" s="286"/>
      <c r="AA58" s="287">
        <f t="shared" si="122"/>
        <v>0</v>
      </c>
      <c r="AB58" s="286"/>
      <c r="AC58" s="287">
        <f t="shared" si="123"/>
        <v>0</v>
      </c>
      <c r="AD58" s="286"/>
      <c r="AE58" s="287">
        <f t="shared" si="124"/>
        <v>0</v>
      </c>
      <c r="AF58" s="286"/>
      <c r="AG58" s="287">
        <f t="shared" si="125"/>
        <v>0</v>
      </c>
      <c r="AH58" s="286"/>
      <c r="AI58" s="287">
        <f t="shared" si="126"/>
        <v>0</v>
      </c>
      <c r="AJ58" s="286"/>
      <c r="AK58" s="287">
        <f t="shared" si="127"/>
        <v>0</v>
      </c>
      <c r="AL58" s="286"/>
      <c r="AM58" s="287">
        <f t="shared" si="128"/>
        <v>0</v>
      </c>
      <c r="AN58" s="286"/>
      <c r="AO58" s="287">
        <f t="shared" si="129"/>
        <v>0</v>
      </c>
      <c r="AP58" s="286"/>
      <c r="AQ58" s="287">
        <f t="shared" si="130"/>
        <v>0</v>
      </c>
      <c r="AR58" s="286">
        <f t="shared" si="131"/>
        <v>0</v>
      </c>
      <c r="AS58" s="287">
        <f t="shared" si="132"/>
        <v>0</v>
      </c>
      <c r="AT58" s="286">
        <f t="shared" si="133"/>
        <v>1</v>
      </c>
      <c r="AU58" s="458">
        <f t="shared" si="134"/>
        <v>3000</v>
      </c>
      <c r="AV58" s="496">
        <f t="shared" si="135"/>
        <v>1</v>
      </c>
    </row>
    <row r="59" spans="1:48" ht="30" customHeight="1" x14ac:dyDescent="0.2">
      <c r="B59" s="283" t="s">
        <v>299</v>
      </c>
      <c r="C59" s="48" t="s">
        <v>80</v>
      </c>
      <c r="D59" s="49" t="s">
        <v>1895</v>
      </c>
      <c r="E59" s="50" t="s">
        <v>1896</v>
      </c>
      <c r="F59" s="51" t="s">
        <v>728</v>
      </c>
      <c r="G59" s="52">
        <v>1</v>
      </c>
      <c r="H59" s="53">
        <v>5500</v>
      </c>
      <c r="I59" s="284">
        <f t="shared" si="113"/>
        <v>5500</v>
      </c>
      <c r="J59" s="286"/>
      <c r="K59" s="287">
        <f t="shared" si="114"/>
        <v>0</v>
      </c>
      <c r="L59" s="286"/>
      <c r="M59" s="287">
        <f t="shared" si="115"/>
        <v>0</v>
      </c>
      <c r="N59" s="286"/>
      <c r="O59" s="287">
        <f t="shared" si="116"/>
        <v>0</v>
      </c>
      <c r="P59" s="286"/>
      <c r="Q59" s="287">
        <f t="shared" si="117"/>
        <v>0</v>
      </c>
      <c r="R59" s="286"/>
      <c r="S59" s="287">
        <f t="shared" si="118"/>
        <v>0</v>
      </c>
      <c r="T59" s="286"/>
      <c r="U59" s="287">
        <f t="shared" si="119"/>
        <v>0</v>
      </c>
      <c r="V59" s="286"/>
      <c r="W59" s="287">
        <f t="shared" si="120"/>
        <v>0</v>
      </c>
      <c r="X59" s="286"/>
      <c r="Y59" s="287">
        <f t="shared" si="121"/>
        <v>0</v>
      </c>
      <c r="Z59" s="286"/>
      <c r="AA59" s="287">
        <f t="shared" si="122"/>
        <v>0</v>
      </c>
      <c r="AB59" s="286"/>
      <c r="AC59" s="287">
        <f t="shared" si="123"/>
        <v>0</v>
      </c>
      <c r="AD59" s="286"/>
      <c r="AE59" s="287">
        <f t="shared" si="124"/>
        <v>0</v>
      </c>
      <c r="AF59" s="286"/>
      <c r="AG59" s="287">
        <f t="shared" si="125"/>
        <v>0</v>
      </c>
      <c r="AH59" s="286"/>
      <c r="AI59" s="287">
        <f t="shared" si="126"/>
        <v>0</v>
      </c>
      <c r="AJ59" s="286"/>
      <c r="AK59" s="287">
        <f t="shared" si="127"/>
        <v>0</v>
      </c>
      <c r="AL59" s="286"/>
      <c r="AM59" s="287">
        <f t="shared" si="128"/>
        <v>0</v>
      </c>
      <c r="AN59" s="286"/>
      <c r="AO59" s="287">
        <f t="shared" si="129"/>
        <v>0</v>
      </c>
      <c r="AP59" s="286"/>
      <c r="AQ59" s="287">
        <f t="shared" si="130"/>
        <v>0</v>
      </c>
      <c r="AR59" s="286">
        <f t="shared" si="131"/>
        <v>0</v>
      </c>
      <c r="AS59" s="287">
        <f t="shared" si="132"/>
        <v>0</v>
      </c>
      <c r="AT59" s="286">
        <f t="shared" si="133"/>
        <v>1</v>
      </c>
      <c r="AU59" s="458">
        <f t="shared" si="134"/>
        <v>5500</v>
      </c>
      <c r="AV59" s="496">
        <f t="shared" si="135"/>
        <v>1</v>
      </c>
    </row>
    <row r="60" spans="1:48" ht="30" customHeight="1" x14ac:dyDescent="0.2">
      <c r="B60" s="283" t="s">
        <v>305</v>
      </c>
      <c r="C60" s="48" t="s">
        <v>80</v>
      </c>
      <c r="D60" s="49" t="s">
        <v>1897</v>
      </c>
      <c r="E60" s="50" t="s">
        <v>1898</v>
      </c>
      <c r="F60" s="51" t="s">
        <v>728</v>
      </c>
      <c r="G60" s="52">
        <v>1</v>
      </c>
      <c r="H60" s="53">
        <v>1500</v>
      </c>
      <c r="I60" s="284">
        <f t="shared" si="113"/>
        <v>1500</v>
      </c>
      <c r="J60" s="286"/>
      <c r="K60" s="287">
        <f t="shared" si="114"/>
        <v>0</v>
      </c>
      <c r="L60" s="286"/>
      <c r="M60" s="287">
        <f t="shared" si="115"/>
        <v>0</v>
      </c>
      <c r="N60" s="286"/>
      <c r="O60" s="287">
        <f t="shared" si="116"/>
        <v>0</v>
      </c>
      <c r="P60" s="286"/>
      <c r="Q60" s="287">
        <f t="shared" si="117"/>
        <v>0</v>
      </c>
      <c r="R60" s="286"/>
      <c r="S60" s="287">
        <f t="shared" si="118"/>
        <v>0</v>
      </c>
      <c r="T60" s="286"/>
      <c r="U60" s="287">
        <f t="shared" si="119"/>
        <v>0</v>
      </c>
      <c r="V60" s="286"/>
      <c r="W60" s="287">
        <f t="shared" si="120"/>
        <v>0</v>
      </c>
      <c r="X60" s="286"/>
      <c r="Y60" s="287">
        <f t="shared" si="121"/>
        <v>0</v>
      </c>
      <c r="Z60" s="286"/>
      <c r="AA60" s="287">
        <f t="shared" si="122"/>
        <v>0</v>
      </c>
      <c r="AB60" s="286"/>
      <c r="AC60" s="287">
        <f t="shared" si="123"/>
        <v>0</v>
      </c>
      <c r="AD60" s="286"/>
      <c r="AE60" s="287">
        <f t="shared" si="124"/>
        <v>0</v>
      </c>
      <c r="AF60" s="286"/>
      <c r="AG60" s="287">
        <f t="shared" si="125"/>
        <v>0</v>
      </c>
      <c r="AH60" s="286"/>
      <c r="AI60" s="287">
        <f t="shared" si="126"/>
        <v>0</v>
      </c>
      <c r="AJ60" s="286"/>
      <c r="AK60" s="287">
        <f t="shared" si="127"/>
        <v>0</v>
      </c>
      <c r="AL60" s="286"/>
      <c r="AM60" s="287">
        <f t="shared" si="128"/>
        <v>0</v>
      </c>
      <c r="AN60" s="286"/>
      <c r="AO60" s="287">
        <f t="shared" si="129"/>
        <v>0</v>
      </c>
      <c r="AP60" s="286"/>
      <c r="AQ60" s="287">
        <f t="shared" si="130"/>
        <v>0</v>
      </c>
      <c r="AR60" s="286">
        <f t="shared" si="131"/>
        <v>0</v>
      </c>
      <c r="AS60" s="287">
        <f t="shared" si="132"/>
        <v>0</v>
      </c>
      <c r="AT60" s="286">
        <f t="shared" si="133"/>
        <v>1</v>
      </c>
      <c r="AU60" s="458">
        <f t="shared" si="134"/>
        <v>1500</v>
      </c>
      <c r="AV60" s="496">
        <f t="shared" si="135"/>
        <v>1</v>
      </c>
    </row>
    <row r="61" spans="1:48" ht="30" customHeight="1" x14ac:dyDescent="0.2">
      <c r="B61" s="283" t="s">
        <v>310</v>
      </c>
      <c r="C61" s="48" t="s">
        <v>80</v>
      </c>
      <c r="D61" s="49" t="s">
        <v>1899</v>
      </c>
      <c r="E61" s="50" t="s">
        <v>1900</v>
      </c>
      <c r="F61" s="51" t="s">
        <v>1112</v>
      </c>
      <c r="G61" s="52">
        <v>1</v>
      </c>
      <c r="H61" s="53">
        <v>12500</v>
      </c>
      <c r="I61" s="284">
        <f t="shared" si="113"/>
        <v>12500</v>
      </c>
      <c r="J61" s="286"/>
      <c r="K61" s="287">
        <f t="shared" si="114"/>
        <v>0</v>
      </c>
      <c r="L61" s="286"/>
      <c r="M61" s="287">
        <f t="shared" si="115"/>
        <v>0</v>
      </c>
      <c r="N61" s="286"/>
      <c r="O61" s="287">
        <f t="shared" si="116"/>
        <v>0</v>
      </c>
      <c r="P61" s="286"/>
      <c r="Q61" s="287">
        <f t="shared" si="117"/>
        <v>0</v>
      </c>
      <c r="R61" s="286"/>
      <c r="S61" s="287">
        <f t="shared" si="118"/>
        <v>0</v>
      </c>
      <c r="T61" s="286"/>
      <c r="U61" s="287">
        <f t="shared" si="119"/>
        <v>0</v>
      </c>
      <c r="V61" s="286"/>
      <c r="W61" s="287">
        <f t="shared" si="120"/>
        <v>0</v>
      </c>
      <c r="X61" s="286"/>
      <c r="Y61" s="287">
        <f t="shared" si="121"/>
        <v>0</v>
      </c>
      <c r="Z61" s="286"/>
      <c r="AA61" s="287">
        <f t="shared" si="122"/>
        <v>0</v>
      </c>
      <c r="AB61" s="286"/>
      <c r="AC61" s="287">
        <f t="shared" si="123"/>
        <v>0</v>
      </c>
      <c r="AD61" s="286"/>
      <c r="AE61" s="287">
        <f t="shared" si="124"/>
        <v>0</v>
      </c>
      <c r="AF61" s="286"/>
      <c r="AG61" s="287">
        <f t="shared" si="125"/>
        <v>0</v>
      </c>
      <c r="AH61" s="286"/>
      <c r="AI61" s="287">
        <f t="shared" si="126"/>
        <v>0</v>
      </c>
      <c r="AJ61" s="286"/>
      <c r="AK61" s="287">
        <f t="shared" si="127"/>
        <v>0</v>
      </c>
      <c r="AL61" s="286"/>
      <c r="AM61" s="287">
        <f t="shared" si="128"/>
        <v>0</v>
      </c>
      <c r="AN61" s="286"/>
      <c r="AO61" s="287">
        <f t="shared" si="129"/>
        <v>0</v>
      </c>
      <c r="AP61" s="286"/>
      <c r="AQ61" s="287">
        <f t="shared" si="130"/>
        <v>0</v>
      </c>
      <c r="AR61" s="286">
        <f t="shared" si="131"/>
        <v>0</v>
      </c>
      <c r="AS61" s="287">
        <f t="shared" si="132"/>
        <v>0</v>
      </c>
      <c r="AT61" s="286">
        <f t="shared" si="133"/>
        <v>1</v>
      </c>
      <c r="AU61" s="458">
        <f t="shared" si="134"/>
        <v>12500</v>
      </c>
      <c r="AV61" s="496">
        <f t="shared" si="135"/>
        <v>1</v>
      </c>
    </row>
    <row r="62" spans="1:48" ht="30" customHeight="1" x14ac:dyDescent="0.2">
      <c r="B62" s="283" t="s">
        <v>315</v>
      </c>
      <c r="C62" s="48" t="s">
        <v>80</v>
      </c>
      <c r="D62" s="49" t="s">
        <v>1901</v>
      </c>
      <c r="E62" s="50" t="s">
        <v>1902</v>
      </c>
      <c r="F62" s="51" t="s">
        <v>1112</v>
      </c>
      <c r="G62" s="52">
        <v>1</v>
      </c>
      <c r="H62" s="53">
        <v>7500</v>
      </c>
      <c r="I62" s="284">
        <f t="shared" si="113"/>
        <v>7500</v>
      </c>
      <c r="J62" s="286"/>
      <c r="K62" s="287">
        <f t="shared" si="114"/>
        <v>0</v>
      </c>
      <c r="L62" s="286"/>
      <c r="M62" s="287">
        <f t="shared" si="115"/>
        <v>0</v>
      </c>
      <c r="N62" s="286"/>
      <c r="O62" s="287">
        <f t="shared" si="116"/>
        <v>0</v>
      </c>
      <c r="P62" s="286"/>
      <c r="Q62" s="287">
        <f t="shared" si="117"/>
        <v>0</v>
      </c>
      <c r="R62" s="286"/>
      <c r="S62" s="287">
        <f t="shared" si="118"/>
        <v>0</v>
      </c>
      <c r="T62" s="286"/>
      <c r="U62" s="287">
        <f t="shared" si="119"/>
        <v>0</v>
      </c>
      <c r="V62" s="286"/>
      <c r="W62" s="287">
        <f t="shared" si="120"/>
        <v>0</v>
      </c>
      <c r="X62" s="286"/>
      <c r="Y62" s="287">
        <f t="shared" si="121"/>
        <v>0</v>
      </c>
      <c r="Z62" s="286"/>
      <c r="AA62" s="287">
        <f t="shared" si="122"/>
        <v>0</v>
      </c>
      <c r="AB62" s="286"/>
      <c r="AC62" s="287">
        <f t="shared" si="123"/>
        <v>0</v>
      </c>
      <c r="AD62" s="286"/>
      <c r="AE62" s="287">
        <f t="shared" si="124"/>
        <v>0</v>
      </c>
      <c r="AF62" s="286"/>
      <c r="AG62" s="287">
        <f t="shared" si="125"/>
        <v>0</v>
      </c>
      <c r="AH62" s="286"/>
      <c r="AI62" s="287">
        <f t="shared" si="126"/>
        <v>0</v>
      </c>
      <c r="AJ62" s="286"/>
      <c r="AK62" s="287">
        <f t="shared" si="127"/>
        <v>0</v>
      </c>
      <c r="AL62" s="286"/>
      <c r="AM62" s="287">
        <f t="shared" si="128"/>
        <v>0</v>
      </c>
      <c r="AN62" s="286"/>
      <c r="AO62" s="287">
        <f t="shared" si="129"/>
        <v>0</v>
      </c>
      <c r="AP62" s="286"/>
      <c r="AQ62" s="287">
        <f t="shared" si="130"/>
        <v>0</v>
      </c>
      <c r="AR62" s="286">
        <f t="shared" si="131"/>
        <v>0</v>
      </c>
      <c r="AS62" s="287">
        <f t="shared" si="132"/>
        <v>0</v>
      </c>
      <c r="AT62" s="286">
        <f t="shared" si="133"/>
        <v>1</v>
      </c>
      <c r="AU62" s="458">
        <f t="shared" si="134"/>
        <v>7500</v>
      </c>
      <c r="AV62" s="496">
        <f t="shared" si="135"/>
        <v>1</v>
      </c>
    </row>
    <row r="63" spans="1:48" ht="30" customHeight="1" x14ac:dyDescent="0.2">
      <c r="B63" s="283" t="s">
        <v>324</v>
      </c>
      <c r="C63" s="48" t="s">
        <v>80</v>
      </c>
      <c r="D63" s="49" t="s">
        <v>1903</v>
      </c>
      <c r="E63" s="50" t="s">
        <v>1904</v>
      </c>
      <c r="F63" s="51" t="s">
        <v>728</v>
      </c>
      <c r="G63" s="52">
        <v>1</v>
      </c>
      <c r="H63" s="53">
        <v>9500</v>
      </c>
      <c r="I63" s="284">
        <f t="shared" si="113"/>
        <v>9500</v>
      </c>
      <c r="J63" s="286"/>
      <c r="K63" s="287">
        <f t="shared" si="114"/>
        <v>0</v>
      </c>
      <c r="L63" s="286"/>
      <c r="M63" s="287">
        <f t="shared" si="115"/>
        <v>0</v>
      </c>
      <c r="N63" s="286"/>
      <c r="O63" s="287">
        <f t="shared" si="116"/>
        <v>0</v>
      </c>
      <c r="P63" s="286"/>
      <c r="Q63" s="287">
        <f t="shared" si="117"/>
        <v>0</v>
      </c>
      <c r="R63" s="286"/>
      <c r="S63" s="287">
        <f t="shared" si="118"/>
        <v>0</v>
      </c>
      <c r="T63" s="286"/>
      <c r="U63" s="287">
        <f t="shared" si="119"/>
        <v>0</v>
      </c>
      <c r="V63" s="286"/>
      <c r="W63" s="287">
        <f t="shared" si="120"/>
        <v>0</v>
      </c>
      <c r="X63" s="286"/>
      <c r="Y63" s="287">
        <f t="shared" si="121"/>
        <v>0</v>
      </c>
      <c r="Z63" s="286"/>
      <c r="AA63" s="287">
        <f t="shared" si="122"/>
        <v>0</v>
      </c>
      <c r="AB63" s="286"/>
      <c r="AC63" s="287">
        <f t="shared" si="123"/>
        <v>0</v>
      </c>
      <c r="AD63" s="286"/>
      <c r="AE63" s="287">
        <f t="shared" si="124"/>
        <v>0</v>
      </c>
      <c r="AF63" s="286"/>
      <c r="AG63" s="287">
        <f t="shared" si="125"/>
        <v>0</v>
      </c>
      <c r="AH63" s="286"/>
      <c r="AI63" s="287">
        <f t="shared" si="126"/>
        <v>0</v>
      </c>
      <c r="AJ63" s="286"/>
      <c r="AK63" s="287">
        <f t="shared" si="127"/>
        <v>0</v>
      </c>
      <c r="AL63" s="286"/>
      <c r="AM63" s="287">
        <f t="shared" si="128"/>
        <v>0</v>
      </c>
      <c r="AN63" s="286"/>
      <c r="AO63" s="287">
        <f t="shared" si="129"/>
        <v>0</v>
      </c>
      <c r="AP63" s="286"/>
      <c r="AQ63" s="287">
        <f t="shared" si="130"/>
        <v>0</v>
      </c>
      <c r="AR63" s="286">
        <f t="shared" si="131"/>
        <v>0</v>
      </c>
      <c r="AS63" s="287">
        <f t="shared" si="132"/>
        <v>0</v>
      </c>
      <c r="AT63" s="286">
        <f t="shared" si="133"/>
        <v>1</v>
      </c>
      <c r="AU63" s="458">
        <f t="shared" si="134"/>
        <v>9500</v>
      </c>
      <c r="AV63" s="496">
        <f t="shared" si="135"/>
        <v>1</v>
      </c>
    </row>
    <row r="64" spans="1:48" ht="30" customHeight="1" thickBot="1" x14ac:dyDescent="0.25">
      <c r="B64" s="275"/>
      <c r="C64" s="276"/>
      <c r="D64" s="276"/>
      <c r="E64" s="276"/>
      <c r="F64" s="276"/>
      <c r="G64" s="276"/>
      <c r="H64" s="277"/>
      <c r="I64" s="278"/>
      <c r="J64" s="289"/>
      <c r="K64" s="290"/>
      <c r="L64" s="289"/>
      <c r="M64" s="290"/>
      <c r="N64" s="289"/>
      <c r="O64" s="290"/>
      <c r="P64" s="289"/>
      <c r="Q64" s="290"/>
      <c r="R64" s="289"/>
      <c r="S64" s="290"/>
      <c r="T64" s="289"/>
      <c r="U64" s="290"/>
      <c r="V64" s="289"/>
      <c r="W64" s="290"/>
      <c r="X64" s="289"/>
      <c r="Y64" s="290"/>
      <c r="Z64" s="289"/>
      <c r="AA64" s="290"/>
      <c r="AB64" s="289"/>
      <c r="AC64" s="290"/>
      <c r="AD64" s="289"/>
      <c r="AE64" s="290"/>
      <c r="AF64" s="289"/>
      <c r="AG64" s="290"/>
      <c r="AH64" s="289"/>
      <c r="AI64" s="290"/>
      <c r="AJ64" s="289"/>
      <c r="AK64" s="290"/>
      <c r="AL64" s="289"/>
      <c r="AM64" s="290"/>
      <c r="AN64" s="289"/>
      <c r="AO64" s="290"/>
      <c r="AP64" s="289"/>
      <c r="AQ64" s="290"/>
      <c r="AR64" s="289"/>
      <c r="AS64" s="290"/>
      <c r="AT64" s="289"/>
      <c r="AU64" s="297"/>
      <c r="AV64" s="498"/>
    </row>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141" spans="13:70" x14ac:dyDescent="0.2">
      <c r="M141" s="1"/>
      <c r="N141" s="1"/>
      <c r="O141" s="1"/>
      <c r="P141" s="1"/>
      <c r="Q141" s="1"/>
      <c r="R141" s="1"/>
      <c r="S141" s="14"/>
      <c r="T141" s="14"/>
      <c r="U141" s="14"/>
      <c r="V141" s="14"/>
      <c r="W141" s="14"/>
      <c r="X141" s="14"/>
      <c r="Y141" s="14"/>
      <c r="Z141" s="14"/>
      <c r="AA141" s="14"/>
      <c r="AB141" s="14"/>
      <c r="AC141" s="14"/>
      <c r="AD141" s="14"/>
      <c r="AE141" s="14"/>
      <c r="AF141" s="1"/>
      <c r="AG141" s="1"/>
      <c r="AH141" s="1"/>
      <c r="AI141" s="1"/>
      <c r="AJ141" s="1"/>
      <c r="AK141" s="1"/>
      <c r="AL141" s="1"/>
      <c r="AM141" s="1"/>
      <c r="AN141" s="1"/>
      <c r="AO141" s="1"/>
      <c r="AP141" s="1"/>
      <c r="AQ141" s="1"/>
      <c r="AR141" s="1"/>
      <c r="AS141" s="1"/>
      <c r="AT141" s="1"/>
      <c r="AU141" s="1"/>
      <c r="AV141" s="473"/>
      <c r="AW141" s="1"/>
      <c r="AX141" s="1"/>
      <c r="AY141" s="1"/>
      <c r="AZ141" s="1"/>
      <c r="BA141" s="1"/>
      <c r="BB141" s="1"/>
      <c r="BC141" s="1"/>
      <c r="BD141" s="1"/>
      <c r="BE141" s="1"/>
      <c r="BF141" s="1"/>
      <c r="BG141" s="1"/>
      <c r="BH141" s="1"/>
      <c r="BI141" s="1"/>
      <c r="BJ141" s="1"/>
      <c r="BK141" s="1"/>
      <c r="BL141" s="1"/>
      <c r="BM141" s="1"/>
      <c r="BN141" s="1"/>
      <c r="BO141" s="1"/>
      <c r="BP141" s="1"/>
      <c r="BQ141" s="1"/>
      <c r="BR141" s="1"/>
    </row>
    <row r="142" spans="13:70" x14ac:dyDescent="0.2">
      <c r="M142" s="1"/>
      <c r="N142" s="1"/>
      <c r="O142" s="1"/>
      <c r="P142" s="1"/>
      <c r="Q142" s="1"/>
      <c r="R142" s="1"/>
      <c r="S142" s="14"/>
      <c r="T142" s="14"/>
      <c r="U142" s="14"/>
      <c r="V142" s="14"/>
      <c r="W142" s="14"/>
      <c r="X142" s="14"/>
      <c r="Y142" s="14"/>
      <c r="Z142" s="14"/>
      <c r="AA142" s="14"/>
      <c r="AB142" s="14"/>
      <c r="AC142" s="14"/>
      <c r="AD142" s="14"/>
      <c r="AE142" s="14"/>
      <c r="AF142" s="1"/>
      <c r="AG142" s="1"/>
      <c r="AH142" s="1"/>
      <c r="AI142" s="1"/>
      <c r="AJ142" s="1"/>
      <c r="AK142" s="1"/>
      <c r="AL142" s="1"/>
      <c r="AM142" s="1"/>
      <c r="AN142" s="1"/>
      <c r="AO142" s="1"/>
      <c r="AP142" s="1"/>
      <c r="AQ142" s="1"/>
      <c r="AR142" s="1"/>
      <c r="AS142" s="1"/>
      <c r="AT142" s="1"/>
      <c r="AU142" s="1"/>
      <c r="AV142" s="473"/>
      <c r="AW142" s="1"/>
      <c r="AX142" s="1"/>
      <c r="AY142" s="1"/>
      <c r="AZ142" s="1"/>
      <c r="BA142" s="1"/>
      <c r="BB142" s="1"/>
      <c r="BC142" s="1"/>
      <c r="BD142" s="1"/>
      <c r="BE142" s="1"/>
      <c r="BF142" s="1"/>
      <c r="BG142" s="1"/>
      <c r="BH142" s="1"/>
      <c r="BI142" s="1"/>
      <c r="BJ142" s="1"/>
      <c r="BK142" s="1"/>
      <c r="BL142" s="1"/>
      <c r="BM142" s="1"/>
      <c r="BN142" s="1"/>
      <c r="BO142" s="1"/>
      <c r="BP142" s="1"/>
      <c r="BQ142" s="1"/>
      <c r="BR142" s="1"/>
    </row>
    <row r="143" spans="13:70" x14ac:dyDescent="0.2">
      <c r="M143" s="1"/>
      <c r="N143" s="1"/>
      <c r="O143" s="1"/>
      <c r="P143" s="1"/>
      <c r="Q143" s="1"/>
      <c r="R143" s="1"/>
      <c r="S143" s="14"/>
      <c r="T143" s="14"/>
      <c r="U143" s="14"/>
      <c r="V143" s="14"/>
      <c r="W143" s="14"/>
      <c r="X143" s="14"/>
      <c r="Y143" s="14"/>
      <c r="Z143" s="14"/>
      <c r="AA143" s="14"/>
      <c r="AB143" s="14"/>
      <c r="AC143" s="14"/>
      <c r="AD143" s="14"/>
      <c r="AE143" s="14"/>
      <c r="AF143" s="1"/>
      <c r="AG143" s="1"/>
      <c r="AH143" s="1"/>
      <c r="AI143" s="1"/>
      <c r="AJ143" s="1"/>
      <c r="AK143" s="1"/>
      <c r="AL143" s="1"/>
      <c r="AM143" s="1"/>
      <c r="AN143" s="1"/>
      <c r="AO143" s="1"/>
      <c r="AP143" s="1"/>
      <c r="AQ143" s="1"/>
      <c r="AR143" s="1"/>
      <c r="AS143" s="1"/>
      <c r="AT143" s="1"/>
      <c r="AU143" s="1"/>
      <c r="AV143" s="473"/>
      <c r="AW143" s="1"/>
      <c r="AX143" s="1"/>
      <c r="AY143" s="1"/>
      <c r="AZ143" s="1"/>
      <c r="BA143" s="1"/>
      <c r="BB143" s="1"/>
      <c r="BC143" s="1"/>
      <c r="BD143" s="1"/>
      <c r="BE143" s="1"/>
      <c r="BF143" s="1"/>
      <c r="BG143" s="1"/>
      <c r="BH143" s="1"/>
      <c r="BI143" s="1"/>
      <c r="BJ143" s="1"/>
      <c r="BK143" s="1"/>
      <c r="BL143" s="1"/>
      <c r="BM143" s="1"/>
      <c r="BN143" s="1"/>
      <c r="BO143" s="1"/>
      <c r="BP143" s="1"/>
      <c r="BQ143" s="1"/>
      <c r="BR143" s="1"/>
    </row>
    <row r="144" spans="13:70" x14ac:dyDescent="0.2">
      <c r="M144" s="1"/>
      <c r="N144" s="1"/>
      <c r="O144" s="1"/>
      <c r="P144" s="1"/>
      <c r="Q144" s="1"/>
      <c r="R144" s="1"/>
      <c r="S144" s="14"/>
      <c r="T144" s="14"/>
      <c r="U144" s="14"/>
      <c r="V144" s="14"/>
      <c r="W144" s="14"/>
      <c r="X144" s="14"/>
      <c r="Y144" s="14"/>
      <c r="Z144" s="14"/>
      <c r="AA144" s="14"/>
      <c r="AB144" s="14"/>
      <c r="AC144" s="14"/>
      <c r="AD144" s="14"/>
      <c r="AE144" s="14"/>
      <c r="AF144" s="1"/>
      <c r="AG144" s="1"/>
      <c r="AH144" s="1"/>
      <c r="AI144" s="1"/>
      <c r="AJ144" s="1"/>
      <c r="AK144" s="1"/>
      <c r="AL144" s="1"/>
      <c r="AM144" s="1"/>
      <c r="AN144" s="1"/>
      <c r="AO144" s="1"/>
      <c r="AP144" s="1"/>
      <c r="AQ144" s="1"/>
      <c r="AR144" s="1"/>
      <c r="AS144" s="1"/>
      <c r="AT144" s="1"/>
      <c r="AU144" s="1"/>
      <c r="AV144" s="473"/>
      <c r="AW144" s="1"/>
      <c r="AX144" s="1"/>
      <c r="AY144" s="1"/>
      <c r="AZ144" s="1"/>
      <c r="BA144" s="1"/>
      <c r="BB144" s="1"/>
      <c r="BC144" s="1"/>
      <c r="BD144" s="1"/>
      <c r="BE144" s="1"/>
      <c r="BF144" s="1"/>
      <c r="BG144" s="1"/>
      <c r="BH144" s="1"/>
      <c r="BI144" s="1"/>
      <c r="BJ144" s="1"/>
      <c r="BK144" s="1"/>
      <c r="BL144" s="1"/>
      <c r="BM144" s="1"/>
      <c r="BN144" s="1"/>
      <c r="BO144" s="1"/>
      <c r="BP144" s="1"/>
      <c r="BQ144" s="1"/>
      <c r="BR144" s="1"/>
    </row>
    <row r="145" spans="13:70" x14ac:dyDescent="0.2">
      <c r="M145" s="1"/>
      <c r="N145" s="1"/>
      <c r="O145" s="1"/>
      <c r="P145" s="1"/>
      <c r="Q145" s="1"/>
      <c r="R145" s="1"/>
      <c r="S145" s="14"/>
      <c r="T145" s="14"/>
      <c r="U145" s="14"/>
      <c r="V145" s="14"/>
      <c r="W145" s="14"/>
      <c r="X145" s="14"/>
      <c r="Y145" s="14"/>
      <c r="Z145" s="14"/>
      <c r="AA145" s="14"/>
      <c r="AB145" s="14"/>
      <c r="AC145" s="14"/>
      <c r="AD145" s="14"/>
      <c r="AE145" s="14"/>
      <c r="AF145" s="1"/>
      <c r="AG145" s="1"/>
      <c r="AH145" s="1"/>
      <c r="AI145" s="1"/>
      <c r="AJ145" s="1"/>
      <c r="AK145" s="1"/>
      <c r="AL145" s="1"/>
      <c r="AM145" s="1"/>
      <c r="AN145" s="1"/>
      <c r="AO145" s="1"/>
      <c r="AP145" s="1"/>
      <c r="AQ145" s="1"/>
      <c r="AR145" s="1"/>
      <c r="AS145" s="1"/>
      <c r="AT145" s="1"/>
      <c r="AU145" s="1"/>
      <c r="AV145" s="473"/>
      <c r="AW145" s="1"/>
      <c r="AX145" s="1"/>
      <c r="AY145" s="1"/>
      <c r="AZ145" s="1"/>
      <c r="BA145" s="1"/>
      <c r="BB145" s="1"/>
      <c r="BC145" s="1"/>
      <c r="BD145" s="1"/>
      <c r="BE145" s="1"/>
      <c r="BF145" s="1"/>
      <c r="BG145" s="1"/>
      <c r="BH145" s="1"/>
      <c r="BI145" s="1"/>
      <c r="BJ145" s="1"/>
      <c r="BK145" s="1"/>
      <c r="BL145" s="1"/>
      <c r="BM145" s="1"/>
      <c r="BN145" s="1"/>
      <c r="BO145" s="1"/>
      <c r="BP145" s="1"/>
      <c r="BQ145" s="1"/>
      <c r="BR145" s="1"/>
    </row>
    <row r="146" spans="13:70" ht="11.4" x14ac:dyDescent="0.2">
      <c r="M146" s="25" t="s">
        <v>5</v>
      </c>
      <c r="N146" s="26" t="s">
        <v>14</v>
      </c>
      <c r="O146" s="26" t="s">
        <v>69</v>
      </c>
      <c r="P146" s="26" t="s">
        <v>70</v>
      </c>
      <c r="Q146" s="26" t="s">
        <v>71</v>
      </c>
      <c r="R146" s="26" t="s">
        <v>72</v>
      </c>
      <c r="S146" s="26" t="s">
        <v>73</v>
      </c>
      <c r="T146" s="27" t="s">
        <v>74</v>
      </c>
      <c r="U146" s="34"/>
      <c r="V146" s="34"/>
      <c r="W146" s="34"/>
      <c r="X146" s="34"/>
      <c r="Y146" s="34"/>
      <c r="Z146" s="34"/>
      <c r="AA146" s="34"/>
      <c r="AB146" s="34"/>
      <c r="AC146" s="34"/>
      <c r="AD146" s="34"/>
      <c r="AE146" s="34"/>
      <c r="AF146" s="5"/>
      <c r="AG146" s="5"/>
      <c r="AH146" s="5"/>
      <c r="AI146" s="5"/>
      <c r="AJ146" s="5"/>
      <c r="AK146" s="5"/>
      <c r="AL146" s="5"/>
      <c r="AM146" s="5"/>
      <c r="AN146" s="5"/>
      <c r="AO146" s="5"/>
      <c r="AP146" s="5"/>
      <c r="AQ146" s="5"/>
      <c r="AR146" s="5"/>
      <c r="AS146" s="5"/>
      <c r="AT146" s="5"/>
      <c r="AU146" s="5"/>
      <c r="AV146" s="490"/>
      <c r="AW146" s="5"/>
      <c r="AX146" s="5"/>
      <c r="AY146" s="5"/>
      <c r="AZ146" s="5"/>
      <c r="BA146" s="5"/>
      <c r="BB146" s="5"/>
      <c r="BC146" s="5"/>
      <c r="BD146" s="5"/>
      <c r="BE146" s="5"/>
      <c r="BF146" s="5"/>
      <c r="BG146" s="5"/>
      <c r="BH146" s="5"/>
      <c r="BI146" s="5"/>
      <c r="BJ146" s="5"/>
      <c r="BK146" s="5"/>
      <c r="BL146" s="5"/>
      <c r="BM146" s="5"/>
      <c r="BN146" s="5"/>
      <c r="BO146" s="5"/>
      <c r="BP146" s="5"/>
      <c r="BQ146" s="5"/>
      <c r="BR146" s="5"/>
    </row>
    <row r="147" spans="13:70" x14ac:dyDescent="0.2">
      <c r="M147" s="28"/>
      <c r="N147" s="37"/>
      <c r="O147" s="29"/>
      <c r="P147" s="38">
        <f>P148+P152+P155+P158+P170+P180</f>
        <v>0</v>
      </c>
      <c r="Q147" s="29"/>
      <c r="R147" s="38">
        <f>R148+R152+R155+R158+R170+R180</f>
        <v>0</v>
      </c>
      <c r="S147" s="29"/>
      <c r="T147" s="39">
        <f>T148+T152+T155+T158+T170+T180</f>
        <v>0</v>
      </c>
      <c r="U147" s="14"/>
      <c r="V147" s="14"/>
      <c r="W147" s="14"/>
      <c r="X147" s="14"/>
      <c r="Y147" s="14"/>
      <c r="Z147" s="14"/>
      <c r="AA147" s="14"/>
      <c r="AB147" s="14"/>
      <c r="AC147" s="14"/>
      <c r="AD147" s="14"/>
      <c r="AE147" s="14"/>
      <c r="AF147" s="1"/>
      <c r="AG147" s="1"/>
      <c r="AH147" s="1"/>
      <c r="AI147" s="1"/>
      <c r="AJ147" s="1"/>
      <c r="AK147" s="1"/>
      <c r="AL147" s="1"/>
      <c r="AM147" s="1"/>
      <c r="AN147" s="1"/>
      <c r="AO147" s="1"/>
      <c r="AP147" s="1"/>
      <c r="AQ147" s="1"/>
      <c r="AR147" s="1"/>
      <c r="AS147" s="1"/>
      <c r="AT147" s="12" t="s">
        <v>26</v>
      </c>
      <c r="AU147" s="12" t="s">
        <v>62</v>
      </c>
      <c r="AV147" s="473"/>
      <c r="AW147" s="1"/>
      <c r="AX147" s="1"/>
      <c r="AY147" s="1"/>
      <c r="AZ147" s="1"/>
      <c r="BA147" s="1"/>
      <c r="BB147" s="1"/>
      <c r="BC147" s="1"/>
      <c r="BD147" s="1"/>
      <c r="BE147" s="1"/>
      <c r="BF147" s="1"/>
      <c r="BG147" s="1"/>
      <c r="BH147" s="1"/>
      <c r="BI147" s="40">
        <f>BI148+BI152+BI155+BI158+BI170+BI180</f>
        <v>286743</v>
      </c>
      <c r="BJ147" s="1"/>
      <c r="BK147" s="1"/>
      <c r="BL147" s="1"/>
      <c r="BM147" s="1"/>
      <c r="BN147" s="1"/>
      <c r="BO147" s="1"/>
      <c r="BP147" s="1"/>
      <c r="BQ147" s="1"/>
      <c r="BR147" s="1"/>
    </row>
    <row r="148" spans="13:70" x14ac:dyDescent="0.2">
      <c r="M148" s="41"/>
      <c r="N148" s="42"/>
      <c r="O148" s="42"/>
      <c r="P148" s="43">
        <f>SUM(P149:P151)</f>
        <v>0</v>
      </c>
      <c r="Q148" s="42"/>
      <c r="R148" s="43">
        <f>SUM(R149:R151)</f>
        <v>0</v>
      </c>
      <c r="S148" s="42"/>
      <c r="T148" s="44">
        <f>SUM(T149:T151)</f>
        <v>0</v>
      </c>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45" t="s">
        <v>30</v>
      </c>
      <c r="AS148" s="6"/>
      <c r="AT148" s="46" t="s">
        <v>26</v>
      </c>
      <c r="AU148" s="46" t="s">
        <v>27</v>
      </c>
      <c r="AV148" s="484"/>
      <c r="AW148" s="45" t="s">
        <v>78</v>
      </c>
      <c r="AX148" s="6"/>
      <c r="AY148" s="6"/>
      <c r="AZ148" s="6"/>
      <c r="BA148" s="6"/>
      <c r="BB148" s="6"/>
      <c r="BC148" s="6"/>
      <c r="BD148" s="6"/>
      <c r="BE148" s="6"/>
      <c r="BF148" s="6"/>
      <c r="BG148" s="6"/>
      <c r="BH148" s="6"/>
      <c r="BI148" s="47">
        <f>SUM(BI149:BI151)</f>
        <v>25440</v>
      </c>
      <c r="BJ148" s="6"/>
      <c r="BK148" s="6"/>
      <c r="BL148" s="6"/>
      <c r="BM148" s="6"/>
      <c r="BN148" s="6"/>
      <c r="BO148" s="6"/>
      <c r="BP148" s="6"/>
      <c r="BQ148" s="6"/>
      <c r="BR148" s="6"/>
    </row>
    <row r="149" spans="13:70" ht="11.4" x14ac:dyDescent="0.2">
      <c r="M149" s="84" t="s">
        <v>5</v>
      </c>
      <c r="N149" s="85" t="s">
        <v>15</v>
      </c>
      <c r="O149" s="23"/>
      <c r="P149" s="56">
        <f>O149*G11</f>
        <v>0</v>
      </c>
      <c r="Q149" s="56">
        <v>0</v>
      </c>
      <c r="R149" s="56">
        <f>Q149*G11</f>
        <v>0</v>
      </c>
      <c r="S149" s="56">
        <v>0</v>
      </c>
      <c r="T149" s="57">
        <f>S149*G11</f>
        <v>0</v>
      </c>
      <c r="U149" s="14"/>
      <c r="V149" s="14"/>
      <c r="W149" s="14"/>
      <c r="X149" s="14"/>
      <c r="Y149" s="14"/>
      <c r="Z149" s="14"/>
      <c r="AA149" s="14"/>
      <c r="AB149" s="14"/>
      <c r="AC149" s="14"/>
      <c r="AD149" s="14"/>
      <c r="AE149" s="14"/>
      <c r="AF149" s="1"/>
      <c r="AG149" s="1"/>
      <c r="AH149" s="1"/>
      <c r="AI149" s="1"/>
      <c r="AJ149" s="1"/>
      <c r="AK149" s="1"/>
      <c r="AL149" s="1"/>
      <c r="AM149" s="1"/>
      <c r="AN149" s="1"/>
      <c r="AO149" s="1"/>
      <c r="AP149" s="1"/>
      <c r="AQ149" s="1"/>
      <c r="AR149" s="58" t="s">
        <v>130</v>
      </c>
      <c r="AS149" s="1"/>
      <c r="AT149" s="58" t="s">
        <v>231</v>
      </c>
      <c r="AU149" s="58" t="s">
        <v>30</v>
      </c>
      <c r="AV149" s="473"/>
      <c r="AW149" s="12" t="s">
        <v>78</v>
      </c>
      <c r="AX149" s="1"/>
      <c r="AY149" s="1"/>
      <c r="AZ149" s="1"/>
      <c r="BA149" s="1"/>
      <c r="BB149" s="1"/>
      <c r="BC149" s="59">
        <f>IF(N149="základní",I11,0)</f>
        <v>11040</v>
      </c>
      <c r="BD149" s="59">
        <f>IF(N149="snížená",I11,0)</f>
        <v>0</v>
      </c>
      <c r="BE149" s="59">
        <f>IF(N149="zákl. přenesená",I11,0)</f>
        <v>0</v>
      </c>
      <c r="BF149" s="59">
        <f>IF(N149="sníž. přenesená",I11,0)</f>
        <v>0</v>
      </c>
      <c r="BG149" s="59">
        <f>IF(N149="nulová",I11,0)</f>
        <v>0</v>
      </c>
      <c r="BH149" s="12" t="s">
        <v>30</v>
      </c>
      <c r="BI149" s="59">
        <f>ROUND(H11*G11,2)</f>
        <v>11040</v>
      </c>
      <c r="BJ149" s="12" t="s">
        <v>84</v>
      </c>
      <c r="BK149" s="58" t="s">
        <v>31</v>
      </c>
      <c r="BL149" s="1"/>
      <c r="BM149" s="1"/>
      <c r="BN149" s="1"/>
      <c r="BO149" s="1"/>
      <c r="BP149" s="1"/>
      <c r="BQ149" s="1"/>
      <c r="BR149" s="1"/>
    </row>
    <row r="150" spans="13:70" ht="11.4" x14ac:dyDescent="0.2">
      <c r="M150" s="84" t="s">
        <v>5</v>
      </c>
      <c r="N150" s="85" t="s">
        <v>15</v>
      </c>
      <c r="O150" s="23"/>
      <c r="P150" s="56">
        <f>O150*G12</f>
        <v>0</v>
      </c>
      <c r="Q150" s="56">
        <v>0</v>
      </c>
      <c r="R150" s="56">
        <f>Q150*G12</f>
        <v>0</v>
      </c>
      <c r="S150" s="56">
        <v>0</v>
      </c>
      <c r="T150" s="57">
        <f>S150*G12</f>
        <v>0</v>
      </c>
      <c r="U150" s="14"/>
      <c r="V150" s="14"/>
      <c r="W150" s="14"/>
      <c r="X150" s="14"/>
      <c r="Y150" s="14"/>
      <c r="Z150" s="14"/>
      <c r="AA150" s="14"/>
      <c r="AB150" s="14"/>
      <c r="AC150" s="14"/>
      <c r="AD150" s="14"/>
      <c r="AE150" s="14"/>
      <c r="AF150" s="1"/>
      <c r="AG150" s="1"/>
      <c r="AH150" s="1"/>
      <c r="AI150" s="1"/>
      <c r="AJ150" s="1"/>
      <c r="AK150" s="1"/>
      <c r="AL150" s="1"/>
      <c r="AM150" s="1"/>
      <c r="AN150" s="1"/>
      <c r="AO150" s="1"/>
      <c r="AP150" s="1"/>
      <c r="AQ150" s="1"/>
      <c r="AR150" s="58" t="s">
        <v>130</v>
      </c>
      <c r="AS150" s="1"/>
      <c r="AT150" s="58" t="s">
        <v>231</v>
      </c>
      <c r="AU150" s="58" t="s">
        <v>30</v>
      </c>
      <c r="AV150" s="473"/>
      <c r="AW150" s="12" t="s">
        <v>78</v>
      </c>
      <c r="AX150" s="1"/>
      <c r="AY150" s="1"/>
      <c r="AZ150" s="1"/>
      <c r="BA150" s="1"/>
      <c r="BB150" s="1"/>
      <c r="BC150" s="59">
        <f>IF(N150="základní",I12,0)</f>
        <v>7200</v>
      </c>
      <c r="BD150" s="59">
        <f>IF(N150="snížená",I12,0)</f>
        <v>0</v>
      </c>
      <c r="BE150" s="59">
        <f>IF(N150="zákl. přenesená",I12,0)</f>
        <v>0</v>
      </c>
      <c r="BF150" s="59">
        <f>IF(N150="sníž. přenesená",I12,0)</f>
        <v>0</v>
      </c>
      <c r="BG150" s="59">
        <f>IF(N150="nulová",I12,0)</f>
        <v>0</v>
      </c>
      <c r="BH150" s="12" t="s">
        <v>30</v>
      </c>
      <c r="BI150" s="59">
        <f>ROUND(H12*G12,2)</f>
        <v>7200</v>
      </c>
      <c r="BJ150" s="12" t="s">
        <v>84</v>
      </c>
      <c r="BK150" s="58" t="s">
        <v>84</v>
      </c>
      <c r="BL150" s="1"/>
      <c r="BM150" s="1"/>
      <c r="BN150" s="1"/>
      <c r="BO150" s="1"/>
      <c r="BP150" s="1"/>
      <c r="BQ150" s="1"/>
      <c r="BR150" s="1"/>
    </row>
    <row r="151" spans="13:70" ht="11.4" x14ac:dyDescent="0.2">
      <c r="M151" s="84" t="s">
        <v>5</v>
      </c>
      <c r="N151" s="85" t="s">
        <v>15</v>
      </c>
      <c r="O151" s="23"/>
      <c r="P151" s="56">
        <f>O151*G13</f>
        <v>0</v>
      </c>
      <c r="Q151" s="56">
        <v>0</v>
      </c>
      <c r="R151" s="56">
        <f>Q151*G13</f>
        <v>0</v>
      </c>
      <c r="S151" s="56">
        <v>0</v>
      </c>
      <c r="T151" s="57">
        <f>S151*G13</f>
        <v>0</v>
      </c>
      <c r="U151" s="14"/>
      <c r="V151" s="14"/>
      <c r="W151" s="14"/>
      <c r="X151" s="14"/>
      <c r="Y151" s="14"/>
      <c r="Z151" s="14"/>
      <c r="AA151" s="14"/>
      <c r="AB151" s="14"/>
      <c r="AC151" s="14"/>
      <c r="AD151" s="14"/>
      <c r="AE151" s="14"/>
      <c r="AF151" s="1"/>
      <c r="AG151" s="1"/>
      <c r="AH151" s="1"/>
      <c r="AI151" s="1"/>
      <c r="AJ151" s="1"/>
      <c r="AK151" s="1"/>
      <c r="AL151" s="1"/>
      <c r="AM151" s="1"/>
      <c r="AN151" s="1"/>
      <c r="AO151" s="1"/>
      <c r="AP151" s="1"/>
      <c r="AQ151" s="1"/>
      <c r="AR151" s="58" t="s">
        <v>130</v>
      </c>
      <c r="AS151" s="1"/>
      <c r="AT151" s="58" t="s">
        <v>231</v>
      </c>
      <c r="AU151" s="58" t="s">
        <v>30</v>
      </c>
      <c r="AV151" s="473"/>
      <c r="AW151" s="12" t="s">
        <v>78</v>
      </c>
      <c r="AX151" s="1"/>
      <c r="AY151" s="1"/>
      <c r="AZ151" s="1"/>
      <c r="BA151" s="1"/>
      <c r="BB151" s="1"/>
      <c r="BC151" s="59">
        <f>IF(N151="základní",I13,0)</f>
        <v>7200</v>
      </c>
      <c r="BD151" s="59">
        <f>IF(N151="snížená",I13,0)</f>
        <v>0</v>
      </c>
      <c r="BE151" s="59">
        <f>IF(N151="zákl. přenesená",I13,0)</f>
        <v>0</v>
      </c>
      <c r="BF151" s="59">
        <f>IF(N151="sníž. přenesená",I13,0)</f>
        <v>0</v>
      </c>
      <c r="BG151" s="59">
        <f>IF(N151="nulová",I13,0)</f>
        <v>0</v>
      </c>
      <c r="BH151" s="12" t="s">
        <v>30</v>
      </c>
      <c r="BI151" s="59">
        <f>ROUND(H13*G13,2)</f>
        <v>7200</v>
      </c>
      <c r="BJ151" s="12" t="s">
        <v>84</v>
      </c>
      <c r="BK151" s="58" t="s">
        <v>120</v>
      </c>
      <c r="BL151" s="1"/>
      <c r="BM151" s="1"/>
      <c r="BN151" s="1"/>
      <c r="BO151" s="1"/>
      <c r="BP151" s="1"/>
      <c r="BQ151" s="1"/>
      <c r="BR151" s="1"/>
    </row>
    <row r="152" spans="13:70" x14ac:dyDescent="0.2">
      <c r="M152" s="41"/>
      <c r="N152" s="42"/>
      <c r="O152" s="42"/>
      <c r="P152" s="43">
        <f>SUM(P153:P154)</f>
        <v>0</v>
      </c>
      <c r="Q152" s="42"/>
      <c r="R152" s="43">
        <f>SUM(R153:R154)</f>
        <v>0</v>
      </c>
      <c r="S152" s="42"/>
      <c r="T152" s="44">
        <f>SUM(T153:T154)</f>
        <v>0</v>
      </c>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45" t="s">
        <v>30</v>
      </c>
      <c r="AS152" s="6"/>
      <c r="AT152" s="46" t="s">
        <v>26</v>
      </c>
      <c r="AU152" s="46" t="s">
        <v>27</v>
      </c>
      <c r="AV152" s="484"/>
      <c r="AW152" s="45" t="s">
        <v>78</v>
      </c>
      <c r="AX152" s="6"/>
      <c r="AY152" s="6"/>
      <c r="AZ152" s="6"/>
      <c r="BA152" s="6"/>
      <c r="BB152" s="6"/>
      <c r="BC152" s="6"/>
      <c r="BD152" s="6"/>
      <c r="BE152" s="6"/>
      <c r="BF152" s="6"/>
      <c r="BG152" s="6"/>
      <c r="BH152" s="6"/>
      <c r="BI152" s="47">
        <f>SUM(BI153:BI154)</f>
        <v>9130</v>
      </c>
      <c r="BJ152" s="6"/>
      <c r="BK152" s="6"/>
      <c r="BL152" s="6"/>
      <c r="BM152" s="6"/>
      <c r="BN152" s="6"/>
      <c r="BO152" s="6"/>
      <c r="BP152" s="6"/>
      <c r="BQ152" s="6"/>
      <c r="BR152" s="6"/>
    </row>
    <row r="153" spans="13:70" ht="11.4" x14ac:dyDescent="0.2">
      <c r="M153" s="84" t="s">
        <v>5</v>
      </c>
      <c r="N153" s="85" t="s">
        <v>15</v>
      </c>
      <c r="O153" s="23"/>
      <c r="P153" s="56">
        <f>O153*G17</f>
        <v>0</v>
      </c>
      <c r="Q153" s="56">
        <v>0</v>
      </c>
      <c r="R153" s="56">
        <f>Q153*G17</f>
        <v>0</v>
      </c>
      <c r="S153" s="56">
        <v>0</v>
      </c>
      <c r="T153" s="57">
        <f>S153*G17</f>
        <v>0</v>
      </c>
      <c r="U153" s="14"/>
      <c r="V153" s="14"/>
      <c r="W153" s="14"/>
      <c r="X153" s="14"/>
      <c r="Y153" s="14"/>
      <c r="Z153" s="14"/>
      <c r="AA153" s="14"/>
      <c r="AB153" s="14"/>
      <c r="AC153" s="14"/>
      <c r="AD153" s="14"/>
      <c r="AE153" s="14"/>
      <c r="AF153" s="1"/>
      <c r="AG153" s="1"/>
      <c r="AH153" s="1"/>
      <c r="AI153" s="1"/>
      <c r="AJ153" s="1"/>
      <c r="AK153" s="1"/>
      <c r="AL153" s="1"/>
      <c r="AM153" s="1"/>
      <c r="AN153" s="1"/>
      <c r="AO153" s="1"/>
      <c r="AP153" s="1"/>
      <c r="AQ153" s="1"/>
      <c r="AR153" s="58" t="s">
        <v>130</v>
      </c>
      <c r="AS153" s="1"/>
      <c r="AT153" s="58" t="s">
        <v>231</v>
      </c>
      <c r="AU153" s="58" t="s">
        <v>30</v>
      </c>
      <c r="AV153" s="473"/>
      <c r="AW153" s="12" t="s">
        <v>78</v>
      </c>
      <c r="AX153" s="1"/>
      <c r="AY153" s="1"/>
      <c r="AZ153" s="1"/>
      <c r="BA153" s="1"/>
      <c r="BB153" s="1"/>
      <c r="BC153" s="59">
        <f>IF(N153="základní",I17,0)</f>
        <v>1680</v>
      </c>
      <c r="BD153" s="59">
        <f>IF(N153="snížená",I17,0)</f>
        <v>0</v>
      </c>
      <c r="BE153" s="59">
        <f>IF(N153="zákl. přenesená",I17,0)</f>
        <v>0</v>
      </c>
      <c r="BF153" s="59">
        <f>IF(N153="sníž. přenesená",I17,0)</f>
        <v>0</v>
      </c>
      <c r="BG153" s="59">
        <f>IF(N153="nulová",I17,0)</f>
        <v>0</v>
      </c>
      <c r="BH153" s="12" t="s">
        <v>30</v>
      </c>
      <c r="BI153" s="59">
        <f>ROUND(H17*G17,2)</f>
        <v>1680</v>
      </c>
      <c r="BJ153" s="12" t="s">
        <v>84</v>
      </c>
      <c r="BK153" s="58" t="s">
        <v>130</v>
      </c>
      <c r="BL153" s="1"/>
      <c r="BM153" s="1"/>
      <c r="BN153" s="1"/>
      <c r="BO153" s="1"/>
      <c r="BP153" s="1"/>
      <c r="BQ153" s="1"/>
      <c r="BR153" s="1"/>
    </row>
    <row r="154" spans="13:70" ht="11.4" x14ac:dyDescent="0.2">
      <c r="M154" s="84" t="s">
        <v>5</v>
      </c>
      <c r="N154" s="85" t="s">
        <v>15</v>
      </c>
      <c r="O154" s="23"/>
      <c r="P154" s="56">
        <f>O154*G18</f>
        <v>0</v>
      </c>
      <c r="Q154" s="56">
        <v>0</v>
      </c>
      <c r="R154" s="56">
        <f>Q154*G18</f>
        <v>0</v>
      </c>
      <c r="S154" s="56">
        <v>0</v>
      </c>
      <c r="T154" s="57">
        <f>S154*G18</f>
        <v>0</v>
      </c>
      <c r="U154" s="14"/>
      <c r="V154" s="14"/>
      <c r="W154" s="14"/>
      <c r="X154" s="14"/>
      <c r="Y154" s="14"/>
      <c r="Z154" s="14"/>
      <c r="AA154" s="14"/>
      <c r="AB154" s="14"/>
      <c r="AC154" s="14"/>
      <c r="AD154" s="14"/>
      <c r="AE154" s="14"/>
      <c r="AF154" s="1"/>
      <c r="AG154" s="1"/>
      <c r="AH154" s="1"/>
      <c r="AI154" s="1"/>
      <c r="AJ154" s="1"/>
      <c r="AK154" s="1"/>
      <c r="AL154" s="1"/>
      <c r="AM154" s="1"/>
      <c r="AN154" s="1"/>
      <c r="AO154" s="1"/>
      <c r="AP154" s="1"/>
      <c r="AQ154" s="1"/>
      <c r="AR154" s="58" t="s">
        <v>130</v>
      </c>
      <c r="AS154" s="1"/>
      <c r="AT154" s="58" t="s">
        <v>231</v>
      </c>
      <c r="AU154" s="58" t="s">
        <v>30</v>
      </c>
      <c r="AV154" s="473"/>
      <c r="AW154" s="12" t="s">
        <v>78</v>
      </c>
      <c r="AX154" s="1"/>
      <c r="AY154" s="1"/>
      <c r="AZ154" s="1"/>
      <c r="BA154" s="1"/>
      <c r="BB154" s="1"/>
      <c r="BC154" s="59">
        <f>IF(N154="základní",I18,0)</f>
        <v>7450</v>
      </c>
      <c r="BD154" s="59">
        <f>IF(N154="snížená",I18,0)</f>
        <v>0</v>
      </c>
      <c r="BE154" s="59">
        <f>IF(N154="zákl. přenesená",I18,0)</f>
        <v>0</v>
      </c>
      <c r="BF154" s="59">
        <f>IF(N154="sníž. přenesená",I18,0)</f>
        <v>0</v>
      </c>
      <c r="BG154" s="59">
        <f>IF(N154="nulová",I18,0)</f>
        <v>0</v>
      </c>
      <c r="BH154" s="12" t="s">
        <v>30</v>
      </c>
      <c r="BI154" s="59">
        <f>ROUND(H18*G18,2)</f>
        <v>7450</v>
      </c>
      <c r="BJ154" s="12" t="s">
        <v>84</v>
      </c>
      <c r="BK154" s="58" t="s">
        <v>143</v>
      </c>
      <c r="BL154" s="1"/>
      <c r="BM154" s="1"/>
      <c r="BN154" s="1"/>
      <c r="BO154" s="1"/>
      <c r="BP154" s="1"/>
      <c r="BQ154" s="1"/>
      <c r="BR154" s="1"/>
    </row>
    <row r="155" spans="13:70" x14ac:dyDescent="0.2">
      <c r="M155" s="41"/>
      <c r="N155" s="42"/>
      <c r="O155" s="42"/>
      <c r="P155" s="43">
        <f>SUM(P156:P157)</f>
        <v>0</v>
      </c>
      <c r="Q155" s="42"/>
      <c r="R155" s="43">
        <f>SUM(R156:R157)</f>
        <v>0</v>
      </c>
      <c r="S155" s="42"/>
      <c r="T155" s="44">
        <f>SUM(T156:T157)</f>
        <v>0</v>
      </c>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45" t="s">
        <v>30</v>
      </c>
      <c r="AS155" s="6"/>
      <c r="AT155" s="46" t="s">
        <v>26</v>
      </c>
      <c r="AU155" s="46" t="s">
        <v>27</v>
      </c>
      <c r="AV155" s="484"/>
      <c r="AW155" s="45" t="s">
        <v>78</v>
      </c>
      <c r="AX155" s="6"/>
      <c r="AY155" s="6"/>
      <c r="AZ155" s="6"/>
      <c r="BA155" s="6"/>
      <c r="BB155" s="6"/>
      <c r="BC155" s="6"/>
      <c r="BD155" s="6"/>
      <c r="BE155" s="6"/>
      <c r="BF155" s="6"/>
      <c r="BG155" s="6"/>
      <c r="BH155" s="6"/>
      <c r="BI155" s="47">
        <f>SUM(BI156:BI157)</f>
        <v>8980</v>
      </c>
      <c r="BJ155" s="6"/>
      <c r="BK155" s="6"/>
      <c r="BL155" s="6"/>
      <c r="BM155" s="6"/>
      <c r="BN155" s="6"/>
      <c r="BO155" s="6"/>
      <c r="BP155" s="6"/>
      <c r="BQ155" s="6"/>
      <c r="BR155" s="6"/>
    </row>
    <row r="156" spans="13:70" ht="11.4" x14ac:dyDescent="0.2">
      <c r="M156" s="84" t="s">
        <v>5</v>
      </c>
      <c r="N156" s="85" t="s">
        <v>15</v>
      </c>
      <c r="O156" s="23"/>
      <c r="P156" s="56">
        <f>O156*G22</f>
        <v>0</v>
      </c>
      <c r="Q156" s="56">
        <v>0</v>
      </c>
      <c r="R156" s="56">
        <f>Q156*G22</f>
        <v>0</v>
      </c>
      <c r="S156" s="56">
        <v>0</v>
      </c>
      <c r="T156" s="57">
        <f>S156*G22</f>
        <v>0</v>
      </c>
      <c r="U156" s="14"/>
      <c r="V156" s="14"/>
      <c r="W156" s="14"/>
      <c r="X156" s="14"/>
      <c r="Y156" s="14"/>
      <c r="Z156" s="14"/>
      <c r="AA156" s="14"/>
      <c r="AB156" s="14"/>
      <c r="AC156" s="14"/>
      <c r="AD156" s="14"/>
      <c r="AE156" s="14"/>
      <c r="AF156" s="1"/>
      <c r="AG156" s="1"/>
      <c r="AH156" s="1"/>
      <c r="AI156" s="1"/>
      <c r="AJ156" s="1"/>
      <c r="AK156" s="1"/>
      <c r="AL156" s="1"/>
      <c r="AM156" s="1"/>
      <c r="AN156" s="1"/>
      <c r="AO156" s="1"/>
      <c r="AP156" s="1"/>
      <c r="AQ156" s="1"/>
      <c r="AR156" s="58" t="s">
        <v>130</v>
      </c>
      <c r="AS156" s="1"/>
      <c r="AT156" s="58" t="s">
        <v>231</v>
      </c>
      <c r="AU156" s="58" t="s">
        <v>30</v>
      </c>
      <c r="AV156" s="473"/>
      <c r="AW156" s="12" t="s">
        <v>78</v>
      </c>
      <c r="AX156" s="1"/>
      <c r="AY156" s="1"/>
      <c r="AZ156" s="1"/>
      <c r="BA156" s="1"/>
      <c r="BB156" s="1"/>
      <c r="BC156" s="59">
        <f>IF(N156="základní",I22,0)</f>
        <v>5280</v>
      </c>
      <c r="BD156" s="59">
        <f>IF(N156="snížená",I22,0)</f>
        <v>0</v>
      </c>
      <c r="BE156" s="59">
        <f>IF(N156="zákl. přenesená",I22,0)</f>
        <v>0</v>
      </c>
      <c r="BF156" s="59">
        <f>IF(N156="sníž. přenesená",I22,0)</f>
        <v>0</v>
      </c>
      <c r="BG156" s="59">
        <f>IF(N156="nulová",I22,0)</f>
        <v>0</v>
      </c>
      <c r="BH156" s="12" t="s">
        <v>30</v>
      </c>
      <c r="BI156" s="59">
        <f>ROUND(H22*G22,2)</f>
        <v>5280</v>
      </c>
      <c r="BJ156" s="12" t="s">
        <v>84</v>
      </c>
      <c r="BK156" s="58" t="s">
        <v>155</v>
      </c>
      <c r="BL156" s="1"/>
      <c r="BM156" s="1"/>
      <c r="BN156" s="1"/>
      <c r="BO156" s="1"/>
      <c r="BP156" s="1"/>
      <c r="BQ156" s="1"/>
      <c r="BR156" s="1"/>
    </row>
    <row r="157" spans="13:70" ht="11.4" x14ac:dyDescent="0.2">
      <c r="M157" s="84" t="s">
        <v>5</v>
      </c>
      <c r="N157" s="85" t="s">
        <v>15</v>
      </c>
      <c r="O157" s="23"/>
      <c r="P157" s="56">
        <f>O157*G23</f>
        <v>0</v>
      </c>
      <c r="Q157" s="56">
        <v>0</v>
      </c>
      <c r="R157" s="56">
        <f>Q157*G23</f>
        <v>0</v>
      </c>
      <c r="S157" s="56">
        <v>0</v>
      </c>
      <c r="T157" s="57">
        <f>S157*G23</f>
        <v>0</v>
      </c>
      <c r="U157" s="14"/>
      <c r="V157" s="14"/>
      <c r="W157" s="14"/>
      <c r="X157" s="14"/>
      <c r="Y157" s="14"/>
      <c r="Z157" s="14"/>
      <c r="AA157" s="14"/>
      <c r="AB157" s="14"/>
      <c r="AC157" s="14"/>
      <c r="AD157" s="14"/>
      <c r="AE157" s="14"/>
      <c r="AF157" s="1"/>
      <c r="AG157" s="1"/>
      <c r="AH157" s="1"/>
      <c r="AI157" s="1"/>
      <c r="AJ157" s="1"/>
      <c r="AK157" s="1"/>
      <c r="AL157" s="1"/>
      <c r="AM157" s="1"/>
      <c r="AN157" s="1"/>
      <c r="AO157" s="1"/>
      <c r="AP157" s="1"/>
      <c r="AQ157" s="1"/>
      <c r="AR157" s="58" t="s">
        <v>130</v>
      </c>
      <c r="AS157" s="1"/>
      <c r="AT157" s="58" t="s">
        <v>231</v>
      </c>
      <c r="AU157" s="58" t="s">
        <v>30</v>
      </c>
      <c r="AV157" s="473"/>
      <c r="AW157" s="12" t="s">
        <v>78</v>
      </c>
      <c r="AX157" s="1"/>
      <c r="AY157" s="1"/>
      <c r="AZ157" s="1"/>
      <c r="BA157" s="1"/>
      <c r="BB157" s="1"/>
      <c r="BC157" s="59">
        <f>IF(N157="základní",I23,0)</f>
        <v>3700</v>
      </c>
      <c r="BD157" s="59">
        <f>IF(N157="snížená",I23,0)</f>
        <v>0</v>
      </c>
      <c r="BE157" s="59">
        <f>IF(N157="zákl. přenesená",I23,0)</f>
        <v>0</v>
      </c>
      <c r="BF157" s="59">
        <f>IF(N157="sníž. přenesená",I23,0)</f>
        <v>0</v>
      </c>
      <c r="BG157" s="59">
        <f>IF(N157="nulová",I23,0)</f>
        <v>0</v>
      </c>
      <c r="BH157" s="12" t="s">
        <v>30</v>
      </c>
      <c r="BI157" s="59">
        <f>ROUND(H23*G23,2)</f>
        <v>3700</v>
      </c>
      <c r="BJ157" s="12" t="s">
        <v>84</v>
      </c>
      <c r="BK157" s="58" t="s">
        <v>170</v>
      </c>
      <c r="BL157" s="1"/>
      <c r="BM157" s="1"/>
      <c r="BN157" s="1"/>
      <c r="BO157" s="1"/>
      <c r="BP157" s="1"/>
      <c r="BQ157" s="1"/>
      <c r="BR157" s="1"/>
    </row>
    <row r="158" spans="13:70" x14ac:dyDescent="0.2">
      <c r="M158" s="41"/>
      <c r="N158" s="42"/>
      <c r="O158" s="42"/>
      <c r="P158" s="43">
        <f>SUM(P159:P169)</f>
        <v>0</v>
      </c>
      <c r="Q158" s="42"/>
      <c r="R158" s="43">
        <f>SUM(R159:R169)</f>
        <v>0</v>
      </c>
      <c r="S158" s="42"/>
      <c r="T158" s="44">
        <f>SUM(T159:T169)</f>
        <v>0</v>
      </c>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45" t="s">
        <v>30</v>
      </c>
      <c r="AS158" s="6"/>
      <c r="AT158" s="46" t="s">
        <v>26</v>
      </c>
      <c r="AU158" s="46" t="s">
        <v>27</v>
      </c>
      <c r="AV158" s="484"/>
      <c r="AW158" s="45" t="s">
        <v>78</v>
      </c>
      <c r="AX158" s="6"/>
      <c r="AY158" s="6"/>
      <c r="AZ158" s="6"/>
      <c r="BA158" s="6"/>
      <c r="BB158" s="6"/>
      <c r="BC158" s="6"/>
      <c r="BD158" s="6"/>
      <c r="BE158" s="6"/>
      <c r="BF158" s="6"/>
      <c r="BG158" s="6"/>
      <c r="BH158" s="6"/>
      <c r="BI158" s="47">
        <f>SUM(BI159:BI169)</f>
        <v>56828</v>
      </c>
      <c r="BJ158" s="6"/>
      <c r="BK158" s="6"/>
      <c r="BL158" s="6"/>
      <c r="BM158" s="6"/>
      <c r="BN158" s="6"/>
      <c r="BO158" s="6"/>
      <c r="BP158" s="6"/>
      <c r="BQ158" s="6"/>
      <c r="BR158" s="6"/>
    </row>
    <row r="159" spans="13:70" ht="11.4" x14ac:dyDescent="0.2">
      <c r="M159" s="84" t="s">
        <v>5</v>
      </c>
      <c r="N159" s="85" t="s">
        <v>15</v>
      </c>
      <c r="O159" s="23"/>
      <c r="P159" s="56">
        <f t="shared" ref="P159:P169" si="136">O159*G27</f>
        <v>0</v>
      </c>
      <c r="Q159" s="56">
        <v>0</v>
      </c>
      <c r="R159" s="56">
        <f t="shared" ref="R159:R169" si="137">Q159*G27</f>
        <v>0</v>
      </c>
      <c r="S159" s="56">
        <v>0</v>
      </c>
      <c r="T159" s="57">
        <f t="shared" ref="T159:T169" si="138">S159*G27</f>
        <v>0</v>
      </c>
      <c r="U159" s="14"/>
      <c r="V159" s="14"/>
      <c r="W159" s="14"/>
      <c r="X159" s="14"/>
      <c r="Y159" s="14"/>
      <c r="Z159" s="14"/>
      <c r="AA159" s="14"/>
      <c r="AB159" s="14"/>
      <c r="AC159" s="14"/>
      <c r="AD159" s="14"/>
      <c r="AE159" s="14"/>
      <c r="AF159" s="1"/>
      <c r="AG159" s="1"/>
      <c r="AH159" s="1"/>
      <c r="AI159" s="1"/>
      <c r="AJ159" s="1"/>
      <c r="AK159" s="1"/>
      <c r="AL159" s="1"/>
      <c r="AM159" s="1"/>
      <c r="AN159" s="1"/>
      <c r="AO159" s="1"/>
      <c r="AP159" s="1"/>
      <c r="AQ159" s="1"/>
      <c r="AR159" s="58" t="s">
        <v>130</v>
      </c>
      <c r="AS159" s="1"/>
      <c r="AT159" s="58" t="s">
        <v>231</v>
      </c>
      <c r="AU159" s="58" t="s">
        <v>30</v>
      </c>
      <c r="AV159" s="473"/>
      <c r="AW159" s="12" t="s">
        <v>78</v>
      </c>
      <c r="AX159" s="1"/>
      <c r="AY159" s="1"/>
      <c r="AZ159" s="1"/>
      <c r="BA159" s="1"/>
      <c r="BB159" s="1"/>
      <c r="BC159" s="59">
        <f t="shared" ref="BC159:BC169" si="139">IF(N159="základní",I27,0)</f>
        <v>2805</v>
      </c>
      <c r="BD159" s="59">
        <f t="shared" ref="BD159:BD169" si="140">IF(N159="snížená",I27,0)</f>
        <v>0</v>
      </c>
      <c r="BE159" s="59">
        <f t="shared" ref="BE159:BE169" si="141">IF(N159="zákl. přenesená",I27,0)</f>
        <v>0</v>
      </c>
      <c r="BF159" s="59">
        <f t="shared" ref="BF159:BF169" si="142">IF(N159="sníž. přenesená",I27,0)</f>
        <v>0</v>
      </c>
      <c r="BG159" s="59">
        <f t="shared" ref="BG159:BG169" si="143">IF(N159="nulová",I27,0)</f>
        <v>0</v>
      </c>
      <c r="BH159" s="12" t="s">
        <v>30</v>
      </c>
      <c r="BI159" s="59">
        <f t="shared" ref="BI159:BI169" si="144">ROUND(H27*G27,2)</f>
        <v>2805</v>
      </c>
      <c r="BJ159" s="12" t="s">
        <v>84</v>
      </c>
      <c r="BK159" s="58" t="s">
        <v>180</v>
      </c>
      <c r="BL159" s="1"/>
      <c r="BM159" s="1"/>
      <c r="BN159" s="1"/>
      <c r="BO159" s="1"/>
      <c r="BP159" s="1"/>
      <c r="BQ159" s="1"/>
      <c r="BR159" s="1"/>
    </row>
    <row r="160" spans="13:70" ht="11.4" x14ac:dyDescent="0.2">
      <c r="M160" s="84" t="s">
        <v>5</v>
      </c>
      <c r="N160" s="85" t="s">
        <v>15</v>
      </c>
      <c r="O160" s="23"/>
      <c r="P160" s="56">
        <f t="shared" si="136"/>
        <v>0</v>
      </c>
      <c r="Q160" s="56">
        <v>0</v>
      </c>
      <c r="R160" s="56">
        <f t="shared" si="137"/>
        <v>0</v>
      </c>
      <c r="S160" s="56">
        <v>0</v>
      </c>
      <c r="T160" s="57">
        <f t="shared" si="138"/>
        <v>0</v>
      </c>
      <c r="U160" s="14"/>
      <c r="V160" s="14"/>
      <c r="W160" s="14"/>
      <c r="X160" s="14"/>
      <c r="Y160" s="14"/>
      <c r="Z160" s="14"/>
      <c r="AA160" s="14"/>
      <c r="AB160" s="14"/>
      <c r="AC160" s="14"/>
      <c r="AD160" s="14"/>
      <c r="AE160" s="14"/>
      <c r="AF160" s="1"/>
      <c r="AG160" s="1"/>
      <c r="AH160" s="1"/>
      <c r="AI160" s="1"/>
      <c r="AJ160" s="1"/>
      <c r="AK160" s="1"/>
      <c r="AL160" s="1"/>
      <c r="AM160" s="1"/>
      <c r="AN160" s="1"/>
      <c r="AO160" s="1"/>
      <c r="AP160" s="1"/>
      <c r="AQ160" s="1"/>
      <c r="AR160" s="58" t="s">
        <v>130</v>
      </c>
      <c r="AS160" s="1"/>
      <c r="AT160" s="58" t="s">
        <v>231</v>
      </c>
      <c r="AU160" s="58" t="s">
        <v>30</v>
      </c>
      <c r="AV160" s="473"/>
      <c r="AW160" s="12" t="s">
        <v>78</v>
      </c>
      <c r="AX160" s="1"/>
      <c r="AY160" s="1"/>
      <c r="AZ160" s="1"/>
      <c r="BA160" s="1"/>
      <c r="BB160" s="1"/>
      <c r="BC160" s="59">
        <f t="shared" si="139"/>
        <v>5555</v>
      </c>
      <c r="BD160" s="59">
        <f t="shared" si="140"/>
        <v>0</v>
      </c>
      <c r="BE160" s="59">
        <f t="shared" si="141"/>
        <v>0</v>
      </c>
      <c r="BF160" s="59">
        <f t="shared" si="142"/>
        <v>0</v>
      </c>
      <c r="BG160" s="59">
        <f t="shared" si="143"/>
        <v>0</v>
      </c>
      <c r="BH160" s="12" t="s">
        <v>30</v>
      </c>
      <c r="BI160" s="59">
        <f t="shared" si="144"/>
        <v>5555</v>
      </c>
      <c r="BJ160" s="12" t="s">
        <v>84</v>
      </c>
      <c r="BK160" s="58" t="s">
        <v>190</v>
      </c>
      <c r="BL160" s="1"/>
      <c r="BM160" s="1"/>
      <c r="BN160" s="1"/>
      <c r="BO160" s="1"/>
      <c r="BP160" s="1"/>
      <c r="BQ160" s="1"/>
      <c r="BR160" s="1"/>
    </row>
    <row r="161" spans="13:70" ht="11.4" x14ac:dyDescent="0.2">
      <c r="M161" s="84" t="s">
        <v>5</v>
      </c>
      <c r="N161" s="85" t="s">
        <v>15</v>
      </c>
      <c r="O161" s="23"/>
      <c r="P161" s="56">
        <f t="shared" si="136"/>
        <v>0</v>
      </c>
      <c r="Q161" s="56">
        <v>0</v>
      </c>
      <c r="R161" s="56">
        <f t="shared" si="137"/>
        <v>0</v>
      </c>
      <c r="S161" s="56">
        <v>0</v>
      </c>
      <c r="T161" s="57">
        <f t="shared" si="138"/>
        <v>0</v>
      </c>
      <c r="U161" s="14"/>
      <c r="V161" s="14"/>
      <c r="W161" s="14"/>
      <c r="X161" s="14"/>
      <c r="Y161" s="14"/>
      <c r="Z161" s="14"/>
      <c r="AA161" s="14"/>
      <c r="AB161" s="14"/>
      <c r="AC161" s="14"/>
      <c r="AD161" s="14"/>
      <c r="AE161" s="14"/>
      <c r="AF161" s="1"/>
      <c r="AG161" s="1"/>
      <c r="AH161" s="1"/>
      <c r="AI161" s="1"/>
      <c r="AJ161" s="1"/>
      <c r="AK161" s="1"/>
      <c r="AL161" s="1"/>
      <c r="AM161" s="1"/>
      <c r="AN161" s="1"/>
      <c r="AO161" s="1"/>
      <c r="AP161" s="1"/>
      <c r="AQ161" s="1"/>
      <c r="AR161" s="58" t="s">
        <v>130</v>
      </c>
      <c r="AS161" s="1"/>
      <c r="AT161" s="58" t="s">
        <v>231</v>
      </c>
      <c r="AU161" s="58" t="s">
        <v>30</v>
      </c>
      <c r="AV161" s="473"/>
      <c r="AW161" s="12" t="s">
        <v>78</v>
      </c>
      <c r="AX161" s="1"/>
      <c r="AY161" s="1"/>
      <c r="AZ161" s="1"/>
      <c r="BA161" s="1"/>
      <c r="BB161" s="1"/>
      <c r="BC161" s="59">
        <f t="shared" si="139"/>
        <v>2670</v>
      </c>
      <c r="BD161" s="59">
        <f t="shared" si="140"/>
        <v>0</v>
      </c>
      <c r="BE161" s="59">
        <f t="shared" si="141"/>
        <v>0</v>
      </c>
      <c r="BF161" s="59">
        <f t="shared" si="142"/>
        <v>0</v>
      </c>
      <c r="BG161" s="59">
        <f t="shared" si="143"/>
        <v>0</v>
      </c>
      <c r="BH161" s="12" t="s">
        <v>30</v>
      </c>
      <c r="BI161" s="59">
        <f t="shared" si="144"/>
        <v>2670</v>
      </c>
      <c r="BJ161" s="12" t="s">
        <v>84</v>
      </c>
      <c r="BK161" s="58" t="s">
        <v>211</v>
      </c>
      <c r="BL161" s="1"/>
      <c r="BM161" s="1"/>
      <c r="BN161" s="1"/>
      <c r="BO161" s="1"/>
      <c r="BP161" s="1"/>
      <c r="BQ161" s="1"/>
      <c r="BR161" s="1"/>
    </row>
    <row r="162" spans="13:70" ht="11.4" x14ac:dyDescent="0.2">
      <c r="M162" s="84" t="s">
        <v>5</v>
      </c>
      <c r="N162" s="85" t="s">
        <v>15</v>
      </c>
      <c r="O162" s="23"/>
      <c r="P162" s="56">
        <f t="shared" si="136"/>
        <v>0</v>
      </c>
      <c r="Q162" s="56">
        <v>0</v>
      </c>
      <c r="R162" s="56">
        <f t="shared" si="137"/>
        <v>0</v>
      </c>
      <c r="S162" s="56">
        <v>0</v>
      </c>
      <c r="T162" s="57">
        <f t="shared" si="138"/>
        <v>0</v>
      </c>
      <c r="U162" s="14"/>
      <c r="V162" s="14"/>
      <c r="W162" s="14"/>
      <c r="X162" s="14"/>
      <c r="Y162" s="14"/>
      <c r="Z162" s="14"/>
      <c r="AA162" s="14"/>
      <c r="AB162" s="14"/>
      <c r="AC162" s="14"/>
      <c r="AD162" s="14"/>
      <c r="AE162" s="14"/>
      <c r="AF162" s="1"/>
      <c r="AG162" s="1"/>
      <c r="AH162" s="1"/>
      <c r="AI162" s="1"/>
      <c r="AJ162" s="1"/>
      <c r="AK162" s="1"/>
      <c r="AL162" s="1"/>
      <c r="AM162" s="1"/>
      <c r="AN162" s="1"/>
      <c r="AO162" s="1"/>
      <c r="AP162" s="1"/>
      <c r="AQ162" s="1"/>
      <c r="AR162" s="58" t="s">
        <v>130</v>
      </c>
      <c r="AS162" s="1"/>
      <c r="AT162" s="58" t="s">
        <v>231</v>
      </c>
      <c r="AU162" s="58" t="s">
        <v>30</v>
      </c>
      <c r="AV162" s="473"/>
      <c r="AW162" s="12" t="s">
        <v>78</v>
      </c>
      <c r="AX162" s="1"/>
      <c r="AY162" s="1"/>
      <c r="AZ162" s="1"/>
      <c r="BA162" s="1"/>
      <c r="BB162" s="1"/>
      <c r="BC162" s="59">
        <f t="shared" si="139"/>
        <v>9144</v>
      </c>
      <c r="BD162" s="59">
        <f t="shared" si="140"/>
        <v>0</v>
      </c>
      <c r="BE162" s="59">
        <f t="shared" si="141"/>
        <v>0</v>
      </c>
      <c r="BF162" s="59">
        <f t="shared" si="142"/>
        <v>0</v>
      </c>
      <c r="BG162" s="59">
        <f t="shared" si="143"/>
        <v>0</v>
      </c>
      <c r="BH162" s="12" t="s">
        <v>30</v>
      </c>
      <c r="BI162" s="59">
        <f t="shared" si="144"/>
        <v>9144</v>
      </c>
      <c r="BJ162" s="12" t="s">
        <v>84</v>
      </c>
      <c r="BK162" s="58" t="s">
        <v>225</v>
      </c>
      <c r="BL162" s="1"/>
      <c r="BM162" s="1"/>
      <c r="BN162" s="1"/>
      <c r="BO162" s="1"/>
      <c r="BP162" s="1"/>
      <c r="BQ162" s="1"/>
      <c r="BR162" s="1"/>
    </row>
    <row r="163" spans="13:70" ht="11.4" x14ac:dyDescent="0.2">
      <c r="M163" s="84" t="s">
        <v>5</v>
      </c>
      <c r="N163" s="85" t="s">
        <v>15</v>
      </c>
      <c r="O163" s="23"/>
      <c r="P163" s="56">
        <f t="shared" si="136"/>
        <v>0</v>
      </c>
      <c r="Q163" s="56">
        <v>0</v>
      </c>
      <c r="R163" s="56">
        <f t="shared" si="137"/>
        <v>0</v>
      </c>
      <c r="S163" s="56">
        <v>0</v>
      </c>
      <c r="T163" s="57">
        <f t="shared" si="138"/>
        <v>0</v>
      </c>
      <c r="U163" s="14"/>
      <c r="V163" s="14"/>
      <c r="W163" s="14"/>
      <c r="X163" s="14"/>
      <c r="Y163" s="14"/>
      <c r="Z163" s="14"/>
      <c r="AA163" s="14"/>
      <c r="AB163" s="14"/>
      <c r="AC163" s="14"/>
      <c r="AD163" s="14"/>
      <c r="AE163" s="14"/>
      <c r="AF163" s="1"/>
      <c r="AG163" s="1"/>
      <c r="AH163" s="1"/>
      <c r="AI163" s="1"/>
      <c r="AJ163" s="1"/>
      <c r="AK163" s="1"/>
      <c r="AL163" s="1"/>
      <c r="AM163" s="1"/>
      <c r="AN163" s="1"/>
      <c r="AO163" s="1"/>
      <c r="AP163" s="1"/>
      <c r="AQ163" s="1"/>
      <c r="AR163" s="58" t="s">
        <v>130</v>
      </c>
      <c r="AS163" s="1"/>
      <c r="AT163" s="58" t="s">
        <v>231</v>
      </c>
      <c r="AU163" s="58" t="s">
        <v>30</v>
      </c>
      <c r="AV163" s="473"/>
      <c r="AW163" s="12" t="s">
        <v>78</v>
      </c>
      <c r="AX163" s="1"/>
      <c r="AY163" s="1"/>
      <c r="AZ163" s="1"/>
      <c r="BA163" s="1"/>
      <c r="BB163" s="1"/>
      <c r="BC163" s="59">
        <f t="shared" si="139"/>
        <v>2824</v>
      </c>
      <c r="BD163" s="59">
        <f t="shared" si="140"/>
        <v>0</v>
      </c>
      <c r="BE163" s="59">
        <f t="shared" si="141"/>
        <v>0</v>
      </c>
      <c r="BF163" s="59">
        <f t="shared" si="142"/>
        <v>0</v>
      </c>
      <c r="BG163" s="59">
        <f t="shared" si="143"/>
        <v>0</v>
      </c>
      <c r="BH163" s="12" t="s">
        <v>30</v>
      </c>
      <c r="BI163" s="59">
        <f t="shared" si="144"/>
        <v>2824</v>
      </c>
      <c r="BJ163" s="12" t="s">
        <v>84</v>
      </c>
      <c r="BK163" s="58" t="s">
        <v>237</v>
      </c>
      <c r="BL163" s="1"/>
      <c r="BM163" s="1"/>
      <c r="BN163" s="1"/>
      <c r="BO163" s="1"/>
      <c r="BP163" s="1"/>
      <c r="BQ163" s="1"/>
      <c r="BR163" s="1"/>
    </row>
    <row r="164" spans="13:70" ht="11.4" x14ac:dyDescent="0.2">
      <c r="M164" s="84" t="s">
        <v>5</v>
      </c>
      <c r="N164" s="85" t="s">
        <v>15</v>
      </c>
      <c r="O164" s="23"/>
      <c r="P164" s="56">
        <f t="shared" si="136"/>
        <v>0</v>
      </c>
      <c r="Q164" s="56">
        <v>0</v>
      </c>
      <c r="R164" s="56">
        <f t="shared" si="137"/>
        <v>0</v>
      </c>
      <c r="S164" s="56">
        <v>0</v>
      </c>
      <c r="T164" s="57">
        <f t="shared" si="138"/>
        <v>0</v>
      </c>
      <c r="U164" s="14"/>
      <c r="V164" s="14"/>
      <c r="W164" s="14"/>
      <c r="X164" s="14"/>
      <c r="Y164" s="14"/>
      <c r="Z164" s="14"/>
      <c r="AA164" s="14"/>
      <c r="AB164" s="14"/>
      <c r="AC164" s="14"/>
      <c r="AD164" s="14"/>
      <c r="AE164" s="14"/>
      <c r="AF164" s="1"/>
      <c r="AG164" s="1"/>
      <c r="AH164" s="1"/>
      <c r="AI164" s="1"/>
      <c r="AJ164" s="1"/>
      <c r="AK164" s="1"/>
      <c r="AL164" s="1"/>
      <c r="AM164" s="1"/>
      <c r="AN164" s="1"/>
      <c r="AO164" s="1"/>
      <c r="AP164" s="1"/>
      <c r="AQ164" s="1"/>
      <c r="AR164" s="58" t="s">
        <v>130</v>
      </c>
      <c r="AS164" s="1"/>
      <c r="AT164" s="58" t="s">
        <v>231</v>
      </c>
      <c r="AU164" s="58" t="s">
        <v>30</v>
      </c>
      <c r="AV164" s="473"/>
      <c r="AW164" s="12" t="s">
        <v>78</v>
      </c>
      <c r="AX164" s="1"/>
      <c r="AY164" s="1"/>
      <c r="AZ164" s="1"/>
      <c r="BA164" s="1"/>
      <c r="BB164" s="1"/>
      <c r="BC164" s="59">
        <f t="shared" si="139"/>
        <v>4170</v>
      </c>
      <c r="BD164" s="59">
        <f t="shared" si="140"/>
        <v>0</v>
      </c>
      <c r="BE164" s="59">
        <f t="shared" si="141"/>
        <v>0</v>
      </c>
      <c r="BF164" s="59">
        <f t="shared" si="142"/>
        <v>0</v>
      </c>
      <c r="BG164" s="59">
        <f t="shared" si="143"/>
        <v>0</v>
      </c>
      <c r="BH164" s="12" t="s">
        <v>30</v>
      </c>
      <c r="BI164" s="59">
        <f t="shared" si="144"/>
        <v>4170</v>
      </c>
      <c r="BJ164" s="12" t="s">
        <v>84</v>
      </c>
      <c r="BK164" s="58" t="s">
        <v>249</v>
      </c>
      <c r="BL164" s="1"/>
      <c r="BM164" s="1"/>
      <c r="BN164" s="1"/>
      <c r="BO164" s="1"/>
      <c r="BP164" s="1"/>
      <c r="BQ164" s="1"/>
      <c r="BR164" s="1"/>
    </row>
    <row r="165" spans="13:70" ht="11.4" x14ac:dyDescent="0.2">
      <c r="M165" s="84" t="s">
        <v>5</v>
      </c>
      <c r="N165" s="85" t="s">
        <v>15</v>
      </c>
      <c r="O165" s="23"/>
      <c r="P165" s="56">
        <f t="shared" si="136"/>
        <v>0</v>
      </c>
      <c r="Q165" s="56">
        <v>0</v>
      </c>
      <c r="R165" s="56">
        <f t="shared" si="137"/>
        <v>0</v>
      </c>
      <c r="S165" s="56">
        <v>0</v>
      </c>
      <c r="T165" s="57">
        <f t="shared" si="138"/>
        <v>0</v>
      </c>
      <c r="U165" s="14"/>
      <c r="V165" s="14"/>
      <c r="W165" s="14"/>
      <c r="X165" s="14"/>
      <c r="Y165" s="14"/>
      <c r="Z165" s="14"/>
      <c r="AA165" s="14"/>
      <c r="AB165" s="14"/>
      <c r="AC165" s="14"/>
      <c r="AD165" s="14"/>
      <c r="AE165" s="14"/>
      <c r="AF165" s="1"/>
      <c r="AG165" s="1"/>
      <c r="AH165" s="1"/>
      <c r="AI165" s="1"/>
      <c r="AJ165" s="1"/>
      <c r="AK165" s="1"/>
      <c r="AL165" s="1"/>
      <c r="AM165" s="1"/>
      <c r="AN165" s="1"/>
      <c r="AO165" s="1"/>
      <c r="AP165" s="1"/>
      <c r="AQ165" s="1"/>
      <c r="AR165" s="58" t="s">
        <v>130</v>
      </c>
      <c r="AS165" s="1"/>
      <c r="AT165" s="58" t="s">
        <v>231</v>
      </c>
      <c r="AU165" s="58" t="s">
        <v>30</v>
      </c>
      <c r="AV165" s="473"/>
      <c r="AW165" s="12" t="s">
        <v>78</v>
      </c>
      <c r="AX165" s="1"/>
      <c r="AY165" s="1"/>
      <c r="AZ165" s="1"/>
      <c r="BA165" s="1"/>
      <c r="BB165" s="1"/>
      <c r="BC165" s="59">
        <f t="shared" si="139"/>
        <v>2199</v>
      </c>
      <c r="BD165" s="59">
        <f t="shared" si="140"/>
        <v>0</v>
      </c>
      <c r="BE165" s="59">
        <f t="shared" si="141"/>
        <v>0</v>
      </c>
      <c r="BF165" s="59">
        <f t="shared" si="142"/>
        <v>0</v>
      </c>
      <c r="BG165" s="59">
        <f t="shared" si="143"/>
        <v>0</v>
      </c>
      <c r="BH165" s="12" t="s">
        <v>30</v>
      </c>
      <c r="BI165" s="59">
        <f t="shared" si="144"/>
        <v>2199</v>
      </c>
      <c r="BJ165" s="12" t="s">
        <v>84</v>
      </c>
      <c r="BK165" s="58" t="s">
        <v>261</v>
      </c>
      <c r="BL165" s="1"/>
      <c r="BM165" s="1"/>
      <c r="BN165" s="1"/>
      <c r="BO165" s="1"/>
      <c r="BP165" s="1"/>
      <c r="BQ165" s="1"/>
      <c r="BR165" s="1"/>
    </row>
    <row r="166" spans="13:70" ht="11.4" x14ac:dyDescent="0.2">
      <c r="M166" s="84" t="s">
        <v>5</v>
      </c>
      <c r="N166" s="85" t="s">
        <v>15</v>
      </c>
      <c r="O166" s="23"/>
      <c r="P166" s="56">
        <f t="shared" si="136"/>
        <v>0</v>
      </c>
      <c r="Q166" s="56">
        <v>0</v>
      </c>
      <c r="R166" s="56">
        <f t="shared" si="137"/>
        <v>0</v>
      </c>
      <c r="S166" s="56">
        <v>0</v>
      </c>
      <c r="T166" s="57">
        <f t="shared" si="138"/>
        <v>0</v>
      </c>
      <c r="U166" s="14"/>
      <c r="V166" s="14"/>
      <c r="W166" s="14"/>
      <c r="X166" s="14"/>
      <c r="Y166" s="14"/>
      <c r="Z166" s="14"/>
      <c r="AA166" s="14"/>
      <c r="AB166" s="14"/>
      <c r="AC166" s="14"/>
      <c r="AD166" s="14"/>
      <c r="AE166" s="14"/>
      <c r="AF166" s="1"/>
      <c r="AG166" s="1"/>
      <c r="AH166" s="1"/>
      <c r="AI166" s="1"/>
      <c r="AJ166" s="1"/>
      <c r="AK166" s="1"/>
      <c r="AL166" s="1"/>
      <c r="AM166" s="1"/>
      <c r="AN166" s="1"/>
      <c r="AO166" s="1"/>
      <c r="AP166" s="1"/>
      <c r="AQ166" s="1"/>
      <c r="AR166" s="58" t="s">
        <v>130</v>
      </c>
      <c r="AS166" s="1"/>
      <c r="AT166" s="58" t="s">
        <v>231</v>
      </c>
      <c r="AU166" s="58" t="s">
        <v>30</v>
      </c>
      <c r="AV166" s="473"/>
      <c r="AW166" s="12" t="s">
        <v>78</v>
      </c>
      <c r="AX166" s="1"/>
      <c r="AY166" s="1"/>
      <c r="AZ166" s="1"/>
      <c r="BA166" s="1"/>
      <c r="BB166" s="1"/>
      <c r="BC166" s="59">
        <f t="shared" si="139"/>
        <v>8440</v>
      </c>
      <c r="BD166" s="59">
        <f t="shared" si="140"/>
        <v>0</v>
      </c>
      <c r="BE166" s="59">
        <f t="shared" si="141"/>
        <v>0</v>
      </c>
      <c r="BF166" s="59">
        <f t="shared" si="142"/>
        <v>0</v>
      </c>
      <c r="BG166" s="59">
        <f t="shared" si="143"/>
        <v>0</v>
      </c>
      <c r="BH166" s="12" t="s">
        <v>30</v>
      </c>
      <c r="BI166" s="59">
        <f t="shared" si="144"/>
        <v>8440</v>
      </c>
      <c r="BJ166" s="12" t="s">
        <v>84</v>
      </c>
      <c r="BK166" s="58" t="s">
        <v>273</v>
      </c>
      <c r="BL166" s="1"/>
      <c r="BM166" s="1"/>
      <c r="BN166" s="1"/>
      <c r="BO166" s="1"/>
      <c r="BP166" s="1"/>
      <c r="BQ166" s="1"/>
      <c r="BR166" s="1"/>
    </row>
    <row r="167" spans="13:70" ht="11.4" x14ac:dyDescent="0.2">
      <c r="M167" s="84" t="s">
        <v>5</v>
      </c>
      <c r="N167" s="85" t="s">
        <v>15</v>
      </c>
      <c r="O167" s="23"/>
      <c r="P167" s="56">
        <f t="shared" si="136"/>
        <v>0</v>
      </c>
      <c r="Q167" s="56">
        <v>0</v>
      </c>
      <c r="R167" s="56">
        <f t="shared" si="137"/>
        <v>0</v>
      </c>
      <c r="S167" s="56">
        <v>0</v>
      </c>
      <c r="T167" s="57">
        <f t="shared" si="138"/>
        <v>0</v>
      </c>
      <c r="U167" s="14"/>
      <c r="V167" s="14"/>
      <c r="W167" s="14"/>
      <c r="X167" s="14"/>
      <c r="Y167" s="14"/>
      <c r="Z167" s="14"/>
      <c r="AA167" s="14"/>
      <c r="AB167" s="14"/>
      <c r="AC167" s="14"/>
      <c r="AD167" s="14"/>
      <c r="AE167" s="14"/>
      <c r="AF167" s="1"/>
      <c r="AG167" s="1"/>
      <c r="AH167" s="1"/>
      <c r="AI167" s="1"/>
      <c r="AJ167" s="1"/>
      <c r="AK167" s="1"/>
      <c r="AL167" s="1"/>
      <c r="AM167" s="1"/>
      <c r="AN167" s="1"/>
      <c r="AO167" s="1"/>
      <c r="AP167" s="1"/>
      <c r="AQ167" s="1"/>
      <c r="AR167" s="58" t="s">
        <v>130</v>
      </c>
      <c r="AS167" s="1"/>
      <c r="AT167" s="58" t="s">
        <v>231</v>
      </c>
      <c r="AU167" s="58" t="s">
        <v>30</v>
      </c>
      <c r="AV167" s="473"/>
      <c r="AW167" s="12" t="s">
        <v>78</v>
      </c>
      <c r="AX167" s="1"/>
      <c r="AY167" s="1"/>
      <c r="AZ167" s="1"/>
      <c r="BA167" s="1"/>
      <c r="BB167" s="1"/>
      <c r="BC167" s="59">
        <f t="shared" si="139"/>
        <v>3636</v>
      </c>
      <c r="BD167" s="59">
        <f t="shared" si="140"/>
        <v>0</v>
      </c>
      <c r="BE167" s="59">
        <f t="shared" si="141"/>
        <v>0</v>
      </c>
      <c r="BF167" s="59">
        <f t="shared" si="142"/>
        <v>0</v>
      </c>
      <c r="BG167" s="59">
        <f t="shared" si="143"/>
        <v>0</v>
      </c>
      <c r="BH167" s="12" t="s">
        <v>30</v>
      </c>
      <c r="BI167" s="59">
        <f t="shared" si="144"/>
        <v>3636</v>
      </c>
      <c r="BJ167" s="12" t="s">
        <v>84</v>
      </c>
      <c r="BK167" s="58" t="s">
        <v>287</v>
      </c>
      <c r="BL167" s="1"/>
      <c r="BM167" s="1"/>
      <c r="BN167" s="1"/>
      <c r="BO167" s="1"/>
      <c r="BP167" s="1"/>
      <c r="BQ167" s="1"/>
      <c r="BR167" s="1"/>
    </row>
    <row r="168" spans="13:70" ht="11.4" x14ac:dyDescent="0.2">
      <c r="M168" s="84" t="s">
        <v>5</v>
      </c>
      <c r="N168" s="85" t="s">
        <v>15</v>
      </c>
      <c r="O168" s="23"/>
      <c r="P168" s="56">
        <f t="shared" si="136"/>
        <v>0</v>
      </c>
      <c r="Q168" s="56">
        <v>0</v>
      </c>
      <c r="R168" s="56">
        <f t="shared" si="137"/>
        <v>0</v>
      </c>
      <c r="S168" s="56">
        <v>0</v>
      </c>
      <c r="T168" s="57">
        <f t="shared" si="138"/>
        <v>0</v>
      </c>
      <c r="U168" s="14"/>
      <c r="V168" s="14"/>
      <c r="W168" s="14"/>
      <c r="X168" s="14"/>
      <c r="Y168" s="14"/>
      <c r="Z168" s="14"/>
      <c r="AA168" s="14"/>
      <c r="AB168" s="14"/>
      <c r="AC168" s="14"/>
      <c r="AD168" s="14"/>
      <c r="AE168" s="14"/>
      <c r="AF168" s="1"/>
      <c r="AG168" s="1"/>
      <c r="AH168" s="1"/>
      <c r="AI168" s="1"/>
      <c r="AJ168" s="1"/>
      <c r="AK168" s="1"/>
      <c r="AL168" s="1"/>
      <c r="AM168" s="1"/>
      <c r="AN168" s="1"/>
      <c r="AO168" s="1"/>
      <c r="AP168" s="1"/>
      <c r="AQ168" s="1"/>
      <c r="AR168" s="58" t="s">
        <v>130</v>
      </c>
      <c r="AS168" s="1"/>
      <c r="AT168" s="58" t="s">
        <v>231</v>
      </c>
      <c r="AU168" s="58" t="s">
        <v>30</v>
      </c>
      <c r="AV168" s="473"/>
      <c r="AW168" s="12" t="s">
        <v>78</v>
      </c>
      <c r="AX168" s="1"/>
      <c r="AY168" s="1"/>
      <c r="AZ168" s="1"/>
      <c r="BA168" s="1"/>
      <c r="BB168" s="1"/>
      <c r="BC168" s="59">
        <f t="shared" si="139"/>
        <v>13215</v>
      </c>
      <c r="BD168" s="59">
        <f t="shared" si="140"/>
        <v>0</v>
      </c>
      <c r="BE168" s="59">
        <f t="shared" si="141"/>
        <v>0</v>
      </c>
      <c r="BF168" s="59">
        <f t="shared" si="142"/>
        <v>0</v>
      </c>
      <c r="BG168" s="59">
        <f t="shared" si="143"/>
        <v>0</v>
      </c>
      <c r="BH168" s="12" t="s">
        <v>30</v>
      </c>
      <c r="BI168" s="59">
        <f t="shared" si="144"/>
        <v>13215</v>
      </c>
      <c r="BJ168" s="12" t="s">
        <v>84</v>
      </c>
      <c r="BK168" s="58" t="s">
        <v>299</v>
      </c>
      <c r="BL168" s="1"/>
      <c r="BM168" s="1"/>
      <c r="BN168" s="1"/>
      <c r="BO168" s="1"/>
      <c r="BP168" s="1"/>
      <c r="BQ168" s="1"/>
      <c r="BR168" s="1"/>
    </row>
    <row r="169" spans="13:70" ht="11.4" x14ac:dyDescent="0.2">
      <c r="M169" s="84" t="s">
        <v>5</v>
      </c>
      <c r="N169" s="85" t="s">
        <v>15</v>
      </c>
      <c r="O169" s="23"/>
      <c r="P169" s="56">
        <f t="shared" si="136"/>
        <v>0</v>
      </c>
      <c r="Q169" s="56">
        <v>0</v>
      </c>
      <c r="R169" s="56">
        <f t="shared" si="137"/>
        <v>0</v>
      </c>
      <c r="S169" s="56">
        <v>0</v>
      </c>
      <c r="T169" s="57">
        <f t="shared" si="138"/>
        <v>0</v>
      </c>
      <c r="U169" s="14"/>
      <c r="V169" s="14"/>
      <c r="W169" s="14"/>
      <c r="X169" s="14"/>
      <c r="Y169" s="14"/>
      <c r="Z169" s="14"/>
      <c r="AA169" s="14"/>
      <c r="AB169" s="14"/>
      <c r="AC169" s="14"/>
      <c r="AD169" s="14"/>
      <c r="AE169" s="14"/>
      <c r="AF169" s="1"/>
      <c r="AG169" s="1"/>
      <c r="AH169" s="1"/>
      <c r="AI169" s="1"/>
      <c r="AJ169" s="1"/>
      <c r="AK169" s="1"/>
      <c r="AL169" s="1"/>
      <c r="AM169" s="1"/>
      <c r="AN169" s="1"/>
      <c r="AO169" s="1"/>
      <c r="AP169" s="1"/>
      <c r="AQ169" s="1"/>
      <c r="AR169" s="58" t="s">
        <v>130</v>
      </c>
      <c r="AS169" s="1"/>
      <c r="AT169" s="58" t="s">
        <v>231</v>
      </c>
      <c r="AU169" s="58" t="s">
        <v>30</v>
      </c>
      <c r="AV169" s="473"/>
      <c r="AW169" s="12" t="s">
        <v>78</v>
      </c>
      <c r="AX169" s="1"/>
      <c r="AY169" s="1"/>
      <c r="AZ169" s="1"/>
      <c r="BA169" s="1"/>
      <c r="BB169" s="1"/>
      <c r="BC169" s="59">
        <f t="shared" si="139"/>
        <v>2170</v>
      </c>
      <c r="BD169" s="59">
        <f t="shared" si="140"/>
        <v>0</v>
      </c>
      <c r="BE169" s="59">
        <f t="shared" si="141"/>
        <v>0</v>
      </c>
      <c r="BF169" s="59">
        <f t="shared" si="142"/>
        <v>0</v>
      </c>
      <c r="BG169" s="59">
        <f t="shared" si="143"/>
        <v>0</v>
      </c>
      <c r="BH169" s="12" t="s">
        <v>30</v>
      </c>
      <c r="BI169" s="59">
        <f t="shared" si="144"/>
        <v>2170</v>
      </c>
      <c r="BJ169" s="12" t="s">
        <v>84</v>
      </c>
      <c r="BK169" s="58" t="s">
        <v>310</v>
      </c>
      <c r="BL169" s="1"/>
      <c r="BM169" s="1"/>
      <c r="BN169" s="1"/>
      <c r="BO169" s="1"/>
      <c r="BP169" s="1"/>
      <c r="BQ169" s="1"/>
      <c r="BR169" s="1"/>
    </row>
    <row r="170" spans="13:70" x14ac:dyDescent="0.2">
      <c r="M170" s="41"/>
      <c r="N170" s="42"/>
      <c r="O170" s="42"/>
      <c r="P170" s="43">
        <f>SUM(P171:P179)</f>
        <v>0</v>
      </c>
      <c r="Q170" s="42"/>
      <c r="R170" s="43">
        <f>SUM(R171:R179)</f>
        <v>0</v>
      </c>
      <c r="S170" s="42"/>
      <c r="T170" s="44">
        <f>SUM(T171:T179)</f>
        <v>0</v>
      </c>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45" t="s">
        <v>30</v>
      </c>
      <c r="AS170" s="6"/>
      <c r="AT170" s="46" t="s">
        <v>26</v>
      </c>
      <c r="AU170" s="46" t="s">
        <v>27</v>
      </c>
      <c r="AV170" s="484"/>
      <c r="AW170" s="45" t="s">
        <v>78</v>
      </c>
      <c r="AX170" s="6"/>
      <c r="AY170" s="6"/>
      <c r="AZ170" s="6"/>
      <c r="BA170" s="6"/>
      <c r="BB170" s="6"/>
      <c r="BC170" s="6"/>
      <c r="BD170" s="6"/>
      <c r="BE170" s="6"/>
      <c r="BF170" s="6"/>
      <c r="BG170" s="6"/>
      <c r="BH170" s="6"/>
      <c r="BI170" s="47">
        <f>SUM(BI171:BI179)</f>
        <v>126835</v>
      </c>
      <c r="BJ170" s="6"/>
      <c r="BK170" s="6"/>
      <c r="BL170" s="6"/>
      <c r="BM170" s="6"/>
      <c r="BN170" s="6"/>
      <c r="BO170" s="6"/>
      <c r="BP170" s="6"/>
      <c r="BQ170" s="6"/>
      <c r="BR170" s="6"/>
    </row>
    <row r="171" spans="13:70" ht="11.4" x14ac:dyDescent="0.2">
      <c r="M171" s="84" t="s">
        <v>5</v>
      </c>
      <c r="N171" s="85" t="s">
        <v>15</v>
      </c>
      <c r="O171" s="23"/>
      <c r="P171" s="56">
        <f t="shared" ref="P171:P179" si="145">O171*G41</f>
        <v>0</v>
      </c>
      <c r="Q171" s="56">
        <v>0</v>
      </c>
      <c r="R171" s="56">
        <f t="shared" ref="R171:R179" si="146">Q171*G41</f>
        <v>0</v>
      </c>
      <c r="S171" s="56">
        <v>0</v>
      </c>
      <c r="T171" s="57">
        <f t="shared" ref="T171:T179" si="147">S171*G41</f>
        <v>0</v>
      </c>
      <c r="U171" s="14"/>
      <c r="V171" s="14"/>
      <c r="W171" s="14"/>
      <c r="X171" s="14"/>
      <c r="Y171" s="14"/>
      <c r="Z171" s="14"/>
      <c r="AA171" s="14"/>
      <c r="AB171" s="14"/>
      <c r="AC171" s="14"/>
      <c r="AD171" s="14"/>
      <c r="AE171" s="14"/>
      <c r="AF171" s="1"/>
      <c r="AG171" s="1"/>
      <c r="AH171" s="1"/>
      <c r="AI171" s="1"/>
      <c r="AJ171" s="1"/>
      <c r="AK171" s="1"/>
      <c r="AL171" s="1"/>
      <c r="AM171" s="1"/>
      <c r="AN171" s="1"/>
      <c r="AO171" s="1"/>
      <c r="AP171" s="1"/>
      <c r="AQ171" s="1"/>
      <c r="AR171" s="58" t="s">
        <v>130</v>
      </c>
      <c r="AS171" s="1"/>
      <c r="AT171" s="58" t="s">
        <v>231</v>
      </c>
      <c r="AU171" s="58" t="s">
        <v>30</v>
      </c>
      <c r="AV171" s="473"/>
      <c r="AW171" s="12" t="s">
        <v>78</v>
      </c>
      <c r="AX171" s="1"/>
      <c r="AY171" s="1"/>
      <c r="AZ171" s="1"/>
      <c r="BA171" s="1"/>
      <c r="BB171" s="1"/>
      <c r="BC171" s="59">
        <f t="shared" ref="BC171:BC179" si="148">IF(N171="základní",I41,0)</f>
        <v>6240</v>
      </c>
      <c r="BD171" s="59">
        <f t="shared" ref="BD171:BD179" si="149">IF(N171="snížená",I41,0)</f>
        <v>0</v>
      </c>
      <c r="BE171" s="59">
        <f t="shared" ref="BE171:BE179" si="150">IF(N171="zákl. přenesená",I41,0)</f>
        <v>0</v>
      </c>
      <c r="BF171" s="59">
        <f t="shared" ref="BF171:BF179" si="151">IF(N171="sníž. přenesená",I41,0)</f>
        <v>0</v>
      </c>
      <c r="BG171" s="59">
        <f t="shared" ref="BG171:BG179" si="152">IF(N171="nulová",I41,0)</f>
        <v>0</v>
      </c>
      <c r="BH171" s="12" t="s">
        <v>30</v>
      </c>
      <c r="BI171" s="59">
        <f t="shared" ref="BI171:BI179" si="153">ROUND(H41*G41,2)</f>
        <v>6240</v>
      </c>
      <c r="BJ171" s="12" t="s">
        <v>84</v>
      </c>
      <c r="BK171" s="58" t="s">
        <v>324</v>
      </c>
      <c r="BL171" s="1"/>
      <c r="BM171" s="1"/>
      <c r="BN171" s="1"/>
      <c r="BO171" s="1"/>
      <c r="BP171" s="1"/>
      <c r="BQ171" s="1"/>
      <c r="BR171" s="1"/>
    </row>
    <row r="172" spans="13:70" ht="11.4" x14ac:dyDescent="0.2">
      <c r="M172" s="84" t="s">
        <v>5</v>
      </c>
      <c r="N172" s="85" t="s">
        <v>15</v>
      </c>
      <c r="O172" s="23"/>
      <c r="P172" s="56">
        <f t="shared" si="145"/>
        <v>0</v>
      </c>
      <c r="Q172" s="56">
        <v>0</v>
      </c>
      <c r="R172" s="56">
        <f t="shared" si="146"/>
        <v>0</v>
      </c>
      <c r="S172" s="56">
        <v>0</v>
      </c>
      <c r="T172" s="57">
        <f t="shared" si="147"/>
        <v>0</v>
      </c>
      <c r="U172" s="14"/>
      <c r="V172" s="14"/>
      <c r="W172" s="14"/>
      <c r="X172" s="14"/>
      <c r="Y172" s="14"/>
      <c r="Z172" s="14"/>
      <c r="AA172" s="14"/>
      <c r="AB172" s="14"/>
      <c r="AC172" s="14"/>
      <c r="AD172" s="14"/>
      <c r="AE172" s="14"/>
      <c r="AF172" s="1"/>
      <c r="AG172" s="1"/>
      <c r="AH172" s="1"/>
      <c r="AI172" s="1"/>
      <c r="AJ172" s="1"/>
      <c r="AK172" s="1"/>
      <c r="AL172" s="1"/>
      <c r="AM172" s="1"/>
      <c r="AN172" s="1"/>
      <c r="AO172" s="1"/>
      <c r="AP172" s="1"/>
      <c r="AQ172" s="1"/>
      <c r="AR172" s="58" t="s">
        <v>130</v>
      </c>
      <c r="AS172" s="1"/>
      <c r="AT172" s="58" t="s">
        <v>231</v>
      </c>
      <c r="AU172" s="58" t="s">
        <v>30</v>
      </c>
      <c r="AV172" s="473"/>
      <c r="AW172" s="12" t="s">
        <v>78</v>
      </c>
      <c r="AX172" s="1"/>
      <c r="AY172" s="1"/>
      <c r="AZ172" s="1"/>
      <c r="BA172" s="1"/>
      <c r="BB172" s="1"/>
      <c r="BC172" s="59">
        <f t="shared" si="148"/>
        <v>32500</v>
      </c>
      <c r="BD172" s="59">
        <f t="shared" si="149"/>
        <v>0</v>
      </c>
      <c r="BE172" s="59">
        <f t="shared" si="150"/>
        <v>0</v>
      </c>
      <c r="BF172" s="59">
        <f t="shared" si="151"/>
        <v>0</v>
      </c>
      <c r="BG172" s="59">
        <f t="shared" si="152"/>
        <v>0</v>
      </c>
      <c r="BH172" s="12" t="s">
        <v>30</v>
      </c>
      <c r="BI172" s="59">
        <f t="shared" si="153"/>
        <v>32500</v>
      </c>
      <c r="BJ172" s="12" t="s">
        <v>84</v>
      </c>
      <c r="BK172" s="58" t="s">
        <v>342</v>
      </c>
      <c r="BL172" s="1"/>
      <c r="BM172" s="1"/>
      <c r="BN172" s="1"/>
      <c r="BO172" s="1"/>
      <c r="BP172" s="1"/>
      <c r="BQ172" s="1"/>
      <c r="BR172" s="1"/>
    </row>
    <row r="173" spans="13:70" ht="11.4" x14ac:dyDescent="0.2">
      <c r="M173" s="84" t="s">
        <v>5</v>
      </c>
      <c r="N173" s="85" t="s">
        <v>15</v>
      </c>
      <c r="O173" s="23"/>
      <c r="P173" s="56">
        <f t="shared" si="145"/>
        <v>0</v>
      </c>
      <c r="Q173" s="56">
        <v>0</v>
      </c>
      <c r="R173" s="56">
        <f t="shared" si="146"/>
        <v>0</v>
      </c>
      <c r="S173" s="56">
        <v>0</v>
      </c>
      <c r="T173" s="57">
        <f t="shared" si="147"/>
        <v>0</v>
      </c>
      <c r="U173" s="14"/>
      <c r="V173" s="14"/>
      <c r="W173" s="14"/>
      <c r="X173" s="14"/>
      <c r="Y173" s="14"/>
      <c r="Z173" s="14"/>
      <c r="AA173" s="14"/>
      <c r="AB173" s="14"/>
      <c r="AC173" s="14"/>
      <c r="AD173" s="14"/>
      <c r="AE173" s="14"/>
      <c r="AF173" s="1"/>
      <c r="AG173" s="1"/>
      <c r="AH173" s="1"/>
      <c r="AI173" s="1"/>
      <c r="AJ173" s="1"/>
      <c r="AK173" s="1"/>
      <c r="AL173" s="1"/>
      <c r="AM173" s="1"/>
      <c r="AN173" s="1"/>
      <c r="AO173" s="1"/>
      <c r="AP173" s="1"/>
      <c r="AQ173" s="1"/>
      <c r="AR173" s="58" t="s">
        <v>130</v>
      </c>
      <c r="AS173" s="1"/>
      <c r="AT173" s="58" t="s">
        <v>231</v>
      </c>
      <c r="AU173" s="58" t="s">
        <v>30</v>
      </c>
      <c r="AV173" s="473"/>
      <c r="AW173" s="12" t="s">
        <v>78</v>
      </c>
      <c r="AX173" s="1"/>
      <c r="AY173" s="1"/>
      <c r="AZ173" s="1"/>
      <c r="BA173" s="1"/>
      <c r="BB173" s="1"/>
      <c r="BC173" s="59">
        <f t="shared" si="148"/>
        <v>18300</v>
      </c>
      <c r="BD173" s="59">
        <f t="shared" si="149"/>
        <v>0</v>
      </c>
      <c r="BE173" s="59">
        <f t="shared" si="150"/>
        <v>0</v>
      </c>
      <c r="BF173" s="59">
        <f t="shared" si="151"/>
        <v>0</v>
      </c>
      <c r="BG173" s="59">
        <f t="shared" si="152"/>
        <v>0</v>
      </c>
      <c r="BH173" s="12" t="s">
        <v>30</v>
      </c>
      <c r="BI173" s="59">
        <f t="shared" si="153"/>
        <v>18300</v>
      </c>
      <c r="BJ173" s="12" t="s">
        <v>84</v>
      </c>
      <c r="BK173" s="58" t="s">
        <v>353</v>
      </c>
      <c r="BL173" s="1"/>
      <c r="BM173" s="1"/>
      <c r="BN173" s="1"/>
      <c r="BO173" s="1"/>
      <c r="BP173" s="1"/>
      <c r="BQ173" s="1"/>
      <c r="BR173" s="1"/>
    </row>
    <row r="174" spans="13:70" ht="11.4" x14ac:dyDescent="0.2">
      <c r="M174" s="84" t="s">
        <v>5</v>
      </c>
      <c r="N174" s="85" t="s">
        <v>15</v>
      </c>
      <c r="O174" s="23"/>
      <c r="P174" s="56">
        <f t="shared" si="145"/>
        <v>0</v>
      </c>
      <c r="Q174" s="56">
        <v>0</v>
      </c>
      <c r="R174" s="56">
        <f t="shared" si="146"/>
        <v>0</v>
      </c>
      <c r="S174" s="56">
        <v>0</v>
      </c>
      <c r="T174" s="57">
        <f t="shared" si="147"/>
        <v>0</v>
      </c>
      <c r="U174" s="14"/>
      <c r="V174" s="14"/>
      <c r="W174" s="14"/>
      <c r="X174" s="14"/>
      <c r="Y174" s="14"/>
      <c r="Z174" s="14"/>
      <c r="AA174" s="14"/>
      <c r="AB174" s="14"/>
      <c r="AC174" s="14"/>
      <c r="AD174" s="14"/>
      <c r="AE174" s="14"/>
      <c r="AF174" s="1"/>
      <c r="AG174" s="1"/>
      <c r="AH174" s="1"/>
      <c r="AI174" s="1"/>
      <c r="AJ174" s="1"/>
      <c r="AK174" s="1"/>
      <c r="AL174" s="1"/>
      <c r="AM174" s="1"/>
      <c r="AN174" s="1"/>
      <c r="AO174" s="1"/>
      <c r="AP174" s="1"/>
      <c r="AQ174" s="1"/>
      <c r="AR174" s="58" t="s">
        <v>130</v>
      </c>
      <c r="AS174" s="1"/>
      <c r="AT174" s="58" t="s">
        <v>231</v>
      </c>
      <c r="AU174" s="58" t="s">
        <v>30</v>
      </c>
      <c r="AV174" s="473"/>
      <c r="AW174" s="12" t="s">
        <v>78</v>
      </c>
      <c r="AX174" s="1"/>
      <c r="AY174" s="1"/>
      <c r="AZ174" s="1"/>
      <c r="BA174" s="1"/>
      <c r="BB174" s="1"/>
      <c r="BC174" s="59">
        <f t="shared" si="148"/>
        <v>275</v>
      </c>
      <c r="BD174" s="59">
        <f t="shared" si="149"/>
        <v>0</v>
      </c>
      <c r="BE174" s="59">
        <f t="shared" si="150"/>
        <v>0</v>
      </c>
      <c r="BF174" s="59">
        <f t="shared" si="151"/>
        <v>0</v>
      </c>
      <c r="BG174" s="59">
        <f t="shared" si="152"/>
        <v>0</v>
      </c>
      <c r="BH174" s="12" t="s">
        <v>30</v>
      </c>
      <c r="BI174" s="59">
        <f t="shared" si="153"/>
        <v>275</v>
      </c>
      <c r="BJ174" s="12" t="s">
        <v>84</v>
      </c>
      <c r="BK174" s="58" t="s">
        <v>365</v>
      </c>
      <c r="BL174" s="1"/>
      <c r="BM174" s="1"/>
      <c r="BN174" s="1"/>
      <c r="BO174" s="1"/>
      <c r="BP174" s="1"/>
      <c r="BQ174" s="1"/>
      <c r="BR174" s="1"/>
    </row>
    <row r="175" spans="13:70" ht="11.4" x14ac:dyDescent="0.2">
      <c r="M175" s="84" t="s">
        <v>5</v>
      </c>
      <c r="N175" s="85" t="s">
        <v>15</v>
      </c>
      <c r="O175" s="23"/>
      <c r="P175" s="56">
        <f t="shared" si="145"/>
        <v>0</v>
      </c>
      <c r="Q175" s="56">
        <v>0</v>
      </c>
      <c r="R175" s="56">
        <f t="shared" si="146"/>
        <v>0</v>
      </c>
      <c r="S175" s="56">
        <v>0</v>
      </c>
      <c r="T175" s="57">
        <f t="shared" si="147"/>
        <v>0</v>
      </c>
      <c r="U175" s="14"/>
      <c r="V175" s="14"/>
      <c r="W175" s="14"/>
      <c r="X175" s="14"/>
      <c r="Y175" s="14"/>
      <c r="Z175" s="14"/>
      <c r="AA175" s="14"/>
      <c r="AB175" s="14"/>
      <c r="AC175" s="14"/>
      <c r="AD175" s="14"/>
      <c r="AE175" s="14"/>
      <c r="AF175" s="1"/>
      <c r="AG175" s="1"/>
      <c r="AH175" s="1"/>
      <c r="AI175" s="1"/>
      <c r="AJ175" s="1"/>
      <c r="AK175" s="1"/>
      <c r="AL175" s="1"/>
      <c r="AM175" s="1"/>
      <c r="AN175" s="1"/>
      <c r="AO175" s="1"/>
      <c r="AP175" s="1"/>
      <c r="AQ175" s="1"/>
      <c r="AR175" s="58" t="s">
        <v>130</v>
      </c>
      <c r="AS175" s="1"/>
      <c r="AT175" s="58" t="s">
        <v>231</v>
      </c>
      <c r="AU175" s="58" t="s">
        <v>30</v>
      </c>
      <c r="AV175" s="473"/>
      <c r="AW175" s="12" t="s">
        <v>78</v>
      </c>
      <c r="AX175" s="1"/>
      <c r="AY175" s="1"/>
      <c r="AZ175" s="1"/>
      <c r="BA175" s="1"/>
      <c r="BB175" s="1"/>
      <c r="BC175" s="59">
        <f t="shared" si="148"/>
        <v>3000</v>
      </c>
      <c r="BD175" s="59">
        <f t="shared" si="149"/>
        <v>0</v>
      </c>
      <c r="BE175" s="59">
        <f t="shared" si="150"/>
        <v>0</v>
      </c>
      <c r="BF175" s="59">
        <f t="shared" si="151"/>
        <v>0</v>
      </c>
      <c r="BG175" s="59">
        <f t="shared" si="152"/>
        <v>0</v>
      </c>
      <c r="BH175" s="12" t="s">
        <v>30</v>
      </c>
      <c r="BI175" s="59">
        <f t="shared" si="153"/>
        <v>3000</v>
      </c>
      <c r="BJ175" s="12" t="s">
        <v>84</v>
      </c>
      <c r="BK175" s="58" t="s">
        <v>377</v>
      </c>
      <c r="BL175" s="1"/>
      <c r="BM175" s="1"/>
      <c r="BN175" s="1"/>
      <c r="BO175" s="1"/>
      <c r="BP175" s="1"/>
      <c r="BQ175" s="1"/>
      <c r="BR175" s="1"/>
    </row>
    <row r="176" spans="13:70" ht="11.4" x14ac:dyDescent="0.2">
      <c r="M176" s="84" t="s">
        <v>5</v>
      </c>
      <c r="N176" s="85" t="s">
        <v>15</v>
      </c>
      <c r="O176" s="23"/>
      <c r="P176" s="56">
        <f t="shared" si="145"/>
        <v>0</v>
      </c>
      <c r="Q176" s="56">
        <v>0</v>
      </c>
      <c r="R176" s="56">
        <f t="shared" si="146"/>
        <v>0</v>
      </c>
      <c r="S176" s="56">
        <v>0</v>
      </c>
      <c r="T176" s="57">
        <f t="shared" si="147"/>
        <v>0</v>
      </c>
      <c r="U176" s="14"/>
      <c r="V176" s="14"/>
      <c r="W176" s="14"/>
      <c r="X176" s="14"/>
      <c r="Y176" s="14"/>
      <c r="Z176" s="14"/>
      <c r="AA176" s="14"/>
      <c r="AB176" s="14"/>
      <c r="AC176" s="14"/>
      <c r="AD176" s="14"/>
      <c r="AE176" s="14"/>
      <c r="AF176" s="1"/>
      <c r="AG176" s="1"/>
      <c r="AH176" s="1"/>
      <c r="AI176" s="1"/>
      <c r="AJ176" s="1"/>
      <c r="AK176" s="1"/>
      <c r="AL176" s="1"/>
      <c r="AM176" s="1"/>
      <c r="AN176" s="1"/>
      <c r="AO176" s="1"/>
      <c r="AP176" s="1"/>
      <c r="AQ176" s="1"/>
      <c r="AR176" s="58" t="s">
        <v>130</v>
      </c>
      <c r="AS176" s="1"/>
      <c r="AT176" s="58" t="s">
        <v>231</v>
      </c>
      <c r="AU176" s="58" t="s">
        <v>30</v>
      </c>
      <c r="AV176" s="473"/>
      <c r="AW176" s="12" t="s">
        <v>78</v>
      </c>
      <c r="AX176" s="1"/>
      <c r="AY176" s="1"/>
      <c r="AZ176" s="1"/>
      <c r="BA176" s="1"/>
      <c r="BB176" s="1"/>
      <c r="BC176" s="59">
        <f t="shared" si="148"/>
        <v>2130</v>
      </c>
      <c r="BD176" s="59">
        <f t="shared" si="149"/>
        <v>0</v>
      </c>
      <c r="BE176" s="59">
        <f t="shared" si="150"/>
        <v>0</v>
      </c>
      <c r="BF176" s="59">
        <f t="shared" si="151"/>
        <v>0</v>
      </c>
      <c r="BG176" s="59">
        <f t="shared" si="152"/>
        <v>0</v>
      </c>
      <c r="BH176" s="12" t="s">
        <v>30</v>
      </c>
      <c r="BI176" s="59">
        <f t="shared" si="153"/>
        <v>2130</v>
      </c>
      <c r="BJ176" s="12" t="s">
        <v>84</v>
      </c>
      <c r="BK176" s="58" t="s">
        <v>393</v>
      </c>
      <c r="BL176" s="1"/>
      <c r="BM176" s="1"/>
      <c r="BN176" s="1"/>
      <c r="BO176" s="1"/>
      <c r="BP176" s="1"/>
      <c r="BQ176" s="1"/>
      <c r="BR176" s="1"/>
    </row>
    <row r="177" spans="13:70" ht="11.4" x14ac:dyDescent="0.2">
      <c r="M177" s="84" t="s">
        <v>5</v>
      </c>
      <c r="N177" s="85" t="s">
        <v>15</v>
      </c>
      <c r="O177" s="23"/>
      <c r="P177" s="56">
        <f t="shared" si="145"/>
        <v>0</v>
      </c>
      <c r="Q177" s="56">
        <v>0</v>
      </c>
      <c r="R177" s="56">
        <f t="shared" si="146"/>
        <v>0</v>
      </c>
      <c r="S177" s="56">
        <v>0</v>
      </c>
      <c r="T177" s="57">
        <f t="shared" si="147"/>
        <v>0</v>
      </c>
      <c r="U177" s="14"/>
      <c r="V177" s="14"/>
      <c r="W177" s="14"/>
      <c r="X177" s="14"/>
      <c r="Y177" s="14"/>
      <c r="Z177" s="14"/>
      <c r="AA177" s="14"/>
      <c r="AB177" s="14"/>
      <c r="AC177" s="14"/>
      <c r="AD177" s="14"/>
      <c r="AE177" s="14"/>
      <c r="AF177" s="1"/>
      <c r="AG177" s="1"/>
      <c r="AH177" s="1"/>
      <c r="AI177" s="1"/>
      <c r="AJ177" s="1"/>
      <c r="AK177" s="1"/>
      <c r="AL177" s="1"/>
      <c r="AM177" s="1"/>
      <c r="AN177" s="1"/>
      <c r="AO177" s="1"/>
      <c r="AP177" s="1"/>
      <c r="AQ177" s="1"/>
      <c r="AR177" s="58" t="s">
        <v>130</v>
      </c>
      <c r="AS177" s="1"/>
      <c r="AT177" s="58" t="s">
        <v>231</v>
      </c>
      <c r="AU177" s="58" t="s">
        <v>30</v>
      </c>
      <c r="AV177" s="473"/>
      <c r="AW177" s="12" t="s">
        <v>78</v>
      </c>
      <c r="AX177" s="1"/>
      <c r="AY177" s="1"/>
      <c r="AZ177" s="1"/>
      <c r="BA177" s="1"/>
      <c r="BB177" s="1"/>
      <c r="BC177" s="59">
        <f t="shared" si="148"/>
        <v>48550</v>
      </c>
      <c r="BD177" s="59">
        <f t="shared" si="149"/>
        <v>0</v>
      </c>
      <c r="BE177" s="59">
        <f t="shared" si="150"/>
        <v>0</v>
      </c>
      <c r="BF177" s="59">
        <f t="shared" si="151"/>
        <v>0</v>
      </c>
      <c r="BG177" s="59">
        <f t="shared" si="152"/>
        <v>0</v>
      </c>
      <c r="BH177" s="12" t="s">
        <v>30</v>
      </c>
      <c r="BI177" s="59">
        <f t="shared" si="153"/>
        <v>48550</v>
      </c>
      <c r="BJ177" s="12" t="s">
        <v>84</v>
      </c>
      <c r="BK177" s="58" t="s">
        <v>407</v>
      </c>
      <c r="BL177" s="1"/>
      <c r="BM177" s="1"/>
      <c r="BN177" s="1"/>
      <c r="BO177" s="1"/>
      <c r="BP177" s="1"/>
      <c r="BQ177" s="1"/>
      <c r="BR177" s="1"/>
    </row>
    <row r="178" spans="13:70" ht="11.4" x14ac:dyDescent="0.2">
      <c r="M178" s="84" t="s">
        <v>5</v>
      </c>
      <c r="N178" s="85" t="s">
        <v>15</v>
      </c>
      <c r="O178" s="23"/>
      <c r="P178" s="56">
        <f t="shared" si="145"/>
        <v>0</v>
      </c>
      <c r="Q178" s="56">
        <v>0</v>
      </c>
      <c r="R178" s="56">
        <f t="shared" si="146"/>
        <v>0</v>
      </c>
      <c r="S178" s="56">
        <v>0</v>
      </c>
      <c r="T178" s="57">
        <f t="shared" si="147"/>
        <v>0</v>
      </c>
      <c r="U178" s="14"/>
      <c r="V178" s="14"/>
      <c r="W178" s="14"/>
      <c r="X178" s="14"/>
      <c r="Y178" s="14"/>
      <c r="Z178" s="14"/>
      <c r="AA178" s="14"/>
      <c r="AB178" s="14"/>
      <c r="AC178" s="14"/>
      <c r="AD178" s="14"/>
      <c r="AE178" s="14"/>
      <c r="AF178" s="1"/>
      <c r="AG178" s="1"/>
      <c r="AH178" s="1"/>
      <c r="AI178" s="1"/>
      <c r="AJ178" s="1"/>
      <c r="AK178" s="1"/>
      <c r="AL178" s="1"/>
      <c r="AM178" s="1"/>
      <c r="AN178" s="1"/>
      <c r="AO178" s="1"/>
      <c r="AP178" s="1"/>
      <c r="AQ178" s="1"/>
      <c r="AR178" s="58" t="s">
        <v>130</v>
      </c>
      <c r="AS178" s="1"/>
      <c r="AT178" s="58" t="s">
        <v>231</v>
      </c>
      <c r="AU178" s="58" t="s">
        <v>30</v>
      </c>
      <c r="AV178" s="473"/>
      <c r="AW178" s="12" t="s">
        <v>78</v>
      </c>
      <c r="AX178" s="1"/>
      <c r="AY178" s="1"/>
      <c r="AZ178" s="1"/>
      <c r="BA178" s="1"/>
      <c r="BB178" s="1"/>
      <c r="BC178" s="59">
        <f t="shared" si="148"/>
        <v>6640</v>
      </c>
      <c r="BD178" s="59">
        <f t="shared" si="149"/>
        <v>0</v>
      </c>
      <c r="BE178" s="59">
        <f t="shared" si="150"/>
        <v>0</v>
      </c>
      <c r="BF178" s="59">
        <f t="shared" si="151"/>
        <v>0</v>
      </c>
      <c r="BG178" s="59">
        <f t="shared" si="152"/>
        <v>0</v>
      </c>
      <c r="BH178" s="12" t="s">
        <v>30</v>
      </c>
      <c r="BI178" s="59">
        <f t="shared" si="153"/>
        <v>6640</v>
      </c>
      <c r="BJ178" s="12" t="s">
        <v>84</v>
      </c>
      <c r="BK178" s="58" t="s">
        <v>419</v>
      </c>
      <c r="BL178" s="1"/>
      <c r="BM178" s="1"/>
      <c r="BN178" s="1"/>
      <c r="BO178" s="1"/>
      <c r="BP178" s="1"/>
      <c r="BQ178" s="1"/>
      <c r="BR178" s="1"/>
    </row>
    <row r="179" spans="13:70" ht="11.4" x14ac:dyDescent="0.2">
      <c r="M179" s="84" t="s">
        <v>5</v>
      </c>
      <c r="N179" s="85" t="s">
        <v>15</v>
      </c>
      <c r="O179" s="23"/>
      <c r="P179" s="56">
        <f t="shared" si="145"/>
        <v>0</v>
      </c>
      <c r="Q179" s="56">
        <v>0</v>
      </c>
      <c r="R179" s="56">
        <f t="shared" si="146"/>
        <v>0</v>
      </c>
      <c r="S179" s="56">
        <v>0</v>
      </c>
      <c r="T179" s="57">
        <f t="shared" si="147"/>
        <v>0</v>
      </c>
      <c r="U179" s="14"/>
      <c r="V179" s="14"/>
      <c r="W179" s="14"/>
      <c r="X179" s="14"/>
      <c r="Y179" s="14"/>
      <c r="Z179" s="14"/>
      <c r="AA179" s="14"/>
      <c r="AB179" s="14"/>
      <c r="AC179" s="14"/>
      <c r="AD179" s="14"/>
      <c r="AE179" s="14"/>
      <c r="AF179" s="1"/>
      <c r="AG179" s="1"/>
      <c r="AH179" s="1"/>
      <c r="AI179" s="1"/>
      <c r="AJ179" s="1"/>
      <c r="AK179" s="1"/>
      <c r="AL179" s="1"/>
      <c r="AM179" s="1"/>
      <c r="AN179" s="1"/>
      <c r="AO179" s="1"/>
      <c r="AP179" s="1"/>
      <c r="AQ179" s="1"/>
      <c r="AR179" s="58" t="s">
        <v>130</v>
      </c>
      <c r="AS179" s="1"/>
      <c r="AT179" s="58" t="s">
        <v>231</v>
      </c>
      <c r="AU179" s="58" t="s">
        <v>30</v>
      </c>
      <c r="AV179" s="473"/>
      <c r="AW179" s="12" t="s">
        <v>78</v>
      </c>
      <c r="AX179" s="1"/>
      <c r="AY179" s="1"/>
      <c r="AZ179" s="1"/>
      <c r="BA179" s="1"/>
      <c r="BB179" s="1"/>
      <c r="BC179" s="59">
        <f t="shared" si="148"/>
        <v>9200</v>
      </c>
      <c r="BD179" s="59">
        <f t="shared" si="149"/>
        <v>0</v>
      </c>
      <c r="BE179" s="59">
        <f t="shared" si="150"/>
        <v>0</v>
      </c>
      <c r="BF179" s="59">
        <f t="shared" si="151"/>
        <v>0</v>
      </c>
      <c r="BG179" s="59">
        <f t="shared" si="152"/>
        <v>0</v>
      </c>
      <c r="BH179" s="12" t="s">
        <v>30</v>
      </c>
      <c r="BI179" s="59">
        <f t="shared" si="153"/>
        <v>9200</v>
      </c>
      <c r="BJ179" s="12" t="s">
        <v>84</v>
      </c>
      <c r="BK179" s="58" t="s">
        <v>431</v>
      </c>
      <c r="BL179" s="1"/>
      <c r="BM179" s="1"/>
      <c r="BN179" s="1"/>
      <c r="BO179" s="1"/>
      <c r="BP179" s="1"/>
      <c r="BQ179" s="1"/>
      <c r="BR179" s="1"/>
    </row>
    <row r="180" spans="13:70" x14ac:dyDescent="0.2">
      <c r="M180" s="41"/>
      <c r="N180" s="42"/>
      <c r="O180" s="42"/>
      <c r="P180" s="43">
        <f>SUM(P181:P191)</f>
        <v>0</v>
      </c>
      <c r="Q180" s="42"/>
      <c r="R180" s="43">
        <f>SUM(R181:R191)</f>
        <v>0</v>
      </c>
      <c r="S180" s="42"/>
      <c r="T180" s="44">
        <f>SUM(T181:T191)</f>
        <v>0</v>
      </c>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45" t="s">
        <v>30</v>
      </c>
      <c r="AS180" s="6"/>
      <c r="AT180" s="46" t="s">
        <v>26</v>
      </c>
      <c r="AU180" s="46" t="s">
        <v>27</v>
      </c>
      <c r="AV180" s="484"/>
      <c r="AW180" s="45" t="s">
        <v>78</v>
      </c>
      <c r="AX180" s="6"/>
      <c r="AY180" s="6"/>
      <c r="AZ180" s="6"/>
      <c r="BA180" s="6"/>
      <c r="BB180" s="6"/>
      <c r="BC180" s="6"/>
      <c r="BD180" s="6"/>
      <c r="BE180" s="6"/>
      <c r="BF180" s="6"/>
      <c r="BG180" s="6"/>
      <c r="BH180" s="6"/>
      <c r="BI180" s="47">
        <f>SUM(BI181:BI191)</f>
        <v>59530</v>
      </c>
      <c r="BJ180" s="6"/>
      <c r="BK180" s="6"/>
      <c r="BL180" s="6"/>
      <c r="BM180" s="6"/>
      <c r="BN180" s="6"/>
      <c r="BO180" s="6"/>
      <c r="BP180" s="6"/>
      <c r="BQ180" s="6"/>
      <c r="BR180" s="6"/>
    </row>
    <row r="181" spans="13:70" ht="11.4" x14ac:dyDescent="0.2">
      <c r="M181" s="54" t="s">
        <v>5</v>
      </c>
      <c r="N181" s="55" t="s">
        <v>15</v>
      </c>
      <c r="O181" s="23"/>
      <c r="P181" s="56">
        <f t="shared" ref="P181:P191" si="154">O181*G53</f>
        <v>0</v>
      </c>
      <c r="Q181" s="56">
        <v>0</v>
      </c>
      <c r="R181" s="56">
        <f t="shared" ref="R181:R191" si="155">Q181*G53</f>
        <v>0</v>
      </c>
      <c r="S181" s="56">
        <v>0</v>
      </c>
      <c r="T181" s="57">
        <f t="shared" ref="T181:T191" si="156">S181*G53</f>
        <v>0</v>
      </c>
      <c r="U181" s="14"/>
      <c r="V181" s="14"/>
      <c r="W181" s="14"/>
      <c r="X181" s="14"/>
      <c r="Y181" s="14"/>
      <c r="Z181" s="14"/>
      <c r="AA181" s="14"/>
      <c r="AB181" s="14"/>
      <c r="AC181" s="14"/>
      <c r="AD181" s="14"/>
      <c r="AE181" s="14"/>
      <c r="AF181" s="1"/>
      <c r="AG181" s="1"/>
      <c r="AH181" s="1"/>
      <c r="AI181" s="1"/>
      <c r="AJ181" s="1"/>
      <c r="AK181" s="1"/>
      <c r="AL181" s="1"/>
      <c r="AM181" s="1"/>
      <c r="AN181" s="1"/>
      <c r="AO181" s="1"/>
      <c r="AP181" s="1"/>
      <c r="AQ181" s="1"/>
      <c r="AR181" s="58" t="s">
        <v>84</v>
      </c>
      <c r="AS181" s="1"/>
      <c r="AT181" s="58" t="s">
        <v>80</v>
      </c>
      <c r="AU181" s="58" t="s">
        <v>30</v>
      </c>
      <c r="AV181" s="473"/>
      <c r="AW181" s="12" t="s">
        <v>78</v>
      </c>
      <c r="AX181" s="1"/>
      <c r="AY181" s="1"/>
      <c r="AZ181" s="1"/>
      <c r="BA181" s="1"/>
      <c r="BB181" s="1"/>
      <c r="BC181" s="59">
        <f t="shared" ref="BC181:BC191" si="157">IF(N181="základní",I53,0)</f>
        <v>4200</v>
      </c>
      <c r="BD181" s="59">
        <f t="shared" ref="BD181:BD191" si="158">IF(N181="snížená",I53,0)</f>
        <v>0</v>
      </c>
      <c r="BE181" s="59">
        <f t="shared" ref="BE181:BE191" si="159">IF(N181="zákl. přenesená",I53,0)</f>
        <v>0</v>
      </c>
      <c r="BF181" s="59">
        <f t="shared" ref="BF181:BF191" si="160">IF(N181="sníž. přenesená",I53,0)</f>
        <v>0</v>
      </c>
      <c r="BG181" s="59">
        <f t="shared" ref="BG181:BG191" si="161">IF(N181="nulová",I53,0)</f>
        <v>0</v>
      </c>
      <c r="BH181" s="12" t="s">
        <v>30</v>
      </c>
      <c r="BI181" s="59">
        <f t="shared" ref="BI181:BI191" si="162">ROUND(H53*G53,2)</f>
        <v>4200</v>
      </c>
      <c r="BJ181" s="12" t="s">
        <v>84</v>
      </c>
      <c r="BK181" s="58" t="s">
        <v>442</v>
      </c>
      <c r="BL181" s="1"/>
      <c r="BM181" s="1"/>
      <c r="BN181" s="1"/>
      <c r="BO181" s="1"/>
      <c r="BP181" s="1"/>
      <c r="BQ181" s="1"/>
      <c r="BR181" s="1"/>
    </row>
    <row r="182" spans="13:70" ht="11.4" x14ac:dyDescent="0.2">
      <c r="M182" s="54" t="s">
        <v>5</v>
      </c>
      <c r="N182" s="55" t="s">
        <v>15</v>
      </c>
      <c r="O182" s="23"/>
      <c r="P182" s="56">
        <f t="shared" si="154"/>
        <v>0</v>
      </c>
      <c r="Q182" s="56">
        <v>0</v>
      </c>
      <c r="R182" s="56">
        <f t="shared" si="155"/>
        <v>0</v>
      </c>
      <c r="S182" s="56">
        <v>0</v>
      </c>
      <c r="T182" s="57">
        <f t="shared" si="156"/>
        <v>0</v>
      </c>
      <c r="U182" s="14"/>
      <c r="V182" s="14"/>
      <c r="W182" s="14"/>
      <c r="X182" s="14"/>
      <c r="Y182" s="14"/>
      <c r="Z182" s="14"/>
      <c r="AA182" s="14"/>
      <c r="AB182" s="14"/>
      <c r="AC182" s="14"/>
      <c r="AD182" s="14"/>
      <c r="AE182" s="14"/>
      <c r="AF182" s="1"/>
      <c r="AG182" s="1"/>
      <c r="AH182" s="1"/>
      <c r="AI182" s="1"/>
      <c r="AJ182" s="1"/>
      <c r="AK182" s="1"/>
      <c r="AL182" s="1"/>
      <c r="AM182" s="1"/>
      <c r="AN182" s="1"/>
      <c r="AO182" s="1"/>
      <c r="AP182" s="1"/>
      <c r="AQ182" s="1"/>
      <c r="AR182" s="58" t="s">
        <v>84</v>
      </c>
      <c r="AS182" s="1"/>
      <c r="AT182" s="58" t="s">
        <v>80</v>
      </c>
      <c r="AU182" s="58" t="s">
        <v>30</v>
      </c>
      <c r="AV182" s="473"/>
      <c r="AW182" s="12" t="s">
        <v>78</v>
      </c>
      <c r="AX182" s="1"/>
      <c r="AY182" s="1"/>
      <c r="AZ182" s="1"/>
      <c r="BA182" s="1"/>
      <c r="BB182" s="1"/>
      <c r="BC182" s="59">
        <f t="shared" si="157"/>
        <v>2500</v>
      </c>
      <c r="BD182" s="59">
        <f t="shared" si="158"/>
        <v>0</v>
      </c>
      <c r="BE182" s="59">
        <f t="shared" si="159"/>
        <v>0</v>
      </c>
      <c r="BF182" s="59">
        <f t="shared" si="160"/>
        <v>0</v>
      </c>
      <c r="BG182" s="59">
        <f t="shared" si="161"/>
        <v>0</v>
      </c>
      <c r="BH182" s="12" t="s">
        <v>30</v>
      </c>
      <c r="BI182" s="59">
        <f t="shared" si="162"/>
        <v>2500</v>
      </c>
      <c r="BJ182" s="12" t="s">
        <v>84</v>
      </c>
      <c r="BK182" s="58" t="s">
        <v>454</v>
      </c>
      <c r="BL182" s="1"/>
      <c r="BM182" s="1"/>
      <c r="BN182" s="1"/>
      <c r="BO182" s="1"/>
      <c r="BP182" s="1"/>
      <c r="BQ182" s="1"/>
      <c r="BR182" s="1"/>
    </row>
    <row r="183" spans="13:70" ht="11.4" x14ac:dyDescent="0.2">
      <c r="M183" s="54" t="s">
        <v>5</v>
      </c>
      <c r="N183" s="55" t="s">
        <v>15</v>
      </c>
      <c r="O183" s="23"/>
      <c r="P183" s="56">
        <f t="shared" si="154"/>
        <v>0</v>
      </c>
      <c r="Q183" s="56">
        <v>0</v>
      </c>
      <c r="R183" s="56">
        <f t="shared" si="155"/>
        <v>0</v>
      </c>
      <c r="S183" s="56">
        <v>0</v>
      </c>
      <c r="T183" s="57">
        <f t="shared" si="156"/>
        <v>0</v>
      </c>
      <c r="U183" s="14"/>
      <c r="V183" s="14"/>
      <c r="W183" s="14"/>
      <c r="X183" s="14"/>
      <c r="Y183" s="14"/>
      <c r="Z183" s="14"/>
      <c r="AA183" s="14"/>
      <c r="AB183" s="14"/>
      <c r="AC183" s="14"/>
      <c r="AD183" s="14"/>
      <c r="AE183" s="14"/>
      <c r="AF183" s="1"/>
      <c r="AG183" s="1"/>
      <c r="AH183" s="1"/>
      <c r="AI183" s="1"/>
      <c r="AJ183" s="1"/>
      <c r="AK183" s="1"/>
      <c r="AL183" s="1"/>
      <c r="AM183" s="1"/>
      <c r="AN183" s="1"/>
      <c r="AO183" s="1"/>
      <c r="AP183" s="1"/>
      <c r="AQ183" s="1"/>
      <c r="AR183" s="58" t="s">
        <v>84</v>
      </c>
      <c r="AS183" s="1"/>
      <c r="AT183" s="58" t="s">
        <v>80</v>
      </c>
      <c r="AU183" s="58" t="s">
        <v>30</v>
      </c>
      <c r="AV183" s="473"/>
      <c r="AW183" s="12" t="s">
        <v>78</v>
      </c>
      <c r="AX183" s="1"/>
      <c r="AY183" s="1"/>
      <c r="AZ183" s="1"/>
      <c r="BA183" s="1"/>
      <c r="BB183" s="1"/>
      <c r="BC183" s="59">
        <f t="shared" si="157"/>
        <v>3150</v>
      </c>
      <c r="BD183" s="59">
        <f t="shared" si="158"/>
        <v>0</v>
      </c>
      <c r="BE183" s="59">
        <f t="shared" si="159"/>
        <v>0</v>
      </c>
      <c r="BF183" s="59">
        <f t="shared" si="160"/>
        <v>0</v>
      </c>
      <c r="BG183" s="59">
        <f t="shared" si="161"/>
        <v>0</v>
      </c>
      <c r="BH183" s="12" t="s">
        <v>30</v>
      </c>
      <c r="BI183" s="59">
        <f t="shared" si="162"/>
        <v>3150</v>
      </c>
      <c r="BJ183" s="12" t="s">
        <v>84</v>
      </c>
      <c r="BK183" s="58" t="s">
        <v>466</v>
      </c>
      <c r="BL183" s="1"/>
      <c r="BM183" s="1"/>
      <c r="BN183" s="1"/>
      <c r="BO183" s="1"/>
      <c r="BP183" s="1"/>
      <c r="BQ183" s="1"/>
      <c r="BR183" s="1"/>
    </row>
    <row r="184" spans="13:70" ht="11.4" x14ac:dyDescent="0.2">
      <c r="M184" s="54" t="s">
        <v>5</v>
      </c>
      <c r="N184" s="55" t="s">
        <v>15</v>
      </c>
      <c r="O184" s="23"/>
      <c r="P184" s="56">
        <f t="shared" si="154"/>
        <v>0</v>
      </c>
      <c r="Q184" s="56">
        <v>0</v>
      </c>
      <c r="R184" s="56">
        <f t="shared" si="155"/>
        <v>0</v>
      </c>
      <c r="S184" s="56">
        <v>0</v>
      </c>
      <c r="T184" s="57">
        <f t="shared" si="156"/>
        <v>0</v>
      </c>
      <c r="U184" s="14"/>
      <c r="V184" s="14"/>
      <c r="W184" s="14"/>
      <c r="X184" s="14"/>
      <c r="Y184" s="14"/>
      <c r="Z184" s="14"/>
      <c r="AA184" s="14"/>
      <c r="AB184" s="14"/>
      <c r="AC184" s="14"/>
      <c r="AD184" s="14"/>
      <c r="AE184" s="14"/>
      <c r="AF184" s="1"/>
      <c r="AG184" s="1"/>
      <c r="AH184" s="1"/>
      <c r="AI184" s="1"/>
      <c r="AJ184" s="1"/>
      <c r="AK184" s="1"/>
      <c r="AL184" s="1"/>
      <c r="AM184" s="1"/>
      <c r="AN184" s="1"/>
      <c r="AO184" s="1"/>
      <c r="AP184" s="1"/>
      <c r="AQ184" s="1"/>
      <c r="AR184" s="58" t="s">
        <v>84</v>
      </c>
      <c r="AS184" s="1"/>
      <c r="AT184" s="58" t="s">
        <v>80</v>
      </c>
      <c r="AU184" s="58" t="s">
        <v>30</v>
      </c>
      <c r="AV184" s="473"/>
      <c r="AW184" s="12" t="s">
        <v>78</v>
      </c>
      <c r="AX184" s="1"/>
      <c r="AY184" s="1"/>
      <c r="AZ184" s="1"/>
      <c r="BA184" s="1"/>
      <c r="BB184" s="1"/>
      <c r="BC184" s="59">
        <f t="shared" si="157"/>
        <v>1680</v>
      </c>
      <c r="BD184" s="59">
        <f t="shared" si="158"/>
        <v>0</v>
      </c>
      <c r="BE184" s="59">
        <f t="shared" si="159"/>
        <v>0</v>
      </c>
      <c r="BF184" s="59">
        <f t="shared" si="160"/>
        <v>0</v>
      </c>
      <c r="BG184" s="59">
        <f t="shared" si="161"/>
        <v>0</v>
      </c>
      <c r="BH184" s="12" t="s">
        <v>30</v>
      </c>
      <c r="BI184" s="59">
        <f t="shared" si="162"/>
        <v>1680</v>
      </c>
      <c r="BJ184" s="12" t="s">
        <v>84</v>
      </c>
      <c r="BK184" s="58" t="s">
        <v>485</v>
      </c>
      <c r="BL184" s="1"/>
      <c r="BM184" s="1"/>
      <c r="BN184" s="1"/>
      <c r="BO184" s="1"/>
      <c r="BP184" s="1"/>
      <c r="BQ184" s="1"/>
      <c r="BR184" s="1"/>
    </row>
    <row r="185" spans="13:70" ht="11.4" x14ac:dyDescent="0.2">
      <c r="M185" s="54" t="s">
        <v>5</v>
      </c>
      <c r="N185" s="55" t="s">
        <v>15</v>
      </c>
      <c r="O185" s="23"/>
      <c r="P185" s="56">
        <f t="shared" si="154"/>
        <v>0</v>
      </c>
      <c r="Q185" s="56">
        <v>0</v>
      </c>
      <c r="R185" s="56">
        <f t="shared" si="155"/>
        <v>0</v>
      </c>
      <c r="S185" s="56">
        <v>0</v>
      </c>
      <c r="T185" s="57">
        <f t="shared" si="156"/>
        <v>0</v>
      </c>
      <c r="U185" s="14"/>
      <c r="V185" s="14"/>
      <c r="W185" s="14"/>
      <c r="X185" s="14"/>
      <c r="Y185" s="14"/>
      <c r="Z185" s="14"/>
      <c r="AA185" s="14"/>
      <c r="AB185" s="14"/>
      <c r="AC185" s="14"/>
      <c r="AD185" s="14"/>
      <c r="AE185" s="14"/>
      <c r="AF185" s="1"/>
      <c r="AG185" s="1"/>
      <c r="AH185" s="1"/>
      <c r="AI185" s="1"/>
      <c r="AJ185" s="1"/>
      <c r="AK185" s="1"/>
      <c r="AL185" s="1"/>
      <c r="AM185" s="1"/>
      <c r="AN185" s="1"/>
      <c r="AO185" s="1"/>
      <c r="AP185" s="1"/>
      <c r="AQ185" s="1"/>
      <c r="AR185" s="58" t="s">
        <v>84</v>
      </c>
      <c r="AS185" s="1"/>
      <c r="AT185" s="58" t="s">
        <v>80</v>
      </c>
      <c r="AU185" s="58" t="s">
        <v>30</v>
      </c>
      <c r="AV185" s="473"/>
      <c r="AW185" s="12" t="s">
        <v>78</v>
      </c>
      <c r="AX185" s="1"/>
      <c r="AY185" s="1"/>
      <c r="AZ185" s="1"/>
      <c r="BA185" s="1"/>
      <c r="BB185" s="1"/>
      <c r="BC185" s="59">
        <f t="shared" si="157"/>
        <v>8500</v>
      </c>
      <c r="BD185" s="59">
        <f t="shared" si="158"/>
        <v>0</v>
      </c>
      <c r="BE185" s="59">
        <f t="shared" si="159"/>
        <v>0</v>
      </c>
      <c r="BF185" s="59">
        <f t="shared" si="160"/>
        <v>0</v>
      </c>
      <c r="BG185" s="59">
        <f t="shared" si="161"/>
        <v>0</v>
      </c>
      <c r="BH185" s="12" t="s">
        <v>30</v>
      </c>
      <c r="BI185" s="59">
        <f t="shared" si="162"/>
        <v>8500</v>
      </c>
      <c r="BJ185" s="12" t="s">
        <v>84</v>
      </c>
      <c r="BK185" s="58" t="s">
        <v>500</v>
      </c>
      <c r="BL185" s="1"/>
      <c r="BM185" s="1"/>
      <c r="BN185" s="1"/>
      <c r="BO185" s="1"/>
      <c r="BP185" s="1"/>
      <c r="BQ185" s="1"/>
      <c r="BR185" s="1"/>
    </row>
    <row r="186" spans="13:70" ht="11.4" x14ac:dyDescent="0.2">
      <c r="M186" s="54" t="s">
        <v>5</v>
      </c>
      <c r="N186" s="55" t="s">
        <v>15</v>
      </c>
      <c r="O186" s="23"/>
      <c r="P186" s="56">
        <f t="shared" si="154"/>
        <v>0</v>
      </c>
      <c r="Q186" s="56">
        <v>0</v>
      </c>
      <c r="R186" s="56">
        <f t="shared" si="155"/>
        <v>0</v>
      </c>
      <c r="S186" s="56">
        <v>0</v>
      </c>
      <c r="T186" s="57">
        <f t="shared" si="156"/>
        <v>0</v>
      </c>
      <c r="U186" s="14"/>
      <c r="V186" s="14"/>
      <c r="W186" s="14"/>
      <c r="X186" s="14"/>
      <c r="Y186" s="14"/>
      <c r="Z186" s="14"/>
      <c r="AA186" s="14"/>
      <c r="AB186" s="14"/>
      <c r="AC186" s="14"/>
      <c r="AD186" s="14"/>
      <c r="AE186" s="14"/>
      <c r="AF186" s="1"/>
      <c r="AG186" s="1"/>
      <c r="AH186" s="1"/>
      <c r="AI186" s="1"/>
      <c r="AJ186" s="1"/>
      <c r="AK186" s="1"/>
      <c r="AL186" s="1"/>
      <c r="AM186" s="1"/>
      <c r="AN186" s="1"/>
      <c r="AO186" s="1"/>
      <c r="AP186" s="1"/>
      <c r="AQ186" s="1"/>
      <c r="AR186" s="58" t="s">
        <v>84</v>
      </c>
      <c r="AS186" s="1"/>
      <c r="AT186" s="58" t="s">
        <v>80</v>
      </c>
      <c r="AU186" s="58" t="s">
        <v>30</v>
      </c>
      <c r="AV186" s="473"/>
      <c r="AW186" s="12" t="s">
        <v>78</v>
      </c>
      <c r="AX186" s="1"/>
      <c r="AY186" s="1"/>
      <c r="AZ186" s="1"/>
      <c r="BA186" s="1"/>
      <c r="BB186" s="1"/>
      <c r="BC186" s="59">
        <f t="shared" si="157"/>
        <v>3000</v>
      </c>
      <c r="BD186" s="59">
        <f t="shared" si="158"/>
        <v>0</v>
      </c>
      <c r="BE186" s="59">
        <f t="shared" si="159"/>
        <v>0</v>
      </c>
      <c r="BF186" s="59">
        <f t="shared" si="160"/>
        <v>0</v>
      </c>
      <c r="BG186" s="59">
        <f t="shared" si="161"/>
        <v>0</v>
      </c>
      <c r="BH186" s="12" t="s">
        <v>30</v>
      </c>
      <c r="BI186" s="59">
        <f t="shared" si="162"/>
        <v>3000</v>
      </c>
      <c r="BJ186" s="12" t="s">
        <v>84</v>
      </c>
      <c r="BK186" s="58" t="s">
        <v>511</v>
      </c>
      <c r="BL186" s="1"/>
      <c r="BM186" s="1"/>
      <c r="BN186" s="1"/>
      <c r="BO186" s="1"/>
      <c r="BP186" s="1"/>
      <c r="BQ186" s="1"/>
      <c r="BR186" s="1"/>
    </row>
    <row r="187" spans="13:70" ht="11.4" x14ac:dyDescent="0.2">
      <c r="M187" s="54" t="s">
        <v>5</v>
      </c>
      <c r="N187" s="55" t="s">
        <v>15</v>
      </c>
      <c r="O187" s="23"/>
      <c r="P187" s="56">
        <f t="shared" si="154"/>
        <v>0</v>
      </c>
      <c r="Q187" s="56">
        <v>0</v>
      </c>
      <c r="R187" s="56">
        <f t="shared" si="155"/>
        <v>0</v>
      </c>
      <c r="S187" s="56">
        <v>0</v>
      </c>
      <c r="T187" s="57">
        <f t="shared" si="156"/>
        <v>0</v>
      </c>
      <c r="U187" s="14"/>
      <c r="V187" s="14"/>
      <c r="W187" s="14"/>
      <c r="X187" s="14"/>
      <c r="Y187" s="14"/>
      <c r="Z187" s="14"/>
      <c r="AA187" s="14"/>
      <c r="AB187" s="14"/>
      <c r="AC187" s="14"/>
      <c r="AD187" s="14"/>
      <c r="AE187" s="14"/>
      <c r="AF187" s="1"/>
      <c r="AG187" s="1"/>
      <c r="AH187" s="1"/>
      <c r="AI187" s="1"/>
      <c r="AJ187" s="1"/>
      <c r="AK187" s="1"/>
      <c r="AL187" s="1"/>
      <c r="AM187" s="1"/>
      <c r="AN187" s="1"/>
      <c r="AO187" s="1"/>
      <c r="AP187" s="1"/>
      <c r="AQ187" s="1"/>
      <c r="AR187" s="58" t="s">
        <v>84</v>
      </c>
      <c r="AS187" s="1"/>
      <c r="AT187" s="58" t="s">
        <v>80</v>
      </c>
      <c r="AU187" s="58" t="s">
        <v>30</v>
      </c>
      <c r="AV187" s="473"/>
      <c r="AW187" s="12" t="s">
        <v>78</v>
      </c>
      <c r="AX187" s="1"/>
      <c r="AY187" s="1"/>
      <c r="AZ187" s="1"/>
      <c r="BA187" s="1"/>
      <c r="BB187" s="1"/>
      <c r="BC187" s="59">
        <f t="shared" si="157"/>
        <v>5500</v>
      </c>
      <c r="BD187" s="59">
        <f t="shared" si="158"/>
        <v>0</v>
      </c>
      <c r="BE187" s="59">
        <f t="shared" si="159"/>
        <v>0</v>
      </c>
      <c r="BF187" s="59">
        <f t="shared" si="160"/>
        <v>0</v>
      </c>
      <c r="BG187" s="59">
        <f t="shared" si="161"/>
        <v>0</v>
      </c>
      <c r="BH187" s="12" t="s">
        <v>30</v>
      </c>
      <c r="BI187" s="59">
        <f t="shared" si="162"/>
        <v>5500</v>
      </c>
      <c r="BJ187" s="12" t="s">
        <v>84</v>
      </c>
      <c r="BK187" s="58" t="s">
        <v>524</v>
      </c>
      <c r="BL187" s="1"/>
      <c r="BM187" s="1"/>
      <c r="BN187" s="1"/>
      <c r="BO187" s="1"/>
      <c r="BP187" s="1"/>
      <c r="BQ187" s="1"/>
      <c r="BR187" s="1"/>
    </row>
    <row r="188" spans="13:70" ht="11.4" x14ac:dyDescent="0.2">
      <c r="M188" s="54" t="s">
        <v>5</v>
      </c>
      <c r="N188" s="55" t="s">
        <v>15</v>
      </c>
      <c r="O188" s="23"/>
      <c r="P188" s="56">
        <f t="shared" si="154"/>
        <v>0</v>
      </c>
      <c r="Q188" s="56">
        <v>0</v>
      </c>
      <c r="R188" s="56">
        <f t="shared" si="155"/>
        <v>0</v>
      </c>
      <c r="S188" s="56">
        <v>0</v>
      </c>
      <c r="T188" s="57">
        <f t="shared" si="156"/>
        <v>0</v>
      </c>
      <c r="U188" s="14"/>
      <c r="V188" s="14"/>
      <c r="W188" s="14"/>
      <c r="X188" s="14"/>
      <c r="Y188" s="14"/>
      <c r="Z188" s="14"/>
      <c r="AA188" s="14"/>
      <c r="AB188" s="14"/>
      <c r="AC188" s="14"/>
      <c r="AD188" s="14"/>
      <c r="AE188" s="14"/>
      <c r="AF188" s="1"/>
      <c r="AG188" s="1"/>
      <c r="AH188" s="1"/>
      <c r="AI188" s="1"/>
      <c r="AJ188" s="1"/>
      <c r="AK188" s="1"/>
      <c r="AL188" s="1"/>
      <c r="AM188" s="1"/>
      <c r="AN188" s="1"/>
      <c r="AO188" s="1"/>
      <c r="AP188" s="1"/>
      <c r="AQ188" s="1"/>
      <c r="AR188" s="58" t="s">
        <v>84</v>
      </c>
      <c r="AS188" s="1"/>
      <c r="AT188" s="58" t="s">
        <v>80</v>
      </c>
      <c r="AU188" s="58" t="s">
        <v>30</v>
      </c>
      <c r="AV188" s="473"/>
      <c r="AW188" s="12" t="s">
        <v>78</v>
      </c>
      <c r="AX188" s="1"/>
      <c r="AY188" s="1"/>
      <c r="AZ188" s="1"/>
      <c r="BA188" s="1"/>
      <c r="BB188" s="1"/>
      <c r="BC188" s="59">
        <f t="shared" si="157"/>
        <v>1500</v>
      </c>
      <c r="BD188" s="59">
        <f t="shared" si="158"/>
        <v>0</v>
      </c>
      <c r="BE188" s="59">
        <f t="shared" si="159"/>
        <v>0</v>
      </c>
      <c r="BF188" s="59">
        <f t="shared" si="160"/>
        <v>0</v>
      </c>
      <c r="BG188" s="59">
        <f t="shared" si="161"/>
        <v>0</v>
      </c>
      <c r="BH188" s="12" t="s">
        <v>30</v>
      </c>
      <c r="BI188" s="59">
        <f t="shared" si="162"/>
        <v>1500</v>
      </c>
      <c r="BJ188" s="12" t="s">
        <v>84</v>
      </c>
      <c r="BK188" s="58" t="s">
        <v>537</v>
      </c>
      <c r="BL188" s="1"/>
      <c r="BM188" s="1"/>
      <c r="BN188" s="1"/>
      <c r="BO188" s="1"/>
      <c r="BP188" s="1"/>
      <c r="BQ188" s="1"/>
      <c r="BR188" s="1"/>
    </row>
    <row r="189" spans="13:70" ht="11.4" x14ac:dyDescent="0.2">
      <c r="M189" s="54" t="s">
        <v>5</v>
      </c>
      <c r="N189" s="55" t="s">
        <v>15</v>
      </c>
      <c r="O189" s="23"/>
      <c r="P189" s="56">
        <f t="shared" si="154"/>
        <v>0</v>
      </c>
      <c r="Q189" s="56">
        <v>0</v>
      </c>
      <c r="R189" s="56">
        <f t="shared" si="155"/>
        <v>0</v>
      </c>
      <c r="S189" s="56">
        <v>0</v>
      </c>
      <c r="T189" s="57">
        <f t="shared" si="156"/>
        <v>0</v>
      </c>
      <c r="U189" s="14"/>
      <c r="V189" s="14"/>
      <c r="W189" s="14"/>
      <c r="X189" s="14"/>
      <c r="Y189" s="14"/>
      <c r="Z189" s="14"/>
      <c r="AA189" s="14"/>
      <c r="AB189" s="14"/>
      <c r="AC189" s="14"/>
      <c r="AD189" s="14"/>
      <c r="AE189" s="14"/>
      <c r="AF189" s="1"/>
      <c r="AG189" s="1"/>
      <c r="AH189" s="1"/>
      <c r="AI189" s="1"/>
      <c r="AJ189" s="1"/>
      <c r="AK189" s="1"/>
      <c r="AL189" s="1"/>
      <c r="AM189" s="1"/>
      <c r="AN189" s="1"/>
      <c r="AO189" s="1"/>
      <c r="AP189" s="1"/>
      <c r="AQ189" s="1"/>
      <c r="AR189" s="58" t="s">
        <v>84</v>
      </c>
      <c r="AS189" s="1"/>
      <c r="AT189" s="58" t="s">
        <v>80</v>
      </c>
      <c r="AU189" s="58" t="s">
        <v>30</v>
      </c>
      <c r="AV189" s="473"/>
      <c r="AW189" s="12" t="s">
        <v>78</v>
      </c>
      <c r="AX189" s="1"/>
      <c r="AY189" s="1"/>
      <c r="AZ189" s="1"/>
      <c r="BA189" s="1"/>
      <c r="BB189" s="1"/>
      <c r="BC189" s="59">
        <f t="shared" si="157"/>
        <v>12500</v>
      </c>
      <c r="BD189" s="59">
        <f t="shared" si="158"/>
        <v>0</v>
      </c>
      <c r="BE189" s="59">
        <f t="shared" si="159"/>
        <v>0</v>
      </c>
      <c r="BF189" s="59">
        <f t="shared" si="160"/>
        <v>0</v>
      </c>
      <c r="BG189" s="59">
        <f t="shared" si="161"/>
        <v>0</v>
      </c>
      <c r="BH189" s="12" t="s">
        <v>30</v>
      </c>
      <c r="BI189" s="59">
        <f t="shared" si="162"/>
        <v>12500</v>
      </c>
      <c r="BJ189" s="12" t="s">
        <v>84</v>
      </c>
      <c r="BK189" s="58" t="s">
        <v>549</v>
      </c>
      <c r="BL189" s="1"/>
      <c r="BM189" s="1"/>
      <c r="BN189" s="1"/>
      <c r="BO189" s="1"/>
      <c r="BP189" s="1"/>
      <c r="BQ189" s="1"/>
      <c r="BR189" s="1"/>
    </row>
    <row r="190" spans="13:70" ht="11.4" x14ac:dyDescent="0.2">
      <c r="M190" s="54" t="s">
        <v>5</v>
      </c>
      <c r="N190" s="55" t="s">
        <v>15</v>
      </c>
      <c r="O190" s="23"/>
      <c r="P190" s="56">
        <f t="shared" si="154"/>
        <v>0</v>
      </c>
      <c r="Q190" s="56">
        <v>0</v>
      </c>
      <c r="R190" s="56">
        <f t="shared" si="155"/>
        <v>0</v>
      </c>
      <c r="S190" s="56">
        <v>0</v>
      </c>
      <c r="T190" s="57">
        <f t="shared" si="156"/>
        <v>0</v>
      </c>
      <c r="U190" s="14"/>
      <c r="V190" s="14"/>
      <c r="W190" s="14"/>
      <c r="X190" s="14"/>
      <c r="Y190" s="14"/>
      <c r="Z190" s="14"/>
      <c r="AA190" s="14"/>
      <c r="AB190" s="14"/>
      <c r="AC190" s="14"/>
      <c r="AD190" s="14"/>
      <c r="AE190" s="14"/>
      <c r="AF190" s="1"/>
      <c r="AG190" s="1"/>
      <c r="AH190" s="1"/>
      <c r="AI190" s="1"/>
      <c r="AJ190" s="1"/>
      <c r="AK190" s="1"/>
      <c r="AL190" s="1"/>
      <c r="AM190" s="1"/>
      <c r="AN190" s="1"/>
      <c r="AO190" s="1"/>
      <c r="AP190" s="1"/>
      <c r="AQ190" s="1"/>
      <c r="AR190" s="58" t="s">
        <v>84</v>
      </c>
      <c r="AS190" s="1"/>
      <c r="AT190" s="58" t="s">
        <v>80</v>
      </c>
      <c r="AU190" s="58" t="s">
        <v>30</v>
      </c>
      <c r="AV190" s="473"/>
      <c r="AW190" s="12" t="s">
        <v>78</v>
      </c>
      <c r="AX190" s="1"/>
      <c r="AY190" s="1"/>
      <c r="AZ190" s="1"/>
      <c r="BA190" s="1"/>
      <c r="BB190" s="1"/>
      <c r="BC190" s="59">
        <f t="shared" si="157"/>
        <v>7500</v>
      </c>
      <c r="BD190" s="59">
        <f t="shared" si="158"/>
        <v>0</v>
      </c>
      <c r="BE190" s="59">
        <f t="shared" si="159"/>
        <v>0</v>
      </c>
      <c r="BF190" s="59">
        <f t="shared" si="160"/>
        <v>0</v>
      </c>
      <c r="BG190" s="59">
        <f t="shared" si="161"/>
        <v>0</v>
      </c>
      <c r="BH190" s="12" t="s">
        <v>30</v>
      </c>
      <c r="BI190" s="59">
        <f t="shared" si="162"/>
        <v>7500</v>
      </c>
      <c r="BJ190" s="12" t="s">
        <v>84</v>
      </c>
      <c r="BK190" s="58" t="s">
        <v>560</v>
      </c>
      <c r="BL190" s="1"/>
      <c r="BM190" s="1"/>
      <c r="BN190" s="1"/>
      <c r="BO190" s="1"/>
      <c r="BP190" s="1"/>
      <c r="BQ190" s="1"/>
      <c r="BR190" s="1"/>
    </row>
    <row r="191" spans="13:70" ht="11.4" x14ac:dyDescent="0.2">
      <c r="M191" s="89" t="s">
        <v>5</v>
      </c>
      <c r="N191" s="90" t="s">
        <v>15</v>
      </c>
      <c r="O191" s="91"/>
      <c r="P191" s="92">
        <f t="shared" si="154"/>
        <v>0</v>
      </c>
      <c r="Q191" s="92">
        <v>0</v>
      </c>
      <c r="R191" s="92">
        <f t="shared" si="155"/>
        <v>0</v>
      </c>
      <c r="S191" s="92">
        <v>0</v>
      </c>
      <c r="T191" s="93">
        <f t="shared" si="156"/>
        <v>0</v>
      </c>
      <c r="U191" s="14"/>
      <c r="V191" s="14"/>
      <c r="W191" s="14"/>
      <c r="X191" s="14"/>
      <c r="Y191" s="14"/>
      <c r="Z191" s="14"/>
      <c r="AA191" s="14"/>
      <c r="AB191" s="14"/>
      <c r="AC191" s="14"/>
      <c r="AD191" s="14"/>
      <c r="AE191" s="14"/>
      <c r="AF191" s="1"/>
      <c r="AG191" s="1"/>
      <c r="AH191" s="1"/>
      <c r="AI191" s="1"/>
      <c r="AJ191" s="1"/>
      <c r="AK191" s="1"/>
      <c r="AL191" s="1"/>
      <c r="AM191" s="1"/>
      <c r="AN191" s="1"/>
      <c r="AO191" s="1"/>
      <c r="AP191" s="1"/>
      <c r="AQ191" s="1"/>
      <c r="AR191" s="58" t="s">
        <v>84</v>
      </c>
      <c r="AS191" s="1"/>
      <c r="AT191" s="58" t="s">
        <v>80</v>
      </c>
      <c r="AU191" s="58" t="s">
        <v>30</v>
      </c>
      <c r="AV191" s="473"/>
      <c r="AW191" s="12" t="s">
        <v>78</v>
      </c>
      <c r="AX191" s="1"/>
      <c r="AY191" s="1"/>
      <c r="AZ191" s="1"/>
      <c r="BA191" s="1"/>
      <c r="BB191" s="1"/>
      <c r="BC191" s="59">
        <f t="shared" si="157"/>
        <v>9500</v>
      </c>
      <c r="BD191" s="59">
        <f t="shared" si="158"/>
        <v>0</v>
      </c>
      <c r="BE191" s="59">
        <f t="shared" si="159"/>
        <v>0</v>
      </c>
      <c r="BF191" s="59">
        <f t="shared" si="160"/>
        <v>0</v>
      </c>
      <c r="BG191" s="59">
        <f t="shared" si="161"/>
        <v>0</v>
      </c>
      <c r="BH191" s="12" t="s">
        <v>30</v>
      </c>
      <c r="BI191" s="59">
        <f t="shared" si="162"/>
        <v>9500</v>
      </c>
      <c r="BJ191" s="12" t="s">
        <v>84</v>
      </c>
      <c r="BK191" s="58" t="s">
        <v>572</v>
      </c>
      <c r="BL191" s="1"/>
      <c r="BM191" s="1"/>
      <c r="BN191" s="1"/>
      <c r="BO191" s="1"/>
      <c r="BP191" s="1"/>
      <c r="BQ191" s="1"/>
      <c r="BR191" s="1"/>
    </row>
    <row r="192" spans="13:70" x14ac:dyDescent="0.2">
      <c r="M192" s="14"/>
      <c r="N192" s="1"/>
      <c r="O192" s="14"/>
      <c r="P192" s="14"/>
      <c r="Q192" s="14"/>
      <c r="R192" s="14"/>
      <c r="S192" s="14"/>
      <c r="T192" s="14"/>
      <c r="U192" s="14"/>
      <c r="V192" s="14"/>
      <c r="W192" s="14"/>
      <c r="X192" s="14"/>
      <c r="Y192" s="14"/>
      <c r="Z192" s="14"/>
      <c r="AA192" s="14"/>
      <c r="AB192" s="14"/>
      <c r="AC192" s="14"/>
      <c r="AD192" s="14"/>
      <c r="AE192" s="14"/>
      <c r="AF192" s="1"/>
      <c r="AG192" s="1"/>
      <c r="AH192" s="1"/>
      <c r="AI192" s="1"/>
      <c r="AJ192" s="1"/>
      <c r="AK192" s="1"/>
      <c r="AL192" s="1"/>
      <c r="AM192" s="1"/>
      <c r="AN192" s="1"/>
      <c r="AO192" s="1"/>
      <c r="AP192" s="1"/>
      <c r="AQ192" s="1"/>
      <c r="AR192" s="1"/>
      <c r="AS192" s="1"/>
      <c r="AT192" s="1"/>
      <c r="AU192" s="1"/>
      <c r="AV192" s="473"/>
      <c r="AW192" s="1"/>
      <c r="AX192" s="1"/>
      <c r="AY192" s="1"/>
      <c r="AZ192" s="1"/>
      <c r="BA192" s="1"/>
      <c r="BB192" s="1"/>
      <c r="BC192" s="1"/>
      <c r="BD192" s="1"/>
      <c r="BE192" s="1"/>
      <c r="BF192" s="1"/>
      <c r="BG192" s="1"/>
      <c r="BH192" s="1"/>
      <c r="BI192" s="1"/>
      <c r="BJ192" s="1"/>
      <c r="BK192" s="1"/>
      <c r="BL192" s="1"/>
      <c r="BM192" s="1"/>
      <c r="BN192" s="1"/>
      <c r="BO192" s="1"/>
      <c r="BP192" s="1"/>
      <c r="BQ192" s="1"/>
      <c r="BR192" s="1"/>
    </row>
  </sheetData>
  <sheetProtection formatColumns="0" formatRows="0" autoFilter="0"/>
  <mergeCells count="119">
    <mergeCell ref="B3:D3"/>
    <mergeCell ref="B4:D4"/>
    <mergeCell ref="B5:D5"/>
    <mergeCell ref="B6:D6"/>
    <mergeCell ref="B7:D7"/>
    <mergeCell ref="J7:K7"/>
    <mergeCell ref="L7:M7"/>
    <mergeCell ref="N7:O7"/>
    <mergeCell ref="P7:Q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AT14:AU14"/>
    <mergeCell ref="X14:Y14"/>
    <mergeCell ref="Z14:AA14"/>
    <mergeCell ref="AB14:AC14"/>
    <mergeCell ref="AD14:AE14"/>
    <mergeCell ref="AF14:AG14"/>
    <mergeCell ref="AH14:AI14"/>
    <mergeCell ref="AP7:AQ7"/>
    <mergeCell ref="AR7:AS7"/>
    <mergeCell ref="AT7:AU7"/>
    <mergeCell ref="AH7:AI7"/>
    <mergeCell ref="AJ7:AK7"/>
    <mergeCell ref="AL7:AM7"/>
    <mergeCell ref="AN7:AO7"/>
    <mergeCell ref="N19:O19"/>
    <mergeCell ref="P19:Q19"/>
    <mergeCell ref="R19:S19"/>
    <mergeCell ref="T19:U19"/>
    <mergeCell ref="AJ14:AK14"/>
    <mergeCell ref="AL14:AM14"/>
    <mergeCell ref="AN14:AO14"/>
    <mergeCell ref="AP14:AQ14"/>
    <mergeCell ref="AR14:AS14"/>
    <mergeCell ref="AT19:AU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R19:AS19"/>
    <mergeCell ref="V19:W19"/>
    <mergeCell ref="X19:Y19"/>
    <mergeCell ref="Z19:AA19"/>
    <mergeCell ref="AB19:AC19"/>
    <mergeCell ref="AD19:AE19"/>
    <mergeCell ref="AF19:AG19"/>
    <mergeCell ref="J19:K19"/>
    <mergeCell ref="L19:M19"/>
    <mergeCell ref="AN24:AO24"/>
    <mergeCell ref="AP24:AQ24"/>
    <mergeCell ref="AR24:AS24"/>
    <mergeCell ref="AT24:AU24"/>
    <mergeCell ref="J38:K38"/>
    <mergeCell ref="L38:M38"/>
    <mergeCell ref="N38:O38"/>
    <mergeCell ref="P38:Q38"/>
    <mergeCell ref="R38:S38"/>
    <mergeCell ref="T38:U38"/>
    <mergeCell ref="AB24:AC24"/>
    <mergeCell ref="AD24:AE24"/>
    <mergeCell ref="AF24:AG24"/>
    <mergeCell ref="AH24:AI24"/>
    <mergeCell ref="AJ24:AK24"/>
    <mergeCell ref="AL24:AM24"/>
    <mergeCell ref="AT38:AU38"/>
    <mergeCell ref="AH38:AI38"/>
    <mergeCell ref="AJ38:AK38"/>
    <mergeCell ref="AL38:AM38"/>
    <mergeCell ref="AN38:AO38"/>
    <mergeCell ref="AP38:AQ38"/>
    <mergeCell ref="AR38:AS38"/>
    <mergeCell ref="V38:W38"/>
    <mergeCell ref="J50:K50"/>
    <mergeCell ref="L50:M50"/>
    <mergeCell ref="N50:O50"/>
    <mergeCell ref="P50:Q50"/>
    <mergeCell ref="R50:S50"/>
    <mergeCell ref="T50:U50"/>
    <mergeCell ref="V50:W50"/>
    <mergeCell ref="X50:Y50"/>
    <mergeCell ref="Z50:AA50"/>
    <mergeCell ref="X38:Y38"/>
    <mergeCell ref="Z38:AA38"/>
    <mergeCell ref="AB38:AC38"/>
    <mergeCell ref="AD38:AE38"/>
    <mergeCell ref="AF38:AG38"/>
    <mergeCell ref="AN50:AO50"/>
    <mergeCell ref="AP50:AQ50"/>
    <mergeCell ref="AR50:AS50"/>
    <mergeCell ref="AT50:AU50"/>
    <mergeCell ref="AB50:AC50"/>
    <mergeCell ref="AD50:AE50"/>
    <mergeCell ref="AF50:AG50"/>
    <mergeCell ref="AH50:AI50"/>
    <mergeCell ref="AJ50:AK50"/>
    <mergeCell ref="AL50:AM50"/>
  </mergeCells>
  <conditionalFormatting sqref="A1:XFD1048576">
    <cfRule type="cellIs" dxfId="5" priority="1" operator="lessThan">
      <formula>0</formula>
    </cfRule>
    <cfRule type="cellIs" dxfId="4" priority="2" operator="lessThan">
      <formula>0</formula>
    </cfRule>
  </conditionalFormatting>
  <hyperlinks>
    <hyperlink ref="I2" location="'Rekapitulace stavby'!A1" display="Rekapitulace stavby" xr:uid="{5CB2FAE0-EFFF-464C-8415-64DC1C5A8663}"/>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BO342"/>
  <sheetViews>
    <sheetView showGridLines="0" zoomScale="55" zoomScaleNormal="55" zoomScaleSheetLayoutView="100" workbookViewId="0">
      <pane xSplit="9" ySplit="9" topLeftCell="J10" activePane="bottomRight" state="frozen"/>
      <selection pane="topRight" activeCell="J1" sqref="J1"/>
      <selection pane="bottomLeft" activeCell="A10" sqref="A10"/>
      <selection pane="bottomRight" activeCell="AD39" sqref="AD39"/>
    </sheetView>
  </sheetViews>
  <sheetFormatPr defaultRowHeight="13.2" x14ac:dyDescent="0.25"/>
  <cols>
    <col min="1" max="1" width="1.7109375" style="780" customWidth="1"/>
    <col min="2" max="2" width="4.140625" style="780" customWidth="1"/>
    <col min="3" max="3" width="7" style="780" customWidth="1"/>
    <col min="4" max="4" width="17.140625" style="780" customWidth="1"/>
    <col min="5" max="5" width="157.7109375" style="780" customWidth="1"/>
    <col min="6" max="6" width="7" style="780" customWidth="1"/>
    <col min="7" max="7" width="11.42578125" style="780" customWidth="1"/>
    <col min="8" max="8" width="20.140625" style="876" customWidth="1"/>
    <col min="9" max="9" width="20.140625" style="780" customWidth="1"/>
    <col min="10" max="29" width="25.85546875" style="780" hidden="1" customWidth="1"/>
    <col min="30" max="31" width="25.85546875" style="781" customWidth="1"/>
    <col min="32" max="43" width="25.85546875" style="780" hidden="1" customWidth="1"/>
    <col min="44" max="47" width="25.85546875" style="780" customWidth="1"/>
    <col min="48" max="48" width="13" style="782" customWidth="1"/>
    <col min="49" max="62" width="9.28515625" style="780" customWidth="1"/>
    <col min="63" max="16384" width="9.140625" style="780"/>
  </cols>
  <sheetData>
    <row r="1" spans="1:48" ht="13.5" customHeight="1" thickBot="1" x14ac:dyDescent="0.3">
      <c r="H1" s="780"/>
    </row>
    <row r="2" spans="1:48" s="788" customFormat="1" ht="24.9" customHeight="1" x14ac:dyDescent="0.25">
      <c r="A2" s="780"/>
      <c r="B2" s="783" t="s">
        <v>63</v>
      </c>
      <c r="C2" s="784"/>
      <c r="D2" s="784"/>
      <c r="E2" s="784"/>
      <c r="F2" s="784"/>
      <c r="G2" s="784"/>
      <c r="H2" s="785"/>
      <c r="I2" s="786" t="s">
        <v>2225</v>
      </c>
      <c r="J2" s="787"/>
      <c r="AD2" s="789"/>
      <c r="AE2" s="789"/>
      <c r="AV2" s="790"/>
    </row>
    <row r="3" spans="1:48" s="788" customFormat="1" ht="24.9" customHeight="1" x14ac:dyDescent="0.25">
      <c r="A3" s="780"/>
      <c r="B3" s="766" t="str">
        <f>'Rekapitulace stavby'!B4</f>
        <v>Stavba:</v>
      </c>
      <c r="C3" s="749"/>
      <c r="D3" s="749"/>
      <c r="E3" s="229" t="str">
        <f>'Rekapitulace stavby'!D4</f>
        <v>Předslav - Odkanalizování a ČOV</v>
      </c>
      <c r="F3" s="229"/>
      <c r="G3" s="229"/>
      <c r="H3" s="791"/>
      <c r="I3" s="792"/>
      <c r="J3" s="787"/>
      <c r="AD3" s="789"/>
      <c r="AE3" s="789"/>
      <c r="AV3" s="790"/>
    </row>
    <row r="4" spans="1:48" s="788" customFormat="1" ht="24.9" customHeight="1" x14ac:dyDescent="0.25">
      <c r="A4" s="780"/>
      <c r="B4" s="766" t="s">
        <v>58</v>
      </c>
      <c r="C4" s="749"/>
      <c r="D4" s="749"/>
      <c r="E4" s="229" t="s">
        <v>59</v>
      </c>
      <c r="F4" s="229"/>
      <c r="G4" s="229"/>
      <c r="H4" s="793"/>
      <c r="I4" s="794"/>
      <c r="J4" s="787"/>
      <c r="AD4" s="789"/>
      <c r="AE4" s="789"/>
      <c r="AV4" s="790"/>
    </row>
    <row r="5" spans="1:48" s="788" customFormat="1" ht="24.9" customHeight="1" x14ac:dyDescent="0.25">
      <c r="A5" s="780"/>
      <c r="B5" s="766" t="str">
        <f>'Rekapitulace stavby'!B5</f>
        <v>Místo:</v>
      </c>
      <c r="C5" s="749"/>
      <c r="D5" s="749"/>
      <c r="E5" s="234" t="str">
        <f>'Rekapitulace stavby'!D5</f>
        <v>Předslav</v>
      </c>
      <c r="F5" s="795"/>
      <c r="G5" s="795"/>
      <c r="H5" s="235" t="str">
        <f>'Rekapitulace stavby'!E5</f>
        <v>Datum:</v>
      </c>
      <c r="I5" s="236">
        <f>'Rekapitulace stavby'!G5</f>
        <v>44530</v>
      </c>
      <c r="J5" s="787"/>
      <c r="AD5" s="789"/>
      <c r="AE5" s="789"/>
      <c r="AV5" s="790"/>
    </row>
    <row r="6" spans="1:48" ht="24.9" customHeight="1" thickBot="1" x14ac:dyDescent="0.3">
      <c r="B6" s="766" t="str">
        <f>'Rekapitulace stavby'!B6</f>
        <v>Objednatel:</v>
      </c>
      <c r="C6" s="749"/>
      <c r="D6" s="749"/>
      <c r="E6" s="234" t="str">
        <f>'Rekapitulace stavby'!D6</f>
        <v>Obec Předslav</v>
      </c>
      <c r="F6" s="795"/>
      <c r="G6" s="795"/>
      <c r="H6" s="235" t="str">
        <f>'Rekapitulace stavby'!E6</f>
        <v>Projektant:</v>
      </c>
      <c r="I6" s="237" t="str">
        <f>'Rekapitulace stavby'!G6</f>
        <v>Vodohospodářský podnik, a.s.</v>
      </c>
      <c r="J6" s="796"/>
    </row>
    <row r="7" spans="1:48" s="788" customFormat="1" ht="24.9" customHeight="1" thickBot="1" x14ac:dyDescent="0.3">
      <c r="A7" s="780"/>
      <c r="B7" s="767" t="str">
        <f>'Rekapitulace stavby'!B7</f>
        <v>Zhotovitel:</v>
      </c>
      <c r="C7" s="768"/>
      <c r="D7" s="768"/>
      <c r="E7" s="234" t="str">
        <f>'Rekapitulace stavby'!D7</f>
        <v>IMOS Brno, a.s.</v>
      </c>
      <c r="F7" s="795"/>
      <c r="G7" s="795"/>
      <c r="H7" s="235" t="str">
        <f>'Rekapitulace stavby'!E7</f>
        <v>Zpracovatel:</v>
      </c>
      <c r="I7" s="237" t="str">
        <f>'Rekapitulace stavby'!G7</f>
        <v>Vodohospodářský podnik, a.s.</v>
      </c>
      <c r="J7" s="797" t="s">
        <v>2350</v>
      </c>
      <c r="K7" s="798"/>
      <c r="L7" s="797" t="s">
        <v>2351</v>
      </c>
      <c r="M7" s="798"/>
      <c r="N7" s="799" t="s">
        <v>2352</v>
      </c>
      <c r="O7" s="798"/>
      <c r="P7" s="799" t="s">
        <v>2353</v>
      </c>
      <c r="Q7" s="798"/>
      <c r="R7" s="799" t="s">
        <v>2354</v>
      </c>
      <c r="S7" s="798"/>
      <c r="T7" s="799" t="s">
        <v>2355</v>
      </c>
      <c r="U7" s="798"/>
      <c r="V7" s="799" t="s">
        <v>2356</v>
      </c>
      <c r="W7" s="798"/>
      <c r="X7" s="799" t="s">
        <v>2357</v>
      </c>
      <c r="Y7" s="798"/>
      <c r="Z7" s="799" t="s">
        <v>2358</v>
      </c>
      <c r="AA7" s="798"/>
      <c r="AB7" s="799" t="s">
        <v>2359</v>
      </c>
      <c r="AC7" s="798"/>
      <c r="AD7" s="800" t="s">
        <v>2360</v>
      </c>
      <c r="AE7" s="801"/>
      <c r="AF7" s="799" t="s">
        <v>2361</v>
      </c>
      <c r="AG7" s="798"/>
      <c r="AH7" s="799" t="s">
        <v>2362</v>
      </c>
      <c r="AI7" s="798"/>
      <c r="AJ7" s="799" t="s">
        <v>2363</v>
      </c>
      <c r="AK7" s="798"/>
      <c r="AL7" s="799" t="s">
        <v>2364</v>
      </c>
      <c r="AM7" s="798"/>
      <c r="AN7" s="799" t="s">
        <v>2365</v>
      </c>
      <c r="AO7" s="798"/>
      <c r="AP7" s="799" t="s">
        <v>2366</v>
      </c>
      <c r="AQ7" s="798"/>
      <c r="AR7" s="799" t="s">
        <v>2367</v>
      </c>
      <c r="AS7" s="798"/>
      <c r="AT7" s="799" t="s">
        <v>2368</v>
      </c>
      <c r="AU7" s="802"/>
      <c r="AV7" s="803" t="s">
        <v>2369</v>
      </c>
    </row>
    <row r="8" spans="1:48" s="816" customFormat="1" ht="29.25" customHeight="1" thickBot="1" x14ac:dyDescent="0.3">
      <c r="A8" s="780"/>
      <c r="B8" s="804" t="s">
        <v>64</v>
      </c>
      <c r="C8" s="805" t="s">
        <v>24</v>
      </c>
      <c r="D8" s="805" t="s">
        <v>22</v>
      </c>
      <c r="E8" s="805" t="s">
        <v>23</v>
      </c>
      <c r="F8" s="805" t="s">
        <v>65</v>
      </c>
      <c r="G8" s="805" t="s">
        <v>66</v>
      </c>
      <c r="H8" s="806" t="s">
        <v>67</v>
      </c>
      <c r="I8" s="807" t="s">
        <v>61</v>
      </c>
      <c r="J8" s="808" t="s">
        <v>66</v>
      </c>
      <c r="K8" s="809" t="s">
        <v>2370</v>
      </c>
      <c r="L8" s="808" t="s">
        <v>66</v>
      </c>
      <c r="M8" s="809" t="s">
        <v>2370</v>
      </c>
      <c r="N8" s="810" t="s">
        <v>66</v>
      </c>
      <c r="O8" s="809" t="s">
        <v>2370</v>
      </c>
      <c r="P8" s="810" t="s">
        <v>66</v>
      </c>
      <c r="Q8" s="809" t="s">
        <v>2370</v>
      </c>
      <c r="R8" s="810" t="s">
        <v>66</v>
      </c>
      <c r="S8" s="809" t="s">
        <v>2370</v>
      </c>
      <c r="T8" s="810" t="s">
        <v>66</v>
      </c>
      <c r="U8" s="809" t="s">
        <v>2370</v>
      </c>
      <c r="V8" s="810" t="s">
        <v>66</v>
      </c>
      <c r="W8" s="809" t="s">
        <v>2370</v>
      </c>
      <c r="X8" s="810" t="s">
        <v>66</v>
      </c>
      <c r="Y8" s="809" t="s">
        <v>2370</v>
      </c>
      <c r="Z8" s="810" t="s">
        <v>66</v>
      </c>
      <c r="AA8" s="809" t="s">
        <v>2370</v>
      </c>
      <c r="AB8" s="810" t="s">
        <v>66</v>
      </c>
      <c r="AC8" s="809" t="s">
        <v>2370</v>
      </c>
      <c r="AD8" s="811" t="s">
        <v>66</v>
      </c>
      <c r="AE8" s="812" t="s">
        <v>2370</v>
      </c>
      <c r="AF8" s="810" t="s">
        <v>66</v>
      </c>
      <c r="AG8" s="809" t="s">
        <v>2370</v>
      </c>
      <c r="AH8" s="810" t="s">
        <v>66</v>
      </c>
      <c r="AI8" s="809" t="s">
        <v>2370</v>
      </c>
      <c r="AJ8" s="810" t="s">
        <v>66</v>
      </c>
      <c r="AK8" s="809" t="s">
        <v>2370</v>
      </c>
      <c r="AL8" s="810" t="s">
        <v>66</v>
      </c>
      <c r="AM8" s="809" t="s">
        <v>2370</v>
      </c>
      <c r="AN8" s="810" t="s">
        <v>66</v>
      </c>
      <c r="AO8" s="809" t="s">
        <v>2370</v>
      </c>
      <c r="AP8" s="810" t="s">
        <v>66</v>
      </c>
      <c r="AQ8" s="809" t="s">
        <v>2370</v>
      </c>
      <c r="AR8" s="810" t="s">
        <v>66</v>
      </c>
      <c r="AS8" s="809" t="s">
        <v>2370</v>
      </c>
      <c r="AT8" s="813" t="s">
        <v>66</v>
      </c>
      <c r="AU8" s="814" t="s">
        <v>2370</v>
      </c>
      <c r="AV8" s="815"/>
    </row>
    <row r="9" spans="1:48" s="788" customFormat="1" ht="22.95" customHeight="1" thickBot="1" x14ac:dyDescent="0.3">
      <c r="A9" s="780"/>
      <c r="B9" s="817" t="s">
        <v>75</v>
      </c>
      <c r="C9" s="795"/>
      <c r="D9" s="795"/>
      <c r="E9" s="795"/>
      <c r="F9" s="795"/>
      <c r="G9" s="795"/>
      <c r="H9" s="791"/>
      <c r="I9" s="818">
        <f>BH240</f>
        <v>5791112.5999999987</v>
      </c>
      <c r="J9" s="819"/>
      <c r="K9" s="820">
        <f>K10+K77+K111</f>
        <v>0</v>
      </c>
      <c r="L9" s="819"/>
      <c r="M9" s="820">
        <f>M10+M77+M111</f>
        <v>0</v>
      </c>
      <c r="N9" s="819"/>
      <c r="O9" s="820">
        <f>O10+O77+O111</f>
        <v>0</v>
      </c>
      <c r="P9" s="819"/>
      <c r="Q9" s="820">
        <f>Q10+Q77+Q111</f>
        <v>0</v>
      </c>
      <c r="R9" s="819"/>
      <c r="S9" s="820">
        <f>S10+S77+S111</f>
        <v>0</v>
      </c>
      <c r="T9" s="819"/>
      <c r="U9" s="820">
        <f>U10+U77+U111</f>
        <v>0</v>
      </c>
      <c r="V9" s="819"/>
      <c r="W9" s="820">
        <f>W10+W77+W111</f>
        <v>0</v>
      </c>
      <c r="X9" s="819"/>
      <c r="Y9" s="820">
        <f>Y10+Y77+Y111</f>
        <v>0</v>
      </c>
      <c r="Z9" s="819"/>
      <c r="AA9" s="820">
        <f>AA10+AA77+AA111</f>
        <v>0</v>
      </c>
      <c r="AB9" s="819"/>
      <c r="AC9" s="820">
        <f>AC10+AC77+AC111</f>
        <v>0</v>
      </c>
      <c r="AD9" s="821"/>
      <c r="AE9" s="822">
        <f>AE10+AE77+AE111</f>
        <v>602915</v>
      </c>
      <c r="AF9" s="819"/>
      <c r="AG9" s="820">
        <f>AG10+AG77+AG111</f>
        <v>0</v>
      </c>
      <c r="AH9" s="819"/>
      <c r="AI9" s="820">
        <f>AI10+AI77+AI111</f>
        <v>0</v>
      </c>
      <c r="AJ9" s="819"/>
      <c r="AK9" s="820">
        <f>AK10+AK77+AK111</f>
        <v>0</v>
      </c>
      <c r="AL9" s="819"/>
      <c r="AM9" s="820">
        <f>AM10+AM77+AM111</f>
        <v>0</v>
      </c>
      <c r="AN9" s="819"/>
      <c r="AO9" s="820">
        <f>AO10+AO77+AO111</f>
        <v>0</v>
      </c>
      <c r="AP9" s="819"/>
      <c r="AQ9" s="820">
        <f>AQ10+AQ77+AQ111</f>
        <v>0</v>
      </c>
      <c r="AR9" s="819"/>
      <c r="AS9" s="820">
        <f>AS10+AS77+AS111</f>
        <v>602915</v>
      </c>
      <c r="AT9" s="819"/>
      <c r="AU9" s="823">
        <f>AU10+AU77+AU111</f>
        <v>5188197.5999999996</v>
      </c>
      <c r="AV9" s="824">
        <f>AU9/I9</f>
        <v>0.89588960850113686</v>
      </c>
    </row>
    <row r="10" spans="1:48" s="834" customFormat="1" ht="25.95" customHeight="1" thickBot="1" x14ac:dyDescent="0.3">
      <c r="A10" s="780"/>
      <c r="B10" s="825"/>
      <c r="C10" s="247" t="s">
        <v>26</v>
      </c>
      <c r="D10" s="247" t="s">
        <v>1108</v>
      </c>
      <c r="E10" s="247" t="s">
        <v>1905</v>
      </c>
      <c r="F10" s="826"/>
      <c r="G10" s="826"/>
      <c r="H10" s="827"/>
      <c r="I10" s="248">
        <f>BH241</f>
        <v>5117820.3999999985</v>
      </c>
      <c r="J10" s="828"/>
      <c r="K10" s="829">
        <f>K11+K13+K15+K16+K18+K20+K22+K24+K26+K28+K29+K31+K33+K35+K37+K39+K41+K43+K44+K46+K48+K50+K52+K54+K56+K58+K60+K62+K64+K66+K68+K70+K71+K73</f>
        <v>0</v>
      </c>
      <c r="L10" s="828"/>
      <c r="M10" s="829">
        <f>M11+M13+M15+M16+M18+M20+M22+M24+M26+M28+M29+M31+M33+M35+M37+M39+M41+M43+M44+M46+M48+M50+M52+M54+M56+M58+M60+M62+M64+M66+M68+M70+M71+M73</f>
        <v>0</v>
      </c>
      <c r="N10" s="828"/>
      <c r="O10" s="829">
        <f>O11+O13+O15+O16+O18+O20+O22+O24+O26+O28+O29+O31+O33+O35+O37+O39+O41+O43+O44+O46+O48+O50+O52+O54+O56+O58+O60+O62+O64+O66+O68+O70+O71+O73</f>
        <v>0</v>
      </c>
      <c r="P10" s="828"/>
      <c r="Q10" s="829">
        <f>Q11+Q13+Q15+Q16+Q18+Q20+Q22+Q24+Q26+Q28+Q29+Q31+Q33+Q35+Q37+Q39+Q41+Q43+Q44+Q46+Q48+Q50+Q52+Q54+Q56+Q58+Q60+Q62+Q64+Q66+Q68+Q70+Q71+Q73</f>
        <v>0</v>
      </c>
      <c r="R10" s="828"/>
      <c r="S10" s="829">
        <f>S11+S13+S15+S16+S18+S20+S22+S24+S26+S28+S29+S31+S33+S35+S37+S39+S41+S43+S44+S46+S48+S50+S52+S54+S56+S58+S60+S62+S64+S66+S68+S70+S71+S73</f>
        <v>0</v>
      </c>
      <c r="T10" s="828"/>
      <c r="U10" s="829">
        <f>U11+U13+U15+U16+U18+U20+U22+U24+U26+U28+U29+U31+U33+U35+U37+U39+U41+U43+U44+U46+U48+U50+U52+U54+U56+U58+U60+U62+U64+U66+U68+U70+U71+U73</f>
        <v>0</v>
      </c>
      <c r="V10" s="828"/>
      <c r="W10" s="829">
        <f>W11+W13+W15+W16+W18+W20+W22+W24+W26+W28+W29+W31+W33+W35+W37+W39+W41+W43+W44+W46+W48+W50+W52+W54+W56+W58+W60+W62+W64+W66+W68+W70+W71+W73</f>
        <v>0</v>
      </c>
      <c r="X10" s="828"/>
      <c r="Y10" s="829">
        <f>Y11+Y13+Y15+Y16+Y18+Y20+Y22+Y24+Y26+Y28+Y29+Y31+Y33+Y35+Y37+Y39+Y41+Y43+Y44+Y46+Y48+Y50+Y52+Y54+Y56+Y58+Y60+Y62+Y64+Y66+Y68+Y70+Y71+Y73</f>
        <v>0</v>
      </c>
      <c r="Z10" s="828"/>
      <c r="AA10" s="829">
        <f>AA11+AA13+AA15+AA16+AA18+AA20+AA22+AA24+AA26+AA28+AA29+AA31+AA33+AA35+AA37+AA39+AA41+AA43+AA44+AA46+AA48+AA50+AA52+AA54+AA56+AA58+AA60+AA62+AA64+AA66+AA68+AA70+AA71+AA73</f>
        <v>0</v>
      </c>
      <c r="AB10" s="828"/>
      <c r="AC10" s="829">
        <f>AC11+AC13+AC15+AC16+AC18+AC20+AC22+AC24+AC26+AC28+AC29+AC31+AC33+AC35+AC37+AC39+AC41+AC43+AC44+AC46+AC48+AC50+AC52+AC54+AC56+AC58+AC60+AC62+AC64+AC66+AC68+AC70+AC71+AC73</f>
        <v>0</v>
      </c>
      <c r="AD10" s="830"/>
      <c r="AE10" s="831">
        <f>AE11+AE13+AE15+AE16+AE18+AE20+AE22+AE24+AE26+AE28+AE29+AE31+AE33+AE35+AE37+AE39+AE41+AE43+AE44+AE46+AE48+AE50+AE52+AE54+AE56+AE58+AE60+AE62+AE64+AE66+AE68+AE70+AE71+AE73</f>
        <v>602915</v>
      </c>
      <c r="AF10" s="828"/>
      <c r="AG10" s="829">
        <f>AG11+AG13+AG15+AG16+AG18+AG20+AG22+AG24+AG26+AG28+AG29+AG31+AG33+AG35+AG37+AG39+AG41+AG43+AG44+AG46+AG48+AG50+AG52+AG54+AG56+AG58+AG60+AG62+AG64+AG66+AG68+AG70+AG71+AG73</f>
        <v>0</v>
      </c>
      <c r="AH10" s="828"/>
      <c r="AI10" s="829">
        <f>AI11+AI13+AI15+AI16+AI18+AI20+AI22+AI24+AI26+AI28+AI29+AI31+AI33+AI35+AI37+AI39+AI41+AI43+AI44+AI46+AI48+AI50+AI52+AI54+AI56+AI58+AI60+AI62+AI64+AI66+AI68+AI70+AI71+AI73</f>
        <v>0</v>
      </c>
      <c r="AJ10" s="828"/>
      <c r="AK10" s="829">
        <f>AK11+AK13+AK15+AK16+AK18+AK20+AK22+AK24+AK26+AK28+AK29+AK31+AK33+AK35+AK37+AK39+AK41+AK43+AK44+AK46+AK48+AK50+AK52+AK54+AK56+AK58+AK60+AK62+AK64+AK66+AK68+AK70+AK71+AK73</f>
        <v>0</v>
      </c>
      <c r="AL10" s="828"/>
      <c r="AM10" s="829">
        <f>AM11+AM13+AM15+AM16+AM18+AM20+AM22+AM24+AM26+AM28+AM29+AM31+AM33+AM35+AM37+AM39+AM41+AM43+AM44+AM46+AM48+AM50+AM52+AM54+AM56+AM58+AM60+AM62+AM64+AM66+AM68+AM70+AM71+AM73</f>
        <v>0</v>
      </c>
      <c r="AN10" s="828"/>
      <c r="AO10" s="829">
        <f>AO11+AO13+AO15+AO16+AO18+AO20+AO22+AO24+AO26+AO28+AO29+AO31+AO33+AO35+AO37+AO39+AO41+AO43+AO44+AO46+AO48+AO50+AO52+AO54+AO56+AO58+AO60+AO62+AO64+AO66+AO68+AO70+AO71+AO73</f>
        <v>0</v>
      </c>
      <c r="AP10" s="828"/>
      <c r="AQ10" s="829">
        <f>AQ11+AQ13+AQ15+AQ16+AQ18+AQ20+AQ22+AQ24+AQ26+AQ28+AQ29+AQ31+AQ33+AQ35+AQ37+AQ39+AQ41+AQ43+AQ44+AQ46+AQ48+AQ50+AQ52+AQ54+AQ56+AQ58+AQ60+AQ62+AQ64+AQ66+AQ68+AQ70+AQ71+AQ73</f>
        <v>0</v>
      </c>
      <c r="AR10" s="828"/>
      <c r="AS10" s="829">
        <f>AS11+AS13+AS15+AS16+AS18+AS20+AS22+AS24+AS26+AS28+AS29+AS31+AS33+AS35+AS37+AS39+AS41+AS43+AS44+AS46+AS48+AS50+AS52+AS54+AS56+AS58+AS60+AS62+AS64+AS66+AS68+AS70+AS71+AS73</f>
        <v>602915</v>
      </c>
      <c r="AT10" s="828"/>
      <c r="AU10" s="832">
        <f>AU11+AU13+AU15+AU16+AU18+AU20+AU22+AU24+AU26+AU28+AU29+AU31+AU33+AU35+AU37+AU39+AU41+AU43+AU44+AU46+AU48+AU50+AU52+AU54+AU56+AU58+AU60+AU62+AU64+AU66+AU68+AU70+AU71+AU73</f>
        <v>4514905.3999999994</v>
      </c>
      <c r="AV10" s="833">
        <f t="shared" ref="AV10:AV11" si="0">AU10/I10</f>
        <v>0.88219301326009814</v>
      </c>
    </row>
    <row r="11" spans="1:48" s="788" customFormat="1" ht="51.75" customHeight="1" x14ac:dyDescent="0.25">
      <c r="A11" s="780"/>
      <c r="B11" s="835" t="s">
        <v>27</v>
      </c>
      <c r="C11" s="836" t="s">
        <v>231</v>
      </c>
      <c r="D11" s="837" t="s">
        <v>1906</v>
      </c>
      <c r="E11" s="838" t="s">
        <v>1907</v>
      </c>
      <c r="F11" s="839" t="s">
        <v>728</v>
      </c>
      <c r="G11" s="840">
        <v>1</v>
      </c>
      <c r="H11" s="841">
        <v>873915.9</v>
      </c>
      <c r="I11" s="842">
        <f>ROUND(H11*G11,2)</f>
        <v>873915.9</v>
      </c>
      <c r="J11" s="279"/>
      <c r="K11" s="190">
        <f>ROUND(J11*$H11,2)</f>
        <v>0</v>
      </c>
      <c r="L11" s="279"/>
      <c r="M11" s="190">
        <f>ROUND(L11*$H11,2)</f>
        <v>0</v>
      </c>
      <c r="N11" s="279"/>
      <c r="O11" s="190">
        <f>ROUND(N11*$H11,2)</f>
        <v>0</v>
      </c>
      <c r="P11" s="279"/>
      <c r="Q11" s="190">
        <f>ROUND(P11*$H11,2)</f>
        <v>0</v>
      </c>
      <c r="R11" s="279"/>
      <c r="S11" s="190">
        <f>ROUND(R11*$H11,2)</f>
        <v>0</v>
      </c>
      <c r="T11" s="279"/>
      <c r="U11" s="190">
        <f>ROUND(T11*$H11,2)</f>
        <v>0</v>
      </c>
      <c r="V11" s="279"/>
      <c r="W11" s="190">
        <f>ROUND(V11*$H11,2)</f>
        <v>0</v>
      </c>
      <c r="X11" s="279"/>
      <c r="Y11" s="190">
        <f>ROUND(X11*$H11,2)</f>
        <v>0</v>
      </c>
      <c r="Z11" s="279"/>
      <c r="AA11" s="190">
        <f>ROUND(Z11*$H11,2)</f>
        <v>0</v>
      </c>
      <c r="AB11" s="279"/>
      <c r="AC11" s="190">
        <f>ROUND(AB11*$H11,2)</f>
        <v>0</v>
      </c>
      <c r="AD11" s="778"/>
      <c r="AE11" s="525">
        <f>ROUND(AD11*$H11,2)</f>
        <v>0</v>
      </c>
      <c r="AF11" s="279"/>
      <c r="AG11" s="190">
        <f>ROUND(AF11*$H11,2)</f>
        <v>0</v>
      </c>
      <c r="AH11" s="279"/>
      <c r="AI11" s="190">
        <f>ROUND(AH11*$H11,2)</f>
        <v>0</v>
      </c>
      <c r="AJ11" s="279"/>
      <c r="AK11" s="190">
        <f>ROUND(AJ11*$H11,2)</f>
        <v>0</v>
      </c>
      <c r="AL11" s="279"/>
      <c r="AM11" s="190">
        <f>ROUND(AL11*$H11,2)</f>
        <v>0</v>
      </c>
      <c r="AN11" s="279"/>
      <c r="AO11" s="190">
        <f>ROUND(AN11*$H11,2)</f>
        <v>0</v>
      </c>
      <c r="AP11" s="279"/>
      <c r="AQ11" s="190">
        <f>ROUND(AP11*$H11,2)</f>
        <v>0</v>
      </c>
      <c r="AR11" s="279">
        <f>SUM(J11,L11,N11,P11,R11,T11,V11,X11,Z11,AB11,AD11,AF11,AH11,AJ11,AL11,AN11,AP11)</f>
        <v>0</v>
      </c>
      <c r="AS11" s="190">
        <f>AR11*$H11</f>
        <v>0</v>
      </c>
      <c r="AT11" s="279">
        <f>$G11-AR11</f>
        <v>1</v>
      </c>
      <c r="AU11" s="457">
        <f>AT11*$H11</f>
        <v>873915.9</v>
      </c>
      <c r="AV11" s="495">
        <f t="shared" si="0"/>
        <v>1</v>
      </c>
    </row>
    <row r="12" spans="1:48" s="788" customFormat="1" ht="30" customHeight="1" x14ac:dyDescent="0.25">
      <c r="A12" s="780"/>
      <c r="B12" s="843"/>
      <c r="C12" s="694" t="s">
        <v>1113</v>
      </c>
      <c r="D12" s="795"/>
      <c r="E12" s="844" t="s">
        <v>1908</v>
      </c>
      <c r="F12" s="795"/>
      <c r="G12" s="795"/>
      <c r="H12" s="791"/>
      <c r="I12" s="792"/>
      <c r="J12" s="787"/>
      <c r="K12" s="845"/>
      <c r="L12" s="787"/>
      <c r="M12" s="845"/>
      <c r="N12" s="787"/>
      <c r="O12" s="845"/>
      <c r="P12" s="787"/>
      <c r="Q12" s="845"/>
      <c r="R12" s="787"/>
      <c r="S12" s="845"/>
      <c r="T12" s="787"/>
      <c r="U12" s="845"/>
      <c r="V12" s="787"/>
      <c r="W12" s="845"/>
      <c r="X12" s="787"/>
      <c r="Y12" s="845"/>
      <c r="Z12" s="787"/>
      <c r="AA12" s="845"/>
      <c r="AB12" s="787"/>
      <c r="AC12" s="845"/>
      <c r="AD12" s="846"/>
      <c r="AE12" s="847"/>
      <c r="AF12" s="787"/>
      <c r="AG12" s="845"/>
      <c r="AH12" s="787"/>
      <c r="AI12" s="845"/>
      <c r="AJ12" s="787"/>
      <c r="AK12" s="845"/>
      <c r="AL12" s="787"/>
      <c r="AM12" s="845"/>
      <c r="AN12" s="787"/>
      <c r="AO12" s="845"/>
      <c r="AP12" s="787"/>
      <c r="AQ12" s="845"/>
      <c r="AR12" s="787"/>
      <c r="AS12" s="845"/>
      <c r="AT12" s="787"/>
      <c r="AU12" s="787"/>
      <c r="AV12" s="848"/>
    </row>
    <row r="13" spans="1:48" s="788" customFormat="1" ht="30" customHeight="1" x14ac:dyDescent="0.25">
      <c r="A13" s="780"/>
      <c r="B13" s="835" t="s">
        <v>27</v>
      </c>
      <c r="C13" s="836" t="s">
        <v>231</v>
      </c>
      <c r="D13" s="837" t="s">
        <v>1909</v>
      </c>
      <c r="E13" s="838" t="s">
        <v>1910</v>
      </c>
      <c r="F13" s="839" t="s">
        <v>1112</v>
      </c>
      <c r="G13" s="840">
        <v>4</v>
      </c>
      <c r="H13" s="841">
        <v>1521.8</v>
      </c>
      <c r="I13" s="842">
        <f>ROUND(H13*G13,2)</f>
        <v>6087.2</v>
      </c>
      <c r="J13" s="280"/>
      <c r="K13" s="287">
        <f>ROUND(J13*$H13,2)</f>
        <v>0</v>
      </c>
      <c r="L13" s="280"/>
      <c r="M13" s="287">
        <f>ROUND(L13*$H13,2)</f>
        <v>0</v>
      </c>
      <c r="N13" s="280"/>
      <c r="O13" s="287">
        <f>ROUND(N13*$H13,2)</f>
        <v>0</v>
      </c>
      <c r="P13" s="280"/>
      <c r="Q13" s="287">
        <f>ROUND(P13*$H13,2)</f>
        <v>0</v>
      </c>
      <c r="R13" s="280"/>
      <c r="S13" s="287">
        <f>ROUND(R13*$H13,2)</f>
        <v>0</v>
      </c>
      <c r="T13" s="280"/>
      <c r="U13" s="287">
        <f>ROUND(T13*$H13,2)</f>
        <v>0</v>
      </c>
      <c r="V13" s="280"/>
      <c r="W13" s="287">
        <f>ROUND(V13*$H13,2)</f>
        <v>0</v>
      </c>
      <c r="X13" s="280"/>
      <c r="Y13" s="287">
        <f>ROUND(X13*$H13,2)</f>
        <v>0</v>
      </c>
      <c r="Z13" s="280"/>
      <c r="AA13" s="287">
        <f>ROUND(Z13*$H13,2)</f>
        <v>0</v>
      </c>
      <c r="AB13" s="280"/>
      <c r="AC13" s="287">
        <f>ROUND(AB13*$H13,2)</f>
        <v>0</v>
      </c>
      <c r="AD13" s="779"/>
      <c r="AE13" s="527">
        <f>ROUND(AD13*$H13,2)</f>
        <v>0</v>
      </c>
      <c r="AF13" s="280"/>
      <c r="AG13" s="287">
        <f>ROUND(AF13*$H13,2)</f>
        <v>0</v>
      </c>
      <c r="AH13" s="280"/>
      <c r="AI13" s="287">
        <f>ROUND(AH13*$H13,2)</f>
        <v>0</v>
      </c>
      <c r="AJ13" s="280"/>
      <c r="AK13" s="287">
        <f>ROUND(AJ13*$H13,2)</f>
        <v>0</v>
      </c>
      <c r="AL13" s="280"/>
      <c r="AM13" s="287">
        <f>ROUND(AL13*$H13,2)</f>
        <v>0</v>
      </c>
      <c r="AN13" s="280"/>
      <c r="AO13" s="287">
        <f>ROUND(AN13*$H13,2)</f>
        <v>0</v>
      </c>
      <c r="AP13" s="280"/>
      <c r="AQ13" s="287">
        <f>ROUND(AP13*$H13,2)</f>
        <v>0</v>
      </c>
      <c r="AR13" s="280">
        <f>SUM(J13,L13,N13,P13,R13,T13,V13,X13,Z13,AB13,AD13,AF13,AH13,AJ13,AL13,AN13,AP13)</f>
        <v>0</v>
      </c>
      <c r="AS13" s="287">
        <f>AR13*$H13</f>
        <v>0</v>
      </c>
      <c r="AT13" s="280">
        <f>$G13-AR13</f>
        <v>4</v>
      </c>
      <c r="AU13" s="458">
        <f>AT13*$H13</f>
        <v>6087.2</v>
      </c>
      <c r="AV13" s="496">
        <f t="shared" ref="AV13" si="1">AU13/I13</f>
        <v>1</v>
      </c>
    </row>
    <row r="14" spans="1:48" s="788" customFormat="1" ht="30" customHeight="1" x14ac:dyDescent="0.25">
      <c r="A14" s="780"/>
      <c r="B14" s="843"/>
      <c r="C14" s="694" t="s">
        <v>1113</v>
      </c>
      <c r="D14" s="795"/>
      <c r="E14" s="844" t="s">
        <v>1911</v>
      </c>
      <c r="F14" s="795"/>
      <c r="G14" s="795"/>
      <c r="H14" s="791"/>
      <c r="I14" s="792"/>
      <c r="J14" s="787"/>
      <c r="K14" s="845"/>
      <c r="L14" s="787"/>
      <c r="M14" s="845"/>
      <c r="N14" s="787"/>
      <c r="O14" s="845"/>
      <c r="P14" s="787"/>
      <c r="Q14" s="845"/>
      <c r="R14" s="787"/>
      <c r="S14" s="845"/>
      <c r="T14" s="787"/>
      <c r="U14" s="845"/>
      <c r="V14" s="787"/>
      <c r="W14" s="845"/>
      <c r="X14" s="787"/>
      <c r="Y14" s="845"/>
      <c r="Z14" s="787"/>
      <c r="AA14" s="845"/>
      <c r="AB14" s="787"/>
      <c r="AC14" s="845"/>
      <c r="AD14" s="846"/>
      <c r="AE14" s="847"/>
      <c r="AF14" s="787"/>
      <c r="AG14" s="845"/>
      <c r="AH14" s="787"/>
      <c r="AI14" s="845"/>
      <c r="AJ14" s="787"/>
      <c r="AK14" s="845"/>
      <c r="AL14" s="787"/>
      <c r="AM14" s="845"/>
      <c r="AN14" s="787"/>
      <c r="AO14" s="845"/>
      <c r="AP14" s="787"/>
      <c r="AQ14" s="845"/>
      <c r="AR14" s="787"/>
      <c r="AS14" s="845"/>
      <c r="AT14" s="787"/>
      <c r="AU14" s="787"/>
      <c r="AV14" s="848"/>
    </row>
    <row r="15" spans="1:48" s="788" customFormat="1" ht="30" customHeight="1" x14ac:dyDescent="0.25">
      <c r="A15" s="780"/>
      <c r="B15" s="835" t="s">
        <v>27</v>
      </c>
      <c r="C15" s="836" t="s">
        <v>231</v>
      </c>
      <c r="D15" s="837" t="s">
        <v>1912</v>
      </c>
      <c r="E15" s="838" t="s">
        <v>1913</v>
      </c>
      <c r="F15" s="839" t="s">
        <v>1112</v>
      </c>
      <c r="G15" s="840">
        <v>1</v>
      </c>
      <c r="H15" s="841">
        <v>42608.9</v>
      </c>
      <c r="I15" s="842">
        <f>ROUND(H15*G15,2)</f>
        <v>42608.9</v>
      </c>
      <c r="J15" s="280"/>
      <c r="K15" s="287">
        <f t="shared" ref="K15:K16" si="2">ROUND(J15*$H15,2)</f>
        <v>0</v>
      </c>
      <c r="L15" s="280"/>
      <c r="M15" s="287">
        <f t="shared" ref="M15:M16" si="3">ROUND(L15*$H15,2)</f>
        <v>0</v>
      </c>
      <c r="N15" s="280"/>
      <c r="O15" s="287">
        <f t="shared" ref="O15:O16" si="4">ROUND(N15*$H15,2)</f>
        <v>0</v>
      </c>
      <c r="P15" s="280"/>
      <c r="Q15" s="287">
        <f t="shared" ref="Q15:Q16" si="5">ROUND(P15*$H15,2)</f>
        <v>0</v>
      </c>
      <c r="R15" s="280"/>
      <c r="S15" s="287">
        <f t="shared" ref="S15:S16" si="6">ROUND(R15*$H15,2)</f>
        <v>0</v>
      </c>
      <c r="T15" s="280"/>
      <c r="U15" s="287">
        <f t="shared" ref="U15:U16" si="7">ROUND(T15*$H15,2)</f>
        <v>0</v>
      </c>
      <c r="V15" s="280"/>
      <c r="W15" s="287">
        <f t="shared" ref="W15:W16" si="8">ROUND(V15*$H15,2)</f>
        <v>0</v>
      </c>
      <c r="X15" s="280"/>
      <c r="Y15" s="287">
        <f t="shared" ref="Y15:Y16" si="9">ROUND(X15*$H15,2)</f>
        <v>0</v>
      </c>
      <c r="Z15" s="280"/>
      <c r="AA15" s="287">
        <f t="shared" ref="AA15:AA16" si="10">ROUND(Z15*$H15,2)</f>
        <v>0</v>
      </c>
      <c r="AB15" s="280"/>
      <c r="AC15" s="287">
        <f t="shared" ref="AC15:AC16" si="11">ROUND(AB15*$H15,2)</f>
        <v>0</v>
      </c>
      <c r="AD15" s="779"/>
      <c r="AE15" s="527">
        <f t="shared" ref="AE15:AE16" si="12">ROUND(AD15*$H15,2)</f>
        <v>0</v>
      </c>
      <c r="AF15" s="280"/>
      <c r="AG15" s="287">
        <f t="shared" ref="AG15:AG16" si="13">ROUND(AF15*$H15,2)</f>
        <v>0</v>
      </c>
      <c r="AH15" s="280"/>
      <c r="AI15" s="287">
        <f t="shared" ref="AI15:AI16" si="14">ROUND(AH15*$H15,2)</f>
        <v>0</v>
      </c>
      <c r="AJ15" s="280"/>
      <c r="AK15" s="287">
        <f t="shared" ref="AK15:AK16" si="15">ROUND(AJ15*$H15,2)</f>
        <v>0</v>
      </c>
      <c r="AL15" s="280"/>
      <c r="AM15" s="287">
        <f t="shared" ref="AM15:AM16" si="16">ROUND(AL15*$H15,2)</f>
        <v>0</v>
      </c>
      <c r="AN15" s="280"/>
      <c r="AO15" s="287">
        <f t="shared" ref="AO15:AO16" si="17">ROUND(AN15*$H15,2)</f>
        <v>0</v>
      </c>
      <c r="AP15" s="280"/>
      <c r="AQ15" s="287">
        <f t="shared" ref="AQ15:AQ16" si="18">ROUND(AP15*$H15,2)</f>
        <v>0</v>
      </c>
      <c r="AR15" s="280">
        <f t="shared" ref="AR15:AR16" si="19">SUM(J15,L15,N15,P15,R15,T15,V15,X15,Z15,AB15,AD15,AF15,AH15,AJ15,AL15,AN15,AP15)</f>
        <v>0</v>
      </c>
      <c r="AS15" s="287">
        <f t="shared" ref="AS15:AS16" si="20">AR15*$H15</f>
        <v>0</v>
      </c>
      <c r="AT15" s="280">
        <f t="shared" ref="AT15:AT16" si="21">$G15-AR15</f>
        <v>1</v>
      </c>
      <c r="AU15" s="458">
        <f t="shared" ref="AU15:AU16" si="22">AT15*$H15</f>
        <v>42608.9</v>
      </c>
      <c r="AV15" s="496">
        <f t="shared" ref="AV15:AV16" si="23">AU15/I15</f>
        <v>1</v>
      </c>
    </row>
    <row r="16" spans="1:48" s="788" customFormat="1" ht="30" customHeight="1" x14ac:dyDescent="0.25">
      <c r="A16" s="780"/>
      <c r="B16" s="835" t="s">
        <v>27</v>
      </c>
      <c r="C16" s="836" t="s">
        <v>231</v>
      </c>
      <c r="D16" s="837" t="s">
        <v>1914</v>
      </c>
      <c r="E16" s="838" t="s">
        <v>1915</v>
      </c>
      <c r="F16" s="839" t="s">
        <v>728</v>
      </c>
      <c r="G16" s="840">
        <v>1</v>
      </c>
      <c r="H16" s="841">
        <v>94750.3</v>
      </c>
      <c r="I16" s="842">
        <f>ROUND(H16*G16,2)</f>
        <v>94750.3</v>
      </c>
      <c r="J16" s="280"/>
      <c r="K16" s="287">
        <f t="shared" si="2"/>
        <v>0</v>
      </c>
      <c r="L16" s="280"/>
      <c r="M16" s="287">
        <f t="shared" si="3"/>
        <v>0</v>
      </c>
      <c r="N16" s="280"/>
      <c r="O16" s="287">
        <f t="shared" si="4"/>
        <v>0</v>
      </c>
      <c r="P16" s="280"/>
      <c r="Q16" s="287">
        <f t="shared" si="5"/>
        <v>0</v>
      </c>
      <c r="R16" s="280"/>
      <c r="S16" s="287">
        <f t="shared" si="6"/>
        <v>0</v>
      </c>
      <c r="T16" s="280"/>
      <c r="U16" s="287">
        <f t="shared" si="7"/>
        <v>0</v>
      </c>
      <c r="V16" s="280"/>
      <c r="W16" s="287">
        <f t="shared" si="8"/>
        <v>0</v>
      </c>
      <c r="X16" s="280"/>
      <c r="Y16" s="287">
        <f t="shared" si="9"/>
        <v>0</v>
      </c>
      <c r="Z16" s="280"/>
      <c r="AA16" s="287">
        <f t="shared" si="10"/>
        <v>0</v>
      </c>
      <c r="AB16" s="280"/>
      <c r="AC16" s="287">
        <f t="shared" si="11"/>
        <v>0</v>
      </c>
      <c r="AD16" s="779"/>
      <c r="AE16" s="527">
        <f t="shared" si="12"/>
        <v>0</v>
      </c>
      <c r="AF16" s="280"/>
      <c r="AG16" s="287">
        <f t="shared" si="13"/>
        <v>0</v>
      </c>
      <c r="AH16" s="280"/>
      <c r="AI16" s="287">
        <f t="shared" si="14"/>
        <v>0</v>
      </c>
      <c r="AJ16" s="280"/>
      <c r="AK16" s="287">
        <f t="shared" si="15"/>
        <v>0</v>
      </c>
      <c r="AL16" s="280"/>
      <c r="AM16" s="287">
        <f t="shared" si="16"/>
        <v>0</v>
      </c>
      <c r="AN16" s="280"/>
      <c r="AO16" s="287">
        <f t="shared" si="17"/>
        <v>0</v>
      </c>
      <c r="AP16" s="280"/>
      <c r="AQ16" s="287">
        <f t="shared" si="18"/>
        <v>0</v>
      </c>
      <c r="AR16" s="280">
        <f t="shared" si="19"/>
        <v>0</v>
      </c>
      <c r="AS16" s="287">
        <f t="shared" si="20"/>
        <v>0</v>
      </c>
      <c r="AT16" s="280">
        <f t="shared" si="21"/>
        <v>1</v>
      </c>
      <c r="AU16" s="458">
        <f t="shared" si="22"/>
        <v>94750.3</v>
      </c>
      <c r="AV16" s="496">
        <f t="shared" si="23"/>
        <v>1</v>
      </c>
    </row>
    <row r="17" spans="1:48" s="788" customFormat="1" ht="30" customHeight="1" x14ac:dyDescent="0.25">
      <c r="A17" s="780"/>
      <c r="B17" s="843"/>
      <c r="C17" s="694" t="s">
        <v>1113</v>
      </c>
      <c r="D17" s="795"/>
      <c r="E17" s="844" t="s">
        <v>1916</v>
      </c>
      <c r="F17" s="795"/>
      <c r="G17" s="795"/>
      <c r="H17" s="791"/>
      <c r="I17" s="792"/>
      <c r="J17" s="787"/>
      <c r="K17" s="845"/>
      <c r="L17" s="787"/>
      <c r="M17" s="845"/>
      <c r="N17" s="787"/>
      <c r="O17" s="845"/>
      <c r="P17" s="787"/>
      <c r="Q17" s="845"/>
      <c r="R17" s="787"/>
      <c r="S17" s="845"/>
      <c r="T17" s="787"/>
      <c r="U17" s="845"/>
      <c r="V17" s="787"/>
      <c r="W17" s="845"/>
      <c r="X17" s="787"/>
      <c r="Y17" s="845"/>
      <c r="Z17" s="787"/>
      <c r="AA17" s="845"/>
      <c r="AB17" s="787"/>
      <c r="AC17" s="845"/>
      <c r="AD17" s="846"/>
      <c r="AE17" s="847"/>
      <c r="AF17" s="787"/>
      <c r="AG17" s="845"/>
      <c r="AH17" s="787"/>
      <c r="AI17" s="845"/>
      <c r="AJ17" s="787"/>
      <c r="AK17" s="845"/>
      <c r="AL17" s="787"/>
      <c r="AM17" s="845"/>
      <c r="AN17" s="787"/>
      <c r="AO17" s="845"/>
      <c r="AP17" s="787"/>
      <c r="AQ17" s="845"/>
      <c r="AR17" s="787"/>
      <c r="AS17" s="845"/>
      <c r="AT17" s="787"/>
      <c r="AU17" s="787"/>
      <c r="AV17" s="848"/>
    </row>
    <row r="18" spans="1:48" s="788" customFormat="1" ht="30" customHeight="1" x14ac:dyDescent="0.25">
      <c r="A18" s="780"/>
      <c r="B18" s="835" t="s">
        <v>27</v>
      </c>
      <c r="C18" s="836" t="s">
        <v>231</v>
      </c>
      <c r="D18" s="837" t="s">
        <v>1917</v>
      </c>
      <c r="E18" s="838" t="s">
        <v>1918</v>
      </c>
      <c r="F18" s="839" t="s">
        <v>728</v>
      </c>
      <c r="G18" s="840">
        <v>2</v>
      </c>
      <c r="H18" s="841">
        <v>119761.3</v>
      </c>
      <c r="I18" s="842">
        <f>ROUND(H18*G18,2)</f>
        <v>239522.6</v>
      </c>
      <c r="J18" s="280"/>
      <c r="K18" s="287">
        <f>ROUND(J18*$H18,2)</f>
        <v>0</v>
      </c>
      <c r="L18" s="280"/>
      <c r="M18" s="287">
        <f>ROUND(L18*$H18,2)</f>
        <v>0</v>
      </c>
      <c r="N18" s="280"/>
      <c r="O18" s="287">
        <f>ROUND(N18*$H18,2)</f>
        <v>0</v>
      </c>
      <c r="P18" s="280"/>
      <c r="Q18" s="287">
        <f>ROUND(P18*$H18,2)</f>
        <v>0</v>
      </c>
      <c r="R18" s="280"/>
      <c r="S18" s="287">
        <f>ROUND(R18*$H18,2)</f>
        <v>0</v>
      </c>
      <c r="T18" s="280"/>
      <c r="U18" s="287">
        <f>ROUND(T18*$H18,2)</f>
        <v>0</v>
      </c>
      <c r="V18" s="280"/>
      <c r="W18" s="287">
        <f>ROUND(V18*$H18,2)</f>
        <v>0</v>
      </c>
      <c r="X18" s="280"/>
      <c r="Y18" s="287">
        <f>ROUND(X18*$H18,2)</f>
        <v>0</v>
      </c>
      <c r="Z18" s="280"/>
      <c r="AA18" s="287">
        <f>ROUND(Z18*$H18,2)</f>
        <v>0</v>
      </c>
      <c r="AB18" s="280"/>
      <c r="AC18" s="287">
        <f>ROUND(AB18*$H18,2)</f>
        <v>0</v>
      </c>
      <c r="AD18" s="779"/>
      <c r="AE18" s="527">
        <f>ROUND(AD18*$H18,2)</f>
        <v>0</v>
      </c>
      <c r="AF18" s="280"/>
      <c r="AG18" s="287">
        <f>ROUND(AF18*$H18,2)</f>
        <v>0</v>
      </c>
      <c r="AH18" s="280"/>
      <c r="AI18" s="287">
        <f>ROUND(AH18*$H18,2)</f>
        <v>0</v>
      </c>
      <c r="AJ18" s="280"/>
      <c r="AK18" s="287">
        <f>ROUND(AJ18*$H18,2)</f>
        <v>0</v>
      </c>
      <c r="AL18" s="280"/>
      <c r="AM18" s="287">
        <f>ROUND(AL18*$H18,2)</f>
        <v>0</v>
      </c>
      <c r="AN18" s="280"/>
      <c r="AO18" s="287">
        <f>ROUND(AN18*$H18,2)</f>
        <v>0</v>
      </c>
      <c r="AP18" s="280"/>
      <c r="AQ18" s="287">
        <f>ROUND(AP18*$H18,2)</f>
        <v>0</v>
      </c>
      <c r="AR18" s="280">
        <f>SUM(J18,L18,N18,P18,R18,T18,V18,X18,Z18,AB18,AD18,AF18,AH18,AJ18,AL18,AN18,AP18)</f>
        <v>0</v>
      </c>
      <c r="AS18" s="287">
        <f>AR18*$H18</f>
        <v>0</v>
      </c>
      <c r="AT18" s="280">
        <f>$G18-AR18</f>
        <v>2</v>
      </c>
      <c r="AU18" s="458">
        <f>AT18*$H18</f>
        <v>239522.6</v>
      </c>
      <c r="AV18" s="496">
        <f t="shared" ref="AV18" si="24">AU18/I18</f>
        <v>1</v>
      </c>
    </row>
    <row r="19" spans="1:48" s="788" customFormat="1" ht="30" customHeight="1" x14ac:dyDescent="0.25">
      <c r="A19" s="780"/>
      <c r="B19" s="843"/>
      <c r="C19" s="694" t="s">
        <v>1113</v>
      </c>
      <c r="D19" s="795"/>
      <c r="E19" s="844" t="s">
        <v>1919</v>
      </c>
      <c r="F19" s="795"/>
      <c r="G19" s="795"/>
      <c r="H19" s="791"/>
      <c r="I19" s="792"/>
      <c r="J19" s="787"/>
      <c r="K19" s="845"/>
      <c r="L19" s="787"/>
      <c r="M19" s="845"/>
      <c r="N19" s="787"/>
      <c r="O19" s="845"/>
      <c r="P19" s="787"/>
      <c r="Q19" s="845"/>
      <c r="R19" s="787"/>
      <c r="S19" s="845"/>
      <c r="T19" s="787"/>
      <c r="U19" s="845"/>
      <c r="V19" s="787"/>
      <c r="W19" s="845"/>
      <c r="X19" s="787"/>
      <c r="Y19" s="845"/>
      <c r="Z19" s="787"/>
      <c r="AA19" s="845"/>
      <c r="AB19" s="787"/>
      <c r="AC19" s="845"/>
      <c r="AD19" s="846"/>
      <c r="AE19" s="847"/>
      <c r="AF19" s="787"/>
      <c r="AG19" s="845"/>
      <c r="AH19" s="787"/>
      <c r="AI19" s="845"/>
      <c r="AJ19" s="787"/>
      <c r="AK19" s="845"/>
      <c r="AL19" s="787"/>
      <c r="AM19" s="845"/>
      <c r="AN19" s="787"/>
      <c r="AO19" s="845"/>
      <c r="AP19" s="787"/>
      <c r="AQ19" s="845"/>
      <c r="AR19" s="787"/>
      <c r="AS19" s="845"/>
      <c r="AT19" s="787"/>
      <c r="AU19" s="787"/>
      <c r="AV19" s="848"/>
    </row>
    <row r="20" spans="1:48" s="788" customFormat="1" ht="30" customHeight="1" x14ac:dyDescent="0.25">
      <c r="A20" s="780"/>
      <c r="B20" s="835" t="s">
        <v>27</v>
      </c>
      <c r="C20" s="836" t="s">
        <v>231</v>
      </c>
      <c r="D20" s="837" t="s">
        <v>1920</v>
      </c>
      <c r="E20" s="838" t="s">
        <v>1921</v>
      </c>
      <c r="F20" s="839" t="s">
        <v>728</v>
      </c>
      <c r="G20" s="840">
        <v>1</v>
      </c>
      <c r="H20" s="841">
        <v>38348</v>
      </c>
      <c r="I20" s="842">
        <f>ROUND(H20*G20,2)</f>
        <v>38348</v>
      </c>
      <c r="J20" s="280"/>
      <c r="K20" s="287">
        <f>ROUND(J20*$H20,2)</f>
        <v>0</v>
      </c>
      <c r="L20" s="280"/>
      <c r="M20" s="287">
        <f>ROUND(L20*$H20,2)</f>
        <v>0</v>
      </c>
      <c r="N20" s="280"/>
      <c r="O20" s="287">
        <f>ROUND(N20*$H20,2)</f>
        <v>0</v>
      </c>
      <c r="P20" s="280"/>
      <c r="Q20" s="287">
        <f>ROUND(P20*$H20,2)</f>
        <v>0</v>
      </c>
      <c r="R20" s="280"/>
      <c r="S20" s="287">
        <f>ROUND(R20*$H20,2)</f>
        <v>0</v>
      </c>
      <c r="T20" s="280"/>
      <c r="U20" s="287">
        <f>ROUND(T20*$H20,2)</f>
        <v>0</v>
      </c>
      <c r="V20" s="280"/>
      <c r="W20" s="287">
        <f>ROUND(V20*$H20,2)</f>
        <v>0</v>
      </c>
      <c r="X20" s="280"/>
      <c r="Y20" s="287">
        <f>ROUND(X20*$H20,2)</f>
        <v>0</v>
      </c>
      <c r="Z20" s="280"/>
      <c r="AA20" s="287">
        <f>ROUND(Z20*$H20,2)</f>
        <v>0</v>
      </c>
      <c r="AB20" s="280"/>
      <c r="AC20" s="287">
        <f>ROUND(AB20*$H20,2)</f>
        <v>0</v>
      </c>
      <c r="AD20" s="779"/>
      <c r="AE20" s="527">
        <f>ROUND(AD20*$H20,2)</f>
        <v>0</v>
      </c>
      <c r="AF20" s="280"/>
      <c r="AG20" s="287">
        <f>ROUND(AF20*$H20,2)</f>
        <v>0</v>
      </c>
      <c r="AH20" s="280"/>
      <c r="AI20" s="287">
        <f>ROUND(AH20*$H20,2)</f>
        <v>0</v>
      </c>
      <c r="AJ20" s="280"/>
      <c r="AK20" s="287">
        <f>ROUND(AJ20*$H20,2)</f>
        <v>0</v>
      </c>
      <c r="AL20" s="280"/>
      <c r="AM20" s="287">
        <f>ROUND(AL20*$H20,2)</f>
        <v>0</v>
      </c>
      <c r="AN20" s="280"/>
      <c r="AO20" s="287">
        <f>ROUND(AN20*$H20,2)</f>
        <v>0</v>
      </c>
      <c r="AP20" s="280"/>
      <c r="AQ20" s="287">
        <f>ROUND(AP20*$H20,2)</f>
        <v>0</v>
      </c>
      <c r="AR20" s="280">
        <f>SUM(J20,L20,N20,P20,R20,T20,V20,X20,Z20,AB20,AD20,AF20,AH20,AJ20,AL20,AN20,AP20)</f>
        <v>0</v>
      </c>
      <c r="AS20" s="287">
        <f>AR20*$H20</f>
        <v>0</v>
      </c>
      <c r="AT20" s="280">
        <f>$G20-AR20</f>
        <v>1</v>
      </c>
      <c r="AU20" s="458">
        <f>AT20*$H20</f>
        <v>38348</v>
      </c>
      <c r="AV20" s="496">
        <f t="shared" ref="AV20" si="25">AU20/I20</f>
        <v>1</v>
      </c>
    </row>
    <row r="21" spans="1:48" s="788" customFormat="1" ht="30" customHeight="1" x14ac:dyDescent="0.25">
      <c r="A21" s="780"/>
      <c r="B21" s="843"/>
      <c r="C21" s="694" t="s">
        <v>1113</v>
      </c>
      <c r="D21" s="795"/>
      <c r="E21" s="844" t="s">
        <v>1922</v>
      </c>
      <c r="F21" s="795"/>
      <c r="G21" s="795"/>
      <c r="H21" s="791"/>
      <c r="I21" s="792"/>
      <c r="J21" s="787"/>
      <c r="K21" s="845"/>
      <c r="L21" s="787"/>
      <c r="M21" s="845"/>
      <c r="N21" s="787"/>
      <c r="O21" s="845"/>
      <c r="P21" s="787"/>
      <c r="Q21" s="845"/>
      <c r="R21" s="787"/>
      <c r="S21" s="845"/>
      <c r="T21" s="787"/>
      <c r="U21" s="845"/>
      <c r="V21" s="787"/>
      <c r="W21" s="845"/>
      <c r="X21" s="787"/>
      <c r="Y21" s="845"/>
      <c r="Z21" s="787"/>
      <c r="AA21" s="845"/>
      <c r="AB21" s="787"/>
      <c r="AC21" s="845"/>
      <c r="AD21" s="846"/>
      <c r="AE21" s="847"/>
      <c r="AF21" s="787"/>
      <c r="AG21" s="845"/>
      <c r="AH21" s="787"/>
      <c r="AI21" s="845"/>
      <c r="AJ21" s="787"/>
      <c r="AK21" s="845"/>
      <c r="AL21" s="787"/>
      <c r="AM21" s="845"/>
      <c r="AN21" s="787"/>
      <c r="AO21" s="845"/>
      <c r="AP21" s="787"/>
      <c r="AQ21" s="845"/>
      <c r="AR21" s="787"/>
      <c r="AS21" s="845"/>
      <c r="AT21" s="787"/>
      <c r="AU21" s="787"/>
      <c r="AV21" s="848"/>
    </row>
    <row r="22" spans="1:48" s="788" customFormat="1" ht="30" customHeight="1" x14ac:dyDescent="0.25">
      <c r="A22" s="780"/>
      <c r="B22" s="835" t="s">
        <v>27</v>
      </c>
      <c r="C22" s="836" t="s">
        <v>231</v>
      </c>
      <c r="D22" s="837" t="s">
        <v>1923</v>
      </c>
      <c r="E22" s="838" t="s">
        <v>1924</v>
      </c>
      <c r="F22" s="839" t="s">
        <v>728</v>
      </c>
      <c r="G22" s="840">
        <v>1</v>
      </c>
      <c r="H22" s="841">
        <v>7913.1</v>
      </c>
      <c r="I22" s="842">
        <f>ROUND(H22*G22,2)</f>
        <v>7913.1</v>
      </c>
      <c r="J22" s="280"/>
      <c r="K22" s="287">
        <f>ROUND(J22*$H22,2)</f>
        <v>0</v>
      </c>
      <c r="L22" s="280"/>
      <c r="M22" s="287">
        <f>ROUND(L22*$H22,2)</f>
        <v>0</v>
      </c>
      <c r="N22" s="280"/>
      <c r="O22" s="287">
        <f>ROUND(N22*$H22,2)</f>
        <v>0</v>
      </c>
      <c r="P22" s="280"/>
      <c r="Q22" s="287">
        <f>ROUND(P22*$H22,2)</f>
        <v>0</v>
      </c>
      <c r="R22" s="280"/>
      <c r="S22" s="287">
        <f>ROUND(R22*$H22,2)</f>
        <v>0</v>
      </c>
      <c r="T22" s="280"/>
      <c r="U22" s="287">
        <f>ROUND(T22*$H22,2)</f>
        <v>0</v>
      </c>
      <c r="V22" s="280"/>
      <c r="W22" s="287">
        <f>ROUND(V22*$H22,2)</f>
        <v>0</v>
      </c>
      <c r="X22" s="280"/>
      <c r="Y22" s="287">
        <f>ROUND(X22*$H22,2)</f>
        <v>0</v>
      </c>
      <c r="Z22" s="280"/>
      <c r="AA22" s="287">
        <f>ROUND(Z22*$H22,2)</f>
        <v>0</v>
      </c>
      <c r="AB22" s="280"/>
      <c r="AC22" s="287">
        <f>ROUND(AB22*$H22,2)</f>
        <v>0</v>
      </c>
      <c r="AD22" s="779"/>
      <c r="AE22" s="527">
        <f>ROUND(AD22*$H22,2)</f>
        <v>0</v>
      </c>
      <c r="AF22" s="280"/>
      <c r="AG22" s="287">
        <f>ROUND(AF22*$H22,2)</f>
        <v>0</v>
      </c>
      <c r="AH22" s="280"/>
      <c r="AI22" s="287">
        <f>ROUND(AH22*$H22,2)</f>
        <v>0</v>
      </c>
      <c r="AJ22" s="280"/>
      <c r="AK22" s="287">
        <f>ROUND(AJ22*$H22,2)</f>
        <v>0</v>
      </c>
      <c r="AL22" s="280"/>
      <c r="AM22" s="287">
        <f>ROUND(AL22*$H22,2)</f>
        <v>0</v>
      </c>
      <c r="AN22" s="280"/>
      <c r="AO22" s="287">
        <f>ROUND(AN22*$H22,2)</f>
        <v>0</v>
      </c>
      <c r="AP22" s="280"/>
      <c r="AQ22" s="287">
        <f>ROUND(AP22*$H22,2)</f>
        <v>0</v>
      </c>
      <c r="AR22" s="280">
        <f>SUM(J22,L22,N22,P22,R22,T22,V22,X22,Z22,AB22,AD22,AF22,AH22,AJ22,AL22,AN22,AP22)</f>
        <v>0</v>
      </c>
      <c r="AS22" s="287">
        <f>AR22*$H22</f>
        <v>0</v>
      </c>
      <c r="AT22" s="280">
        <f>$G22-AR22</f>
        <v>1</v>
      </c>
      <c r="AU22" s="458">
        <f>AT22*$H22</f>
        <v>7913.1</v>
      </c>
      <c r="AV22" s="496">
        <f t="shared" ref="AV22" si="26">AU22/I22</f>
        <v>1</v>
      </c>
    </row>
    <row r="23" spans="1:48" s="788" customFormat="1" ht="30" customHeight="1" x14ac:dyDescent="0.25">
      <c r="A23" s="780"/>
      <c r="B23" s="843"/>
      <c r="C23" s="694" t="s">
        <v>1113</v>
      </c>
      <c r="D23" s="795"/>
      <c r="E23" s="844" t="s">
        <v>1925</v>
      </c>
      <c r="F23" s="795"/>
      <c r="G23" s="795"/>
      <c r="H23" s="791"/>
      <c r="I23" s="792"/>
      <c r="J23" s="787"/>
      <c r="K23" s="845"/>
      <c r="L23" s="787"/>
      <c r="M23" s="845"/>
      <c r="N23" s="787"/>
      <c r="O23" s="845"/>
      <c r="P23" s="787"/>
      <c r="Q23" s="845"/>
      <c r="R23" s="787"/>
      <c r="S23" s="845"/>
      <c r="T23" s="787"/>
      <c r="U23" s="845"/>
      <c r="V23" s="787"/>
      <c r="W23" s="845"/>
      <c r="X23" s="787"/>
      <c r="Y23" s="845"/>
      <c r="Z23" s="787"/>
      <c r="AA23" s="845"/>
      <c r="AB23" s="787"/>
      <c r="AC23" s="845"/>
      <c r="AD23" s="846"/>
      <c r="AE23" s="847"/>
      <c r="AF23" s="787"/>
      <c r="AG23" s="845"/>
      <c r="AH23" s="787"/>
      <c r="AI23" s="845"/>
      <c r="AJ23" s="787"/>
      <c r="AK23" s="845"/>
      <c r="AL23" s="787"/>
      <c r="AM23" s="845"/>
      <c r="AN23" s="787"/>
      <c r="AO23" s="845"/>
      <c r="AP23" s="787"/>
      <c r="AQ23" s="845"/>
      <c r="AR23" s="787"/>
      <c r="AS23" s="845"/>
      <c r="AT23" s="787"/>
      <c r="AU23" s="787"/>
      <c r="AV23" s="848"/>
    </row>
    <row r="24" spans="1:48" s="788" customFormat="1" ht="30" customHeight="1" x14ac:dyDescent="0.25">
      <c r="A24" s="780"/>
      <c r="B24" s="835" t="s">
        <v>27</v>
      </c>
      <c r="C24" s="836" t="s">
        <v>231</v>
      </c>
      <c r="D24" s="837" t="s">
        <v>1926</v>
      </c>
      <c r="E24" s="838" t="s">
        <v>1927</v>
      </c>
      <c r="F24" s="839" t="s">
        <v>728</v>
      </c>
      <c r="G24" s="840">
        <v>1</v>
      </c>
      <c r="H24" s="841">
        <v>94043.8</v>
      </c>
      <c r="I24" s="842">
        <f>ROUND(H24*G24,2)</f>
        <v>94043.8</v>
      </c>
      <c r="J24" s="280"/>
      <c r="K24" s="287">
        <f>ROUND(J24*$H24,2)</f>
        <v>0</v>
      </c>
      <c r="L24" s="280"/>
      <c r="M24" s="287">
        <f>ROUND(L24*$H24,2)</f>
        <v>0</v>
      </c>
      <c r="N24" s="280"/>
      <c r="O24" s="287">
        <f>ROUND(N24*$H24,2)</f>
        <v>0</v>
      </c>
      <c r="P24" s="280"/>
      <c r="Q24" s="287">
        <f>ROUND(P24*$H24,2)</f>
        <v>0</v>
      </c>
      <c r="R24" s="280"/>
      <c r="S24" s="287">
        <f>ROUND(R24*$H24,2)</f>
        <v>0</v>
      </c>
      <c r="T24" s="280"/>
      <c r="U24" s="287">
        <f>ROUND(T24*$H24,2)</f>
        <v>0</v>
      </c>
      <c r="V24" s="280"/>
      <c r="W24" s="287">
        <f>ROUND(V24*$H24,2)</f>
        <v>0</v>
      </c>
      <c r="X24" s="280"/>
      <c r="Y24" s="287">
        <f>ROUND(X24*$H24,2)</f>
        <v>0</v>
      </c>
      <c r="Z24" s="280"/>
      <c r="AA24" s="287">
        <f>ROUND(Z24*$H24,2)</f>
        <v>0</v>
      </c>
      <c r="AB24" s="280"/>
      <c r="AC24" s="287">
        <f>ROUND(AB24*$H24,2)</f>
        <v>0</v>
      </c>
      <c r="AD24" s="779"/>
      <c r="AE24" s="527">
        <f>ROUND(AD24*$H24,2)</f>
        <v>0</v>
      </c>
      <c r="AF24" s="280"/>
      <c r="AG24" s="287">
        <f>ROUND(AF24*$H24,2)</f>
        <v>0</v>
      </c>
      <c r="AH24" s="280"/>
      <c r="AI24" s="287">
        <f>ROUND(AH24*$H24,2)</f>
        <v>0</v>
      </c>
      <c r="AJ24" s="280"/>
      <c r="AK24" s="287">
        <f>ROUND(AJ24*$H24,2)</f>
        <v>0</v>
      </c>
      <c r="AL24" s="280"/>
      <c r="AM24" s="287">
        <f>ROUND(AL24*$H24,2)</f>
        <v>0</v>
      </c>
      <c r="AN24" s="280"/>
      <c r="AO24" s="287">
        <f>ROUND(AN24*$H24,2)</f>
        <v>0</v>
      </c>
      <c r="AP24" s="280"/>
      <c r="AQ24" s="287">
        <f>ROUND(AP24*$H24,2)</f>
        <v>0</v>
      </c>
      <c r="AR24" s="280">
        <f>SUM(J24,L24,N24,P24,R24,T24,V24,X24,Z24,AB24,AD24,AF24,AH24,AJ24,AL24,AN24,AP24)</f>
        <v>0</v>
      </c>
      <c r="AS24" s="287">
        <f>AR24*$H24</f>
        <v>0</v>
      </c>
      <c r="AT24" s="280">
        <f>$G24-AR24</f>
        <v>1</v>
      </c>
      <c r="AU24" s="458">
        <f>AT24*$H24</f>
        <v>94043.8</v>
      </c>
      <c r="AV24" s="496">
        <f t="shared" ref="AV24" si="27">AU24/I24</f>
        <v>1</v>
      </c>
    </row>
    <row r="25" spans="1:48" s="788" customFormat="1" ht="30" customHeight="1" x14ac:dyDescent="0.25">
      <c r="A25" s="780"/>
      <c r="B25" s="843"/>
      <c r="C25" s="694" t="s">
        <v>1113</v>
      </c>
      <c r="D25" s="795"/>
      <c r="E25" s="844" t="s">
        <v>1928</v>
      </c>
      <c r="F25" s="795"/>
      <c r="G25" s="795"/>
      <c r="H25" s="791"/>
      <c r="I25" s="792"/>
      <c r="J25" s="787"/>
      <c r="K25" s="845"/>
      <c r="L25" s="787"/>
      <c r="M25" s="845"/>
      <c r="N25" s="787"/>
      <c r="O25" s="845"/>
      <c r="P25" s="787"/>
      <c r="Q25" s="845"/>
      <c r="R25" s="787"/>
      <c r="S25" s="845"/>
      <c r="T25" s="787"/>
      <c r="U25" s="845"/>
      <c r="V25" s="787"/>
      <c r="W25" s="845"/>
      <c r="X25" s="787"/>
      <c r="Y25" s="845"/>
      <c r="Z25" s="787"/>
      <c r="AA25" s="845"/>
      <c r="AB25" s="787"/>
      <c r="AC25" s="845"/>
      <c r="AD25" s="846"/>
      <c r="AE25" s="847"/>
      <c r="AF25" s="787"/>
      <c r="AG25" s="845"/>
      <c r="AH25" s="787"/>
      <c r="AI25" s="845"/>
      <c r="AJ25" s="787"/>
      <c r="AK25" s="845"/>
      <c r="AL25" s="787"/>
      <c r="AM25" s="845"/>
      <c r="AN25" s="787"/>
      <c r="AO25" s="845"/>
      <c r="AP25" s="787"/>
      <c r="AQ25" s="845"/>
      <c r="AR25" s="787"/>
      <c r="AS25" s="845"/>
      <c r="AT25" s="787"/>
      <c r="AU25" s="787"/>
      <c r="AV25" s="848"/>
    </row>
    <row r="26" spans="1:48" s="788" customFormat="1" ht="30" customHeight="1" x14ac:dyDescent="0.25">
      <c r="A26" s="780"/>
      <c r="B26" s="835" t="s">
        <v>27</v>
      </c>
      <c r="C26" s="836" t="s">
        <v>231</v>
      </c>
      <c r="D26" s="837" t="s">
        <v>1929</v>
      </c>
      <c r="E26" s="838" t="s">
        <v>1930</v>
      </c>
      <c r="F26" s="839" t="s">
        <v>728</v>
      </c>
      <c r="G26" s="840">
        <v>1</v>
      </c>
      <c r="H26" s="841">
        <v>79587.3</v>
      </c>
      <c r="I26" s="842">
        <f>ROUND(H26*G26,2)</f>
        <v>79587.3</v>
      </c>
      <c r="J26" s="280"/>
      <c r="K26" s="287">
        <f>ROUND(J26*$H26,2)</f>
        <v>0</v>
      </c>
      <c r="L26" s="280"/>
      <c r="M26" s="287">
        <f>ROUND(L26*$H26,2)</f>
        <v>0</v>
      </c>
      <c r="N26" s="280"/>
      <c r="O26" s="287">
        <f>ROUND(N26*$H26,2)</f>
        <v>0</v>
      </c>
      <c r="P26" s="280"/>
      <c r="Q26" s="287">
        <f>ROUND(P26*$H26,2)</f>
        <v>0</v>
      </c>
      <c r="R26" s="280"/>
      <c r="S26" s="287">
        <f>ROUND(R26*$H26,2)</f>
        <v>0</v>
      </c>
      <c r="T26" s="280"/>
      <c r="U26" s="287">
        <f>ROUND(T26*$H26,2)</f>
        <v>0</v>
      </c>
      <c r="V26" s="280"/>
      <c r="W26" s="287">
        <f>ROUND(V26*$H26,2)</f>
        <v>0</v>
      </c>
      <c r="X26" s="280"/>
      <c r="Y26" s="287">
        <f>ROUND(X26*$H26,2)</f>
        <v>0</v>
      </c>
      <c r="Z26" s="280"/>
      <c r="AA26" s="287">
        <f>ROUND(Z26*$H26,2)</f>
        <v>0</v>
      </c>
      <c r="AB26" s="280"/>
      <c r="AC26" s="287">
        <f>ROUND(AB26*$H26,2)</f>
        <v>0</v>
      </c>
      <c r="AD26" s="779"/>
      <c r="AE26" s="527">
        <f>ROUND(AD26*$H26,2)</f>
        <v>0</v>
      </c>
      <c r="AF26" s="280"/>
      <c r="AG26" s="287">
        <f>ROUND(AF26*$H26,2)</f>
        <v>0</v>
      </c>
      <c r="AH26" s="280"/>
      <c r="AI26" s="287">
        <f>ROUND(AH26*$H26,2)</f>
        <v>0</v>
      </c>
      <c r="AJ26" s="280"/>
      <c r="AK26" s="287">
        <f>ROUND(AJ26*$H26,2)</f>
        <v>0</v>
      </c>
      <c r="AL26" s="280"/>
      <c r="AM26" s="287">
        <f>ROUND(AL26*$H26,2)</f>
        <v>0</v>
      </c>
      <c r="AN26" s="280"/>
      <c r="AO26" s="287">
        <f>ROUND(AN26*$H26,2)</f>
        <v>0</v>
      </c>
      <c r="AP26" s="280"/>
      <c r="AQ26" s="287">
        <f>ROUND(AP26*$H26,2)</f>
        <v>0</v>
      </c>
      <c r="AR26" s="280">
        <f>SUM(J26,L26,N26,P26,R26,T26,V26,X26,Z26,AB26,AD26,AF26,AH26,AJ26,AL26,AN26,AP26)</f>
        <v>0</v>
      </c>
      <c r="AS26" s="287">
        <f>AR26*$H26</f>
        <v>0</v>
      </c>
      <c r="AT26" s="280">
        <f>$G26-AR26</f>
        <v>1</v>
      </c>
      <c r="AU26" s="458">
        <f>AT26*$H26</f>
        <v>79587.3</v>
      </c>
      <c r="AV26" s="496">
        <f t="shared" ref="AV26" si="28">AU26/I26</f>
        <v>1</v>
      </c>
    </row>
    <row r="27" spans="1:48" s="788" customFormat="1" ht="30" customHeight="1" x14ac:dyDescent="0.25">
      <c r="A27" s="780"/>
      <c r="B27" s="843"/>
      <c r="C27" s="694" t="s">
        <v>1113</v>
      </c>
      <c r="D27" s="795"/>
      <c r="E27" s="844" t="s">
        <v>1931</v>
      </c>
      <c r="F27" s="795"/>
      <c r="G27" s="795"/>
      <c r="H27" s="791"/>
      <c r="I27" s="792"/>
      <c r="J27" s="787"/>
      <c r="K27" s="845"/>
      <c r="L27" s="787"/>
      <c r="M27" s="845"/>
      <c r="N27" s="787"/>
      <c r="O27" s="845"/>
      <c r="P27" s="787"/>
      <c r="Q27" s="845"/>
      <c r="R27" s="787"/>
      <c r="S27" s="845"/>
      <c r="T27" s="787"/>
      <c r="U27" s="845"/>
      <c r="V27" s="787"/>
      <c r="W27" s="845"/>
      <c r="X27" s="787"/>
      <c r="Y27" s="845"/>
      <c r="Z27" s="787"/>
      <c r="AA27" s="845"/>
      <c r="AB27" s="787"/>
      <c r="AC27" s="845"/>
      <c r="AD27" s="846"/>
      <c r="AE27" s="847"/>
      <c r="AF27" s="787"/>
      <c r="AG27" s="845"/>
      <c r="AH27" s="787"/>
      <c r="AI27" s="845"/>
      <c r="AJ27" s="787"/>
      <c r="AK27" s="845"/>
      <c r="AL27" s="787"/>
      <c r="AM27" s="845"/>
      <c r="AN27" s="787"/>
      <c r="AO27" s="845"/>
      <c r="AP27" s="787"/>
      <c r="AQ27" s="845"/>
      <c r="AR27" s="787"/>
      <c r="AS27" s="845"/>
      <c r="AT27" s="787"/>
      <c r="AU27" s="787"/>
      <c r="AV27" s="848"/>
    </row>
    <row r="28" spans="1:48" s="788" customFormat="1" ht="35.25" customHeight="1" x14ac:dyDescent="0.25">
      <c r="A28" s="780"/>
      <c r="B28" s="835" t="s">
        <v>27</v>
      </c>
      <c r="C28" s="836" t="s">
        <v>231</v>
      </c>
      <c r="D28" s="837" t="s">
        <v>1932</v>
      </c>
      <c r="E28" s="838" t="s">
        <v>1933</v>
      </c>
      <c r="F28" s="839" t="s">
        <v>728</v>
      </c>
      <c r="G28" s="840">
        <v>1</v>
      </c>
      <c r="H28" s="841">
        <v>70000.3</v>
      </c>
      <c r="I28" s="842">
        <f>ROUND(H28*G28,2)</f>
        <v>70000.3</v>
      </c>
      <c r="J28" s="280"/>
      <c r="K28" s="287">
        <f t="shared" ref="K28:K29" si="29">ROUND(J28*$H28,2)</f>
        <v>0</v>
      </c>
      <c r="L28" s="280"/>
      <c r="M28" s="287">
        <f t="shared" ref="M28:M29" si="30">ROUND(L28*$H28,2)</f>
        <v>0</v>
      </c>
      <c r="N28" s="280"/>
      <c r="O28" s="287">
        <f t="shared" ref="O28:O29" si="31">ROUND(N28*$H28,2)</f>
        <v>0</v>
      </c>
      <c r="P28" s="280"/>
      <c r="Q28" s="287">
        <f t="shared" ref="Q28:Q29" si="32">ROUND(P28*$H28,2)</f>
        <v>0</v>
      </c>
      <c r="R28" s="280"/>
      <c r="S28" s="287">
        <f t="shared" ref="S28:S29" si="33">ROUND(R28*$H28,2)</f>
        <v>0</v>
      </c>
      <c r="T28" s="280"/>
      <c r="U28" s="287">
        <f t="shared" ref="U28:U29" si="34">ROUND(T28*$H28,2)</f>
        <v>0</v>
      </c>
      <c r="V28" s="280"/>
      <c r="W28" s="287">
        <f t="shared" ref="W28:W29" si="35">ROUND(V28*$H28,2)</f>
        <v>0</v>
      </c>
      <c r="X28" s="280"/>
      <c r="Y28" s="287">
        <f t="shared" ref="Y28:Y29" si="36">ROUND(X28*$H28,2)</f>
        <v>0</v>
      </c>
      <c r="Z28" s="280"/>
      <c r="AA28" s="287">
        <f t="shared" ref="AA28:AA29" si="37">ROUND(Z28*$H28,2)</f>
        <v>0</v>
      </c>
      <c r="AB28" s="280"/>
      <c r="AC28" s="287">
        <f t="shared" ref="AC28:AC29" si="38">ROUND(AB28*$H28,2)</f>
        <v>0</v>
      </c>
      <c r="AD28" s="779"/>
      <c r="AE28" s="527">
        <f t="shared" ref="AE28:AE29" si="39">ROUND(AD28*$H28,2)</f>
        <v>0</v>
      </c>
      <c r="AF28" s="280"/>
      <c r="AG28" s="287">
        <f t="shared" ref="AG28:AG29" si="40">ROUND(AF28*$H28,2)</f>
        <v>0</v>
      </c>
      <c r="AH28" s="280"/>
      <c r="AI28" s="287">
        <f t="shared" ref="AI28:AI29" si="41">ROUND(AH28*$H28,2)</f>
        <v>0</v>
      </c>
      <c r="AJ28" s="280"/>
      <c r="AK28" s="287">
        <f t="shared" ref="AK28:AK29" si="42">ROUND(AJ28*$H28,2)</f>
        <v>0</v>
      </c>
      <c r="AL28" s="280"/>
      <c r="AM28" s="287">
        <f t="shared" ref="AM28:AM29" si="43">ROUND(AL28*$H28,2)</f>
        <v>0</v>
      </c>
      <c r="AN28" s="280"/>
      <c r="AO28" s="287">
        <f t="shared" ref="AO28:AO29" si="44">ROUND(AN28*$H28,2)</f>
        <v>0</v>
      </c>
      <c r="AP28" s="280"/>
      <c r="AQ28" s="287">
        <f t="shared" ref="AQ28:AQ29" si="45">ROUND(AP28*$H28,2)</f>
        <v>0</v>
      </c>
      <c r="AR28" s="280">
        <f t="shared" ref="AR28:AR29" si="46">SUM(J28,L28,N28,P28,R28,T28,V28,X28,Z28,AB28,AD28,AF28,AH28,AJ28,AL28,AN28,AP28)</f>
        <v>0</v>
      </c>
      <c r="AS28" s="287">
        <f t="shared" ref="AS28:AS29" si="47">AR28*$H28</f>
        <v>0</v>
      </c>
      <c r="AT28" s="280">
        <f t="shared" ref="AT28:AT29" si="48">$G28-AR28</f>
        <v>1</v>
      </c>
      <c r="AU28" s="458">
        <f t="shared" ref="AU28:AU29" si="49">AT28*$H28</f>
        <v>70000.3</v>
      </c>
      <c r="AV28" s="496">
        <f t="shared" ref="AV28:AV29" si="50">AU28/I28</f>
        <v>1</v>
      </c>
    </row>
    <row r="29" spans="1:48" s="788" customFormat="1" ht="54" customHeight="1" x14ac:dyDescent="0.25">
      <c r="A29" s="780"/>
      <c r="B29" s="835" t="s">
        <v>27</v>
      </c>
      <c r="C29" s="836" t="s">
        <v>231</v>
      </c>
      <c r="D29" s="837" t="s">
        <v>1934</v>
      </c>
      <c r="E29" s="838" t="s">
        <v>1935</v>
      </c>
      <c r="F29" s="839" t="s">
        <v>728</v>
      </c>
      <c r="G29" s="840">
        <v>2</v>
      </c>
      <c r="H29" s="841">
        <v>149131</v>
      </c>
      <c r="I29" s="842">
        <f>ROUND(H29*G29,2)</f>
        <v>298262</v>
      </c>
      <c r="J29" s="280"/>
      <c r="K29" s="287">
        <f t="shared" si="29"/>
        <v>0</v>
      </c>
      <c r="L29" s="280"/>
      <c r="M29" s="287">
        <f t="shared" si="30"/>
        <v>0</v>
      </c>
      <c r="N29" s="280"/>
      <c r="O29" s="287">
        <f t="shared" si="31"/>
        <v>0</v>
      </c>
      <c r="P29" s="280"/>
      <c r="Q29" s="287">
        <f t="shared" si="32"/>
        <v>0</v>
      </c>
      <c r="R29" s="280"/>
      <c r="S29" s="287">
        <f t="shared" si="33"/>
        <v>0</v>
      </c>
      <c r="T29" s="280"/>
      <c r="U29" s="287">
        <f t="shared" si="34"/>
        <v>0</v>
      </c>
      <c r="V29" s="280"/>
      <c r="W29" s="287">
        <f t="shared" si="35"/>
        <v>0</v>
      </c>
      <c r="X29" s="280"/>
      <c r="Y29" s="287">
        <f t="shared" si="36"/>
        <v>0</v>
      </c>
      <c r="Z29" s="280"/>
      <c r="AA29" s="287">
        <f t="shared" si="37"/>
        <v>0</v>
      </c>
      <c r="AB29" s="280"/>
      <c r="AC29" s="287">
        <f t="shared" si="38"/>
        <v>0</v>
      </c>
      <c r="AD29" s="779"/>
      <c r="AE29" s="527">
        <f t="shared" si="39"/>
        <v>0</v>
      </c>
      <c r="AF29" s="280"/>
      <c r="AG29" s="287">
        <f t="shared" si="40"/>
        <v>0</v>
      </c>
      <c r="AH29" s="280"/>
      <c r="AI29" s="287">
        <f t="shared" si="41"/>
        <v>0</v>
      </c>
      <c r="AJ29" s="280"/>
      <c r="AK29" s="287">
        <f t="shared" si="42"/>
        <v>0</v>
      </c>
      <c r="AL29" s="280"/>
      <c r="AM29" s="287">
        <f t="shared" si="43"/>
        <v>0</v>
      </c>
      <c r="AN29" s="280"/>
      <c r="AO29" s="287">
        <f t="shared" si="44"/>
        <v>0</v>
      </c>
      <c r="AP29" s="280"/>
      <c r="AQ29" s="287">
        <f t="shared" si="45"/>
        <v>0</v>
      </c>
      <c r="AR29" s="280">
        <f t="shared" si="46"/>
        <v>0</v>
      </c>
      <c r="AS29" s="287">
        <f t="shared" si="47"/>
        <v>0</v>
      </c>
      <c r="AT29" s="280">
        <f t="shared" si="48"/>
        <v>2</v>
      </c>
      <c r="AU29" s="458">
        <f t="shared" si="49"/>
        <v>298262</v>
      </c>
      <c r="AV29" s="496">
        <f t="shared" si="50"/>
        <v>1</v>
      </c>
    </row>
    <row r="30" spans="1:48" s="788" customFormat="1" ht="30" customHeight="1" x14ac:dyDescent="0.25">
      <c r="A30" s="780"/>
      <c r="B30" s="843"/>
      <c r="C30" s="694" t="s">
        <v>1113</v>
      </c>
      <c r="D30" s="795"/>
      <c r="E30" s="844" t="s">
        <v>1936</v>
      </c>
      <c r="F30" s="795"/>
      <c r="G30" s="795"/>
      <c r="H30" s="791"/>
      <c r="I30" s="792"/>
      <c r="J30" s="787"/>
      <c r="K30" s="845"/>
      <c r="L30" s="787"/>
      <c r="M30" s="845"/>
      <c r="N30" s="787"/>
      <c r="O30" s="845"/>
      <c r="P30" s="787"/>
      <c r="Q30" s="845"/>
      <c r="R30" s="787"/>
      <c r="S30" s="845"/>
      <c r="T30" s="787"/>
      <c r="U30" s="845"/>
      <c r="V30" s="787"/>
      <c r="W30" s="845"/>
      <c r="X30" s="787"/>
      <c r="Y30" s="845"/>
      <c r="Z30" s="787"/>
      <c r="AA30" s="845"/>
      <c r="AB30" s="787"/>
      <c r="AC30" s="845"/>
      <c r="AD30" s="846"/>
      <c r="AE30" s="847"/>
      <c r="AF30" s="787"/>
      <c r="AG30" s="845"/>
      <c r="AH30" s="787"/>
      <c r="AI30" s="845"/>
      <c r="AJ30" s="787"/>
      <c r="AK30" s="845"/>
      <c r="AL30" s="787"/>
      <c r="AM30" s="845"/>
      <c r="AN30" s="787"/>
      <c r="AO30" s="845"/>
      <c r="AP30" s="787"/>
      <c r="AQ30" s="845"/>
      <c r="AR30" s="787"/>
      <c r="AS30" s="845"/>
      <c r="AT30" s="787"/>
      <c r="AU30" s="787"/>
      <c r="AV30" s="848"/>
    </row>
    <row r="31" spans="1:48" s="788" customFormat="1" ht="30" customHeight="1" x14ac:dyDescent="0.25">
      <c r="A31" s="780"/>
      <c r="B31" s="835" t="s">
        <v>27</v>
      </c>
      <c r="C31" s="836" t="s">
        <v>231</v>
      </c>
      <c r="D31" s="837" t="s">
        <v>1937</v>
      </c>
      <c r="E31" s="838" t="s">
        <v>1938</v>
      </c>
      <c r="F31" s="839" t="s">
        <v>728</v>
      </c>
      <c r="G31" s="840">
        <v>2</v>
      </c>
      <c r="H31" s="841">
        <v>123977.60000000001</v>
      </c>
      <c r="I31" s="842">
        <f>ROUND(H31*G31,2)</f>
        <v>247955.20000000001</v>
      </c>
      <c r="J31" s="280"/>
      <c r="K31" s="287">
        <f>ROUND(J31*$H31,2)</f>
        <v>0</v>
      </c>
      <c r="L31" s="280"/>
      <c r="M31" s="287">
        <f>ROUND(L31*$H31,2)</f>
        <v>0</v>
      </c>
      <c r="N31" s="280"/>
      <c r="O31" s="287">
        <f>ROUND(N31*$H31,2)</f>
        <v>0</v>
      </c>
      <c r="P31" s="280"/>
      <c r="Q31" s="287">
        <f>ROUND(P31*$H31,2)</f>
        <v>0</v>
      </c>
      <c r="R31" s="280"/>
      <c r="S31" s="287">
        <f>ROUND(R31*$H31,2)</f>
        <v>0</v>
      </c>
      <c r="T31" s="280"/>
      <c r="U31" s="287">
        <f>ROUND(T31*$H31,2)</f>
        <v>0</v>
      </c>
      <c r="V31" s="280"/>
      <c r="W31" s="287">
        <f>ROUND(V31*$H31,2)</f>
        <v>0</v>
      </c>
      <c r="X31" s="280"/>
      <c r="Y31" s="287">
        <f>ROUND(X31*$H31,2)</f>
        <v>0</v>
      </c>
      <c r="Z31" s="280"/>
      <c r="AA31" s="287">
        <f>ROUND(Z31*$H31,2)</f>
        <v>0</v>
      </c>
      <c r="AB31" s="280"/>
      <c r="AC31" s="287">
        <f>ROUND(AB31*$H31,2)</f>
        <v>0</v>
      </c>
      <c r="AD31" s="779"/>
      <c r="AE31" s="527">
        <f>ROUND(AD31*$H31,2)</f>
        <v>0</v>
      </c>
      <c r="AF31" s="280"/>
      <c r="AG31" s="287">
        <f>ROUND(AF31*$H31,2)</f>
        <v>0</v>
      </c>
      <c r="AH31" s="280"/>
      <c r="AI31" s="287">
        <f>ROUND(AH31*$H31,2)</f>
        <v>0</v>
      </c>
      <c r="AJ31" s="280"/>
      <c r="AK31" s="287">
        <f>ROUND(AJ31*$H31,2)</f>
        <v>0</v>
      </c>
      <c r="AL31" s="280"/>
      <c r="AM31" s="287">
        <f>ROUND(AL31*$H31,2)</f>
        <v>0</v>
      </c>
      <c r="AN31" s="280"/>
      <c r="AO31" s="287">
        <f>ROUND(AN31*$H31,2)</f>
        <v>0</v>
      </c>
      <c r="AP31" s="280"/>
      <c r="AQ31" s="287">
        <f>ROUND(AP31*$H31,2)</f>
        <v>0</v>
      </c>
      <c r="AR31" s="280">
        <f>SUM(J31,L31,N31,P31,R31,T31,V31,X31,Z31,AB31,AD31,AF31,AH31,AJ31,AL31,AN31,AP31)</f>
        <v>0</v>
      </c>
      <c r="AS31" s="287">
        <f>AR31*$H31</f>
        <v>0</v>
      </c>
      <c r="AT31" s="280">
        <f>$G31-AR31</f>
        <v>2</v>
      </c>
      <c r="AU31" s="458">
        <f>AT31*$H31</f>
        <v>247955.20000000001</v>
      </c>
      <c r="AV31" s="496">
        <f t="shared" ref="AV31" si="51">AU31/I31</f>
        <v>1</v>
      </c>
    </row>
    <row r="32" spans="1:48" s="788" customFormat="1" ht="30" customHeight="1" x14ac:dyDescent="0.25">
      <c r="A32" s="780"/>
      <c r="B32" s="843"/>
      <c r="C32" s="694" t="s">
        <v>1113</v>
      </c>
      <c r="D32" s="795"/>
      <c r="E32" s="844" t="s">
        <v>1939</v>
      </c>
      <c r="F32" s="795"/>
      <c r="G32" s="795"/>
      <c r="H32" s="791"/>
      <c r="I32" s="792"/>
      <c r="J32" s="787"/>
      <c r="K32" s="845"/>
      <c r="L32" s="787"/>
      <c r="M32" s="845"/>
      <c r="N32" s="787"/>
      <c r="O32" s="845"/>
      <c r="P32" s="787"/>
      <c r="Q32" s="845"/>
      <c r="R32" s="787"/>
      <c r="S32" s="845"/>
      <c r="T32" s="787"/>
      <c r="U32" s="845"/>
      <c r="V32" s="787"/>
      <c r="W32" s="845"/>
      <c r="X32" s="787"/>
      <c r="Y32" s="845"/>
      <c r="Z32" s="787"/>
      <c r="AA32" s="845"/>
      <c r="AB32" s="787"/>
      <c r="AC32" s="845"/>
      <c r="AD32" s="846"/>
      <c r="AE32" s="847"/>
      <c r="AF32" s="787"/>
      <c r="AG32" s="845"/>
      <c r="AH32" s="787"/>
      <c r="AI32" s="845"/>
      <c r="AJ32" s="787"/>
      <c r="AK32" s="845"/>
      <c r="AL32" s="787"/>
      <c r="AM32" s="845"/>
      <c r="AN32" s="787"/>
      <c r="AO32" s="845"/>
      <c r="AP32" s="787"/>
      <c r="AQ32" s="845"/>
      <c r="AR32" s="787"/>
      <c r="AS32" s="845"/>
      <c r="AT32" s="787"/>
      <c r="AU32" s="787"/>
      <c r="AV32" s="848"/>
    </row>
    <row r="33" spans="1:48" s="788" customFormat="1" ht="30" customHeight="1" x14ac:dyDescent="0.25">
      <c r="A33" s="780"/>
      <c r="B33" s="835" t="s">
        <v>27</v>
      </c>
      <c r="C33" s="836" t="s">
        <v>231</v>
      </c>
      <c r="D33" s="837" t="s">
        <v>1940</v>
      </c>
      <c r="E33" s="838" t="s">
        <v>1941</v>
      </c>
      <c r="F33" s="839" t="s">
        <v>728</v>
      </c>
      <c r="G33" s="840">
        <v>1</v>
      </c>
      <c r="H33" s="841">
        <v>94944.6</v>
      </c>
      <c r="I33" s="842">
        <f>ROUND(H33*G33,2)</f>
        <v>94944.6</v>
      </c>
      <c r="J33" s="280"/>
      <c r="K33" s="287">
        <f>ROUND(J33*$H33,2)</f>
        <v>0</v>
      </c>
      <c r="L33" s="280"/>
      <c r="M33" s="287">
        <f>ROUND(L33*$H33,2)</f>
        <v>0</v>
      </c>
      <c r="N33" s="280"/>
      <c r="O33" s="287">
        <f>ROUND(N33*$H33,2)</f>
        <v>0</v>
      </c>
      <c r="P33" s="280"/>
      <c r="Q33" s="287">
        <f>ROUND(P33*$H33,2)</f>
        <v>0</v>
      </c>
      <c r="R33" s="280"/>
      <c r="S33" s="287">
        <f>ROUND(R33*$H33,2)</f>
        <v>0</v>
      </c>
      <c r="T33" s="280"/>
      <c r="U33" s="287">
        <f>ROUND(T33*$H33,2)</f>
        <v>0</v>
      </c>
      <c r="V33" s="280"/>
      <c r="W33" s="287">
        <f>ROUND(V33*$H33,2)</f>
        <v>0</v>
      </c>
      <c r="X33" s="280"/>
      <c r="Y33" s="287">
        <f>ROUND(X33*$H33,2)</f>
        <v>0</v>
      </c>
      <c r="Z33" s="280"/>
      <c r="AA33" s="287">
        <f>ROUND(Z33*$H33,2)</f>
        <v>0</v>
      </c>
      <c r="AB33" s="280"/>
      <c r="AC33" s="287">
        <f>ROUND(AB33*$H33,2)</f>
        <v>0</v>
      </c>
      <c r="AD33" s="779"/>
      <c r="AE33" s="527">
        <f>ROUND(AD33*$H33,2)</f>
        <v>0</v>
      </c>
      <c r="AF33" s="280"/>
      <c r="AG33" s="287">
        <f>ROUND(AF33*$H33,2)</f>
        <v>0</v>
      </c>
      <c r="AH33" s="280"/>
      <c r="AI33" s="287">
        <f>ROUND(AH33*$H33,2)</f>
        <v>0</v>
      </c>
      <c r="AJ33" s="280"/>
      <c r="AK33" s="287">
        <f>ROUND(AJ33*$H33,2)</f>
        <v>0</v>
      </c>
      <c r="AL33" s="280"/>
      <c r="AM33" s="287">
        <f>ROUND(AL33*$H33,2)</f>
        <v>0</v>
      </c>
      <c r="AN33" s="280"/>
      <c r="AO33" s="287">
        <f>ROUND(AN33*$H33,2)</f>
        <v>0</v>
      </c>
      <c r="AP33" s="280"/>
      <c r="AQ33" s="287">
        <f>ROUND(AP33*$H33,2)</f>
        <v>0</v>
      </c>
      <c r="AR33" s="280">
        <f>SUM(J33,L33,N33,P33,R33,T33,V33,X33,Z33,AB33,AD33,AF33,AH33,AJ33,AL33,AN33,AP33)</f>
        <v>0</v>
      </c>
      <c r="AS33" s="287">
        <f>AR33*$H33</f>
        <v>0</v>
      </c>
      <c r="AT33" s="280">
        <f>$G33-AR33</f>
        <v>1</v>
      </c>
      <c r="AU33" s="458">
        <f>AT33*$H33</f>
        <v>94944.6</v>
      </c>
      <c r="AV33" s="496">
        <f t="shared" ref="AV33" si="52">AU33/I33</f>
        <v>1</v>
      </c>
    </row>
    <row r="34" spans="1:48" s="788" customFormat="1" ht="30" customHeight="1" x14ac:dyDescent="0.25">
      <c r="A34" s="780"/>
      <c r="B34" s="843"/>
      <c r="C34" s="694" t="s">
        <v>1113</v>
      </c>
      <c r="D34" s="795"/>
      <c r="E34" s="844" t="s">
        <v>1942</v>
      </c>
      <c r="F34" s="795"/>
      <c r="G34" s="795"/>
      <c r="H34" s="791"/>
      <c r="I34" s="792"/>
      <c r="J34" s="787"/>
      <c r="K34" s="845"/>
      <c r="L34" s="787"/>
      <c r="M34" s="845"/>
      <c r="N34" s="787"/>
      <c r="O34" s="845"/>
      <c r="P34" s="787"/>
      <c r="Q34" s="845"/>
      <c r="R34" s="787"/>
      <c r="S34" s="845"/>
      <c r="T34" s="787"/>
      <c r="U34" s="845"/>
      <c r="V34" s="787"/>
      <c r="W34" s="845"/>
      <c r="X34" s="787"/>
      <c r="Y34" s="845"/>
      <c r="Z34" s="787"/>
      <c r="AA34" s="845"/>
      <c r="AB34" s="787"/>
      <c r="AC34" s="845"/>
      <c r="AD34" s="846"/>
      <c r="AE34" s="847"/>
      <c r="AF34" s="787"/>
      <c r="AG34" s="845"/>
      <c r="AH34" s="787"/>
      <c r="AI34" s="845"/>
      <c r="AJ34" s="787"/>
      <c r="AK34" s="845"/>
      <c r="AL34" s="787"/>
      <c r="AM34" s="845"/>
      <c r="AN34" s="787"/>
      <c r="AO34" s="845"/>
      <c r="AP34" s="787"/>
      <c r="AQ34" s="845"/>
      <c r="AR34" s="787"/>
      <c r="AS34" s="845"/>
      <c r="AT34" s="787"/>
      <c r="AU34" s="787"/>
      <c r="AV34" s="848"/>
    </row>
    <row r="35" spans="1:48" s="788" customFormat="1" ht="30" customHeight="1" x14ac:dyDescent="0.25">
      <c r="A35" s="780"/>
      <c r="B35" s="835" t="s">
        <v>27</v>
      </c>
      <c r="C35" s="836" t="s">
        <v>231</v>
      </c>
      <c r="D35" s="837" t="s">
        <v>1943</v>
      </c>
      <c r="E35" s="838" t="s">
        <v>1944</v>
      </c>
      <c r="F35" s="839" t="s">
        <v>728</v>
      </c>
      <c r="G35" s="840">
        <v>1</v>
      </c>
      <c r="H35" s="841">
        <v>32939.300000000003</v>
      </c>
      <c r="I35" s="842">
        <f>ROUND(H35*G35,2)</f>
        <v>32939.300000000003</v>
      </c>
      <c r="J35" s="280"/>
      <c r="K35" s="287">
        <f>ROUND(J35*$H35,2)</f>
        <v>0</v>
      </c>
      <c r="L35" s="280"/>
      <c r="M35" s="287">
        <f>ROUND(L35*$H35,2)</f>
        <v>0</v>
      </c>
      <c r="N35" s="280"/>
      <c r="O35" s="287">
        <f>ROUND(N35*$H35,2)</f>
        <v>0</v>
      </c>
      <c r="P35" s="280"/>
      <c r="Q35" s="287">
        <f>ROUND(P35*$H35,2)</f>
        <v>0</v>
      </c>
      <c r="R35" s="280"/>
      <c r="S35" s="287">
        <f>ROUND(R35*$H35,2)</f>
        <v>0</v>
      </c>
      <c r="T35" s="280"/>
      <c r="U35" s="287">
        <f>ROUND(T35*$H35,2)</f>
        <v>0</v>
      </c>
      <c r="V35" s="280"/>
      <c r="W35" s="287">
        <f>ROUND(V35*$H35,2)</f>
        <v>0</v>
      </c>
      <c r="X35" s="280"/>
      <c r="Y35" s="287">
        <f>ROUND(X35*$H35,2)</f>
        <v>0</v>
      </c>
      <c r="Z35" s="280"/>
      <c r="AA35" s="287">
        <f>ROUND(Z35*$H35,2)</f>
        <v>0</v>
      </c>
      <c r="AB35" s="280"/>
      <c r="AC35" s="287">
        <f>ROUND(AB35*$H35,2)</f>
        <v>0</v>
      </c>
      <c r="AD35" s="779"/>
      <c r="AE35" s="527">
        <f>ROUND(AD35*$H35,2)</f>
        <v>0</v>
      </c>
      <c r="AF35" s="280"/>
      <c r="AG35" s="287">
        <f>ROUND(AF35*$H35,2)</f>
        <v>0</v>
      </c>
      <c r="AH35" s="280"/>
      <c r="AI35" s="287">
        <f>ROUND(AH35*$H35,2)</f>
        <v>0</v>
      </c>
      <c r="AJ35" s="280"/>
      <c r="AK35" s="287">
        <f>ROUND(AJ35*$H35,2)</f>
        <v>0</v>
      </c>
      <c r="AL35" s="280"/>
      <c r="AM35" s="287">
        <f>ROUND(AL35*$H35,2)</f>
        <v>0</v>
      </c>
      <c r="AN35" s="280"/>
      <c r="AO35" s="287">
        <f>ROUND(AN35*$H35,2)</f>
        <v>0</v>
      </c>
      <c r="AP35" s="280"/>
      <c r="AQ35" s="287">
        <f>ROUND(AP35*$H35,2)</f>
        <v>0</v>
      </c>
      <c r="AR35" s="280">
        <f>SUM(J35,L35,N35,P35,R35,T35,V35,X35,Z35,AB35,AD35,AF35,AH35,AJ35,AL35,AN35,AP35)</f>
        <v>0</v>
      </c>
      <c r="AS35" s="287">
        <f>AR35*$H35</f>
        <v>0</v>
      </c>
      <c r="AT35" s="280">
        <f>$G35-AR35</f>
        <v>1</v>
      </c>
      <c r="AU35" s="458">
        <f>AT35*$H35</f>
        <v>32939.300000000003</v>
      </c>
      <c r="AV35" s="496">
        <f t="shared" ref="AV35" si="53">AU35/I35</f>
        <v>1</v>
      </c>
    </row>
    <row r="36" spans="1:48" s="788" customFormat="1" ht="30" customHeight="1" x14ac:dyDescent="0.25">
      <c r="A36" s="780"/>
      <c r="B36" s="843"/>
      <c r="C36" s="694" t="s">
        <v>1113</v>
      </c>
      <c r="D36" s="795"/>
      <c r="E36" s="844" t="s">
        <v>1945</v>
      </c>
      <c r="F36" s="795"/>
      <c r="G36" s="795"/>
      <c r="H36" s="791"/>
      <c r="I36" s="792"/>
      <c r="J36" s="787"/>
      <c r="K36" s="845"/>
      <c r="L36" s="787"/>
      <c r="M36" s="845"/>
      <c r="N36" s="787"/>
      <c r="O36" s="845"/>
      <c r="P36" s="787"/>
      <c r="Q36" s="845"/>
      <c r="R36" s="787"/>
      <c r="S36" s="845"/>
      <c r="T36" s="787"/>
      <c r="U36" s="845"/>
      <c r="V36" s="787"/>
      <c r="W36" s="845"/>
      <c r="X36" s="787"/>
      <c r="Y36" s="845"/>
      <c r="Z36" s="787"/>
      <c r="AA36" s="845"/>
      <c r="AB36" s="787"/>
      <c r="AC36" s="845"/>
      <c r="AD36" s="846"/>
      <c r="AE36" s="847"/>
      <c r="AF36" s="787"/>
      <c r="AG36" s="845"/>
      <c r="AH36" s="787"/>
      <c r="AI36" s="845"/>
      <c r="AJ36" s="787"/>
      <c r="AK36" s="845"/>
      <c r="AL36" s="787"/>
      <c r="AM36" s="845"/>
      <c r="AN36" s="787"/>
      <c r="AO36" s="845"/>
      <c r="AP36" s="787"/>
      <c r="AQ36" s="845"/>
      <c r="AR36" s="787"/>
      <c r="AS36" s="845"/>
      <c r="AT36" s="787"/>
      <c r="AU36" s="787"/>
      <c r="AV36" s="848"/>
    </row>
    <row r="37" spans="1:48" s="788" customFormat="1" ht="30" customHeight="1" x14ac:dyDescent="0.25">
      <c r="A37" s="780"/>
      <c r="B37" s="835" t="s">
        <v>27</v>
      </c>
      <c r="C37" s="836" t="s">
        <v>231</v>
      </c>
      <c r="D37" s="837" t="s">
        <v>1946</v>
      </c>
      <c r="E37" s="838" t="s">
        <v>1947</v>
      </c>
      <c r="F37" s="839" t="s">
        <v>728</v>
      </c>
      <c r="G37" s="840">
        <v>1</v>
      </c>
      <c r="H37" s="841">
        <v>11869.6</v>
      </c>
      <c r="I37" s="842">
        <f>ROUND(H37*G37,2)</f>
        <v>11869.6</v>
      </c>
      <c r="J37" s="280"/>
      <c r="K37" s="287">
        <f>ROUND(J37*$H37,2)</f>
        <v>0</v>
      </c>
      <c r="L37" s="280"/>
      <c r="M37" s="287">
        <f>ROUND(L37*$H37,2)</f>
        <v>0</v>
      </c>
      <c r="N37" s="280"/>
      <c r="O37" s="287">
        <f>ROUND(N37*$H37,2)</f>
        <v>0</v>
      </c>
      <c r="P37" s="280"/>
      <c r="Q37" s="287">
        <f>ROUND(P37*$H37,2)</f>
        <v>0</v>
      </c>
      <c r="R37" s="280"/>
      <c r="S37" s="287">
        <f>ROUND(R37*$H37,2)</f>
        <v>0</v>
      </c>
      <c r="T37" s="280"/>
      <c r="U37" s="287">
        <f>ROUND(T37*$H37,2)</f>
        <v>0</v>
      </c>
      <c r="V37" s="280"/>
      <c r="W37" s="287">
        <f>ROUND(V37*$H37,2)</f>
        <v>0</v>
      </c>
      <c r="X37" s="280"/>
      <c r="Y37" s="287">
        <f>ROUND(X37*$H37,2)</f>
        <v>0</v>
      </c>
      <c r="Z37" s="280"/>
      <c r="AA37" s="287">
        <f>ROUND(Z37*$H37,2)</f>
        <v>0</v>
      </c>
      <c r="AB37" s="280"/>
      <c r="AC37" s="287">
        <f>ROUND(AB37*$H37,2)</f>
        <v>0</v>
      </c>
      <c r="AD37" s="779"/>
      <c r="AE37" s="527">
        <f>ROUND(AD37*$H37,2)</f>
        <v>0</v>
      </c>
      <c r="AF37" s="280"/>
      <c r="AG37" s="287">
        <f>ROUND(AF37*$H37,2)</f>
        <v>0</v>
      </c>
      <c r="AH37" s="280"/>
      <c r="AI37" s="287">
        <f>ROUND(AH37*$H37,2)</f>
        <v>0</v>
      </c>
      <c r="AJ37" s="280"/>
      <c r="AK37" s="287">
        <f>ROUND(AJ37*$H37,2)</f>
        <v>0</v>
      </c>
      <c r="AL37" s="280"/>
      <c r="AM37" s="287">
        <f>ROUND(AL37*$H37,2)</f>
        <v>0</v>
      </c>
      <c r="AN37" s="280"/>
      <c r="AO37" s="287">
        <f>ROUND(AN37*$H37,2)</f>
        <v>0</v>
      </c>
      <c r="AP37" s="280"/>
      <c r="AQ37" s="287">
        <f>ROUND(AP37*$H37,2)</f>
        <v>0</v>
      </c>
      <c r="AR37" s="280">
        <f>SUM(J37,L37,N37,P37,R37,T37,V37,X37,Z37,AB37,AD37,AF37,AH37,AJ37,AL37,AN37,AP37)</f>
        <v>0</v>
      </c>
      <c r="AS37" s="287">
        <f>AR37*$H37</f>
        <v>0</v>
      </c>
      <c r="AT37" s="280">
        <f>$G37-AR37</f>
        <v>1</v>
      </c>
      <c r="AU37" s="458">
        <f>AT37*$H37</f>
        <v>11869.6</v>
      </c>
      <c r="AV37" s="496">
        <f t="shared" ref="AV37" si="54">AU37/I37</f>
        <v>1</v>
      </c>
    </row>
    <row r="38" spans="1:48" s="788" customFormat="1" ht="30" customHeight="1" x14ac:dyDescent="0.25">
      <c r="A38" s="780"/>
      <c r="B38" s="843"/>
      <c r="C38" s="694" t="s">
        <v>1113</v>
      </c>
      <c r="D38" s="795"/>
      <c r="E38" s="844" t="s">
        <v>1948</v>
      </c>
      <c r="F38" s="795"/>
      <c r="G38" s="795"/>
      <c r="H38" s="791"/>
      <c r="I38" s="792"/>
      <c r="J38" s="787"/>
      <c r="K38" s="845"/>
      <c r="L38" s="787"/>
      <c r="M38" s="845"/>
      <c r="N38" s="787"/>
      <c r="O38" s="845"/>
      <c r="P38" s="787"/>
      <c r="Q38" s="845"/>
      <c r="R38" s="787"/>
      <c r="S38" s="845"/>
      <c r="T38" s="787"/>
      <c r="U38" s="845"/>
      <c r="V38" s="787"/>
      <c r="W38" s="845"/>
      <c r="X38" s="787"/>
      <c r="Y38" s="845"/>
      <c r="Z38" s="787"/>
      <c r="AA38" s="845"/>
      <c r="AB38" s="787"/>
      <c r="AC38" s="845"/>
      <c r="AD38" s="846"/>
      <c r="AE38" s="847"/>
      <c r="AF38" s="787"/>
      <c r="AG38" s="845"/>
      <c r="AH38" s="787"/>
      <c r="AI38" s="845"/>
      <c r="AJ38" s="787"/>
      <c r="AK38" s="845"/>
      <c r="AL38" s="787"/>
      <c r="AM38" s="845"/>
      <c r="AN38" s="787"/>
      <c r="AO38" s="845"/>
      <c r="AP38" s="787"/>
      <c r="AQ38" s="845"/>
      <c r="AR38" s="787"/>
      <c r="AS38" s="845"/>
      <c r="AT38" s="787"/>
      <c r="AU38" s="787"/>
      <c r="AV38" s="848"/>
    </row>
    <row r="39" spans="1:48" s="788" customFormat="1" ht="30" customHeight="1" x14ac:dyDescent="0.25">
      <c r="A39" s="780"/>
      <c r="B39" s="835" t="s">
        <v>27</v>
      </c>
      <c r="C39" s="836" t="s">
        <v>231</v>
      </c>
      <c r="D39" s="837" t="s">
        <v>1949</v>
      </c>
      <c r="E39" s="838" t="s">
        <v>1950</v>
      </c>
      <c r="F39" s="839" t="s">
        <v>728</v>
      </c>
      <c r="G39" s="840">
        <v>2</v>
      </c>
      <c r="H39" s="841">
        <v>602915</v>
      </c>
      <c r="I39" s="842">
        <f>ROUND(H39*G39,2)</f>
        <v>1205830</v>
      </c>
      <c r="J39" s="280"/>
      <c r="K39" s="287">
        <f>ROUND(J39*$H39,2)</f>
        <v>0</v>
      </c>
      <c r="L39" s="280"/>
      <c r="M39" s="287">
        <f>ROUND(L39*$H39,2)</f>
        <v>0</v>
      </c>
      <c r="N39" s="280"/>
      <c r="O39" s="287">
        <f>ROUND(N39*$H39,2)</f>
        <v>0</v>
      </c>
      <c r="P39" s="280"/>
      <c r="Q39" s="287">
        <f>ROUND(P39*$H39,2)</f>
        <v>0</v>
      </c>
      <c r="R39" s="280"/>
      <c r="S39" s="287">
        <f>ROUND(R39*$H39,2)</f>
        <v>0</v>
      </c>
      <c r="T39" s="280"/>
      <c r="U39" s="287">
        <f>ROUND(T39*$H39,2)</f>
        <v>0</v>
      </c>
      <c r="V39" s="280"/>
      <c r="W39" s="287">
        <f>ROUND(V39*$H39,2)</f>
        <v>0</v>
      </c>
      <c r="X39" s="280"/>
      <c r="Y39" s="287">
        <f>ROUND(X39*$H39,2)</f>
        <v>0</v>
      </c>
      <c r="Z39" s="280"/>
      <c r="AA39" s="287">
        <f>ROUND(Z39*$H39,2)</f>
        <v>0</v>
      </c>
      <c r="AB39" s="280"/>
      <c r="AC39" s="287">
        <f>ROUND(AB39*$H39,2)</f>
        <v>0</v>
      </c>
      <c r="AD39" s="779">
        <v>1</v>
      </c>
      <c r="AE39" s="527">
        <f>ROUND(AD39*$H39,2)</f>
        <v>602915</v>
      </c>
      <c r="AF39" s="280"/>
      <c r="AG39" s="287">
        <f>ROUND(AF39*$H39,2)</f>
        <v>0</v>
      </c>
      <c r="AH39" s="280"/>
      <c r="AI39" s="287">
        <f>ROUND(AH39*$H39,2)</f>
        <v>0</v>
      </c>
      <c r="AJ39" s="280"/>
      <c r="AK39" s="287">
        <f>ROUND(AJ39*$H39,2)</f>
        <v>0</v>
      </c>
      <c r="AL39" s="280"/>
      <c r="AM39" s="287">
        <f>ROUND(AL39*$H39,2)</f>
        <v>0</v>
      </c>
      <c r="AN39" s="280"/>
      <c r="AO39" s="287">
        <f>ROUND(AN39*$H39,2)</f>
        <v>0</v>
      </c>
      <c r="AP39" s="280"/>
      <c r="AQ39" s="287">
        <f>ROUND(AP39*$H39,2)</f>
        <v>0</v>
      </c>
      <c r="AR39" s="280">
        <f>SUM(J39,L39,N39,P39,R39,T39,V39,X39,Z39,AB39,AD39,AF39,AH39,AJ39,AL39,AN39,AP39)</f>
        <v>1</v>
      </c>
      <c r="AS39" s="287">
        <f>AR39*$H39</f>
        <v>602915</v>
      </c>
      <c r="AT39" s="280">
        <f>$G39-AR39</f>
        <v>1</v>
      </c>
      <c r="AU39" s="458">
        <f>AT39*$H39</f>
        <v>602915</v>
      </c>
      <c r="AV39" s="496">
        <f t="shared" ref="AV39" si="55">AU39/I39</f>
        <v>0.5</v>
      </c>
    </row>
    <row r="40" spans="1:48" s="788" customFormat="1" ht="76.8" customHeight="1" x14ac:dyDescent="0.25">
      <c r="A40" s="780"/>
      <c r="B40" s="843"/>
      <c r="C40" s="694" t="s">
        <v>1113</v>
      </c>
      <c r="D40" s="795"/>
      <c r="E40" s="844" t="s">
        <v>1951</v>
      </c>
      <c r="F40" s="795"/>
      <c r="G40" s="795"/>
      <c r="H40" s="791"/>
      <c r="I40" s="792"/>
      <c r="J40" s="787"/>
      <c r="K40" s="845"/>
      <c r="L40" s="787"/>
      <c r="M40" s="845"/>
      <c r="N40" s="787"/>
      <c r="O40" s="845"/>
      <c r="P40" s="787"/>
      <c r="Q40" s="845"/>
      <c r="R40" s="787"/>
      <c r="S40" s="845"/>
      <c r="T40" s="787"/>
      <c r="U40" s="845"/>
      <c r="V40" s="787"/>
      <c r="W40" s="845"/>
      <c r="X40" s="787"/>
      <c r="Y40" s="845"/>
      <c r="Z40" s="787"/>
      <c r="AA40" s="845"/>
      <c r="AB40" s="787"/>
      <c r="AC40" s="845"/>
      <c r="AD40" s="846"/>
      <c r="AE40" s="847"/>
      <c r="AF40" s="787"/>
      <c r="AG40" s="845"/>
      <c r="AH40" s="787"/>
      <c r="AI40" s="845"/>
      <c r="AJ40" s="787"/>
      <c r="AK40" s="845"/>
      <c r="AL40" s="787"/>
      <c r="AM40" s="845"/>
      <c r="AN40" s="787"/>
      <c r="AO40" s="845"/>
      <c r="AP40" s="787"/>
      <c r="AQ40" s="845"/>
      <c r="AR40" s="787"/>
      <c r="AS40" s="845"/>
      <c r="AT40" s="787"/>
      <c r="AU40" s="787"/>
      <c r="AV40" s="848"/>
    </row>
    <row r="41" spans="1:48" s="788" customFormat="1" ht="30" customHeight="1" x14ac:dyDescent="0.25">
      <c r="A41" s="780"/>
      <c r="B41" s="835" t="s">
        <v>27</v>
      </c>
      <c r="C41" s="836" t="s">
        <v>231</v>
      </c>
      <c r="D41" s="837" t="s">
        <v>1952</v>
      </c>
      <c r="E41" s="838" t="s">
        <v>1953</v>
      </c>
      <c r="F41" s="839" t="s">
        <v>728</v>
      </c>
      <c r="G41" s="840">
        <v>1</v>
      </c>
      <c r="H41" s="841">
        <v>94424.3</v>
      </c>
      <c r="I41" s="842">
        <f>ROUND(H41*G41,2)</f>
        <v>94424.3</v>
      </c>
      <c r="J41" s="280"/>
      <c r="K41" s="287">
        <f>ROUND(J41*$H41,2)</f>
        <v>0</v>
      </c>
      <c r="L41" s="280"/>
      <c r="M41" s="287">
        <f>ROUND(L41*$H41,2)</f>
        <v>0</v>
      </c>
      <c r="N41" s="280"/>
      <c r="O41" s="287">
        <f>ROUND(N41*$H41,2)</f>
        <v>0</v>
      </c>
      <c r="P41" s="280"/>
      <c r="Q41" s="287">
        <f>ROUND(P41*$H41,2)</f>
        <v>0</v>
      </c>
      <c r="R41" s="280"/>
      <c r="S41" s="287">
        <f>ROUND(R41*$H41,2)</f>
        <v>0</v>
      </c>
      <c r="T41" s="280"/>
      <c r="U41" s="287">
        <f>ROUND(T41*$H41,2)</f>
        <v>0</v>
      </c>
      <c r="V41" s="280"/>
      <c r="W41" s="287">
        <f>ROUND(V41*$H41,2)</f>
        <v>0</v>
      </c>
      <c r="X41" s="280"/>
      <c r="Y41" s="287">
        <f>ROUND(X41*$H41,2)</f>
        <v>0</v>
      </c>
      <c r="Z41" s="280"/>
      <c r="AA41" s="287">
        <f>ROUND(Z41*$H41,2)</f>
        <v>0</v>
      </c>
      <c r="AB41" s="280"/>
      <c r="AC41" s="287">
        <f>ROUND(AB41*$H41,2)</f>
        <v>0</v>
      </c>
      <c r="AD41" s="779"/>
      <c r="AE41" s="527">
        <f>ROUND(AD41*$H41,2)</f>
        <v>0</v>
      </c>
      <c r="AF41" s="280"/>
      <c r="AG41" s="287">
        <f>ROUND(AF41*$H41,2)</f>
        <v>0</v>
      </c>
      <c r="AH41" s="280"/>
      <c r="AI41" s="287">
        <f>ROUND(AH41*$H41,2)</f>
        <v>0</v>
      </c>
      <c r="AJ41" s="280"/>
      <c r="AK41" s="287">
        <f>ROUND(AJ41*$H41,2)</f>
        <v>0</v>
      </c>
      <c r="AL41" s="280"/>
      <c r="AM41" s="287">
        <f>ROUND(AL41*$H41,2)</f>
        <v>0</v>
      </c>
      <c r="AN41" s="280"/>
      <c r="AO41" s="287">
        <f>ROUND(AN41*$H41,2)</f>
        <v>0</v>
      </c>
      <c r="AP41" s="280"/>
      <c r="AQ41" s="287">
        <f>ROUND(AP41*$H41,2)</f>
        <v>0</v>
      </c>
      <c r="AR41" s="280">
        <f>SUM(J41,L41,N41,P41,R41,T41,V41,X41,Z41,AB41,AD41,AF41,AH41,AJ41,AL41,AN41,AP41)</f>
        <v>0</v>
      </c>
      <c r="AS41" s="287">
        <f>AR41*$H41</f>
        <v>0</v>
      </c>
      <c r="AT41" s="280">
        <f>$G41-AR41</f>
        <v>1</v>
      </c>
      <c r="AU41" s="458">
        <f>AT41*$H41</f>
        <v>94424.3</v>
      </c>
      <c r="AV41" s="496">
        <f t="shared" ref="AV41" si="56">AU41/I41</f>
        <v>1</v>
      </c>
    </row>
    <row r="42" spans="1:48" s="788" customFormat="1" ht="30" customHeight="1" x14ac:dyDescent="0.25">
      <c r="A42" s="780"/>
      <c r="B42" s="843"/>
      <c r="C42" s="694" t="s">
        <v>1113</v>
      </c>
      <c r="D42" s="795"/>
      <c r="E42" s="844" t="s">
        <v>1951</v>
      </c>
      <c r="F42" s="795"/>
      <c r="G42" s="795"/>
      <c r="H42" s="791"/>
      <c r="I42" s="792"/>
      <c r="J42" s="787"/>
      <c r="K42" s="845"/>
      <c r="L42" s="787"/>
      <c r="M42" s="845"/>
      <c r="N42" s="787"/>
      <c r="O42" s="845"/>
      <c r="P42" s="787"/>
      <c r="Q42" s="845"/>
      <c r="R42" s="787"/>
      <c r="S42" s="845"/>
      <c r="T42" s="787"/>
      <c r="U42" s="845"/>
      <c r="V42" s="787"/>
      <c r="W42" s="845"/>
      <c r="X42" s="787"/>
      <c r="Y42" s="845"/>
      <c r="Z42" s="787"/>
      <c r="AA42" s="845"/>
      <c r="AB42" s="787"/>
      <c r="AC42" s="845"/>
      <c r="AD42" s="846"/>
      <c r="AE42" s="847"/>
      <c r="AF42" s="787"/>
      <c r="AG42" s="845"/>
      <c r="AH42" s="787"/>
      <c r="AI42" s="845"/>
      <c r="AJ42" s="787"/>
      <c r="AK42" s="845"/>
      <c r="AL42" s="787"/>
      <c r="AM42" s="845"/>
      <c r="AN42" s="787"/>
      <c r="AO42" s="845"/>
      <c r="AP42" s="787"/>
      <c r="AQ42" s="845"/>
      <c r="AR42" s="787"/>
      <c r="AS42" s="845"/>
      <c r="AT42" s="787"/>
      <c r="AU42" s="787"/>
      <c r="AV42" s="848"/>
    </row>
    <row r="43" spans="1:48" s="788" customFormat="1" ht="38.25" customHeight="1" x14ac:dyDescent="0.25">
      <c r="A43" s="780"/>
      <c r="B43" s="835" t="s">
        <v>27</v>
      </c>
      <c r="C43" s="836" t="s">
        <v>231</v>
      </c>
      <c r="D43" s="837" t="s">
        <v>1954</v>
      </c>
      <c r="E43" s="838" t="s">
        <v>1955</v>
      </c>
      <c r="F43" s="839" t="s">
        <v>728</v>
      </c>
      <c r="G43" s="840">
        <v>1</v>
      </c>
      <c r="H43" s="841">
        <v>114130.8</v>
      </c>
      <c r="I43" s="842">
        <f>ROUND(H43*G43,2)</f>
        <v>114130.8</v>
      </c>
      <c r="J43" s="280"/>
      <c r="K43" s="287">
        <f t="shared" ref="K43:K44" si="57">ROUND(J43*$H43,2)</f>
        <v>0</v>
      </c>
      <c r="L43" s="280"/>
      <c r="M43" s="287">
        <f t="shared" ref="M43:M44" si="58">ROUND(L43*$H43,2)</f>
        <v>0</v>
      </c>
      <c r="N43" s="280"/>
      <c r="O43" s="287">
        <f t="shared" ref="O43:O44" si="59">ROUND(N43*$H43,2)</f>
        <v>0</v>
      </c>
      <c r="P43" s="280"/>
      <c r="Q43" s="287">
        <f t="shared" ref="Q43:Q44" si="60">ROUND(P43*$H43,2)</f>
        <v>0</v>
      </c>
      <c r="R43" s="280"/>
      <c r="S43" s="287">
        <f t="shared" ref="S43:S44" si="61">ROUND(R43*$H43,2)</f>
        <v>0</v>
      </c>
      <c r="T43" s="280"/>
      <c r="U43" s="287">
        <f t="shared" ref="U43:U44" si="62">ROUND(T43*$H43,2)</f>
        <v>0</v>
      </c>
      <c r="V43" s="280"/>
      <c r="W43" s="287">
        <f t="shared" ref="W43:W44" si="63">ROUND(V43*$H43,2)</f>
        <v>0</v>
      </c>
      <c r="X43" s="280"/>
      <c r="Y43" s="287">
        <f t="shared" ref="Y43:Y44" si="64">ROUND(X43*$H43,2)</f>
        <v>0</v>
      </c>
      <c r="Z43" s="280"/>
      <c r="AA43" s="287">
        <f t="shared" ref="AA43:AA44" si="65">ROUND(Z43*$H43,2)</f>
        <v>0</v>
      </c>
      <c r="AB43" s="280"/>
      <c r="AC43" s="287">
        <f t="shared" ref="AC43:AC44" si="66">ROUND(AB43*$H43,2)</f>
        <v>0</v>
      </c>
      <c r="AD43" s="779"/>
      <c r="AE43" s="527">
        <f t="shared" ref="AE43:AE44" si="67">ROUND(AD43*$H43,2)</f>
        <v>0</v>
      </c>
      <c r="AF43" s="280"/>
      <c r="AG43" s="287">
        <f t="shared" ref="AG43:AG44" si="68">ROUND(AF43*$H43,2)</f>
        <v>0</v>
      </c>
      <c r="AH43" s="280"/>
      <c r="AI43" s="287">
        <f t="shared" ref="AI43:AI44" si="69">ROUND(AH43*$H43,2)</f>
        <v>0</v>
      </c>
      <c r="AJ43" s="280"/>
      <c r="AK43" s="287">
        <f t="shared" ref="AK43:AK44" si="70">ROUND(AJ43*$H43,2)</f>
        <v>0</v>
      </c>
      <c r="AL43" s="280"/>
      <c r="AM43" s="287">
        <f t="shared" ref="AM43:AM44" si="71">ROUND(AL43*$H43,2)</f>
        <v>0</v>
      </c>
      <c r="AN43" s="280"/>
      <c r="AO43" s="287">
        <f t="shared" ref="AO43:AO44" si="72">ROUND(AN43*$H43,2)</f>
        <v>0</v>
      </c>
      <c r="AP43" s="280"/>
      <c r="AQ43" s="287">
        <f t="shared" ref="AQ43:AQ44" si="73">ROUND(AP43*$H43,2)</f>
        <v>0</v>
      </c>
      <c r="AR43" s="280">
        <f t="shared" ref="AR43:AR44" si="74">SUM(J43,L43,N43,P43,R43,T43,V43,X43,Z43,AB43,AD43,AF43,AH43,AJ43,AL43,AN43,AP43)</f>
        <v>0</v>
      </c>
      <c r="AS43" s="287">
        <f t="shared" ref="AS43:AS44" si="75">AR43*$H43</f>
        <v>0</v>
      </c>
      <c r="AT43" s="280">
        <f t="shared" ref="AT43:AT44" si="76">$G43-AR43</f>
        <v>1</v>
      </c>
      <c r="AU43" s="458">
        <f t="shared" ref="AU43:AU44" si="77">AT43*$H43</f>
        <v>114130.8</v>
      </c>
      <c r="AV43" s="496">
        <f t="shared" ref="AV43:AV44" si="78">AU43/I43</f>
        <v>1</v>
      </c>
    </row>
    <row r="44" spans="1:48" s="788" customFormat="1" ht="30" customHeight="1" x14ac:dyDescent="0.25">
      <c r="A44" s="780"/>
      <c r="B44" s="835" t="s">
        <v>27</v>
      </c>
      <c r="C44" s="836" t="s">
        <v>231</v>
      </c>
      <c r="D44" s="837" t="s">
        <v>1956</v>
      </c>
      <c r="E44" s="838" t="s">
        <v>1957</v>
      </c>
      <c r="F44" s="839" t="s">
        <v>728</v>
      </c>
      <c r="G44" s="840">
        <v>2</v>
      </c>
      <c r="H44" s="841">
        <v>91761.2</v>
      </c>
      <c r="I44" s="842">
        <f>ROUND(H44*G44,2)</f>
        <v>183522.4</v>
      </c>
      <c r="J44" s="280"/>
      <c r="K44" s="287">
        <f t="shared" si="57"/>
        <v>0</v>
      </c>
      <c r="L44" s="280"/>
      <c r="M44" s="287">
        <f t="shared" si="58"/>
        <v>0</v>
      </c>
      <c r="N44" s="280"/>
      <c r="O44" s="287">
        <f t="shared" si="59"/>
        <v>0</v>
      </c>
      <c r="P44" s="280"/>
      <c r="Q44" s="287">
        <f t="shared" si="60"/>
        <v>0</v>
      </c>
      <c r="R44" s="280"/>
      <c r="S44" s="287">
        <f t="shared" si="61"/>
        <v>0</v>
      </c>
      <c r="T44" s="280"/>
      <c r="U44" s="287">
        <f t="shared" si="62"/>
        <v>0</v>
      </c>
      <c r="V44" s="280"/>
      <c r="W44" s="287">
        <f t="shared" si="63"/>
        <v>0</v>
      </c>
      <c r="X44" s="280"/>
      <c r="Y44" s="287">
        <f t="shared" si="64"/>
        <v>0</v>
      </c>
      <c r="Z44" s="280"/>
      <c r="AA44" s="287">
        <f t="shared" si="65"/>
        <v>0</v>
      </c>
      <c r="AB44" s="280"/>
      <c r="AC44" s="287">
        <f t="shared" si="66"/>
        <v>0</v>
      </c>
      <c r="AD44" s="779"/>
      <c r="AE44" s="527">
        <f t="shared" si="67"/>
        <v>0</v>
      </c>
      <c r="AF44" s="280"/>
      <c r="AG44" s="287">
        <f t="shared" si="68"/>
        <v>0</v>
      </c>
      <c r="AH44" s="280"/>
      <c r="AI44" s="287">
        <f t="shared" si="69"/>
        <v>0</v>
      </c>
      <c r="AJ44" s="280"/>
      <c r="AK44" s="287">
        <f t="shared" si="70"/>
        <v>0</v>
      </c>
      <c r="AL44" s="280"/>
      <c r="AM44" s="287">
        <f t="shared" si="71"/>
        <v>0</v>
      </c>
      <c r="AN44" s="280"/>
      <c r="AO44" s="287">
        <f t="shared" si="72"/>
        <v>0</v>
      </c>
      <c r="AP44" s="280"/>
      <c r="AQ44" s="287">
        <f t="shared" si="73"/>
        <v>0</v>
      </c>
      <c r="AR44" s="280">
        <f t="shared" si="74"/>
        <v>0</v>
      </c>
      <c r="AS44" s="287">
        <f t="shared" si="75"/>
        <v>0</v>
      </c>
      <c r="AT44" s="280">
        <f t="shared" si="76"/>
        <v>2</v>
      </c>
      <c r="AU44" s="458">
        <f t="shared" si="77"/>
        <v>183522.4</v>
      </c>
      <c r="AV44" s="496">
        <f t="shared" si="78"/>
        <v>1</v>
      </c>
    </row>
    <row r="45" spans="1:48" s="788" customFormat="1" ht="30" customHeight="1" x14ac:dyDescent="0.25">
      <c r="A45" s="780"/>
      <c r="B45" s="843"/>
      <c r="C45" s="694" t="s">
        <v>1113</v>
      </c>
      <c r="D45" s="795"/>
      <c r="E45" s="844" t="s">
        <v>1958</v>
      </c>
      <c r="F45" s="795"/>
      <c r="G45" s="795"/>
      <c r="H45" s="791"/>
      <c r="I45" s="792"/>
      <c r="J45" s="787"/>
      <c r="K45" s="845"/>
      <c r="L45" s="787"/>
      <c r="M45" s="845"/>
      <c r="N45" s="787"/>
      <c r="O45" s="845"/>
      <c r="P45" s="787"/>
      <c r="Q45" s="845"/>
      <c r="R45" s="787"/>
      <c r="S45" s="845"/>
      <c r="T45" s="787"/>
      <c r="U45" s="845"/>
      <c r="V45" s="787"/>
      <c r="W45" s="845"/>
      <c r="X45" s="787"/>
      <c r="Y45" s="845"/>
      <c r="Z45" s="787"/>
      <c r="AA45" s="845"/>
      <c r="AB45" s="787"/>
      <c r="AC45" s="845"/>
      <c r="AD45" s="846"/>
      <c r="AE45" s="847"/>
      <c r="AF45" s="787"/>
      <c r="AG45" s="845"/>
      <c r="AH45" s="787"/>
      <c r="AI45" s="845"/>
      <c r="AJ45" s="787"/>
      <c r="AK45" s="845"/>
      <c r="AL45" s="787"/>
      <c r="AM45" s="845"/>
      <c r="AN45" s="787"/>
      <c r="AO45" s="845"/>
      <c r="AP45" s="787"/>
      <c r="AQ45" s="845"/>
      <c r="AR45" s="787"/>
      <c r="AS45" s="845"/>
      <c r="AT45" s="787"/>
      <c r="AU45" s="787"/>
      <c r="AV45" s="848"/>
    </row>
    <row r="46" spans="1:48" s="788" customFormat="1" ht="30" customHeight="1" x14ac:dyDescent="0.25">
      <c r="A46" s="780"/>
      <c r="B46" s="835" t="s">
        <v>27</v>
      </c>
      <c r="C46" s="836" t="s">
        <v>231</v>
      </c>
      <c r="D46" s="837" t="s">
        <v>1959</v>
      </c>
      <c r="E46" s="838" t="s">
        <v>1960</v>
      </c>
      <c r="F46" s="839" t="s">
        <v>1112</v>
      </c>
      <c r="G46" s="840">
        <v>1</v>
      </c>
      <c r="H46" s="841">
        <v>79587.3</v>
      </c>
      <c r="I46" s="842">
        <f>ROUND(H46*G46,2)</f>
        <v>79587.3</v>
      </c>
      <c r="J46" s="280"/>
      <c r="K46" s="287">
        <f>ROUND(J46*$H46,2)</f>
        <v>0</v>
      </c>
      <c r="L46" s="280"/>
      <c r="M46" s="287">
        <f>ROUND(L46*$H46,2)</f>
        <v>0</v>
      </c>
      <c r="N46" s="280"/>
      <c r="O46" s="287">
        <f>ROUND(N46*$H46,2)</f>
        <v>0</v>
      </c>
      <c r="P46" s="280"/>
      <c r="Q46" s="287">
        <f>ROUND(P46*$H46,2)</f>
        <v>0</v>
      </c>
      <c r="R46" s="280"/>
      <c r="S46" s="287">
        <f>ROUND(R46*$H46,2)</f>
        <v>0</v>
      </c>
      <c r="T46" s="280"/>
      <c r="U46" s="287">
        <f>ROUND(T46*$H46,2)</f>
        <v>0</v>
      </c>
      <c r="V46" s="280"/>
      <c r="W46" s="287">
        <f>ROUND(V46*$H46,2)</f>
        <v>0</v>
      </c>
      <c r="X46" s="280"/>
      <c r="Y46" s="287">
        <f>ROUND(X46*$H46,2)</f>
        <v>0</v>
      </c>
      <c r="Z46" s="280"/>
      <c r="AA46" s="287">
        <f>ROUND(Z46*$H46,2)</f>
        <v>0</v>
      </c>
      <c r="AB46" s="280"/>
      <c r="AC46" s="287">
        <f>ROUND(AB46*$H46,2)</f>
        <v>0</v>
      </c>
      <c r="AD46" s="779"/>
      <c r="AE46" s="527">
        <f>ROUND(AD46*$H46,2)</f>
        <v>0</v>
      </c>
      <c r="AF46" s="280"/>
      <c r="AG46" s="287">
        <f>ROUND(AF46*$H46,2)</f>
        <v>0</v>
      </c>
      <c r="AH46" s="280"/>
      <c r="AI46" s="287">
        <f>ROUND(AH46*$H46,2)</f>
        <v>0</v>
      </c>
      <c r="AJ46" s="280"/>
      <c r="AK46" s="287">
        <f>ROUND(AJ46*$H46,2)</f>
        <v>0</v>
      </c>
      <c r="AL46" s="280"/>
      <c r="AM46" s="287">
        <f>ROUND(AL46*$H46,2)</f>
        <v>0</v>
      </c>
      <c r="AN46" s="280"/>
      <c r="AO46" s="287">
        <f>ROUND(AN46*$H46,2)</f>
        <v>0</v>
      </c>
      <c r="AP46" s="280"/>
      <c r="AQ46" s="287">
        <f>ROUND(AP46*$H46,2)</f>
        <v>0</v>
      </c>
      <c r="AR46" s="280">
        <f>SUM(J46,L46,N46,P46,R46,T46,V46,X46,Z46,AB46,AD46,AF46,AH46,AJ46,AL46,AN46,AP46)</f>
        <v>0</v>
      </c>
      <c r="AS46" s="287">
        <f>AR46*$H46</f>
        <v>0</v>
      </c>
      <c r="AT46" s="280">
        <f>$G46-AR46</f>
        <v>1</v>
      </c>
      <c r="AU46" s="458">
        <f>AT46*$H46</f>
        <v>79587.3</v>
      </c>
      <c r="AV46" s="496">
        <f t="shared" ref="AV46" si="79">AU46/I46</f>
        <v>1</v>
      </c>
    </row>
    <row r="47" spans="1:48" s="788" customFormat="1" ht="30" customHeight="1" x14ac:dyDescent="0.25">
      <c r="A47" s="780"/>
      <c r="B47" s="843"/>
      <c r="C47" s="694" t="s">
        <v>1113</v>
      </c>
      <c r="D47" s="795"/>
      <c r="E47" s="844" t="s">
        <v>1931</v>
      </c>
      <c r="F47" s="795"/>
      <c r="G47" s="795"/>
      <c r="H47" s="791"/>
      <c r="I47" s="792"/>
      <c r="J47" s="787"/>
      <c r="K47" s="845"/>
      <c r="L47" s="787"/>
      <c r="M47" s="845"/>
      <c r="N47" s="787"/>
      <c r="O47" s="845"/>
      <c r="P47" s="787"/>
      <c r="Q47" s="845"/>
      <c r="R47" s="787"/>
      <c r="S47" s="845"/>
      <c r="T47" s="787"/>
      <c r="U47" s="845"/>
      <c r="V47" s="787"/>
      <c r="W47" s="845"/>
      <c r="X47" s="787"/>
      <c r="Y47" s="845"/>
      <c r="Z47" s="787"/>
      <c r="AA47" s="845"/>
      <c r="AB47" s="787"/>
      <c r="AC47" s="845"/>
      <c r="AD47" s="846"/>
      <c r="AE47" s="847"/>
      <c r="AF47" s="787"/>
      <c r="AG47" s="845"/>
      <c r="AH47" s="787"/>
      <c r="AI47" s="845"/>
      <c r="AJ47" s="787"/>
      <c r="AK47" s="845"/>
      <c r="AL47" s="787"/>
      <c r="AM47" s="845"/>
      <c r="AN47" s="787"/>
      <c r="AO47" s="845"/>
      <c r="AP47" s="787"/>
      <c r="AQ47" s="845"/>
      <c r="AR47" s="787"/>
      <c r="AS47" s="845"/>
      <c r="AT47" s="787"/>
      <c r="AU47" s="787"/>
      <c r="AV47" s="848"/>
    </row>
    <row r="48" spans="1:48" s="788" customFormat="1" ht="30" customHeight="1" x14ac:dyDescent="0.25">
      <c r="A48" s="780"/>
      <c r="B48" s="835" t="s">
        <v>27</v>
      </c>
      <c r="C48" s="836" t="s">
        <v>231</v>
      </c>
      <c r="D48" s="837" t="s">
        <v>1961</v>
      </c>
      <c r="E48" s="838" t="s">
        <v>1962</v>
      </c>
      <c r="F48" s="839" t="s">
        <v>728</v>
      </c>
      <c r="G48" s="840">
        <v>2</v>
      </c>
      <c r="H48" s="841">
        <v>91761.2</v>
      </c>
      <c r="I48" s="842">
        <f>ROUND(H48*G48,2)</f>
        <v>183522.4</v>
      </c>
      <c r="J48" s="280"/>
      <c r="K48" s="287">
        <f>ROUND(J48*$H48,2)</f>
        <v>0</v>
      </c>
      <c r="L48" s="280"/>
      <c r="M48" s="287">
        <f>ROUND(L48*$H48,2)</f>
        <v>0</v>
      </c>
      <c r="N48" s="280"/>
      <c r="O48" s="287">
        <f>ROUND(N48*$H48,2)</f>
        <v>0</v>
      </c>
      <c r="P48" s="280"/>
      <c r="Q48" s="287">
        <f>ROUND(P48*$H48,2)</f>
        <v>0</v>
      </c>
      <c r="R48" s="280"/>
      <c r="S48" s="287">
        <f>ROUND(R48*$H48,2)</f>
        <v>0</v>
      </c>
      <c r="T48" s="280"/>
      <c r="U48" s="287">
        <f>ROUND(T48*$H48,2)</f>
        <v>0</v>
      </c>
      <c r="V48" s="280"/>
      <c r="W48" s="287">
        <f>ROUND(V48*$H48,2)</f>
        <v>0</v>
      </c>
      <c r="X48" s="280"/>
      <c r="Y48" s="287">
        <f>ROUND(X48*$H48,2)</f>
        <v>0</v>
      </c>
      <c r="Z48" s="280"/>
      <c r="AA48" s="287">
        <f>ROUND(Z48*$H48,2)</f>
        <v>0</v>
      </c>
      <c r="AB48" s="280"/>
      <c r="AC48" s="287">
        <f>ROUND(AB48*$H48,2)</f>
        <v>0</v>
      </c>
      <c r="AD48" s="779"/>
      <c r="AE48" s="527">
        <f>ROUND(AD48*$H48,2)</f>
        <v>0</v>
      </c>
      <c r="AF48" s="280"/>
      <c r="AG48" s="287">
        <f>ROUND(AF48*$H48,2)</f>
        <v>0</v>
      </c>
      <c r="AH48" s="280"/>
      <c r="AI48" s="287">
        <f>ROUND(AH48*$H48,2)</f>
        <v>0</v>
      </c>
      <c r="AJ48" s="280"/>
      <c r="AK48" s="287">
        <f>ROUND(AJ48*$H48,2)</f>
        <v>0</v>
      </c>
      <c r="AL48" s="280"/>
      <c r="AM48" s="287">
        <f>ROUND(AL48*$H48,2)</f>
        <v>0</v>
      </c>
      <c r="AN48" s="280"/>
      <c r="AO48" s="287">
        <f>ROUND(AN48*$H48,2)</f>
        <v>0</v>
      </c>
      <c r="AP48" s="280"/>
      <c r="AQ48" s="287">
        <f>ROUND(AP48*$H48,2)</f>
        <v>0</v>
      </c>
      <c r="AR48" s="280">
        <f>SUM(J48,L48,N48,P48,R48,T48,V48,X48,Z48,AB48,AD48,AF48,AH48,AJ48,AL48,AN48,AP48)</f>
        <v>0</v>
      </c>
      <c r="AS48" s="287">
        <f>AR48*$H48</f>
        <v>0</v>
      </c>
      <c r="AT48" s="280">
        <f>$G48-AR48</f>
        <v>2</v>
      </c>
      <c r="AU48" s="458">
        <f>AT48*$H48</f>
        <v>183522.4</v>
      </c>
      <c r="AV48" s="496">
        <f t="shared" ref="AV48" si="80">AU48/I48</f>
        <v>1</v>
      </c>
    </row>
    <row r="49" spans="1:48" s="788" customFormat="1" ht="30" customHeight="1" x14ac:dyDescent="0.25">
      <c r="A49" s="780"/>
      <c r="B49" s="843"/>
      <c r="C49" s="694" t="s">
        <v>1113</v>
      </c>
      <c r="D49" s="795"/>
      <c r="E49" s="844" t="s">
        <v>1958</v>
      </c>
      <c r="F49" s="795"/>
      <c r="G49" s="795"/>
      <c r="H49" s="791"/>
      <c r="I49" s="792"/>
      <c r="J49" s="787"/>
      <c r="K49" s="845"/>
      <c r="L49" s="787"/>
      <c r="M49" s="845"/>
      <c r="N49" s="787"/>
      <c r="O49" s="845"/>
      <c r="P49" s="787"/>
      <c r="Q49" s="845"/>
      <c r="R49" s="787"/>
      <c r="S49" s="845"/>
      <c r="T49" s="787"/>
      <c r="U49" s="845"/>
      <c r="V49" s="787"/>
      <c r="W49" s="845"/>
      <c r="X49" s="787"/>
      <c r="Y49" s="845"/>
      <c r="Z49" s="787"/>
      <c r="AA49" s="845"/>
      <c r="AB49" s="787"/>
      <c r="AC49" s="845"/>
      <c r="AD49" s="846"/>
      <c r="AE49" s="847"/>
      <c r="AF49" s="787"/>
      <c r="AG49" s="845"/>
      <c r="AH49" s="787"/>
      <c r="AI49" s="845"/>
      <c r="AJ49" s="787"/>
      <c r="AK49" s="845"/>
      <c r="AL49" s="787"/>
      <c r="AM49" s="845"/>
      <c r="AN49" s="787"/>
      <c r="AO49" s="845"/>
      <c r="AP49" s="787"/>
      <c r="AQ49" s="845"/>
      <c r="AR49" s="787"/>
      <c r="AS49" s="845"/>
      <c r="AT49" s="787"/>
      <c r="AU49" s="787"/>
      <c r="AV49" s="848"/>
    </row>
    <row r="50" spans="1:48" s="788" customFormat="1" ht="30" customHeight="1" x14ac:dyDescent="0.25">
      <c r="A50" s="780"/>
      <c r="B50" s="835" t="s">
        <v>27</v>
      </c>
      <c r="C50" s="836" t="s">
        <v>231</v>
      </c>
      <c r="D50" s="837" t="s">
        <v>1963</v>
      </c>
      <c r="E50" s="838" t="s">
        <v>1964</v>
      </c>
      <c r="F50" s="839" t="s">
        <v>728</v>
      </c>
      <c r="G50" s="840">
        <v>1</v>
      </c>
      <c r="H50" s="841">
        <v>37504.5</v>
      </c>
      <c r="I50" s="842">
        <f>ROUND(H50*G50,2)</f>
        <v>37504.5</v>
      </c>
      <c r="J50" s="280"/>
      <c r="K50" s="287">
        <f>ROUND(J50*$H50,2)</f>
        <v>0</v>
      </c>
      <c r="L50" s="280"/>
      <c r="M50" s="287">
        <f>ROUND(L50*$H50,2)</f>
        <v>0</v>
      </c>
      <c r="N50" s="280"/>
      <c r="O50" s="287">
        <f>ROUND(N50*$H50,2)</f>
        <v>0</v>
      </c>
      <c r="P50" s="280"/>
      <c r="Q50" s="287">
        <f>ROUND(P50*$H50,2)</f>
        <v>0</v>
      </c>
      <c r="R50" s="280"/>
      <c r="S50" s="287">
        <f>ROUND(R50*$H50,2)</f>
        <v>0</v>
      </c>
      <c r="T50" s="280"/>
      <c r="U50" s="287">
        <f>ROUND(T50*$H50,2)</f>
        <v>0</v>
      </c>
      <c r="V50" s="280"/>
      <c r="W50" s="287">
        <f>ROUND(V50*$H50,2)</f>
        <v>0</v>
      </c>
      <c r="X50" s="280"/>
      <c r="Y50" s="287">
        <f>ROUND(X50*$H50,2)</f>
        <v>0</v>
      </c>
      <c r="Z50" s="280"/>
      <c r="AA50" s="287">
        <f>ROUND(Z50*$H50,2)</f>
        <v>0</v>
      </c>
      <c r="AB50" s="280"/>
      <c r="AC50" s="287">
        <f>ROUND(AB50*$H50,2)</f>
        <v>0</v>
      </c>
      <c r="AD50" s="779"/>
      <c r="AE50" s="527">
        <f>ROUND(AD50*$H50,2)</f>
        <v>0</v>
      </c>
      <c r="AF50" s="280"/>
      <c r="AG50" s="287">
        <f>ROUND(AF50*$H50,2)</f>
        <v>0</v>
      </c>
      <c r="AH50" s="280"/>
      <c r="AI50" s="287">
        <f>ROUND(AH50*$H50,2)</f>
        <v>0</v>
      </c>
      <c r="AJ50" s="280"/>
      <c r="AK50" s="287">
        <f>ROUND(AJ50*$H50,2)</f>
        <v>0</v>
      </c>
      <c r="AL50" s="280"/>
      <c r="AM50" s="287">
        <f>ROUND(AL50*$H50,2)</f>
        <v>0</v>
      </c>
      <c r="AN50" s="280"/>
      <c r="AO50" s="287">
        <f>ROUND(AN50*$H50,2)</f>
        <v>0</v>
      </c>
      <c r="AP50" s="280"/>
      <c r="AQ50" s="287">
        <f>ROUND(AP50*$H50,2)</f>
        <v>0</v>
      </c>
      <c r="AR50" s="280">
        <f>SUM(J50,L50,N50,P50,R50,T50,V50,X50,Z50,AB50,AD50,AF50,AH50,AJ50,AL50,AN50,AP50)</f>
        <v>0</v>
      </c>
      <c r="AS50" s="287">
        <f>AR50*$H50</f>
        <v>0</v>
      </c>
      <c r="AT50" s="280">
        <f>$G50-AR50</f>
        <v>1</v>
      </c>
      <c r="AU50" s="458">
        <f>AT50*$H50</f>
        <v>37504.5</v>
      </c>
      <c r="AV50" s="496">
        <f t="shared" ref="AV50" si="81">AU50/I50</f>
        <v>1</v>
      </c>
    </row>
    <row r="51" spans="1:48" s="788" customFormat="1" ht="30" customHeight="1" x14ac:dyDescent="0.25">
      <c r="A51" s="780"/>
      <c r="B51" s="843"/>
      <c r="C51" s="694" t="s">
        <v>1113</v>
      </c>
      <c r="D51" s="795"/>
      <c r="E51" s="844" t="s">
        <v>1945</v>
      </c>
      <c r="F51" s="795"/>
      <c r="G51" s="795"/>
      <c r="H51" s="791"/>
      <c r="I51" s="792"/>
      <c r="J51" s="787"/>
      <c r="K51" s="845"/>
      <c r="L51" s="787"/>
      <c r="M51" s="845"/>
      <c r="N51" s="787"/>
      <c r="O51" s="845"/>
      <c r="P51" s="787"/>
      <c r="Q51" s="845"/>
      <c r="R51" s="787"/>
      <c r="S51" s="845"/>
      <c r="T51" s="787"/>
      <c r="U51" s="845"/>
      <c r="V51" s="787"/>
      <c r="W51" s="845"/>
      <c r="X51" s="787"/>
      <c r="Y51" s="845"/>
      <c r="Z51" s="787"/>
      <c r="AA51" s="845"/>
      <c r="AB51" s="787"/>
      <c r="AC51" s="845"/>
      <c r="AD51" s="846"/>
      <c r="AE51" s="847"/>
      <c r="AF51" s="787"/>
      <c r="AG51" s="845"/>
      <c r="AH51" s="787"/>
      <c r="AI51" s="845"/>
      <c r="AJ51" s="787"/>
      <c r="AK51" s="845"/>
      <c r="AL51" s="787"/>
      <c r="AM51" s="845"/>
      <c r="AN51" s="787"/>
      <c r="AO51" s="845"/>
      <c r="AP51" s="787"/>
      <c r="AQ51" s="845"/>
      <c r="AR51" s="787"/>
      <c r="AS51" s="845"/>
      <c r="AT51" s="787"/>
      <c r="AU51" s="787"/>
      <c r="AV51" s="848"/>
    </row>
    <row r="52" spans="1:48" s="788" customFormat="1" ht="30" customHeight="1" x14ac:dyDescent="0.25">
      <c r="A52" s="780"/>
      <c r="B52" s="835" t="s">
        <v>27</v>
      </c>
      <c r="C52" s="836" t="s">
        <v>231</v>
      </c>
      <c r="D52" s="837" t="s">
        <v>1965</v>
      </c>
      <c r="E52" s="838" t="s">
        <v>1966</v>
      </c>
      <c r="F52" s="839" t="s">
        <v>728</v>
      </c>
      <c r="G52" s="840">
        <v>1</v>
      </c>
      <c r="H52" s="841">
        <v>13087</v>
      </c>
      <c r="I52" s="842">
        <f>ROUND(H52*G52,2)</f>
        <v>13087</v>
      </c>
      <c r="J52" s="280"/>
      <c r="K52" s="287">
        <f>ROUND(J52*$H52,2)</f>
        <v>0</v>
      </c>
      <c r="L52" s="280"/>
      <c r="M52" s="287">
        <f>ROUND(L52*$H52,2)</f>
        <v>0</v>
      </c>
      <c r="N52" s="280"/>
      <c r="O52" s="287">
        <f>ROUND(N52*$H52,2)</f>
        <v>0</v>
      </c>
      <c r="P52" s="280"/>
      <c r="Q52" s="287">
        <f>ROUND(P52*$H52,2)</f>
        <v>0</v>
      </c>
      <c r="R52" s="280"/>
      <c r="S52" s="287">
        <f>ROUND(R52*$H52,2)</f>
        <v>0</v>
      </c>
      <c r="T52" s="280"/>
      <c r="U52" s="287">
        <f>ROUND(T52*$H52,2)</f>
        <v>0</v>
      </c>
      <c r="V52" s="280"/>
      <c r="W52" s="287">
        <f>ROUND(V52*$H52,2)</f>
        <v>0</v>
      </c>
      <c r="X52" s="280"/>
      <c r="Y52" s="287">
        <f>ROUND(X52*$H52,2)</f>
        <v>0</v>
      </c>
      <c r="Z52" s="280"/>
      <c r="AA52" s="287">
        <f>ROUND(Z52*$H52,2)</f>
        <v>0</v>
      </c>
      <c r="AB52" s="280"/>
      <c r="AC52" s="287">
        <f>ROUND(AB52*$H52,2)</f>
        <v>0</v>
      </c>
      <c r="AD52" s="779"/>
      <c r="AE52" s="527">
        <f>ROUND(AD52*$H52,2)</f>
        <v>0</v>
      </c>
      <c r="AF52" s="280"/>
      <c r="AG52" s="287">
        <f>ROUND(AF52*$H52,2)</f>
        <v>0</v>
      </c>
      <c r="AH52" s="280"/>
      <c r="AI52" s="287">
        <f>ROUND(AH52*$H52,2)</f>
        <v>0</v>
      </c>
      <c r="AJ52" s="280"/>
      <c r="AK52" s="287">
        <f>ROUND(AJ52*$H52,2)</f>
        <v>0</v>
      </c>
      <c r="AL52" s="280"/>
      <c r="AM52" s="287">
        <f>ROUND(AL52*$H52,2)</f>
        <v>0</v>
      </c>
      <c r="AN52" s="280"/>
      <c r="AO52" s="287">
        <f>ROUND(AN52*$H52,2)</f>
        <v>0</v>
      </c>
      <c r="AP52" s="280"/>
      <c r="AQ52" s="287">
        <f>ROUND(AP52*$H52,2)</f>
        <v>0</v>
      </c>
      <c r="AR52" s="280">
        <f>SUM(J52,L52,N52,P52,R52,T52,V52,X52,Z52,AB52,AD52,AF52,AH52,AJ52,AL52,AN52,AP52)</f>
        <v>0</v>
      </c>
      <c r="AS52" s="287">
        <f>AR52*$H52</f>
        <v>0</v>
      </c>
      <c r="AT52" s="280">
        <f>$G52-AR52</f>
        <v>1</v>
      </c>
      <c r="AU52" s="458">
        <f>AT52*$H52</f>
        <v>13087</v>
      </c>
      <c r="AV52" s="496">
        <f t="shared" ref="AV52" si="82">AU52/I52</f>
        <v>1</v>
      </c>
    </row>
    <row r="53" spans="1:48" s="788" customFormat="1" ht="30" customHeight="1" x14ac:dyDescent="0.25">
      <c r="A53" s="780"/>
      <c r="B53" s="843"/>
      <c r="C53" s="694" t="s">
        <v>1113</v>
      </c>
      <c r="D53" s="795"/>
      <c r="E53" s="844" t="s">
        <v>1948</v>
      </c>
      <c r="F53" s="795"/>
      <c r="G53" s="795"/>
      <c r="H53" s="791"/>
      <c r="I53" s="792"/>
      <c r="J53" s="787"/>
      <c r="K53" s="845"/>
      <c r="L53" s="787"/>
      <c r="M53" s="845"/>
      <c r="N53" s="787"/>
      <c r="O53" s="845"/>
      <c r="P53" s="787"/>
      <c r="Q53" s="845"/>
      <c r="R53" s="787"/>
      <c r="S53" s="845"/>
      <c r="T53" s="787"/>
      <c r="U53" s="845"/>
      <c r="V53" s="787"/>
      <c r="W53" s="845"/>
      <c r="X53" s="787"/>
      <c r="Y53" s="845"/>
      <c r="Z53" s="787"/>
      <c r="AA53" s="845"/>
      <c r="AB53" s="787"/>
      <c r="AC53" s="845"/>
      <c r="AD53" s="846"/>
      <c r="AE53" s="847"/>
      <c r="AF53" s="787"/>
      <c r="AG53" s="845"/>
      <c r="AH53" s="787"/>
      <c r="AI53" s="845"/>
      <c r="AJ53" s="787"/>
      <c r="AK53" s="845"/>
      <c r="AL53" s="787"/>
      <c r="AM53" s="845"/>
      <c r="AN53" s="787"/>
      <c r="AO53" s="845"/>
      <c r="AP53" s="787"/>
      <c r="AQ53" s="845"/>
      <c r="AR53" s="787"/>
      <c r="AS53" s="845"/>
      <c r="AT53" s="787"/>
      <c r="AU53" s="787"/>
      <c r="AV53" s="848"/>
    </row>
    <row r="54" spans="1:48" s="788" customFormat="1" ht="30" customHeight="1" x14ac:dyDescent="0.25">
      <c r="A54" s="780"/>
      <c r="B54" s="835" t="s">
        <v>27</v>
      </c>
      <c r="C54" s="836" t="s">
        <v>231</v>
      </c>
      <c r="D54" s="837" t="s">
        <v>1967</v>
      </c>
      <c r="E54" s="838" t="s">
        <v>1968</v>
      </c>
      <c r="F54" s="839" t="s">
        <v>728</v>
      </c>
      <c r="G54" s="840">
        <v>3</v>
      </c>
      <c r="H54" s="841">
        <v>116504.8</v>
      </c>
      <c r="I54" s="842">
        <f>ROUND(H54*G54,2)</f>
        <v>349514.4</v>
      </c>
      <c r="J54" s="280"/>
      <c r="K54" s="287">
        <f>ROUND(J54*$H54,2)</f>
        <v>0</v>
      </c>
      <c r="L54" s="280"/>
      <c r="M54" s="287">
        <f>ROUND(L54*$H54,2)</f>
        <v>0</v>
      </c>
      <c r="N54" s="280"/>
      <c r="O54" s="287">
        <f>ROUND(N54*$H54,2)</f>
        <v>0</v>
      </c>
      <c r="P54" s="280"/>
      <c r="Q54" s="287">
        <f>ROUND(P54*$H54,2)</f>
        <v>0</v>
      </c>
      <c r="R54" s="280"/>
      <c r="S54" s="287">
        <f>ROUND(R54*$H54,2)</f>
        <v>0</v>
      </c>
      <c r="T54" s="280"/>
      <c r="U54" s="287">
        <f>ROUND(T54*$H54,2)</f>
        <v>0</v>
      </c>
      <c r="V54" s="280"/>
      <c r="W54" s="287">
        <f>ROUND(V54*$H54,2)</f>
        <v>0</v>
      </c>
      <c r="X54" s="280"/>
      <c r="Y54" s="287">
        <f>ROUND(X54*$H54,2)</f>
        <v>0</v>
      </c>
      <c r="Z54" s="280"/>
      <c r="AA54" s="287">
        <f>ROUND(Z54*$H54,2)</f>
        <v>0</v>
      </c>
      <c r="AB54" s="280"/>
      <c r="AC54" s="287">
        <f>ROUND(AB54*$H54,2)</f>
        <v>0</v>
      </c>
      <c r="AD54" s="779"/>
      <c r="AE54" s="527">
        <f>ROUND(AD54*$H54,2)</f>
        <v>0</v>
      </c>
      <c r="AF54" s="280"/>
      <c r="AG54" s="287">
        <f>ROUND(AF54*$H54,2)</f>
        <v>0</v>
      </c>
      <c r="AH54" s="280"/>
      <c r="AI54" s="287">
        <f>ROUND(AH54*$H54,2)</f>
        <v>0</v>
      </c>
      <c r="AJ54" s="280"/>
      <c r="AK54" s="287">
        <f>ROUND(AJ54*$H54,2)</f>
        <v>0</v>
      </c>
      <c r="AL54" s="280"/>
      <c r="AM54" s="287">
        <f>ROUND(AL54*$H54,2)</f>
        <v>0</v>
      </c>
      <c r="AN54" s="280"/>
      <c r="AO54" s="287">
        <f>ROUND(AN54*$H54,2)</f>
        <v>0</v>
      </c>
      <c r="AP54" s="280"/>
      <c r="AQ54" s="287">
        <f>ROUND(AP54*$H54,2)</f>
        <v>0</v>
      </c>
      <c r="AR54" s="280">
        <f>SUM(J54,L54,N54,P54,R54,T54,V54,X54,Z54,AB54,AD54,AF54,AH54,AJ54,AL54,AN54,AP54)</f>
        <v>0</v>
      </c>
      <c r="AS54" s="287">
        <f>AR54*$H54</f>
        <v>0</v>
      </c>
      <c r="AT54" s="280">
        <f>$G54-AR54</f>
        <v>3</v>
      </c>
      <c r="AU54" s="458">
        <f>AT54*$H54</f>
        <v>349514.4</v>
      </c>
      <c r="AV54" s="496">
        <f t="shared" ref="AV54" si="83">AU54/I54</f>
        <v>1</v>
      </c>
    </row>
    <row r="55" spans="1:48" s="788" customFormat="1" ht="30" customHeight="1" x14ac:dyDescent="0.25">
      <c r="A55" s="780"/>
      <c r="B55" s="843"/>
      <c r="C55" s="694" t="s">
        <v>1113</v>
      </c>
      <c r="D55" s="795"/>
      <c r="E55" s="844" t="s">
        <v>1969</v>
      </c>
      <c r="F55" s="795"/>
      <c r="G55" s="795"/>
      <c r="H55" s="791"/>
      <c r="I55" s="792"/>
      <c r="J55" s="787"/>
      <c r="K55" s="845"/>
      <c r="L55" s="787"/>
      <c r="M55" s="845"/>
      <c r="N55" s="787"/>
      <c r="O55" s="845"/>
      <c r="P55" s="787"/>
      <c r="Q55" s="845"/>
      <c r="R55" s="787"/>
      <c r="S55" s="845"/>
      <c r="T55" s="787"/>
      <c r="U55" s="845"/>
      <c r="V55" s="787"/>
      <c r="W55" s="845"/>
      <c r="X55" s="787"/>
      <c r="Y55" s="845"/>
      <c r="Z55" s="787"/>
      <c r="AA55" s="845"/>
      <c r="AB55" s="787"/>
      <c r="AC55" s="845"/>
      <c r="AD55" s="846"/>
      <c r="AE55" s="847"/>
      <c r="AF55" s="787"/>
      <c r="AG55" s="845"/>
      <c r="AH55" s="787"/>
      <c r="AI55" s="845"/>
      <c r="AJ55" s="787"/>
      <c r="AK55" s="845"/>
      <c r="AL55" s="787"/>
      <c r="AM55" s="845"/>
      <c r="AN55" s="787"/>
      <c r="AO55" s="845"/>
      <c r="AP55" s="787"/>
      <c r="AQ55" s="845"/>
      <c r="AR55" s="787"/>
      <c r="AS55" s="845"/>
      <c r="AT55" s="787"/>
      <c r="AU55" s="787"/>
      <c r="AV55" s="848"/>
    </row>
    <row r="56" spans="1:48" s="788" customFormat="1" ht="30" customHeight="1" x14ac:dyDescent="0.25">
      <c r="A56" s="780"/>
      <c r="B56" s="835" t="s">
        <v>27</v>
      </c>
      <c r="C56" s="836" t="s">
        <v>231</v>
      </c>
      <c r="D56" s="837" t="s">
        <v>1970</v>
      </c>
      <c r="E56" s="838" t="s">
        <v>1971</v>
      </c>
      <c r="F56" s="839" t="s">
        <v>728</v>
      </c>
      <c r="G56" s="840">
        <v>1</v>
      </c>
      <c r="H56" s="841">
        <v>8750.1</v>
      </c>
      <c r="I56" s="842">
        <f>ROUND(H56*G56,2)</f>
        <v>8750.1</v>
      </c>
      <c r="J56" s="280"/>
      <c r="K56" s="287">
        <f>ROUND(J56*$H56,2)</f>
        <v>0</v>
      </c>
      <c r="L56" s="280"/>
      <c r="M56" s="287">
        <f>ROUND(L56*$H56,2)</f>
        <v>0</v>
      </c>
      <c r="N56" s="280"/>
      <c r="O56" s="287">
        <f>ROUND(N56*$H56,2)</f>
        <v>0</v>
      </c>
      <c r="P56" s="280"/>
      <c r="Q56" s="287">
        <f>ROUND(P56*$H56,2)</f>
        <v>0</v>
      </c>
      <c r="R56" s="280"/>
      <c r="S56" s="287">
        <f>ROUND(R56*$H56,2)</f>
        <v>0</v>
      </c>
      <c r="T56" s="280"/>
      <c r="U56" s="287">
        <f>ROUND(T56*$H56,2)</f>
        <v>0</v>
      </c>
      <c r="V56" s="280"/>
      <c r="W56" s="287">
        <f>ROUND(V56*$H56,2)</f>
        <v>0</v>
      </c>
      <c r="X56" s="280"/>
      <c r="Y56" s="287">
        <f>ROUND(X56*$H56,2)</f>
        <v>0</v>
      </c>
      <c r="Z56" s="280"/>
      <c r="AA56" s="287">
        <f>ROUND(Z56*$H56,2)</f>
        <v>0</v>
      </c>
      <c r="AB56" s="280"/>
      <c r="AC56" s="287">
        <f>ROUND(AB56*$H56,2)</f>
        <v>0</v>
      </c>
      <c r="AD56" s="779"/>
      <c r="AE56" s="527">
        <f>ROUND(AD56*$H56,2)</f>
        <v>0</v>
      </c>
      <c r="AF56" s="280"/>
      <c r="AG56" s="287">
        <f>ROUND(AF56*$H56,2)</f>
        <v>0</v>
      </c>
      <c r="AH56" s="280"/>
      <c r="AI56" s="287">
        <f>ROUND(AH56*$H56,2)</f>
        <v>0</v>
      </c>
      <c r="AJ56" s="280"/>
      <c r="AK56" s="287">
        <f>ROUND(AJ56*$H56,2)</f>
        <v>0</v>
      </c>
      <c r="AL56" s="280"/>
      <c r="AM56" s="287">
        <f>ROUND(AL56*$H56,2)</f>
        <v>0</v>
      </c>
      <c r="AN56" s="280"/>
      <c r="AO56" s="287">
        <f>ROUND(AN56*$H56,2)</f>
        <v>0</v>
      </c>
      <c r="AP56" s="280"/>
      <c r="AQ56" s="287">
        <f>ROUND(AP56*$H56,2)</f>
        <v>0</v>
      </c>
      <c r="AR56" s="280">
        <f>SUM(J56,L56,N56,P56,R56,T56,V56,X56,Z56,AB56,AD56,AF56,AH56,AJ56,AL56,AN56,AP56)</f>
        <v>0</v>
      </c>
      <c r="AS56" s="287">
        <f>AR56*$H56</f>
        <v>0</v>
      </c>
      <c r="AT56" s="280">
        <f>$G56-AR56</f>
        <v>1</v>
      </c>
      <c r="AU56" s="458">
        <f>AT56*$H56</f>
        <v>8750.1</v>
      </c>
      <c r="AV56" s="496">
        <f t="shared" ref="AV56" si="84">AU56/I56</f>
        <v>1</v>
      </c>
    </row>
    <row r="57" spans="1:48" s="788" customFormat="1" ht="30" customHeight="1" x14ac:dyDescent="0.25">
      <c r="A57" s="780"/>
      <c r="B57" s="843"/>
      <c r="C57" s="694" t="s">
        <v>1113</v>
      </c>
      <c r="D57" s="795"/>
      <c r="E57" s="844" t="s">
        <v>1972</v>
      </c>
      <c r="F57" s="795"/>
      <c r="G57" s="795"/>
      <c r="H57" s="791"/>
      <c r="I57" s="792"/>
      <c r="J57" s="787"/>
      <c r="K57" s="845"/>
      <c r="L57" s="787"/>
      <c r="M57" s="845"/>
      <c r="N57" s="787"/>
      <c r="O57" s="845"/>
      <c r="P57" s="787"/>
      <c r="Q57" s="845"/>
      <c r="R57" s="787"/>
      <c r="S57" s="845"/>
      <c r="T57" s="787"/>
      <c r="U57" s="845"/>
      <c r="V57" s="787"/>
      <c r="W57" s="845"/>
      <c r="X57" s="787"/>
      <c r="Y57" s="845"/>
      <c r="Z57" s="787"/>
      <c r="AA57" s="845"/>
      <c r="AB57" s="787"/>
      <c r="AC57" s="845"/>
      <c r="AD57" s="846"/>
      <c r="AE57" s="847"/>
      <c r="AF57" s="787"/>
      <c r="AG57" s="845"/>
      <c r="AH57" s="787"/>
      <c r="AI57" s="845"/>
      <c r="AJ57" s="787"/>
      <c r="AK57" s="845"/>
      <c r="AL57" s="787"/>
      <c r="AM57" s="845"/>
      <c r="AN57" s="787"/>
      <c r="AO57" s="845"/>
      <c r="AP57" s="787"/>
      <c r="AQ57" s="845"/>
      <c r="AR57" s="787"/>
      <c r="AS57" s="845"/>
      <c r="AT57" s="787"/>
      <c r="AU57" s="787"/>
      <c r="AV57" s="848"/>
    </row>
    <row r="58" spans="1:48" s="788" customFormat="1" ht="30" customHeight="1" x14ac:dyDescent="0.25">
      <c r="A58" s="780"/>
      <c r="B58" s="835" t="s">
        <v>27</v>
      </c>
      <c r="C58" s="836" t="s">
        <v>231</v>
      </c>
      <c r="D58" s="837" t="s">
        <v>1973</v>
      </c>
      <c r="E58" s="838" t="s">
        <v>1974</v>
      </c>
      <c r="F58" s="839" t="s">
        <v>728</v>
      </c>
      <c r="G58" s="840">
        <v>1</v>
      </c>
      <c r="H58" s="841">
        <v>76832.899999999994</v>
      </c>
      <c r="I58" s="842">
        <f>ROUND(H58*G58,2)</f>
        <v>76832.899999999994</v>
      </c>
      <c r="J58" s="280"/>
      <c r="K58" s="287">
        <f>ROUND(J58*$H58,2)</f>
        <v>0</v>
      </c>
      <c r="L58" s="280"/>
      <c r="M58" s="287">
        <f>ROUND(L58*$H58,2)</f>
        <v>0</v>
      </c>
      <c r="N58" s="280"/>
      <c r="O58" s="287">
        <f>ROUND(N58*$H58,2)</f>
        <v>0</v>
      </c>
      <c r="P58" s="280"/>
      <c r="Q58" s="287">
        <f>ROUND(P58*$H58,2)</f>
        <v>0</v>
      </c>
      <c r="R58" s="280"/>
      <c r="S58" s="287">
        <f>ROUND(R58*$H58,2)</f>
        <v>0</v>
      </c>
      <c r="T58" s="280"/>
      <c r="U58" s="287">
        <f>ROUND(T58*$H58,2)</f>
        <v>0</v>
      </c>
      <c r="V58" s="280"/>
      <c r="W58" s="287">
        <f>ROUND(V58*$H58,2)</f>
        <v>0</v>
      </c>
      <c r="X58" s="280"/>
      <c r="Y58" s="287">
        <f>ROUND(X58*$H58,2)</f>
        <v>0</v>
      </c>
      <c r="Z58" s="280"/>
      <c r="AA58" s="287">
        <f>ROUND(Z58*$H58,2)</f>
        <v>0</v>
      </c>
      <c r="AB58" s="280"/>
      <c r="AC58" s="287">
        <f>ROUND(AB58*$H58,2)</f>
        <v>0</v>
      </c>
      <c r="AD58" s="779"/>
      <c r="AE58" s="527">
        <f>ROUND(AD58*$H58,2)</f>
        <v>0</v>
      </c>
      <c r="AF58" s="280"/>
      <c r="AG58" s="287">
        <f>ROUND(AF58*$H58,2)</f>
        <v>0</v>
      </c>
      <c r="AH58" s="280"/>
      <c r="AI58" s="287">
        <f>ROUND(AH58*$H58,2)</f>
        <v>0</v>
      </c>
      <c r="AJ58" s="280"/>
      <c r="AK58" s="287">
        <f>ROUND(AJ58*$H58,2)</f>
        <v>0</v>
      </c>
      <c r="AL58" s="280"/>
      <c r="AM58" s="287">
        <f>ROUND(AL58*$H58,2)</f>
        <v>0</v>
      </c>
      <c r="AN58" s="280"/>
      <c r="AO58" s="287">
        <f>ROUND(AN58*$H58,2)</f>
        <v>0</v>
      </c>
      <c r="AP58" s="280"/>
      <c r="AQ58" s="287">
        <f>ROUND(AP58*$H58,2)</f>
        <v>0</v>
      </c>
      <c r="AR58" s="280">
        <f>SUM(J58,L58,N58,P58,R58,T58,V58,X58,Z58,AB58,AD58,AF58,AH58,AJ58,AL58,AN58,AP58)</f>
        <v>0</v>
      </c>
      <c r="AS58" s="287">
        <f>AR58*$H58</f>
        <v>0</v>
      </c>
      <c r="AT58" s="280">
        <f>$G58-AR58</f>
        <v>1</v>
      </c>
      <c r="AU58" s="458">
        <f>AT58*$H58</f>
        <v>76832.899999999994</v>
      </c>
      <c r="AV58" s="496">
        <f t="shared" ref="AV58" si="85">AU58/I58</f>
        <v>1</v>
      </c>
    </row>
    <row r="59" spans="1:48" s="788" customFormat="1" ht="30" customHeight="1" x14ac:dyDescent="0.25">
      <c r="A59" s="780"/>
      <c r="B59" s="843"/>
      <c r="C59" s="694" t="s">
        <v>1113</v>
      </c>
      <c r="D59" s="795"/>
      <c r="E59" s="844" t="s">
        <v>1975</v>
      </c>
      <c r="F59" s="795"/>
      <c r="G59" s="795"/>
      <c r="H59" s="791"/>
      <c r="I59" s="792"/>
      <c r="J59" s="787"/>
      <c r="K59" s="845"/>
      <c r="L59" s="787"/>
      <c r="M59" s="845"/>
      <c r="N59" s="787"/>
      <c r="O59" s="845"/>
      <c r="P59" s="787"/>
      <c r="Q59" s="845"/>
      <c r="R59" s="787"/>
      <c r="S59" s="845"/>
      <c r="T59" s="787"/>
      <c r="U59" s="845"/>
      <c r="V59" s="787"/>
      <c r="W59" s="845"/>
      <c r="X59" s="787"/>
      <c r="Y59" s="845"/>
      <c r="Z59" s="787"/>
      <c r="AA59" s="845"/>
      <c r="AB59" s="787"/>
      <c r="AC59" s="845"/>
      <c r="AD59" s="846"/>
      <c r="AE59" s="847"/>
      <c r="AF59" s="787"/>
      <c r="AG59" s="845"/>
      <c r="AH59" s="787"/>
      <c r="AI59" s="845"/>
      <c r="AJ59" s="787"/>
      <c r="AK59" s="845"/>
      <c r="AL59" s="787"/>
      <c r="AM59" s="845"/>
      <c r="AN59" s="787"/>
      <c r="AO59" s="845"/>
      <c r="AP59" s="787"/>
      <c r="AQ59" s="845"/>
      <c r="AR59" s="787"/>
      <c r="AS59" s="845"/>
      <c r="AT59" s="787"/>
      <c r="AU59" s="787"/>
      <c r="AV59" s="848"/>
    </row>
    <row r="60" spans="1:48" s="788" customFormat="1" ht="30" customHeight="1" x14ac:dyDescent="0.25">
      <c r="A60" s="780"/>
      <c r="B60" s="835" t="s">
        <v>27</v>
      </c>
      <c r="C60" s="836" t="s">
        <v>231</v>
      </c>
      <c r="D60" s="837" t="s">
        <v>1976</v>
      </c>
      <c r="E60" s="838" t="s">
        <v>1977</v>
      </c>
      <c r="F60" s="839" t="s">
        <v>728</v>
      </c>
      <c r="G60" s="840">
        <v>1</v>
      </c>
      <c r="H60" s="841">
        <v>8750.1</v>
      </c>
      <c r="I60" s="842">
        <f>ROUND(H60*G60,2)</f>
        <v>8750.1</v>
      </c>
      <c r="J60" s="280"/>
      <c r="K60" s="287">
        <f>ROUND(J60*$H60,2)</f>
        <v>0</v>
      </c>
      <c r="L60" s="280"/>
      <c r="M60" s="287">
        <f>ROUND(L60*$H60,2)</f>
        <v>0</v>
      </c>
      <c r="N60" s="280"/>
      <c r="O60" s="287">
        <f>ROUND(N60*$H60,2)</f>
        <v>0</v>
      </c>
      <c r="P60" s="280"/>
      <c r="Q60" s="287">
        <f>ROUND(P60*$H60,2)</f>
        <v>0</v>
      </c>
      <c r="R60" s="280"/>
      <c r="S60" s="287">
        <f>ROUND(R60*$H60,2)</f>
        <v>0</v>
      </c>
      <c r="T60" s="280"/>
      <c r="U60" s="287">
        <f>ROUND(T60*$H60,2)</f>
        <v>0</v>
      </c>
      <c r="V60" s="280"/>
      <c r="W60" s="287">
        <f>ROUND(V60*$H60,2)</f>
        <v>0</v>
      </c>
      <c r="X60" s="280"/>
      <c r="Y60" s="287">
        <f>ROUND(X60*$H60,2)</f>
        <v>0</v>
      </c>
      <c r="Z60" s="280"/>
      <c r="AA60" s="287">
        <f>ROUND(Z60*$H60,2)</f>
        <v>0</v>
      </c>
      <c r="AB60" s="280"/>
      <c r="AC60" s="287">
        <f>ROUND(AB60*$H60,2)</f>
        <v>0</v>
      </c>
      <c r="AD60" s="779"/>
      <c r="AE60" s="527">
        <f>ROUND(AD60*$H60,2)</f>
        <v>0</v>
      </c>
      <c r="AF60" s="280"/>
      <c r="AG60" s="287">
        <f>ROUND(AF60*$H60,2)</f>
        <v>0</v>
      </c>
      <c r="AH60" s="280"/>
      <c r="AI60" s="287">
        <f>ROUND(AH60*$H60,2)</f>
        <v>0</v>
      </c>
      <c r="AJ60" s="280"/>
      <c r="AK60" s="287">
        <f>ROUND(AJ60*$H60,2)</f>
        <v>0</v>
      </c>
      <c r="AL60" s="280"/>
      <c r="AM60" s="287">
        <f>ROUND(AL60*$H60,2)</f>
        <v>0</v>
      </c>
      <c r="AN60" s="280"/>
      <c r="AO60" s="287">
        <f>ROUND(AN60*$H60,2)</f>
        <v>0</v>
      </c>
      <c r="AP60" s="280"/>
      <c r="AQ60" s="287">
        <f>ROUND(AP60*$H60,2)</f>
        <v>0</v>
      </c>
      <c r="AR60" s="280">
        <f>SUM(J60,L60,N60,P60,R60,T60,V60,X60,Z60,AB60,AD60,AF60,AH60,AJ60,AL60,AN60,AP60)</f>
        <v>0</v>
      </c>
      <c r="AS60" s="287">
        <f>AR60*$H60</f>
        <v>0</v>
      </c>
      <c r="AT60" s="280">
        <f>$G60-AR60</f>
        <v>1</v>
      </c>
      <c r="AU60" s="458">
        <f>AT60*$H60</f>
        <v>8750.1</v>
      </c>
      <c r="AV60" s="496">
        <f t="shared" ref="AV60" si="86">AU60/I60</f>
        <v>1</v>
      </c>
    </row>
    <row r="61" spans="1:48" s="788" customFormat="1" ht="30" customHeight="1" x14ac:dyDescent="0.25">
      <c r="A61" s="780"/>
      <c r="B61" s="843"/>
      <c r="C61" s="694" t="s">
        <v>1113</v>
      </c>
      <c r="D61" s="795"/>
      <c r="E61" s="844" t="s">
        <v>1978</v>
      </c>
      <c r="F61" s="795"/>
      <c r="G61" s="795"/>
      <c r="H61" s="791"/>
      <c r="I61" s="792"/>
      <c r="J61" s="787"/>
      <c r="K61" s="845"/>
      <c r="L61" s="787"/>
      <c r="M61" s="845"/>
      <c r="N61" s="787"/>
      <c r="O61" s="845"/>
      <c r="P61" s="787"/>
      <c r="Q61" s="845"/>
      <c r="R61" s="787"/>
      <c r="S61" s="845"/>
      <c r="T61" s="787"/>
      <c r="U61" s="845"/>
      <c r="V61" s="787"/>
      <c r="W61" s="845"/>
      <c r="X61" s="787"/>
      <c r="Y61" s="845"/>
      <c r="Z61" s="787"/>
      <c r="AA61" s="845"/>
      <c r="AB61" s="787"/>
      <c r="AC61" s="845"/>
      <c r="AD61" s="846"/>
      <c r="AE61" s="847"/>
      <c r="AF61" s="787"/>
      <c r="AG61" s="845"/>
      <c r="AH61" s="787"/>
      <c r="AI61" s="845"/>
      <c r="AJ61" s="787"/>
      <c r="AK61" s="845"/>
      <c r="AL61" s="787"/>
      <c r="AM61" s="845"/>
      <c r="AN61" s="787"/>
      <c r="AO61" s="845"/>
      <c r="AP61" s="787"/>
      <c r="AQ61" s="845"/>
      <c r="AR61" s="787"/>
      <c r="AS61" s="845"/>
      <c r="AT61" s="787"/>
      <c r="AU61" s="787"/>
      <c r="AV61" s="848"/>
    </row>
    <row r="62" spans="1:48" s="788" customFormat="1" ht="30" customHeight="1" x14ac:dyDescent="0.25">
      <c r="A62" s="780"/>
      <c r="B62" s="835" t="s">
        <v>27</v>
      </c>
      <c r="C62" s="836" t="s">
        <v>231</v>
      </c>
      <c r="D62" s="837" t="s">
        <v>1979</v>
      </c>
      <c r="E62" s="838" t="s">
        <v>1980</v>
      </c>
      <c r="F62" s="839" t="s">
        <v>728</v>
      </c>
      <c r="G62" s="840">
        <v>1</v>
      </c>
      <c r="H62" s="841">
        <v>9433.7999999999993</v>
      </c>
      <c r="I62" s="842">
        <f>ROUND(H62*G62,2)</f>
        <v>9433.7999999999993</v>
      </c>
      <c r="J62" s="280"/>
      <c r="K62" s="287">
        <f>ROUND(J62*$H62,2)</f>
        <v>0</v>
      </c>
      <c r="L62" s="280"/>
      <c r="M62" s="287">
        <f>ROUND(L62*$H62,2)</f>
        <v>0</v>
      </c>
      <c r="N62" s="280"/>
      <c r="O62" s="287">
        <f>ROUND(N62*$H62,2)</f>
        <v>0</v>
      </c>
      <c r="P62" s="280"/>
      <c r="Q62" s="287">
        <f>ROUND(P62*$H62,2)</f>
        <v>0</v>
      </c>
      <c r="R62" s="280"/>
      <c r="S62" s="287">
        <f>ROUND(R62*$H62,2)</f>
        <v>0</v>
      </c>
      <c r="T62" s="280"/>
      <c r="U62" s="287">
        <f>ROUND(T62*$H62,2)</f>
        <v>0</v>
      </c>
      <c r="V62" s="280"/>
      <c r="W62" s="287">
        <f>ROUND(V62*$H62,2)</f>
        <v>0</v>
      </c>
      <c r="X62" s="280"/>
      <c r="Y62" s="287">
        <f>ROUND(X62*$H62,2)</f>
        <v>0</v>
      </c>
      <c r="Z62" s="280"/>
      <c r="AA62" s="287">
        <f>ROUND(Z62*$H62,2)</f>
        <v>0</v>
      </c>
      <c r="AB62" s="280"/>
      <c r="AC62" s="287">
        <f>ROUND(AB62*$H62,2)</f>
        <v>0</v>
      </c>
      <c r="AD62" s="779"/>
      <c r="AE62" s="527">
        <f>ROUND(AD62*$H62,2)</f>
        <v>0</v>
      </c>
      <c r="AF62" s="280"/>
      <c r="AG62" s="287">
        <f>ROUND(AF62*$H62,2)</f>
        <v>0</v>
      </c>
      <c r="AH62" s="280"/>
      <c r="AI62" s="287">
        <f>ROUND(AH62*$H62,2)</f>
        <v>0</v>
      </c>
      <c r="AJ62" s="280"/>
      <c r="AK62" s="287">
        <f>ROUND(AJ62*$H62,2)</f>
        <v>0</v>
      </c>
      <c r="AL62" s="280"/>
      <c r="AM62" s="287">
        <f>ROUND(AL62*$H62,2)</f>
        <v>0</v>
      </c>
      <c r="AN62" s="280"/>
      <c r="AO62" s="287">
        <f>ROUND(AN62*$H62,2)</f>
        <v>0</v>
      </c>
      <c r="AP62" s="280"/>
      <c r="AQ62" s="287">
        <f>ROUND(AP62*$H62,2)</f>
        <v>0</v>
      </c>
      <c r="AR62" s="280">
        <f>SUM(J62,L62,N62,P62,R62,T62,V62,X62,Z62,AB62,AD62,AF62,AH62,AJ62,AL62,AN62,AP62)</f>
        <v>0</v>
      </c>
      <c r="AS62" s="287">
        <f>AR62*$H62</f>
        <v>0</v>
      </c>
      <c r="AT62" s="280">
        <f>$G62-AR62</f>
        <v>1</v>
      </c>
      <c r="AU62" s="458">
        <f>AT62*$H62</f>
        <v>9433.7999999999993</v>
      </c>
      <c r="AV62" s="496">
        <f t="shared" ref="AV62" si="87">AU62/I62</f>
        <v>1</v>
      </c>
    </row>
    <row r="63" spans="1:48" s="788" customFormat="1" ht="30" customHeight="1" x14ac:dyDescent="0.25">
      <c r="A63" s="780"/>
      <c r="B63" s="843"/>
      <c r="C63" s="694" t="s">
        <v>1113</v>
      </c>
      <c r="D63" s="795"/>
      <c r="E63" s="844" t="s">
        <v>1981</v>
      </c>
      <c r="F63" s="795"/>
      <c r="G63" s="795"/>
      <c r="H63" s="791"/>
      <c r="I63" s="792"/>
      <c r="J63" s="787"/>
      <c r="K63" s="845"/>
      <c r="L63" s="787"/>
      <c r="M63" s="845"/>
      <c r="N63" s="787"/>
      <c r="O63" s="845"/>
      <c r="P63" s="787"/>
      <c r="Q63" s="845"/>
      <c r="R63" s="787"/>
      <c r="S63" s="845"/>
      <c r="T63" s="787"/>
      <c r="U63" s="845"/>
      <c r="V63" s="787"/>
      <c r="W63" s="845"/>
      <c r="X63" s="787"/>
      <c r="Y63" s="845"/>
      <c r="Z63" s="787"/>
      <c r="AA63" s="845"/>
      <c r="AB63" s="787"/>
      <c r="AC63" s="845"/>
      <c r="AD63" s="846"/>
      <c r="AE63" s="847"/>
      <c r="AF63" s="787"/>
      <c r="AG63" s="845"/>
      <c r="AH63" s="787"/>
      <c r="AI63" s="845"/>
      <c r="AJ63" s="787"/>
      <c r="AK63" s="845"/>
      <c r="AL63" s="787"/>
      <c r="AM63" s="845"/>
      <c r="AN63" s="787"/>
      <c r="AO63" s="845"/>
      <c r="AP63" s="787"/>
      <c r="AQ63" s="845"/>
      <c r="AR63" s="787"/>
      <c r="AS63" s="845"/>
      <c r="AT63" s="787"/>
      <c r="AU63" s="787"/>
      <c r="AV63" s="848"/>
    </row>
    <row r="64" spans="1:48" s="788" customFormat="1" ht="30" customHeight="1" x14ac:dyDescent="0.25">
      <c r="A64" s="780"/>
      <c r="B64" s="835" t="s">
        <v>27</v>
      </c>
      <c r="C64" s="836" t="s">
        <v>231</v>
      </c>
      <c r="D64" s="837" t="s">
        <v>1982</v>
      </c>
      <c r="E64" s="838" t="s">
        <v>1983</v>
      </c>
      <c r="F64" s="839" t="s">
        <v>728</v>
      </c>
      <c r="G64" s="840">
        <v>2</v>
      </c>
      <c r="H64" s="841">
        <v>7377.2</v>
      </c>
      <c r="I64" s="842">
        <f>ROUND(H64*G64,2)</f>
        <v>14754.4</v>
      </c>
      <c r="J64" s="280"/>
      <c r="K64" s="287">
        <f>ROUND(J64*$H64,2)</f>
        <v>0</v>
      </c>
      <c r="L64" s="280"/>
      <c r="M64" s="287">
        <f>ROUND(L64*$H64,2)</f>
        <v>0</v>
      </c>
      <c r="N64" s="280"/>
      <c r="O64" s="287">
        <f>ROUND(N64*$H64,2)</f>
        <v>0</v>
      </c>
      <c r="P64" s="280"/>
      <c r="Q64" s="287">
        <f>ROUND(P64*$H64,2)</f>
        <v>0</v>
      </c>
      <c r="R64" s="280"/>
      <c r="S64" s="287">
        <f>ROUND(R64*$H64,2)</f>
        <v>0</v>
      </c>
      <c r="T64" s="280"/>
      <c r="U64" s="287">
        <f>ROUND(T64*$H64,2)</f>
        <v>0</v>
      </c>
      <c r="V64" s="280"/>
      <c r="W64" s="287">
        <f>ROUND(V64*$H64,2)</f>
        <v>0</v>
      </c>
      <c r="X64" s="280"/>
      <c r="Y64" s="287">
        <f>ROUND(X64*$H64,2)</f>
        <v>0</v>
      </c>
      <c r="Z64" s="280"/>
      <c r="AA64" s="287">
        <f>ROUND(Z64*$H64,2)</f>
        <v>0</v>
      </c>
      <c r="AB64" s="280"/>
      <c r="AC64" s="287">
        <f>ROUND(AB64*$H64,2)</f>
        <v>0</v>
      </c>
      <c r="AD64" s="779"/>
      <c r="AE64" s="527">
        <f>ROUND(AD64*$H64,2)</f>
        <v>0</v>
      </c>
      <c r="AF64" s="280"/>
      <c r="AG64" s="287">
        <f>ROUND(AF64*$H64,2)</f>
        <v>0</v>
      </c>
      <c r="AH64" s="280"/>
      <c r="AI64" s="287">
        <f>ROUND(AH64*$H64,2)</f>
        <v>0</v>
      </c>
      <c r="AJ64" s="280"/>
      <c r="AK64" s="287">
        <f>ROUND(AJ64*$H64,2)</f>
        <v>0</v>
      </c>
      <c r="AL64" s="280"/>
      <c r="AM64" s="287">
        <f>ROUND(AL64*$H64,2)</f>
        <v>0</v>
      </c>
      <c r="AN64" s="280"/>
      <c r="AO64" s="287">
        <f>ROUND(AN64*$H64,2)</f>
        <v>0</v>
      </c>
      <c r="AP64" s="280"/>
      <c r="AQ64" s="287">
        <f>ROUND(AP64*$H64,2)</f>
        <v>0</v>
      </c>
      <c r="AR64" s="280">
        <f>SUM(J64,L64,N64,P64,R64,T64,V64,X64,Z64,AB64,AD64,AF64,AH64,AJ64,AL64,AN64,AP64)</f>
        <v>0</v>
      </c>
      <c r="AS64" s="287">
        <f>AR64*$H64</f>
        <v>0</v>
      </c>
      <c r="AT64" s="280">
        <f>$G64-AR64</f>
        <v>2</v>
      </c>
      <c r="AU64" s="458">
        <f>AT64*$H64</f>
        <v>14754.4</v>
      </c>
      <c r="AV64" s="496">
        <f t="shared" ref="AV64" si="88">AU64/I64</f>
        <v>1</v>
      </c>
    </row>
    <row r="65" spans="1:48" s="788" customFormat="1" ht="30" customHeight="1" x14ac:dyDescent="0.25">
      <c r="A65" s="780"/>
      <c r="B65" s="843"/>
      <c r="C65" s="694" t="s">
        <v>1113</v>
      </c>
      <c r="D65" s="795"/>
      <c r="E65" s="844" t="s">
        <v>1984</v>
      </c>
      <c r="F65" s="795"/>
      <c r="G65" s="795"/>
      <c r="H65" s="791"/>
      <c r="I65" s="792"/>
      <c r="J65" s="787"/>
      <c r="K65" s="845"/>
      <c r="L65" s="787"/>
      <c r="M65" s="845"/>
      <c r="N65" s="787"/>
      <c r="O65" s="845"/>
      <c r="P65" s="787"/>
      <c r="Q65" s="845"/>
      <c r="R65" s="787"/>
      <c r="S65" s="845"/>
      <c r="T65" s="787"/>
      <c r="U65" s="845"/>
      <c r="V65" s="787"/>
      <c r="W65" s="845"/>
      <c r="X65" s="787"/>
      <c r="Y65" s="845"/>
      <c r="Z65" s="787"/>
      <c r="AA65" s="845"/>
      <c r="AB65" s="787"/>
      <c r="AC65" s="845"/>
      <c r="AD65" s="846"/>
      <c r="AE65" s="847"/>
      <c r="AF65" s="787"/>
      <c r="AG65" s="845"/>
      <c r="AH65" s="787"/>
      <c r="AI65" s="845"/>
      <c r="AJ65" s="787"/>
      <c r="AK65" s="845"/>
      <c r="AL65" s="787"/>
      <c r="AM65" s="845"/>
      <c r="AN65" s="787"/>
      <c r="AO65" s="845"/>
      <c r="AP65" s="787"/>
      <c r="AQ65" s="845"/>
      <c r="AR65" s="787"/>
      <c r="AS65" s="845"/>
      <c r="AT65" s="787"/>
      <c r="AU65" s="787"/>
      <c r="AV65" s="848"/>
    </row>
    <row r="66" spans="1:48" s="788" customFormat="1" ht="30" customHeight="1" x14ac:dyDescent="0.25">
      <c r="A66" s="780"/>
      <c r="B66" s="835" t="s">
        <v>27</v>
      </c>
      <c r="C66" s="836" t="s">
        <v>231</v>
      </c>
      <c r="D66" s="837" t="s">
        <v>1985</v>
      </c>
      <c r="E66" s="838" t="s">
        <v>1986</v>
      </c>
      <c r="F66" s="839" t="s">
        <v>728</v>
      </c>
      <c r="G66" s="840">
        <v>1</v>
      </c>
      <c r="H66" s="841">
        <v>61630.7</v>
      </c>
      <c r="I66" s="842">
        <f>ROUND(H66*G66,2)</f>
        <v>61630.7</v>
      </c>
      <c r="J66" s="280"/>
      <c r="K66" s="287">
        <f>ROUND(J66*$H66,2)</f>
        <v>0</v>
      </c>
      <c r="L66" s="280"/>
      <c r="M66" s="287">
        <f>ROUND(L66*$H66,2)</f>
        <v>0</v>
      </c>
      <c r="N66" s="280"/>
      <c r="O66" s="287">
        <f>ROUND(N66*$H66,2)</f>
        <v>0</v>
      </c>
      <c r="P66" s="280"/>
      <c r="Q66" s="287">
        <f>ROUND(P66*$H66,2)</f>
        <v>0</v>
      </c>
      <c r="R66" s="280"/>
      <c r="S66" s="287">
        <f>ROUND(R66*$H66,2)</f>
        <v>0</v>
      </c>
      <c r="T66" s="280"/>
      <c r="U66" s="287">
        <f>ROUND(T66*$H66,2)</f>
        <v>0</v>
      </c>
      <c r="V66" s="280"/>
      <c r="W66" s="287">
        <f>ROUND(V66*$H66,2)</f>
        <v>0</v>
      </c>
      <c r="X66" s="280"/>
      <c r="Y66" s="287">
        <f>ROUND(X66*$H66,2)</f>
        <v>0</v>
      </c>
      <c r="Z66" s="280"/>
      <c r="AA66" s="287">
        <f>ROUND(Z66*$H66,2)</f>
        <v>0</v>
      </c>
      <c r="AB66" s="280"/>
      <c r="AC66" s="287">
        <f>ROUND(AB66*$H66,2)</f>
        <v>0</v>
      </c>
      <c r="AD66" s="779"/>
      <c r="AE66" s="527">
        <f>ROUND(AD66*$H66,2)</f>
        <v>0</v>
      </c>
      <c r="AF66" s="280"/>
      <c r="AG66" s="287">
        <f>ROUND(AF66*$H66,2)</f>
        <v>0</v>
      </c>
      <c r="AH66" s="280"/>
      <c r="AI66" s="287">
        <f>ROUND(AH66*$H66,2)</f>
        <v>0</v>
      </c>
      <c r="AJ66" s="280"/>
      <c r="AK66" s="287">
        <f>ROUND(AJ66*$H66,2)</f>
        <v>0</v>
      </c>
      <c r="AL66" s="280"/>
      <c r="AM66" s="287">
        <f>ROUND(AL66*$H66,2)</f>
        <v>0</v>
      </c>
      <c r="AN66" s="280"/>
      <c r="AO66" s="287">
        <f>ROUND(AN66*$H66,2)</f>
        <v>0</v>
      </c>
      <c r="AP66" s="280"/>
      <c r="AQ66" s="287">
        <f>ROUND(AP66*$H66,2)</f>
        <v>0</v>
      </c>
      <c r="AR66" s="280">
        <f>SUM(J66,L66,N66,P66,R66,T66,V66,X66,Z66,AB66,AD66,AF66,AH66,AJ66,AL66,AN66,AP66)</f>
        <v>0</v>
      </c>
      <c r="AS66" s="287">
        <f>AR66*$H66</f>
        <v>0</v>
      </c>
      <c r="AT66" s="280">
        <f>$G66-AR66</f>
        <v>1</v>
      </c>
      <c r="AU66" s="458">
        <f>AT66*$H66</f>
        <v>61630.7</v>
      </c>
      <c r="AV66" s="496">
        <f t="shared" ref="AV66" si="89">AU66/I66</f>
        <v>1</v>
      </c>
    </row>
    <row r="67" spans="1:48" s="788" customFormat="1" ht="30" customHeight="1" x14ac:dyDescent="0.25">
      <c r="A67" s="780"/>
      <c r="B67" s="843"/>
      <c r="C67" s="694" t="s">
        <v>1113</v>
      </c>
      <c r="D67" s="795"/>
      <c r="E67" s="844" t="s">
        <v>1987</v>
      </c>
      <c r="F67" s="795"/>
      <c r="G67" s="795"/>
      <c r="H67" s="791"/>
      <c r="I67" s="792"/>
      <c r="J67" s="787"/>
      <c r="K67" s="845"/>
      <c r="L67" s="787"/>
      <c r="M67" s="845"/>
      <c r="N67" s="787"/>
      <c r="O67" s="845"/>
      <c r="P67" s="787"/>
      <c r="Q67" s="845"/>
      <c r="R67" s="787"/>
      <c r="S67" s="845"/>
      <c r="T67" s="787"/>
      <c r="U67" s="845"/>
      <c r="V67" s="787"/>
      <c r="W67" s="845"/>
      <c r="X67" s="787"/>
      <c r="Y67" s="845"/>
      <c r="Z67" s="787"/>
      <c r="AA67" s="845"/>
      <c r="AB67" s="787"/>
      <c r="AC67" s="845"/>
      <c r="AD67" s="846"/>
      <c r="AE67" s="847"/>
      <c r="AF67" s="787"/>
      <c r="AG67" s="845"/>
      <c r="AH67" s="787"/>
      <c r="AI67" s="845"/>
      <c r="AJ67" s="787"/>
      <c r="AK67" s="845"/>
      <c r="AL67" s="787"/>
      <c r="AM67" s="845"/>
      <c r="AN67" s="787"/>
      <c r="AO67" s="845"/>
      <c r="AP67" s="787"/>
      <c r="AQ67" s="845"/>
      <c r="AR67" s="787"/>
      <c r="AS67" s="845"/>
      <c r="AT67" s="787"/>
      <c r="AU67" s="787"/>
      <c r="AV67" s="848"/>
    </row>
    <row r="68" spans="1:48" s="788" customFormat="1" ht="30" customHeight="1" x14ac:dyDescent="0.25">
      <c r="A68" s="780"/>
      <c r="B68" s="835" t="s">
        <v>27</v>
      </c>
      <c r="C68" s="836" t="s">
        <v>231</v>
      </c>
      <c r="D68" s="837" t="s">
        <v>1988</v>
      </c>
      <c r="E68" s="838" t="s">
        <v>1989</v>
      </c>
      <c r="F68" s="839" t="s">
        <v>728</v>
      </c>
      <c r="G68" s="840">
        <v>1</v>
      </c>
      <c r="H68" s="841">
        <v>22730.6</v>
      </c>
      <c r="I68" s="842">
        <f>ROUND(H68*G68,2)</f>
        <v>22730.6</v>
      </c>
      <c r="J68" s="280"/>
      <c r="K68" s="287">
        <f>ROUND(J68*$H68,2)</f>
        <v>0</v>
      </c>
      <c r="L68" s="280"/>
      <c r="M68" s="287">
        <f>ROUND(L68*$H68,2)</f>
        <v>0</v>
      </c>
      <c r="N68" s="280"/>
      <c r="O68" s="287">
        <f>ROUND(N68*$H68,2)</f>
        <v>0</v>
      </c>
      <c r="P68" s="280"/>
      <c r="Q68" s="287">
        <f>ROUND(P68*$H68,2)</f>
        <v>0</v>
      </c>
      <c r="R68" s="280"/>
      <c r="S68" s="287">
        <f>ROUND(R68*$H68,2)</f>
        <v>0</v>
      </c>
      <c r="T68" s="280"/>
      <c r="U68" s="287">
        <f>ROUND(T68*$H68,2)</f>
        <v>0</v>
      </c>
      <c r="V68" s="280"/>
      <c r="W68" s="287">
        <f>ROUND(V68*$H68,2)</f>
        <v>0</v>
      </c>
      <c r="X68" s="280"/>
      <c r="Y68" s="287">
        <f>ROUND(X68*$H68,2)</f>
        <v>0</v>
      </c>
      <c r="Z68" s="280"/>
      <c r="AA68" s="287">
        <f>ROUND(Z68*$H68,2)</f>
        <v>0</v>
      </c>
      <c r="AB68" s="280"/>
      <c r="AC68" s="287">
        <f>ROUND(AB68*$H68,2)</f>
        <v>0</v>
      </c>
      <c r="AD68" s="779"/>
      <c r="AE68" s="527">
        <f>ROUND(AD68*$H68,2)</f>
        <v>0</v>
      </c>
      <c r="AF68" s="280"/>
      <c r="AG68" s="287">
        <f>ROUND(AF68*$H68,2)</f>
        <v>0</v>
      </c>
      <c r="AH68" s="280"/>
      <c r="AI68" s="287">
        <f>ROUND(AH68*$H68,2)</f>
        <v>0</v>
      </c>
      <c r="AJ68" s="280"/>
      <c r="AK68" s="287">
        <f>ROUND(AJ68*$H68,2)</f>
        <v>0</v>
      </c>
      <c r="AL68" s="280"/>
      <c r="AM68" s="287">
        <f>ROUND(AL68*$H68,2)</f>
        <v>0</v>
      </c>
      <c r="AN68" s="280"/>
      <c r="AO68" s="287">
        <f>ROUND(AN68*$H68,2)</f>
        <v>0</v>
      </c>
      <c r="AP68" s="280"/>
      <c r="AQ68" s="287">
        <f>ROUND(AP68*$H68,2)</f>
        <v>0</v>
      </c>
      <c r="AR68" s="280">
        <f>SUM(J68,L68,N68,P68,R68,T68,V68,X68,Z68,AB68,AD68,AF68,AH68,AJ68,AL68,AN68,AP68)</f>
        <v>0</v>
      </c>
      <c r="AS68" s="287">
        <f>AR68*$H68</f>
        <v>0</v>
      </c>
      <c r="AT68" s="280">
        <f>$G68-AR68</f>
        <v>1</v>
      </c>
      <c r="AU68" s="458">
        <f>AT68*$H68</f>
        <v>22730.6</v>
      </c>
      <c r="AV68" s="496">
        <f t="shared" ref="AV68" si="90">AU68/I68</f>
        <v>1</v>
      </c>
    </row>
    <row r="69" spans="1:48" s="788" customFormat="1" ht="30" customHeight="1" x14ac:dyDescent="0.25">
      <c r="A69" s="780"/>
      <c r="B69" s="843"/>
      <c r="C69" s="694" t="s">
        <v>1113</v>
      </c>
      <c r="D69" s="795"/>
      <c r="E69" s="844" t="s">
        <v>1990</v>
      </c>
      <c r="F69" s="795"/>
      <c r="G69" s="795"/>
      <c r="H69" s="791"/>
      <c r="I69" s="792"/>
      <c r="J69" s="787"/>
      <c r="K69" s="845"/>
      <c r="L69" s="787"/>
      <c r="M69" s="845"/>
      <c r="N69" s="787"/>
      <c r="O69" s="845"/>
      <c r="P69" s="787"/>
      <c r="Q69" s="845"/>
      <c r="R69" s="787"/>
      <c r="S69" s="845"/>
      <c r="T69" s="787"/>
      <c r="U69" s="845"/>
      <c r="V69" s="787"/>
      <c r="W69" s="845"/>
      <c r="X69" s="787"/>
      <c r="Y69" s="845"/>
      <c r="Z69" s="787"/>
      <c r="AA69" s="845"/>
      <c r="AB69" s="787"/>
      <c r="AC69" s="845"/>
      <c r="AD69" s="846"/>
      <c r="AE69" s="847"/>
      <c r="AF69" s="787"/>
      <c r="AG69" s="845"/>
      <c r="AH69" s="787"/>
      <c r="AI69" s="845"/>
      <c r="AJ69" s="787"/>
      <c r="AK69" s="845"/>
      <c r="AL69" s="787"/>
      <c r="AM69" s="845"/>
      <c r="AN69" s="787"/>
      <c r="AO69" s="845"/>
      <c r="AP69" s="787"/>
      <c r="AQ69" s="845"/>
      <c r="AR69" s="787"/>
      <c r="AS69" s="845"/>
      <c r="AT69" s="787"/>
      <c r="AU69" s="787"/>
      <c r="AV69" s="848"/>
    </row>
    <row r="70" spans="1:48" s="788" customFormat="1" ht="30" customHeight="1" x14ac:dyDescent="0.25">
      <c r="A70" s="780"/>
      <c r="B70" s="835" t="s">
        <v>27</v>
      </c>
      <c r="C70" s="836" t="s">
        <v>231</v>
      </c>
      <c r="D70" s="837" t="s">
        <v>1991</v>
      </c>
      <c r="E70" s="838" t="s">
        <v>1992</v>
      </c>
      <c r="F70" s="839" t="s">
        <v>728</v>
      </c>
      <c r="G70" s="840">
        <v>1</v>
      </c>
      <c r="H70" s="841">
        <v>31500.1</v>
      </c>
      <c r="I70" s="842">
        <f>ROUND(H70*G70,2)</f>
        <v>31500.1</v>
      </c>
      <c r="J70" s="280"/>
      <c r="K70" s="287">
        <f t="shared" ref="K70:K71" si="91">ROUND(J70*$H70,2)</f>
        <v>0</v>
      </c>
      <c r="L70" s="280"/>
      <c r="M70" s="287">
        <f t="shared" ref="M70:M71" si="92">ROUND(L70*$H70,2)</f>
        <v>0</v>
      </c>
      <c r="N70" s="280"/>
      <c r="O70" s="287">
        <f t="shared" ref="O70:O71" si="93">ROUND(N70*$H70,2)</f>
        <v>0</v>
      </c>
      <c r="P70" s="280"/>
      <c r="Q70" s="287">
        <f t="shared" ref="Q70:Q71" si="94">ROUND(P70*$H70,2)</f>
        <v>0</v>
      </c>
      <c r="R70" s="280"/>
      <c r="S70" s="287">
        <f t="shared" ref="S70:S71" si="95">ROUND(R70*$H70,2)</f>
        <v>0</v>
      </c>
      <c r="T70" s="280"/>
      <c r="U70" s="287">
        <f t="shared" ref="U70:U71" si="96">ROUND(T70*$H70,2)</f>
        <v>0</v>
      </c>
      <c r="V70" s="280"/>
      <c r="W70" s="287">
        <f t="shared" ref="W70:W71" si="97">ROUND(V70*$H70,2)</f>
        <v>0</v>
      </c>
      <c r="X70" s="280"/>
      <c r="Y70" s="287">
        <f t="shared" ref="Y70:Y71" si="98">ROUND(X70*$H70,2)</f>
        <v>0</v>
      </c>
      <c r="Z70" s="280"/>
      <c r="AA70" s="287">
        <f t="shared" ref="AA70:AA71" si="99">ROUND(Z70*$H70,2)</f>
        <v>0</v>
      </c>
      <c r="AB70" s="280"/>
      <c r="AC70" s="287">
        <f t="shared" ref="AC70:AC71" si="100">ROUND(AB70*$H70,2)</f>
        <v>0</v>
      </c>
      <c r="AD70" s="779"/>
      <c r="AE70" s="527">
        <f t="shared" ref="AE70:AE71" si="101">ROUND(AD70*$H70,2)</f>
        <v>0</v>
      </c>
      <c r="AF70" s="280"/>
      <c r="AG70" s="287">
        <f t="shared" ref="AG70:AG71" si="102">ROUND(AF70*$H70,2)</f>
        <v>0</v>
      </c>
      <c r="AH70" s="280"/>
      <c r="AI70" s="287">
        <f t="shared" ref="AI70:AI71" si="103">ROUND(AH70*$H70,2)</f>
        <v>0</v>
      </c>
      <c r="AJ70" s="280"/>
      <c r="AK70" s="287">
        <f t="shared" ref="AK70:AK71" si="104">ROUND(AJ70*$H70,2)</f>
        <v>0</v>
      </c>
      <c r="AL70" s="280"/>
      <c r="AM70" s="287">
        <f t="shared" ref="AM70:AM71" si="105">ROUND(AL70*$H70,2)</f>
        <v>0</v>
      </c>
      <c r="AN70" s="280"/>
      <c r="AO70" s="287">
        <f t="shared" ref="AO70:AO71" si="106">ROUND(AN70*$H70,2)</f>
        <v>0</v>
      </c>
      <c r="AP70" s="280"/>
      <c r="AQ70" s="287">
        <f t="shared" ref="AQ70:AQ71" si="107">ROUND(AP70*$H70,2)</f>
        <v>0</v>
      </c>
      <c r="AR70" s="280">
        <f t="shared" ref="AR70:AR71" si="108">SUM(J70,L70,N70,P70,R70,T70,V70,X70,Z70,AB70,AD70,AF70,AH70,AJ70,AL70,AN70,AP70)</f>
        <v>0</v>
      </c>
      <c r="AS70" s="287">
        <f t="shared" ref="AS70:AS71" si="109">AR70*$H70</f>
        <v>0</v>
      </c>
      <c r="AT70" s="280">
        <f t="shared" ref="AT70:AT71" si="110">$G70-AR70</f>
        <v>1</v>
      </c>
      <c r="AU70" s="458">
        <f t="shared" ref="AU70:AU71" si="111">AT70*$H70</f>
        <v>31500.1</v>
      </c>
      <c r="AV70" s="496">
        <f t="shared" ref="AV70:AV71" si="112">AU70/I70</f>
        <v>1</v>
      </c>
    </row>
    <row r="71" spans="1:48" s="788" customFormat="1" ht="30" customHeight="1" x14ac:dyDescent="0.25">
      <c r="A71" s="780"/>
      <c r="B71" s="835" t="s">
        <v>27</v>
      </c>
      <c r="C71" s="836" t="s">
        <v>231</v>
      </c>
      <c r="D71" s="837" t="s">
        <v>1993</v>
      </c>
      <c r="E71" s="838" t="s">
        <v>1994</v>
      </c>
      <c r="F71" s="839" t="s">
        <v>728</v>
      </c>
      <c r="G71" s="840">
        <v>1</v>
      </c>
      <c r="H71" s="841">
        <v>203913.7</v>
      </c>
      <c r="I71" s="842">
        <f>ROUND(H71*G71,2)</f>
        <v>203913.7</v>
      </c>
      <c r="J71" s="280"/>
      <c r="K71" s="287">
        <f t="shared" si="91"/>
        <v>0</v>
      </c>
      <c r="L71" s="280"/>
      <c r="M71" s="287">
        <f t="shared" si="92"/>
        <v>0</v>
      </c>
      <c r="N71" s="280"/>
      <c r="O71" s="287">
        <f t="shared" si="93"/>
        <v>0</v>
      </c>
      <c r="P71" s="280"/>
      <c r="Q71" s="287">
        <f t="shared" si="94"/>
        <v>0</v>
      </c>
      <c r="R71" s="280"/>
      <c r="S71" s="287">
        <f t="shared" si="95"/>
        <v>0</v>
      </c>
      <c r="T71" s="280"/>
      <c r="U71" s="287">
        <f t="shared" si="96"/>
        <v>0</v>
      </c>
      <c r="V71" s="280"/>
      <c r="W71" s="287">
        <f t="shared" si="97"/>
        <v>0</v>
      </c>
      <c r="X71" s="280"/>
      <c r="Y71" s="287">
        <f t="shared" si="98"/>
        <v>0</v>
      </c>
      <c r="Z71" s="280"/>
      <c r="AA71" s="287">
        <f t="shared" si="99"/>
        <v>0</v>
      </c>
      <c r="AB71" s="280"/>
      <c r="AC71" s="287">
        <f t="shared" si="100"/>
        <v>0</v>
      </c>
      <c r="AD71" s="779"/>
      <c r="AE71" s="527">
        <f t="shared" si="101"/>
        <v>0</v>
      </c>
      <c r="AF71" s="280"/>
      <c r="AG71" s="287">
        <f t="shared" si="102"/>
        <v>0</v>
      </c>
      <c r="AH71" s="280"/>
      <c r="AI71" s="287">
        <f t="shared" si="103"/>
        <v>0</v>
      </c>
      <c r="AJ71" s="280"/>
      <c r="AK71" s="287">
        <f t="shared" si="104"/>
        <v>0</v>
      </c>
      <c r="AL71" s="280"/>
      <c r="AM71" s="287">
        <f t="shared" si="105"/>
        <v>0</v>
      </c>
      <c r="AN71" s="280"/>
      <c r="AO71" s="287">
        <f t="shared" si="106"/>
        <v>0</v>
      </c>
      <c r="AP71" s="280"/>
      <c r="AQ71" s="287">
        <f t="shared" si="107"/>
        <v>0</v>
      </c>
      <c r="AR71" s="280">
        <f t="shared" si="108"/>
        <v>0</v>
      </c>
      <c r="AS71" s="287">
        <f t="shared" si="109"/>
        <v>0</v>
      </c>
      <c r="AT71" s="280">
        <f t="shared" si="110"/>
        <v>1</v>
      </c>
      <c r="AU71" s="458">
        <f t="shared" si="111"/>
        <v>203913.7</v>
      </c>
      <c r="AV71" s="496">
        <f t="shared" si="112"/>
        <v>1</v>
      </c>
    </row>
    <row r="72" spans="1:48" s="788" customFormat="1" ht="30" customHeight="1" x14ac:dyDescent="0.25">
      <c r="A72" s="780"/>
      <c r="B72" s="843"/>
      <c r="C72" s="694" t="s">
        <v>1113</v>
      </c>
      <c r="D72" s="795"/>
      <c r="E72" s="844" t="s">
        <v>1995</v>
      </c>
      <c r="F72" s="795"/>
      <c r="G72" s="795"/>
      <c r="H72" s="791"/>
      <c r="I72" s="792"/>
      <c r="J72" s="787"/>
      <c r="K72" s="845"/>
      <c r="L72" s="787"/>
      <c r="M72" s="845"/>
      <c r="N72" s="787"/>
      <c r="O72" s="845"/>
      <c r="P72" s="787"/>
      <c r="Q72" s="845"/>
      <c r="R72" s="787"/>
      <c r="S72" s="845"/>
      <c r="T72" s="787"/>
      <c r="U72" s="845"/>
      <c r="V72" s="787"/>
      <c r="W72" s="845"/>
      <c r="X72" s="787"/>
      <c r="Y72" s="845"/>
      <c r="Z72" s="787"/>
      <c r="AA72" s="845"/>
      <c r="AB72" s="787"/>
      <c r="AC72" s="845"/>
      <c r="AD72" s="846"/>
      <c r="AE72" s="847"/>
      <c r="AF72" s="787"/>
      <c r="AG72" s="845"/>
      <c r="AH72" s="787"/>
      <c r="AI72" s="845"/>
      <c r="AJ72" s="787"/>
      <c r="AK72" s="845"/>
      <c r="AL72" s="787"/>
      <c r="AM72" s="845"/>
      <c r="AN72" s="787"/>
      <c r="AO72" s="845"/>
      <c r="AP72" s="787"/>
      <c r="AQ72" s="845"/>
      <c r="AR72" s="787"/>
      <c r="AS72" s="845"/>
      <c r="AT72" s="787"/>
      <c r="AU72" s="787"/>
      <c r="AV72" s="848"/>
    </row>
    <row r="73" spans="1:48" s="788" customFormat="1" ht="30" customHeight="1" x14ac:dyDescent="0.25">
      <c r="A73" s="780"/>
      <c r="B73" s="835" t="s">
        <v>27</v>
      </c>
      <c r="C73" s="836" t="s">
        <v>231</v>
      </c>
      <c r="D73" s="837" t="s">
        <v>1996</v>
      </c>
      <c r="E73" s="838" t="s">
        <v>1997</v>
      </c>
      <c r="F73" s="839" t="s">
        <v>728</v>
      </c>
      <c r="G73" s="840">
        <v>1</v>
      </c>
      <c r="H73" s="841">
        <v>185652.8</v>
      </c>
      <c r="I73" s="842">
        <f>ROUND(H73*G73,2)</f>
        <v>185652.8</v>
      </c>
      <c r="J73" s="280"/>
      <c r="K73" s="287">
        <f>ROUND(J73*$H73,2)</f>
        <v>0</v>
      </c>
      <c r="L73" s="280"/>
      <c r="M73" s="287">
        <f>ROUND(L73*$H73,2)</f>
        <v>0</v>
      </c>
      <c r="N73" s="280"/>
      <c r="O73" s="287">
        <f>ROUND(N73*$H73,2)</f>
        <v>0</v>
      </c>
      <c r="P73" s="280"/>
      <c r="Q73" s="287">
        <f>ROUND(P73*$H73,2)</f>
        <v>0</v>
      </c>
      <c r="R73" s="280"/>
      <c r="S73" s="287">
        <f>ROUND(R73*$H73,2)</f>
        <v>0</v>
      </c>
      <c r="T73" s="280"/>
      <c r="U73" s="287">
        <f>ROUND(T73*$H73,2)</f>
        <v>0</v>
      </c>
      <c r="V73" s="280"/>
      <c r="W73" s="287">
        <f>ROUND(V73*$H73,2)</f>
        <v>0</v>
      </c>
      <c r="X73" s="280"/>
      <c r="Y73" s="287">
        <f>ROUND(X73*$H73,2)</f>
        <v>0</v>
      </c>
      <c r="Z73" s="280"/>
      <c r="AA73" s="287">
        <f>ROUND(Z73*$H73,2)</f>
        <v>0</v>
      </c>
      <c r="AB73" s="280"/>
      <c r="AC73" s="287">
        <f>ROUND(AB73*$H73,2)</f>
        <v>0</v>
      </c>
      <c r="AD73" s="779"/>
      <c r="AE73" s="527">
        <f>ROUND(AD73*$H73,2)</f>
        <v>0</v>
      </c>
      <c r="AF73" s="280"/>
      <c r="AG73" s="287">
        <f>ROUND(AF73*$H73,2)</f>
        <v>0</v>
      </c>
      <c r="AH73" s="280"/>
      <c r="AI73" s="287">
        <f>ROUND(AH73*$H73,2)</f>
        <v>0</v>
      </c>
      <c r="AJ73" s="280"/>
      <c r="AK73" s="287">
        <f>ROUND(AJ73*$H73,2)</f>
        <v>0</v>
      </c>
      <c r="AL73" s="280"/>
      <c r="AM73" s="287">
        <f>ROUND(AL73*$H73,2)</f>
        <v>0</v>
      </c>
      <c r="AN73" s="280"/>
      <c r="AO73" s="287">
        <f>ROUND(AN73*$H73,2)</f>
        <v>0</v>
      </c>
      <c r="AP73" s="280"/>
      <c r="AQ73" s="287">
        <f>ROUND(AP73*$H73,2)</f>
        <v>0</v>
      </c>
      <c r="AR73" s="280">
        <f>SUM(J73,L73,N73,P73,R73,T73,V73,X73,Z73,AB73,AD73,AF73,AH73,AJ73,AL73,AN73,AP73)</f>
        <v>0</v>
      </c>
      <c r="AS73" s="287">
        <f>AR73*$H73</f>
        <v>0</v>
      </c>
      <c r="AT73" s="280">
        <f>$G73-AR73</f>
        <v>1</v>
      </c>
      <c r="AU73" s="458">
        <f>AT73*$H73</f>
        <v>185652.8</v>
      </c>
      <c r="AV73" s="496">
        <f t="shared" ref="AV73" si="113">AU73/I73</f>
        <v>1</v>
      </c>
    </row>
    <row r="74" spans="1:48" s="788" customFormat="1" ht="30" customHeight="1" thickBot="1" x14ac:dyDescent="0.3">
      <c r="A74" s="780"/>
      <c r="B74" s="843"/>
      <c r="C74" s="694" t="s">
        <v>1113</v>
      </c>
      <c r="D74" s="795"/>
      <c r="E74" s="844" t="s">
        <v>1998</v>
      </c>
      <c r="F74" s="795"/>
      <c r="G74" s="795"/>
      <c r="H74" s="791"/>
      <c r="I74" s="792"/>
      <c r="J74" s="787"/>
      <c r="K74" s="845"/>
      <c r="L74" s="787"/>
      <c r="M74" s="845"/>
      <c r="N74" s="787"/>
      <c r="O74" s="845"/>
      <c r="P74" s="787"/>
      <c r="Q74" s="845"/>
      <c r="R74" s="787"/>
      <c r="S74" s="845"/>
      <c r="T74" s="787"/>
      <c r="U74" s="845"/>
      <c r="V74" s="787"/>
      <c r="W74" s="845"/>
      <c r="X74" s="787"/>
      <c r="Y74" s="845"/>
      <c r="Z74" s="787"/>
      <c r="AA74" s="845"/>
      <c r="AB74" s="787"/>
      <c r="AC74" s="845"/>
      <c r="AD74" s="846"/>
      <c r="AE74" s="847"/>
      <c r="AF74" s="787"/>
      <c r="AG74" s="845"/>
      <c r="AH74" s="787"/>
      <c r="AI74" s="845"/>
      <c r="AJ74" s="787"/>
      <c r="AK74" s="845"/>
      <c r="AL74" s="787"/>
      <c r="AM74" s="845"/>
      <c r="AN74" s="787"/>
      <c r="AO74" s="845"/>
      <c r="AP74" s="787"/>
      <c r="AQ74" s="845"/>
      <c r="AR74" s="787"/>
      <c r="AS74" s="845"/>
      <c r="AT74" s="787"/>
      <c r="AU74" s="787"/>
      <c r="AV74" s="848"/>
    </row>
    <row r="75" spans="1:48" s="834" customFormat="1" ht="30" customHeight="1" thickBot="1" x14ac:dyDescent="0.3">
      <c r="A75" s="780"/>
      <c r="B75" s="849"/>
      <c r="C75" s="850"/>
      <c r="D75" s="850"/>
      <c r="E75" s="850"/>
      <c r="F75" s="850"/>
      <c r="G75" s="850"/>
      <c r="H75" s="850"/>
      <c r="I75" s="851"/>
      <c r="J75" s="797" t="s">
        <v>2350</v>
      </c>
      <c r="K75" s="798"/>
      <c r="L75" s="797" t="s">
        <v>2351</v>
      </c>
      <c r="M75" s="798"/>
      <c r="N75" s="799" t="s">
        <v>2352</v>
      </c>
      <c r="O75" s="798"/>
      <c r="P75" s="799" t="s">
        <v>2353</v>
      </c>
      <c r="Q75" s="798"/>
      <c r="R75" s="799" t="s">
        <v>2354</v>
      </c>
      <c r="S75" s="798"/>
      <c r="T75" s="799" t="s">
        <v>2355</v>
      </c>
      <c r="U75" s="798"/>
      <c r="V75" s="799" t="s">
        <v>2356</v>
      </c>
      <c r="W75" s="798"/>
      <c r="X75" s="799" t="s">
        <v>2357</v>
      </c>
      <c r="Y75" s="798"/>
      <c r="Z75" s="799" t="s">
        <v>2358</v>
      </c>
      <c r="AA75" s="798"/>
      <c r="AB75" s="799" t="s">
        <v>2359</v>
      </c>
      <c r="AC75" s="798"/>
      <c r="AD75" s="800" t="s">
        <v>2360</v>
      </c>
      <c r="AE75" s="801"/>
      <c r="AF75" s="799" t="s">
        <v>2361</v>
      </c>
      <c r="AG75" s="798"/>
      <c r="AH75" s="799" t="s">
        <v>2362</v>
      </c>
      <c r="AI75" s="798"/>
      <c r="AJ75" s="799" t="s">
        <v>2363</v>
      </c>
      <c r="AK75" s="798"/>
      <c r="AL75" s="799" t="s">
        <v>2364</v>
      </c>
      <c r="AM75" s="798"/>
      <c r="AN75" s="799" t="s">
        <v>2365</v>
      </c>
      <c r="AO75" s="798"/>
      <c r="AP75" s="799" t="s">
        <v>2366</v>
      </c>
      <c r="AQ75" s="798"/>
      <c r="AR75" s="799" t="s">
        <v>2367</v>
      </c>
      <c r="AS75" s="798"/>
      <c r="AT75" s="799" t="s">
        <v>2368</v>
      </c>
      <c r="AU75" s="802"/>
      <c r="AV75" s="803" t="s">
        <v>2369</v>
      </c>
    </row>
    <row r="76" spans="1:48" s="788" customFormat="1" ht="30" customHeight="1" thickBot="1" x14ac:dyDescent="0.3">
      <c r="A76" s="780"/>
      <c r="B76" s="852"/>
      <c r="C76" s="787"/>
      <c r="D76" s="787"/>
      <c r="E76" s="787"/>
      <c r="F76" s="787"/>
      <c r="G76" s="787"/>
      <c r="H76" s="787"/>
      <c r="I76" s="845"/>
      <c r="J76" s="808" t="s">
        <v>66</v>
      </c>
      <c r="K76" s="809" t="s">
        <v>2370</v>
      </c>
      <c r="L76" s="808" t="s">
        <v>66</v>
      </c>
      <c r="M76" s="809" t="s">
        <v>2370</v>
      </c>
      <c r="N76" s="808" t="s">
        <v>66</v>
      </c>
      <c r="O76" s="809" t="s">
        <v>2370</v>
      </c>
      <c r="P76" s="808" t="s">
        <v>66</v>
      </c>
      <c r="Q76" s="809" t="s">
        <v>2370</v>
      </c>
      <c r="R76" s="808" t="s">
        <v>66</v>
      </c>
      <c r="S76" s="809" t="s">
        <v>2370</v>
      </c>
      <c r="T76" s="808" t="s">
        <v>66</v>
      </c>
      <c r="U76" s="809" t="s">
        <v>2370</v>
      </c>
      <c r="V76" s="808" t="s">
        <v>66</v>
      </c>
      <c r="W76" s="809" t="s">
        <v>2370</v>
      </c>
      <c r="X76" s="808" t="s">
        <v>66</v>
      </c>
      <c r="Y76" s="809" t="s">
        <v>2370</v>
      </c>
      <c r="Z76" s="808" t="s">
        <v>66</v>
      </c>
      <c r="AA76" s="809" t="s">
        <v>2370</v>
      </c>
      <c r="AB76" s="808" t="s">
        <v>66</v>
      </c>
      <c r="AC76" s="809" t="s">
        <v>2370</v>
      </c>
      <c r="AD76" s="853" t="s">
        <v>66</v>
      </c>
      <c r="AE76" s="812" t="s">
        <v>2370</v>
      </c>
      <c r="AF76" s="808" t="s">
        <v>66</v>
      </c>
      <c r="AG76" s="809" t="s">
        <v>2370</v>
      </c>
      <c r="AH76" s="808" t="s">
        <v>66</v>
      </c>
      <c r="AI76" s="809" t="s">
        <v>2370</v>
      </c>
      <c r="AJ76" s="808" t="s">
        <v>66</v>
      </c>
      <c r="AK76" s="809" t="s">
        <v>2370</v>
      </c>
      <c r="AL76" s="808" t="s">
        <v>66</v>
      </c>
      <c r="AM76" s="809" t="s">
        <v>2370</v>
      </c>
      <c r="AN76" s="808" t="s">
        <v>66</v>
      </c>
      <c r="AO76" s="809" t="s">
        <v>2370</v>
      </c>
      <c r="AP76" s="808" t="s">
        <v>66</v>
      </c>
      <c r="AQ76" s="809" t="s">
        <v>2370</v>
      </c>
      <c r="AR76" s="808" t="s">
        <v>66</v>
      </c>
      <c r="AS76" s="809" t="s">
        <v>2370</v>
      </c>
      <c r="AT76" s="808" t="s">
        <v>66</v>
      </c>
      <c r="AU76" s="854" t="s">
        <v>2370</v>
      </c>
      <c r="AV76" s="855" t="s">
        <v>66</v>
      </c>
    </row>
    <row r="77" spans="1:48" s="788" customFormat="1" ht="30" customHeight="1" thickBot="1" x14ac:dyDescent="0.3">
      <c r="A77" s="780"/>
      <c r="B77" s="825"/>
      <c r="C77" s="247" t="s">
        <v>26</v>
      </c>
      <c r="D77" s="247" t="s">
        <v>1168</v>
      </c>
      <c r="E77" s="247" t="s">
        <v>1999</v>
      </c>
      <c r="F77" s="826"/>
      <c r="G77" s="826"/>
      <c r="H77" s="827"/>
      <c r="I77" s="248">
        <f>BH306</f>
        <v>651226.80000000016</v>
      </c>
      <c r="J77" s="828"/>
      <c r="K77" s="829">
        <f>K78+K80+K81+K82+K83+K84+K86+K87+K88+K90+K91+K92+K93+K95+K97+K99+K101+K103+K105+K107</f>
        <v>0</v>
      </c>
      <c r="L77" s="828"/>
      <c r="M77" s="829">
        <f>M78+M80+M81+M82+M83+M84+M86+M87+M88+M90+M91+M92+M93+M95+M97+M99+M101+M103+M105+M107</f>
        <v>0</v>
      </c>
      <c r="N77" s="828"/>
      <c r="O77" s="829">
        <f>O78+O80+O81+O82+O83+O84+O86+O87+O88+O90+O91+O92+O93+O95+O97+O99+O101+O103+O105+O107</f>
        <v>0</v>
      </c>
      <c r="P77" s="828"/>
      <c r="Q77" s="829">
        <f>Q78+Q80+Q81+Q82+Q83+Q84+Q86+Q87+Q88+Q90+Q91+Q92+Q93+Q95+Q97+Q99+Q101+Q103+Q105+Q107</f>
        <v>0</v>
      </c>
      <c r="R77" s="828"/>
      <c r="S77" s="829">
        <f>S78+S80+S81+S82+S83+S84+S86+S87+S88+S90+S91+S92+S93+S95+S97+S99+S101+S103+S105+S107</f>
        <v>0</v>
      </c>
      <c r="T77" s="828"/>
      <c r="U77" s="829">
        <f>U78+U80+U81+U82+U83+U84+U86+U87+U88+U90+U91+U92+U93+U95+U97+U99+U101+U103+U105+U107</f>
        <v>0</v>
      </c>
      <c r="V77" s="828"/>
      <c r="W77" s="829">
        <f>W78+W80+W81+W82+W83+W84+W86+W87+W88+W90+W91+W92+W93+W95+W97+W99+W101+W103+W105+W107</f>
        <v>0</v>
      </c>
      <c r="X77" s="828"/>
      <c r="Y77" s="829">
        <f>Y78+Y80+Y81+Y82+Y83+Y84+Y86+Y87+Y88+Y90+Y91+Y92+Y93+Y95+Y97+Y99+Y101+Y103+Y105+Y107</f>
        <v>0</v>
      </c>
      <c r="Z77" s="828"/>
      <c r="AA77" s="829">
        <f>AA78+AA80+AA81+AA82+AA83+AA84+AA86+AA87+AA88+AA90+AA91+AA92+AA93+AA95+AA97+AA99+AA101+AA103+AA105+AA107</f>
        <v>0</v>
      </c>
      <c r="AB77" s="828"/>
      <c r="AC77" s="829">
        <f>AC78+AC80+AC81+AC82+AC83+AC84+AC86+AC87+AC88+AC90+AC91+AC92+AC93+AC95+AC97+AC99+AC101+AC103+AC105+AC107</f>
        <v>0</v>
      </c>
      <c r="AD77" s="830"/>
      <c r="AE77" s="831">
        <f>AE78+AE80+AE81+AE82+AE83+AE84+AE86+AE87+AE88+AE90+AE91+AE92+AE93+AE95+AE97+AE99+AE101+AE103+AE105+AE107</f>
        <v>0</v>
      </c>
      <c r="AF77" s="828"/>
      <c r="AG77" s="829">
        <f>AG78+AG80+AG81+AG82+AG83+AG84+AG86+AG87+AG88+AG90+AG91+AG92+AG93+AG95+AG97+AG99+AG101+AG103+AG105+AG107</f>
        <v>0</v>
      </c>
      <c r="AH77" s="828"/>
      <c r="AI77" s="829">
        <f>AI78+AI80+AI81+AI82+AI83+AI84+AI86+AI87+AI88+AI90+AI91+AI92+AI93+AI95+AI97+AI99+AI101+AI103+AI105+AI107</f>
        <v>0</v>
      </c>
      <c r="AJ77" s="828"/>
      <c r="AK77" s="829">
        <f>AK78+AK80+AK81+AK82+AK83+AK84+AK86+AK87+AK88+AK90+AK91+AK92+AK93+AK95+AK97+AK99+AK101+AK103+AK105+AK107</f>
        <v>0</v>
      </c>
      <c r="AL77" s="828"/>
      <c r="AM77" s="829">
        <f>AM78+AM80+AM81+AM82+AM83+AM84+AM86+AM87+AM88+AM90+AM91+AM92+AM93+AM95+AM97+AM99+AM101+AM103+AM105+AM107</f>
        <v>0</v>
      </c>
      <c r="AN77" s="828"/>
      <c r="AO77" s="829">
        <f>AO78+AO80+AO81+AO82+AO83+AO84+AO86+AO87+AO88+AO90+AO91+AO92+AO93+AO95+AO97+AO99+AO101+AO103+AO105+AO107</f>
        <v>0</v>
      </c>
      <c r="AP77" s="828"/>
      <c r="AQ77" s="829">
        <f>AQ78+AQ80+AQ81+AQ82+AQ83+AQ84+AQ86+AQ87+AQ88+AQ90+AQ91+AQ92+AQ93+AQ95+AQ97+AQ99+AQ101+AQ103+AQ105+AQ107</f>
        <v>0</v>
      </c>
      <c r="AR77" s="828"/>
      <c r="AS77" s="829">
        <f>AS78+AS80+AS81+AS82+AS83+AS84+AS86+AS87+AS88+AS90+AS91+AS92+AS93+AS95+AS97+AS99+AS101+AS103+AS105+AS107</f>
        <v>0</v>
      </c>
      <c r="AT77" s="828"/>
      <c r="AU77" s="832">
        <f>AU78+AU80+AU81+AU82+AU83+AU84+AU86+AU87+AU88+AU90+AU91+AU92+AU93+AU95+AU97+AU99+AU101+AU103+AU105+AU107</f>
        <v>651226.80000000016</v>
      </c>
      <c r="AV77" s="833">
        <f t="shared" ref="AV77" si="114">AU77/I77</f>
        <v>1</v>
      </c>
    </row>
    <row r="78" spans="1:48" s="788" customFormat="1" ht="30" customHeight="1" x14ac:dyDescent="0.25">
      <c r="A78" s="780"/>
      <c r="B78" s="835" t="s">
        <v>27</v>
      </c>
      <c r="C78" s="836" t="s">
        <v>231</v>
      </c>
      <c r="D78" s="837" t="s">
        <v>2000</v>
      </c>
      <c r="E78" s="838" t="s">
        <v>2001</v>
      </c>
      <c r="F78" s="839" t="s">
        <v>728</v>
      </c>
      <c r="G78" s="840">
        <v>2</v>
      </c>
      <c r="H78" s="841">
        <v>43548</v>
      </c>
      <c r="I78" s="842">
        <f>ROUND(H78*G78,2)</f>
        <v>87096</v>
      </c>
      <c r="J78" s="280"/>
      <c r="K78" s="287">
        <f>ROUND(J78*$H78,2)</f>
        <v>0</v>
      </c>
      <c r="L78" s="280"/>
      <c r="M78" s="287">
        <f>ROUND(L78*$H78,2)</f>
        <v>0</v>
      </c>
      <c r="N78" s="280"/>
      <c r="O78" s="287">
        <f>ROUND(N78*$H78,2)</f>
        <v>0</v>
      </c>
      <c r="P78" s="280"/>
      <c r="Q78" s="287">
        <f>ROUND(P78*$H78,2)</f>
        <v>0</v>
      </c>
      <c r="R78" s="280"/>
      <c r="S78" s="287">
        <f>ROUND(R78*$H78,2)</f>
        <v>0</v>
      </c>
      <c r="T78" s="280"/>
      <c r="U78" s="287">
        <f>ROUND(T78*$H78,2)</f>
        <v>0</v>
      </c>
      <c r="V78" s="280"/>
      <c r="W78" s="287">
        <f>ROUND(V78*$H78,2)</f>
        <v>0</v>
      </c>
      <c r="X78" s="280"/>
      <c r="Y78" s="287">
        <f>ROUND(X78*$H78,2)</f>
        <v>0</v>
      </c>
      <c r="Z78" s="280"/>
      <c r="AA78" s="287">
        <f>ROUND(Z78*$H78,2)</f>
        <v>0</v>
      </c>
      <c r="AB78" s="280"/>
      <c r="AC78" s="287">
        <f>ROUND(AB78*$H78,2)</f>
        <v>0</v>
      </c>
      <c r="AD78" s="779"/>
      <c r="AE78" s="527">
        <f>ROUND(AD78*$H78,2)</f>
        <v>0</v>
      </c>
      <c r="AF78" s="280"/>
      <c r="AG78" s="287">
        <f>ROUND(AF78*$H78,2)</f>
        <v>0</v>
      </c>
      <c r="AH78" s="280"/>
      <c r="AI78" s="287">
        <f>ROUND(AH78*$H78,2)</f>
        <v>0</v>
      </c>
      <c r="AJ78" s="280"/>
      <c r="AK78" s="287">
        <f>ROUND(AJ78*$H78,2)</f>
        <v>0</v>
      </c>
      <c r="AL78" s="280"/>
      <c r="AM78" s="287">
        <f>ROUND(AL78*$H78,2)</f>
        <v>0</v>
      </c>
      <c r="AN78" s="280"/>
      <c r="AO78" s="287">
        <f>ROUND(AN78*$H78,2)</f>
        <v>0</v>
      </c>
      <c r="AP78" s="280"/>
      <c r="AQ78" s="287">
        <f>ROUND(AP78*$H78,2)</f>
        <v>0</v>
      </c>
      <c r="AR78" s="280">
        <f>SUM(J78,L78,N78,P78,R78,T78,V78,X78,Z78,AB78,AD78,AF78,AH78,AJ78,AL78,AN78,AP78)</f>
        <v>0</v>
      </c>
      <c r="AS78" s="287">
        <f>AR78*$H78</f>
        <v>0</v>
      </c>
      <c r="AT78" s="280">
        <f>$G78-AR78</f>
        <v>2</v>
      </c>
      <c r="AU78" s="458">
        <f>AT78*$H78</f>
        <v>87096</v>
      </c>
      <c r="AV78" s="496">
        <f t="shared" ref="AV78" si="115">AU78/I78</f>
        <v>1</v>
      </c>
    </row>
    <row r="79" spans="1:48" s="788" customFormat="1" ht="30" customHeight="1" x14ac:dyDescent="0.25">
      <c r="A79" s="780"/>
      <c r="B79" s="843"/>
      <c r="C79" s="694" t="s">
        <v>1113</v>
      </c>
      <c r="D79" s="795"/>
      <c r="E79" s="844" t="s">
        <v>2002</v>
      </c>
      <c r="F79" s="795"/>
      <c r="G79" s="795"/>
      <c r="H79" s="791"/>
      <c r="I79" s="792"/>
      <c r="J79" s="856"/>
      <c r="K79" s="845"/>
      <c r="L79" s="856"/>
      <c r="M79" s="845"/>
      <c r="N79" s="856"/>
      <c r="O79" s="845"/>
      <c r="P79" s="856"/>
      <c r="Q79" s="845"/>
      <c r="R79" s="856"/>
      <c r="S79" s="845"/>
      <c r="T79" s="856"/>
      <c r="U79" s="845"/>
      <c r="V79" s="856"/>
      <c r="W79" s="845"/>
      <c r="X79" s="856"/>
      <c r="Y79" s="845"/>
      <c r="Z79" s="856"/>
      <c r="AA79" s="845"/>
      <c r="AB79" s="856"/>
      <c r="AC79" s="845"/>
      <c r="AD79" s="857"/>
      <c r="AE79" s="847"/>
      <c r="AF79" s="856"/>
      <c r="AG79" s="845"/>
      <c r="AH79" s="856"/>
      <c r="AI79" s="845"/>
      <c r="AJ79" s="856"/>
      <c r="AK79" s="845"/>
      <c r="AL79" s="856"/>
      <c r="AM79" s="845"/>
      <c r="AN79" s="856"/>
      <c r="AO79" s="845"/>
      <c r="AP79" s="856"/>
      <c r="AQ79" s="845"/>
      <c r="AR79" s="856"/>
      <c r="AS79" s="845"/>
      <c r="AT79" s="856"/>
      <c r="AU79" s="787"/>
      <c r="AV79" s="858"/>
    </row>
    <row r="80" spans="1:48" s="788" customFormat="1" ht="30" customHeight="1" x14ac:dyDescent="0.25">
      <c r="A80" s="780"/>
      <c r="B80" s="835" t="s">
        <v>27</v>
      </c>
      <c r="C80" s="836" t="s">
        <v>231</v>
      </c>
      <c r="D80" s="837" t="s">
        <v>2003</v>
      </c>
      <c r="E80" s="838" t="s">
        <v>2004</v>
      </c>
      <c r="F80" s="839" t="s">
        <v>728</v>
      </c>
      <c r="G80" s="840">
        <v>1</v>
      </c>
      <c r="H80" s="841">
        <v>17622.900000000001</v>
      </c>
      <c r="I80" s="842">
        <f>ROUND(H80*G80,2)</f>
        <v>17622.900000000001</v>
      </c>
      <c r="J80" s="280"/>
      <c r="K80" s="287">
        <f t="shared" ref="K80:K84" si="116">ROUND(J80*$H80,2)</f>
        <v>0</v>
      </c>
      <c r="L80" s="280"/>
      <c r="M80" s="287">
        <f t="shared" ref="M80:M84" si="117">ROUND(L80*$H80,2)</f>
        <v>0</v>
      </c>
      <c r="N80" s="280"/>
      <c r="O80" s="287">
        <f t="shared" ref="O80:O84" si="118">ROUND(N80*$H80,2)</f>
        <v>0</v>
      </c>
      <c r="P80" s="280"/>
      <c r="Q80" s="287">
        <f t="shared" ref="Q80:Q84" si="119">ROUND(P80*$H80,2)</f>
        <v>0</v>
      </c>
      <c r="R80" s="280"/>
      <c r="S80" s="287">
        <f t="shared" ref="S80:S84" si="120">ROUND(R80*$H80,2)</f>
        <v>0</v>
      </c>
      <c r="T80" s="280"/>
      <c r="U80" s="287">
        <f t="shared" ref="U80:U84" si="121">ROUND(T80*$H80,2)</f>
        <v>0</v>
      </c>
      <c r="V80" s="280"/>
      <c r="W80" s="287">
        <f t="shared" ref="W80:W84" si="122">ROUND(V80*$H80,2)</f>
        <v>0</v>
      </c>
      <c r="X80" s="280"/>
      <c r="Y80" s="287">
        <f t="shared" ref="Y80:Y84" si="123">ROUND(X80*$H80,2)</f>
        <v>0</v>
      </c>
      <c r="Z80" s="280"/>
      <c r="AA80" s="287">
        <f t="shared" ref="AA80:AA84" si="124">ROUND(Z80*$H80,2)</f>
        <v>0</v>
      </c>
      <c r="AB80" s="280"/>
      <c r="AC80" s="287">
        <f t="shared" ref="AC80:AC84" si="125">ROUND(AB80*$H80,2)</f>
        <v>0</v>
      </c>
      <c r="AD80" s="779"/>
      <c r="AE80" s="527">
        <f t="shared" ref="AE80:AE84" si="126">ROUND(AD80*$H80,2)</f>
        <v>0</v>
      </c>
      <c r="AF80" s="280"/>
      <c r="AG80" s="287">
        <f t="shared" ref="AG80:AG84" si="127">ROUND(AF80*$H80,2)</f>
        <v>0</v>
      </c>
      <c r="AH80" s="280"/>
      <c r="AI80" s="287">
        <f t="shared" ref="AI80:AI84" si="128">ROUND(AH80*$H80,2)</f>
        <v>0</v>
      </c>
      <c r="AJ80" s="280"/>
      <c r="AK80" s="287">
        <f t="shared" ref="AK80:AK84" si="129">ROUND(AJ80*$H80,2)</f>
        <v>0</v>
      </c>
      <c r="AL80" s="280"/>
      <c r="AM80" s="287">
        <f t="shared" ref="AM80:AM84" si="130">ROUND(AL80*$H80,2)</f>
        <v>0</v>
      </c>
      <c r="AN80" s="280"/>
      <c r="AO80" s="287">
        <f t="shared" ref="AO80:AO84" si="131">ROUND(AN80*$H80,2)</f>
        <v>0</v>
      </c>
      <c r="AP80" s="280"/>
      <c r="AQ80" s="287">
        <f t="shared" ref="AQ80:AQ84" si="132">ROUND(AP80*$H80,2)</f>
        <v>0</v>
      </c>
      <c r="AR80" s="280">
        <f t="shared" ref="AR80:AR84" si="133">SUM(J80,L80,N80,P80,R80,T80,V80,X80,Z80,AB80,AD80,AF80,AH80,AJ80,AL80,AN80,AP80)</f>
        <v>0</v>
      </c>
      <c r="AS80" s="287">
        <f t="shared" ref="AS80:AS84" si="134">AR80*$H80</f>
        <v>0</v>
      </c>
      <c r="AT80" s="280">
        <f t="shared" ref="AT80:AT84" si="135">$G80-AR80</f>
        <v>1</v>
      </c>
      <c r="AU80" s="458">
        <f t="shared" ref="AU80:AU84" si="136">AT80*$H80</f>
        <v>17622.900000000001</v>
      </c>
      <c r="AV80" s="496">
        <f t="shared" ref="AV80:AV84" si="137">AU80/I80</f>
        <v>1</v>
      </c>
    </row>
    <row r="81" spans="1:48" s="788" customFormat="1" ht="30" customHeight="1" x14ac:dyDescent="0.25">
      <c r="A81" s="780"/>
      <c r="B81" s="835" t="s">
        <v>27</v>
      </c>
      <c r="C81" s="836" t="s">
        <v>231</v>
      </c>
      <c r="D81" s="837" t="s">
        <v>2005</v>
      </c>
      <c r="E81" s="838" t="s">
        <v>2006</v>
      </c>
      <c r="F81" s="839" t="s">
        <v>728</v>
      </c>
      <c r="G81" s="840">
        <v>1</v>
      </c>
      <c r="H81" s="841">
        <v>26843.599999999999</v>
      </c>
      <c r="I81" s="842">
        <f>ROUND(H81*G81,2)</f>
        <v>26843.599999999999</v>
      </c>
      <c r="J81" s="280"/>
      <c r="K81" s="287">
        <f t="shared" si="116"/>
        <v>0</v>
      </c>
      <c r="L81" s="280"/>
      <c r="M81" s="287">
        <f t="shared" si="117"/>
        <v>0</v>
      </c>
      <c r="N81" s="280"/>
      <c r="O81" s="287">
        <f t="shared" si="118"/>
        <v>0</v>
      </c>
      <c r="P81" s="280"/>
      <c r="Q81" s="287">
        <f t="shared" si="119"/>
        <v>0</v>
      </c>
      <c r="R81" s="280"/>
      <c r="S81" s="287">
        <f t="shared" si="120"/>
        <v>0</v>
      </c>
      <c r="T81" s="280"/>
      <c r="U81" s="287">
        <f t="shared" si="121"/>
        <v>0</v>
      </c>
      <c r="V81" s="280"/>
      <c r="W81" s="287">
        <f t="shared" si="122"/>
        <v>0</v>
      </c>
      <c r="X81" s="280"/>
      <c r="Y81" s="287">
        <f t="shared" si="123"/>
        <v>0</v>
      </c>
      <c r="Z81" s="280"/>
      <c r="AA81" s="287">
        <f t="shared" si="124"/>
        <v>0</v>
      </c>
      <c r="AB81" s="280"/>
      <c r="AC81" s="287">
        <f t="shared" si="125"/>
        <v>0</v>
      </c>
      <c r="AD81" s="779"/>
      <c r="AE81" s="527">
        <f t="shared" si="126"/>
        <v>0</v>
      </c>
      <c r="AF81" s="280"/>
      <c r="AG81" s="287">
        <f t="shared" si="127"/>
        <v>0</v>
      </c>
      <c r="AH81" s="280"/>
      <c r="AI81" s="287">
        <f t="shared" si="128"/>
        <v>0</v>
      </c>
      <c r="AJ81" s="280"/>
      <c r="AK81" s="287">
        <f t="shared" si="129"/>
        <v>0</v>
      </c>
      <c r="AL81" s="280"/>
      <c r="AM81" s="287">
        <f t="shared" si="130"/>
        <v>0</v>
      </c>
      <c r="AN81" s="280"/>
      <c r="AO81" s="287">
        <f t="shared" si="131"/>
        <v>0</v>
      </c>
      <c r="AP81" s="280"/>
      <c r="AQ81" s="287">
        <f t="shared" si="132"/>
        <v>0</v>
      </c>
      <c r="AR81" s="280">
        <f t="shared" si="133"/>
        <v>0</v>
      </c>
      <c r="AS81" s="287">
        <f t="shared" si="134"/>
        <v>0</v>
      </c>
      <c r="AT81" s="280">
        <f t="shared" si="135"/>
        <v>1</v>
      </c>
      <c r="AU81" s="458">
        <f t="shared" si="136"/>
        <v>26843.599999999999</v>
      </c>
      <c r="AV81" s="496">
        <f t="shared" si="137"/>
        <v>1</v>
      </c>
    </row>
    <row r="82" spans="1:48" s="788" customFormat="1" ht="46.5" customHeight="1" x14ac:dyDescent="0.25">
      <c r="A82" s="780"/>
      <c r="B82" s="835" t="s">
        <v>27</v>
      </c>
      <c r="C82" s="836" t="s">
        <v>231</v>
      </c>
      <c r="D82" s="837" t="s">
        <v>2007</v>
      </c>
      <c r="E82" s="838" t="s">
        <v>2008</v>
      </c>
      <c r="F82" s="839" t="s">
        <v>728</v>
      </c>
      <c r="G82" s="840">
        <v>2</v>
      </c>
      <c r="H82" s="841">
        <v>10310.9</v>
      </c>
      <c r="I82" s="842">
        <f>ROUND(H82*G82,2)</f>
        <v>20621.8</v>
      </c>
      <c r="J82" s="280"/>
      <c r="K82" s="287">
        <f t="shared" si="116"/>
        <v>0</v>
      </c>
      <c r="L82" s="280"/>
      <c r="M82" s="287">
        <f t="shared" si="117"/>
        <v>0</v>
      </c>
      <c r="N82" s="280"/>
      <c r="O82" s="287">
        <f t="shared" si="118"/>
        <v>0</v>
      </c>
      <c r="P82" s="280"/>
      <c r="Q82" s="287">
        <f t="shared" si="119"/>
        <v>0</v>
      </c>
      <c r="R82" s="280"/>
      <c r="S82" s="287">
        <f t="shared" si="120"/>
        <v>0</v>
      </c>
      <c r="T82" s="280"/>
      <c r="U82" s="287">
        <f t="shared" si="121"/>
        <v>0</v>
      </c>
      <c r="V82" s="280"/>
      <c r="W82" s="287">
        <f t="shared" si="122"/>
        <v>0</v>
      </c>
      <c r="X82" s="280"/>
      <c r="Y82" s="287">
        <f t="shared" si="123"/>
        <v>0</v>
      </c>
      <c r="Z82" s="280"/>
      <c r="AA82" s="287">
        <f t="shared" si="124"/>
        <v>0</v>
      </c>
      <c r="AB82" s="280"/>
      <c r="AC82" s="287">
        <f t="shared" si="125"/>
        <v>0</v>
      </c>
      <c r="AD82" s="779"/>
      <c r="AE82" s="527">
        <f t="shared" si="126"/>
        <v>0</v>
      </c>
      <c r="AF82" s="280"/>
      <c r="AG82" s="287">
        <f t="shared" si="127"/>
        <v>0</v>
      </c>
      <c r="AH82" s="280"/>
      <c r="AI82" s="287">
        <f t="shared" si="128"/>
        <v>0</v>
      </c>
      <c r="AJ82" s="280"/>
      <c r="AK82" s="287">
        <f t="shared" si="129"/>
        <v>0</v>
      </c>
      <c r="AL82" s="280"/>
      <c r="AM82" s="287">
        <f t="shared" si="130"/>
        <v>0</v>
      </c>
      <c r="AN82" s="280"/>
      <c r="AO82" s="287">
        <f t="shared" si="131"/>
        <v>0</v>
      </c>
      <c r="AP82" s="280"/>
      <c r="AQ82" s="287">
        <f t="shared" si="132"/>
        <v>0</v>
      </c>
      <c r="AR82" s="280">
        <f t="shared" si="133"/>
        <v>0</v>
      </c>
      <c r="AS82" s="287">
        <f t="shared" si="134"/>
        <v>0</v>
      </c>
      <c r="AT82" s="280">
        <f t="shared" si="135"/>
        <v>2</v>
      </c>
      <c r="AU82" s="458">
        <f t="shared" si="136"/>
        <v>20621.8</v>
      </c>
      <c r="AV82" s="496">
        <f t="shared" si="137"/>
        <v>1</v>
      </c>
    </row>
    <row r="83" spans="1:48" s="788" customFormat="1" ht="30" customHeight="1" x14ac:dyDescent="0.25">
      <c r="A83" s="780"/>
      <c r="B83" s="835" t="s">
        <v>27</v>
      </c>
      <c r="C83" s="836" t="s">
        <v>231</v>
      </c>
      <c r="D83" s="837" t="s">
        <v>2009</v>
      </c>
      <c r="E83" s="838" t="s">
        <v>2010</v>
      </c>
      <c r="F83" s="839" t="s">
        <v>728</v>
      </c>
      <c r="G83" s="840">
        <v>1</v>
      </c>
      <c r="H83" s="841">
        <v>16575.099999999999</v>
      </c>
      <c r="I83" s="842">
        <f>ROUND(H83*G83,2)</f>
        <v>16575.099999999999</v>
      </c>
      <c r="J83" s="280"/>
      <c r="K83" s="287">
        <f t="shared" si="116"/>
        <v>0</v>
      </c>
      <c r="L83" s="280"/>
      <c r="M83" s="287">
        <f t="shared" si="117"/>
        <v>0</v>
      </c>
      <c r="N83" s="280"/>
      <c r="O83" s="287">
        <f t="shared" si="118"/>
        <v>0</v>
      </c>
      <c r="P83" s="280"/>
      <c r="Q83" s="287">
        <f t="shared" si="119"/>
        <v>0</v>
      </c>
      <c r="R83" s="280"/>
      <c r="S83" s="287">
        <f t="shared" si="120"/>
        <v>0</v>
      </c>
      <c r="T83" s="280"/>
      <c r="U83" s="287">
        <f t="shared" si="121"/>
        <v>0</v>
      </c>
      <c r="V83" s="280"/>
      <c r="W83" s="287">
        <f t="shared" si="122"/>
        <v>0</v>
      </c>
      <c r="X83" s="280"/>
      <c r="Y83" s="287">
        <f t="shared" si="123"/>
        <v>0</v>
      </c>
      <c r="Z83" s="280"/>
      <c r="AA83" s="287">
        <f t="shared" si="124"/>
        <v>0</v>
      </c>
      <c r="AB83" s="280"/>
      <c r="AC83" s="287">
        <f t="shared" si="125"/>
        <v>0</v>
      </c>
      <c r="AD83" s="779"/>
      <c r="AE83" s="527">
        <f t="shared" si="126"/>
        <v>0</v>
      </c>
      <c r="AF83" s="280"/>
      <c r="AG83" s="287">
        <f t="shared" si="127"/>
        <v>0</v>
      </c>
      <c r="AH83" s="280"/>
      <c r="AI83" s="287">
        <f t="shared" si="128"/>
        <v>0</v>
      </c>
      <c r="AJ83" s="280"/>
      <c r="AK83" s="287">
        <f t="shared" si="129"/>
        <v>0</v>
      </c>
      <c r="AL83" s="280"/>
      <c r="AM83" s="287">
        <f t="shared" si="130"/>
        <v>0</v>
      </c>
      <c r="AN83" s="280"/>
      <c r="AO83" s="287">
        <f t="shared" si="131"/>
        <v>0</v>
      </c>
      <c r="AP83" s="280"/>
      <c r="AQ83" s="287">
        <f t="shared" si="132"/>
        <v>0</v>
      </c>
      <c r="AR83" s="280">
        <f t="shared" si="133"/>
        <v>0</v>
      </c>
      <c r="AS83" s="287">
        <f t="shared" si="134"/>
        <v>0</v>
      </c>
      <c r="AT83" s="280">
        <f t="shared" si="135"/>
        <v>1</v>
      </c>
      <c r="AU83" s="458">
        <f t="shared" si="136"/>
        <v>16575.099999999999</v>
      </c>
      <c r="AV83" s="496">
        <f t="shared" si="137"/>
        <v>1</v>
      </c>
    </row>
    <row r="84" spans="1:48" s="788" customFormat="1" ht="30" customHeight="1" x14ac:dyDescent="0.25">
      <c r="A84" s="780"/>
      <c r="B84" s="835" t="s">
        <v>27</v>
      </c>
      <c r="C84" s="836" t="s">
        <v>231</v>
      </c>
      <c r="D84" s="837" t="s">
        <v>2011</v>
      </c>
      <c r="E84" s="838" t="s">
        <v>2012</v>
      </c>
      <c r="F84" s="839" t="s">
        <v>728</v>
      </c>
      <c r="G84" s="840">
        <v>1</v>
      </c>
      <c r="H84" s="841">
        <v>15658.8</v>
      </c>
      <c r="I84" s="842">
        <f>ROUND(H84*G84,2)</f>
        <v>15658.8</v>
      </c>
      <c r="J84" s="280"/>
      <c r="K84" s="287">
        <f t="shared" si="116"/>
        <v>0</v>
      </c>
      <c r="L84" s="280"/>
      <c r="M84" s="287">
        <f t="shared" si="117"/>
        <v>0</v>
      </c>
      <c r="N84" s="280"/>
      <c r="O84" s="287">
        <f t="shared" si="118"/>
        <v>0</v>
      </c>
      <c r="P84" s="280"/>
      <c r="Q84" s="287">
        <f t="shared" si="119"/>
        <v>0</v>
      </c>
      <c r="R84" s="280"/>
      <c r="S84" s="287">
        <f t="shared" si="120"/>
        <v>0</v>
      </c>
      <c r="T84" s="280"/>
      <c r="U84" s="287">
        <f t="shared" si="121"/>
        <v>0</v>
      </c>
      <c r="V84" s="280"/>
      <c r="W84" s="287">
        <f t="shared" si="122"/>
        <v>0</v>
      </c>
      <c r="X84" s="280"/>
      <c r="Y84" s="287">
        <f t="shared" si="123"/>
        <v>0</v>
      </c>
      <c r="Z84" s="280"/>
      <c r="AA84" s="287">
        <f t="shared" si="124"/>
        <v>0</v>
      </c>
      <c r="AB84" s="280"/>
      <c r="AC84" s="287">
        <f t="shared" si="125"/>
        <v>0</v>
      </c>
      <c r="AD84" s="779"/>
      <c r="AE84" s="527">
        <f t="shared" si="126"/>
        <v>0</v>
      </c>
      <c r="AF84" s="280"/>
      <c r="AG84" s="287">
        <f t="shared" si="127"/>
        <v>0</v>
      </c>
      <c r="AH84" s="280"/>
      <c r="AI84" s="287">
        <f t="shared" si="128"/>
        <v>0</v>
      </c>
      <c r="AJ84" s="280"/>
      <c r="AK84" s="287">
        <f t="shared" si="129"/>
        <v>0</v>
      </c>
      <c r="AL84" s="280"/>
      <c r="AM84" s="287">
        <f t="shared" si="130"/>
        <v>0</v>
      </c>
      <c r="AN84" s="280"/>
      <c r="AO84" s="287">
        <f t="shared" si="131"/>
        <v>0</v>
      </c>
      <c r="AP84" s="280"/>
      <c r="AQ84" s="287">
        <f t="shared" si="132"/>
        <v>0</v>
      </c>
      <c r="AR84" s="280">
        <f t="shared" si="133"/>
        <v>0</v>
      </c>
      <c r="AS84" s="287">
        <f t="shared" si="134"/>
        <v>0</v>
      </c>
      <c r="AT84" s="280">
        <f t="shared" si="135"/>
        <v>1</v>
      </c>
      <c r="AU84" s="458">
        <f t="shared" si="136"/>
        <v>15658.8</v>
      </c>
      <c r="AV84" s="496">
        <f t="shared" si="137"/>
        <v>1</v>
      </c>
    </row>
    <row r="85" spans="1:48" s="788" customFormat="1" ht="30" customHeight="1" x14ac:dyDescent="0.25">
      <c r="A85" s="780"/>
      <c r="B85" s="843"/>
      <c r="C85" s="694" t="s">
        <v>1113</v>
      </c>
      <c r="D85" s="795"/>
      <c r="E85" s="844" t="s">
        <v>2013</v>
      </c>
      <c r="F85" s="795"/>
      <c r="G85" s="795"/>
      <c r="H85" s="791"/>
      <c r="I85" s="792"/>
      <c r="J85" s="856"/>
      <c r="K85" s="845"/>
      <c r="L85" s="856"/>
      <c r="M85" s="845"/>
      <c r="N85" s="856"/>
      <c r="O85" s="845"/>
      <c r="P85" s="856"/>
      <c r="Q85" s="845"/>
      <c r="R85" s="856"/>
      <c r="S85" s="845"/>
      <c r="T85" s="856"/>
      <c r="U85" s="845"/>
      <c r="V85" s="856"/>
      <c r="W85" s="845"/>
      <c r="X85" s="856"/>
      <c r="Y85" s="845"/>
      <c r="Z85" s="856"/>
      <c r="AA85" s="845"/>
      <c r="AB85" s="856"/>
      <c r="AC85" s="845"/>
      <c r="AD85" s="857"/>
      <c r="AE85" s="847"/>
      <c r="AF85" s="856"/>
      <c r="AG85" s="845"/>
      <c r="AH85" s="856"/>
      <c r="AI85" s="845"/>
      <c r="AJ85" s="856"/>
      <c r="AK85" s="845"/>
      <c r="AL85" s="856"/>
      <c r="AM85" s="845"/>
      <c r="AN85" s="856"/>
      <c r="AO85" s="845"/>
      <c r="AP85" s="856"/>
      <c r="AQ85" s="845"/>
      <c r="AR85" s="856"/>
      <c r="AS85" s="845"/>
      <c r="AT85" s="856"/>
      <c r="AU85" s="787"/>
      <c r="AV85" s="858"/>
    </row>
    <row r="86" spans="1:48" s="788" customFormat="1" ht="30" customHeight="1" x14ac:dyDescent="0.25">
      <c r="A86" s="780"/>
      <c r="B86" s="835" t="s">
        <v>27</v>
      </c>
      <c r="C86" s="836" t="s">
        <v>231</v>
      </c>
      <c r="D86" s="837" t="s">
        <v>2014</v>
      </c>
      <c r="E86" s="838" t="s">
        <v>2015</v>
      </c>
      <c r="F86" s="839" t="s">
        <v>728</v>
      </c>
      <c r="G86" s="840">
        <v>1</v>
      </c>
      <c r="H86" s="841">
        <v>20168.599999999999</v>
      </c>
      <c r="I86" s="842">
        <f>ROUND(H86*G86,2)</f>
        <v>20168.599999999999</v>
      </c>
      <c r="J86" s="280"/>
      <c r="K86" s="287">
        <f t="shared" ref="K86:K88" si="138">ROUND(J86*$H86,2)</f>
        <v>0</v>
      </c>
      <c r="L86" s="280"/>
      <c r="M86" s="287">
        <f t="shared" ref="M86:M88" si="139">ROUND(L86*$H86,2)</f>
        <v>0</v>
      </c>
      <c r="N86" s="280"/>
      <c r="O86" s="287">
        <f t="shared" ref="O86:O88" si="140">ROUND(N86*$H86,2)</f>
        <v>0</v>
      </c>
      <c r="P86" s="280"/>
      <c r="Q86" s="287">
        <f t="shared" ref="Q86:Q88" si="141">ROUND(P86*$H86,2)</f>
        <v>0</v>
      </c>
      <c r="R86" s="280"/>
      <c r="S86" s="287">
        <f t="shared" ref="S86:S88" si="142">ROUND(R86*$H86,2)</f>
        <v>0</v>
      </c>
      <c r="T86" s="280"/>
      <c r="U86" s="287">
        <f t="shared" ref="U86:U88" si="143">ROUND(T86*$H86,2)</f>
        <v>0</v>
      </c>
      <c r="V86" s="280"/>
      <c r="W86" s="287">
        <f t="shared" ref="W86:W88" si="144">ROUND(V86*$H86,2)</f>
        <v>0</v>
      </c>
      <c r="X86" s="280"/>
      <c r="Y86" s="287">
        <f t="shared" ref="Y86:Y88" si="145">ROUND(X86*$H86,2)</f>
        <v>0</v>
      </c>
      <c r="Z86" s="280"/>
      <c r="AA86" s="287">
        <f t="shared" ref="AA86:AA88" si="146">ROUND(Z86*$H86,2)</f>
        <v>0</v>
      </c>
      <c r="AB86" s="280"/>
      <c r="AC86" s="287">
        <f t="shared" ref="AC86:AC88" si="147">ROUND(AB86*$H86,2)</f>
        <v>0</v>
      </c>
      <c r="AD86" s="779"/>
      <c r="AE86" s="527">
        <f t="shared" ref="AE86:AE88" si="148">ROUND(AD86*$H86,2)</f>
        <v>0</v>
      </c>
      <c r="AF86" s="280"/>
      <c r="AG86" s="287">
        <f t="shared" ref="AG86:AG88" si="149">ROUND(AF86*$H86,2)</f>
        <v>0</v>
      </c>
      <c r="AH86" s="280"/>
      <c r="AI86" s="287">
        <f t="shared" ref="AI86:AI88" si="150">ROUND(AH86*$H86,2)</f>
        <v>0</v>
      </c>
      <c r="AJ86" s="280"/>
      <c r="AK86" s="287">
        <f t="shared" ref="AK86:AK88" si="151">ROUND(AJ86*$H86,2)</f>
        <v>0</v>
      </c>
      <c r="AL86" s="280"/>
      <c r="AM86" s="287">
        <f t="shared" ref="AM86:AM88" si="152">ROUND(AL86*$H86,2)</f>
        <v>0</v>
      </c>
      <c r="AN86" s="280"/>
      <c r="AO86" s="287">
        <f t="shared" ref="AO86:AO88" si="153">ROUND(AN86*$H86,2)</f>
        <v>0</v>
      </c>
      <c r="AP86" s="280"/>
      <c r="AQ86" s="287">
        <f t="shared" ref="AQ86:AQ88" si="154">ROUND(AP86*$H86,2)</f>
        <v>0</v>
      </c>
      <c r="AR86" s="280">
        <f t="shared" ref="AR86:AR88" si="155">SUM(J86,L86,N86,P86,R86,T86,V86,X86,Z86,AB86,AD86,AF86,AH86,AJ86,AL86,AN86,AP86)</f>
        <v>0</v>
      </c>
      <c r="AS86" s="287">
        <f t="shared" ref="AS86:AS88" si="156">AR86*$H86</f>
        <v>0</v>
      </c>
      <c r="AT86" s="280">
        <f t="shared" ref="AT86:AT88" si="157">$G86-AR86</f>
        <v>1</v>
      </c>
      <c r="AU86" s="458">
        <f t="shared" ref="AU86:AU88" si="158">AT86*$H86</f>
        <v>20168.599999999999</v>
      </c>
      <c r="AV86" s="496">
        <f t="shared" ref="AV86:AV88" si="159">AU86/I86</f>
        <v>1</v>
      </c>
    </row>
    <row r="87" spans="1:48" s="788" customFormat="1" ht="30" customHeight="1" x14ac:dyDescent="0.25">
      <c r="A87" s="780"/>
      <c r="B87" s="835" t="s">
        <v>27</v>
      </c>
      <c r="C87" s="836" t="s">
        <v>231</v>
      </c>
      <c r="D87" s="837" t="s">
        <v>2016</v>
      </c>
      <c r="E87" s="838" t="s">
        <v>2017</v>
      </c>
      <c r="F87" s="839" t="s">
        <v>728</v>
      </c>
      <c r="G87" s="840">
        <v>1</v>
      </c>
      <c r="H87" s="841">
        <v>38348</v>
      </c>
      <c r="I87" s="842">
        <f>ROUND(H87*G87,2)</f>
        <v>38348</v>
      </c>
      <c r="J87" s="280"/>
      <c r="K87" s="287">
        <f t="shared" si="138"/>
        <v>0</v>
      </c>
      <c r="L87" s="280"/>
      <c r="M87" s="287">
        <f t="shared" si="139"/>
        <v>0</v>
      </c>
      <c r="N87" s="280"/>
      <c r="O87" s="287">
        <f t="shared" si="140"/>
        <v>0</v>
      </c>
      <c r="P87" s="280"/>
      <c r="Q87" s="287">
        <f t="shared" si="141"/>
        <v>0</v>
      </c>
      <c r="R87" s="280"/>
      <c r="S87" s="287">
        <f t="shared" si="142"/>
        <v>0</v>
      </c>
      <c r="T87" s="280"/>
      <c r="U87" s="287">
        <f t="shared" si="143"/>
        <v>0</v>
      </c>
      <c r="V87" s="280"/>
      <c r="W87" s="287">
        <f t="shared" si="144"/>
        <v>0</v>
      </c>
      <c r="X87" s="280"/>
      <c r="Y87" s="287">
        <f t="shared" si="145"/>
        <v>0</v>
      </c>
      <c r="Z87" s="280"/>
      <c r="AA87" s="287">
        <f t="shared" si="146"/>
        <v>0</v>
      </c>
      <c r="AB87" s="280"/>
      <c r="AC87" s="287">
        <f t="shared" si="147"/>
        <v>0</v>
      </c>
      <c r="AD87" s="779"/>
      <c r="AE87" s="527">
        <f t="shared" si="148"/>
        <v>0</v>
      </c>
      <c r="AF87" s="280"/>
      <c r="AG87" s="287">
        <f t="shared" si="149"/>
        <v>0</v>
      </c>
      <c r="AH87" s="280"/>
      <c r="AI87" s="287">
        <f t="shared" si="150"/>
        <v>0</v>
      </c>
      <c r="AJ87" s="280"/>
      <c r="AK87" s="287">
        <f t="shared" si="151"/>
        <v>0</v>
      </c>
      <c r="AL87" s="280"/>
      <c r="AM87" s="287">
        <f t="shared" si="152"/>
        <v>0</v>
      </c>
      <c r="AN87" s="280"/>
      <c r="AO87" s="287">
        <f t="shared" si="153"/>
        <v>0</v>
      </c>
      <c r="AP87" s="280"/>
      <c r="AQ87" s="287">
        <f t="shared" si="154"/>
        <v>0</v>
      </c>
      <c r="AR87" s="280">
        <f t="shared" si="155"/>
        <v>0</v>
      </c>
      <c r="AS87" s="287">
        <f t="shared" si="156"/>
        <v>0</v>
      </c>
      <c r="AT87" s="280">
        <f t="shared" si="157"/>
        <v>1</v>
      </c>
      <c r="AU87" s="458">
        <f t="shared" si="158"/>
        <v>38348</v>
      </c>
      <c r="AV87" s="496">
        <f t="shared" si="159"/>
        <v>1</v>
      </c>
    </row>
    <row r="88" spans="1:48" s="788" customFormat="1" ht="30" customHeight="1" x14ac:dyDescent="0.25">
      <c r="A88" s="780"/>
      <c r="B88" s="835" t="s">
        <v>27</v>
      </c>
      <c r="C88" s="836" t="s">
        <v>231</v>
      </c>
      <c r="D88" s="837" t="s">
        <v>2018</v>
      </c>
      <c r="E88" s="838" t="s">
        <v>2019</v>
      </c>
      <c r="F88" s="839" t="s">
        <v>728</v>
      </c>
      <c r="G88" s="840">
        <v>1</v>
      </c>
      <c r="H88" s="841">
        <v>29389.3</v>
      </c>
      <c r="I88" s="842">
        <f>ROUND(H88*G88,2)</f>
        <v>29389.3</v>
      </c>
      <c r="J88" s="280"/>
      <c r="K88" s="287">
        <f t="shared" si="138"/>
        <v>0</v>
      </c>
      <c r="L88" s="280"/>
      <c r="M88" s="287">
        <f t="shared" si="139"/>
        <v>0</v>
      </c>
      <c r="N88" s="280"/>
      <c r="O88" s="287">
        <f t="shared" si="140"/>
        <v>0</v>
      </c>
      <c r="P88" s="280"/>
      <c r="Q88" s="287">
        <f t="shared" si="141"/>
        <v>0</v>
      </c>
      <c r="R88" s="280"/>
      <c r="S88" s="287">
        <f t="shared" si="142"/>
        <v>0</v>
      </c>
      <c r="T88" s="280"/>
      <c r="U88" s="287">
        <f t="shared" si="143"/>
        <v>0</v>
      </c>
      <c r="V88" s="280"/>
      <c r="W88" s="287">
        <f t="shared" si="144"/>
        <v>0</v>
      </c>
      <c r="X88" s="280"/>
      <c r="Y88" s="287">
        <f t="shared" si="145"/>
        <v>0</v>
      </c>
      <c r="Z88" s="280"/>
      <c r="AA88" s="287">
        <f t="shared" si="146"/>
        <v>0</v>
      </c>
      <c r="AB88" s="280"/>
      <c r="AC88" s="287">
        <f t="shared" si="147"/>
        <v>0</v>
      </c>
      <c r="AD88" s="779"/>
      <c r="AE88" s="527">
        <f t="shared" si="148"/>
        <v>0</v>
      </c>
      <c r="AF88" s="280"/>
      <c r="AG88" s="287">
        <f t="shared" si="149"/>
        <v>0</v>
      </c>
      <c r="AH88" s="280"/>
      <c r="AI88" s="287">
        <f t="shared" si="150"/>
        <v>0</v>
      </c>
      <c r="AJ88" s="280"/>
      <c r="AK88" s="287">
        <f t="shared" si="151"/>
        <v>0</v>
      </c>
      <c r="AL88" s="280"/>
      <c r="AM88" s="287">
        <f t="shared" si="152"/>
        <v>0</v>
      </c>
      <c r="AN88" s="280"/>
      <c r="AO88" s="287">
        <f t="shared" si="153"/>
        <v>0</v>
      </c>
      <c r="AP88" s="280"/>
      <c r="AQ88" s="287">
        <f t="shared" si="154"/>
        <v>0</v>
      </c>
      <c r="AR88" s="280">
        <f t="shared" si="155"/>
        <v>0</v>
      </c>
      <c r="AS88" s="287">
        <f t="shared" si="156"/>
        <v>0</v>
      </c>
      <c r="AT88" s="280">
        <f t="shared" si="157"/>
        <v>1</v>
      </c>
      <c r="AU88" s="458">
        <f t="shared" si="158"/>
        <v>29389.3</v>
      </c>
      <c r="AV88" s="496">
        <f t="shared" si="159"/>
        <v>1</v>
      </c>
    </row>
    <row r="89" spans="1:48" s="788" customFormat="1" ht="30" customHeight="1" x14ac:dyDescent="0.25">
      <c r="A89" s="780"/>
      <c r="B89" s="843"/>
      <c r="C89" s="694" t="s">
        <v>1113</v>
      </c>
      <c r="D89" s="795"/>
      <c r="E89" s="844" t="s">
        <v>2020</v>
      </c>
      <c r="F89" s="795"/>
      <c r="G89" s="795"/>
      <c r="H89" s="791"/>
      <c r="I89" s="792"/>
      <c r="J89" s="856"/>
      <c r="K89" s="845"/>
      <c r="L89" s="856"/>
      <c r="M89" s="845"/>
      <c r="N89" s="856"/>
      <c r="O89" s="845"/>
      <c r="P89" s="856"/>
      <c r="Q89" s="845"/>
      <c r="R89" s="856"/>
      <c r="S89" s="845"/>
      <c r="T89" s="856"/>
      <c r="U89" s="845"/>
      <c r="V89" s="856"/>
      <c r="W89" s="845"/>
      <c r="X89" s="856"/>
      <c r="Y89" s="845"/>
      <c r="Z89" s="856"/>
      <c r="AA89" s="845"/>
      <c r="AB89" s="856"/>
      <c r="AC89" s="845"/>
      <c r="AD89" s="857"/>
      <c r="AE89" s="847"/>
      <c r="AF89" s="856"/>
      <c r="AG89" s="845"/>
      <c r="AH89" s="856"/>
      <c r="AI89" s="845"/>
      <c r="AJ89" s="856"/>
      <c r="AK89" s="845"/>
      <c r="AL89" s="856"/>
      <c r="AM89" s="845"/>
      <c r="AN89" s="856"/>
      <c r="AO89" s="845"/>
      <c r="AP89" s="856"/>
      <c r="AQ89" s="845"/>
      <c r="AR89" s="856"/>
      <c r="AS89" s="845"/>
      <c r="AT89" s="856"/>
      <c r="AU89" s="787"/>
      <c r="AV89" s="858"/>
    </row>
    <row r="90" spans="1:48" s="788" customFormat="1" ht="30" customHeight="1" x14ac:dyDescent="0.25">
      <c r="A90" s="780"/>
      <c r="B90" s="835" t="s">
        <v>27</v>
      </c>
      <c r="C90" s="836" t="s">
        <v>231</v>
      </c>
      <c r="D90" s="837" t="s">
        <v>2021</v>
      </c>
      <c r="E90" s="838" t="s">
        <v>2022</v>
      </c>
      <c r="F90" s="839" t="s">
        <v>728</v>
      </c>
      <c r="G90" s="840">
        <v>2</v>
      </c>
      <c r="H90" s="841">
        <v>18215.3</v>
      </c>
      <c r="I90" s="842">
        <f>ROUND(H90*G90,2)</f>
        <v>36430.6</v>
      </c>
      <c r="J90" s="280"/>
      <c r="K90" s="287">
        <f t="shared" ref="K90:K93" si="160">ROUND(J90*$H90,2)</f>
        <v>0</v>
      </c>
      <c r="L90" s="280"/>
      <c r="M90" s="287">
        <f t="shared" ref="M90:M93" si="161">ROUND(L90*$H90,2)</f>
        <v>0</v>
      </c>
      <c r="N90" s="280"/>
      <c r="O90" s="287">
        <f t="shared" ref="O90:O93" si="162">ROUND(N90*$H90,2)</f>
        <v>0</v>
      </c>
      <c r="P90" s="280"/>
      <c r="Q90" s="287">
        <f t="shared" ref="Q90:Q93" si="163">ROUND(P90*$H90,2)</f>
        <v>0</v>
      </c>
      <c r="R90" s="280"/>
      <c r="S90" s="287">
        <f t="shared" ref="S90:S93" si="164">ROUND(R90*$H90,2)</f>
        <v>0</v>
      </c>
      <c r="T90" s="280"/>
      <c r="U90" s="287">
        <f t="shared" ref="U90:U93" si="165">ROUND(T90*$H90,2)</f>
        <v>0</v>
      </c>
      <c r="V90" s="280"/>
      <c r="W90" s="287">
        <f t="shared" ref="W90:W93" si="166">ROUND(V90*$H90,2)</f>
        <v>0</v>
      </c>
      <c r="X90" s="280"/>
      <c r="Y90" s="287">
        <f t="shared" ref="Y90:Y93" si="167">ROUND(X90*$H90,2)</f>
        <v>0</v>
      </c>
      <c r="Z90" s="280"/>
      <c r="AA90" s="287">
        <f t="shared" ref="AA90:AA93" si="168">ROUND(Z90*$H90,2)</f>
        <v>0</v>
      </c>
      <c r="AB90" s="280"/>
      <c r="AC90" s="287">
        <f t="shared" ref="AC90:AC93" si="169">ROUND(AB90*$H90,2)</f>
        <v>0</v>
      </c>
      <c r="AD90" s="779"/>
      <c r="AE90" s="527">
        <f t="shared" ref="AE90:AE93" si="170">ROUND(AD90*$H90,2)</f>
        <v>0</v>
      </c>
      <c r="AF90" s="280"/>
      <c r="AG90" s="287">
        <f t="shared" ref="AG90:AG93" si="171">ROUND(AF90*$H90,2)</f>
        <v>0</v>
      </c>
      <c r="AH90" s="280"/>
      <c r="AI90" s="287">
        <f t="shared" ref="AI90:AI93" si="172">ROUND(AH90*$H90,2)</f>
        <v>0</v>
      </c>
      <c r="AJ90" s="280"/>
      <c r="AK90" s="287">
        <f t="shared" ref="AK90:AK93" si="173">ROUND(AJ90*$H90,2)</f>
        <v>0</v>
      </c>
      <c r="AL90" s="280"/>
      <c r="AM90" s="287">
        <f t="shared" ref="AM90:AM93" si="174">ROUND(AL90*$H90,2)</f>
        <v>0</v>
      </c>
      <c r="AN90" s="280"/>
      <c r="AO90" s="287">
        <f t="shared" ref="AO90:AO93" si="175">ROUND(AN90*$H90,2)</f>
        <v>0</v>
      </c>
      <c r="AP90" s="280"/>
      <c r="AQ90" s="287">
        <f t="shared" ref="AQ90:AQ93" si="176">ROUND(AP90*$H90,2)</f>
        <v>0</v>
      </c>
      <c r="AR90" s="280">
        <f t="shared" ref="AR90:AR93" si="177">SUM(J90,L90,N90,P90,R90,T90,V90,X90,Z90,AB90,AD90,AF90,AH90,AJ90,AL90,AN90,AP90)</f>
        <v>0</v>
      </c>
      <c r="AS90" s="287">
        <f t="shared" ref="AS90:AS93" si="178">AR90*$H90</f>
        <v>0</v>
      </c>
      <c r="AT90" s="280">
        <f t="shared" ref="AT90:AT93" si="179">$G90-AR90</f>
        <v>2</v>
      </c>
      <c r="AU90" s="458">
        <f t="shared" ref="AU90:AU93" si="180">AT90*$H90</f>
        <v>36430.6</v>
      </c>
      <c r="AV90" s="496">
        <f t="shared" ref="AV90:AV93" si="181">AU90/I90</f>
        <v>1</v>
      </c>
    </row>
    <row r="91" spans="1:48" s="788" customFormat="1" ht="51.75" customHeight="1" x14ac:dyDescent="0.25">
      <c r="A91" s="780"/>
      <c r="B91" s="835" t="s">
        <v>27</v>
      </c>
      <c r="C91" s="836" t="s">
        <v>231</v>
      </c>
      <c r="D91" s="837" t="s">
        <v>2023</v>
      </c>
      <c r="E91" s="838" t="s">
        <v>2024</v>
      </c>
      <c r="F91" s="839" t="s">
        <v>728</v>
      </c>
      <c r="G91" s="840">
        <v>2</v>
      </c>
      <c r="H91" s="841">
        <v>19280.5</v>
      </c>
      <c r="I91" s="842">
        <f>ROUND(H91*G91,2)</f>
        <v>38561</v>
      </c>
      <c r="J91" s="280"/>
      <c r="K91" s="287">
        <f t="shared" si="160"/>
        <v>0</v>
      </c>
      <c r="L91" s="280"/>
      <c r="M91" s="287">
        <f t="shared" si="161"/>
        <v>0</v>
      </c>
      <c r="N91" s="280"/>
      <c r="O91" s="287">
        <f t="shared" si="162"/>
        <v>0</v>
      </c>
      <c r="P91" s="280"/>
      <c r="Q91" s="287">
        <f t="shared" si="163"/>
        <v>0</v>
      </c>
      <c r="R91" s="280"/>
      <c r="S91" s="287">
        <f t="shared" si="164"/>
        <v>0</v>
      </c>
      <c r="T91" s="280"/>
      <c r="U91" s="287">
        <f t="shared" si="165"/>
        <v>0</v>
      </c>
      <c r="V91" s="280"/>
      <c r="W91" s="287">
        <f t="shared" si="166"/>
        <v>0</v>
      </c>
      <c r="X91" s="280"/>
      <c r="Y91" s="287">
        <f t="shared" si="167"/>
        <v>0</v>
      </c>
      <c r="Z91" s="280"/>
      <c r="AA91" s="287">
        <f t="shared" si="168"/>
        <v>0</v>
      </c>
      <c r="AB91" s="280"/>
      <c r="AC91" s="287">
        <f t="shared" si="169"/>
        <v>0</v>
      </c>
      <c r="AD91" s="779"/>
      <c r="AE91" s="527">
        <f t="shared" si="170"/>
        <v>0</v>
      </c>
      <c r="AF91" s="280"/>
      <c r="AG91" s="287">
        <f t="shared" si="171"/>
        <v>0</v>
      </c>
      <c r="AH91" s="280"/>
      <c r="AI91" s="287">
        <f t="shared" si="172"/>
        <v>0</v>
      </c>
      <c r="AJ91" s="280"/>
      <c r="AK91" s="287">
        <f t="shared" si="173"/>
        <v>0</v>
      </c>
      <c r="AL91" s="280"/>
      <c r="AM91" s="287">
        <f t="shared" si="174"/>
        <v>0</v>
      </c>
      <c r="AN91" s="280"/>
      <c r="AO91" s="287">
        <f t="shared" si="175"/>
        <v>0</v>
      </c>
      <c r="AP91" s="280"/>
      <c r="AQ91" s="287">
        <f t="shared" si="176"/>
        <v>0</v>
      </c>
      <c r="AR91" s="280">
        <f t="shared" si="177"/>
        <v>0</v>
      </c>
      <c r="AS91" s="287">
        <f t="shared" si="178"/>
        <v>0</v>
      </c>
      <c r="AT91" s="280">
        <f t="shared" si="179"/>
        <v>2</v>
      </c>
      <c r="AU91" s="458">
        <f t="shared" si="180"/>
        <v>38561</v>
      </c>
      <c r="AV91" s="496">
        <f t="shared" si="181"/>
        <v>1</v>
      </c>
    </row>
    <row r="92" spans="1:48" s="788" customFormat="1" ht="30" customHeight="1" x14ac:dyDescent="0.25">
      <c r="A92" s="780"/>
      <c r="B92" s="835" t="s">
        <v>27</v>
      </c>
      <c r="C92" s="836" t="s">
        <v>231</v>
      </c>
      <c r="D92" s="837" t="s">
        <v>2025</v>
      </c>
      <c r="E92" s="838" t="s">
        <v>2026</v>
      </c>
      <c r="F92" s="839" t="s">
        <v>728</v>
      </c>
      <c r="G92" s="840">
        <v>1</v>
      </c>
      <c r="H92" s="841">
        <v>28931.7</v>
      </c>
      <c r="I92" s="842">
        <f>ROUND(H92*G92,2)</f>
        <v>28931.7</v>
      </c>
      <c r="J92" s="280"/>
      <c r="K92" s="287">
        <f t="shared" si="160"/>
        <v>0</v>
      </c>
      <c r="L92" s="280"/>
      <c r="M92" s="287">
        <f t="shared" si="161"/>
        <v>0</v>
      </c>
      <c r="N92" s="280"/>
      <c r="O92" s="287">
        <f t="shared" si="162"/>
        <v>0</v>
      </c>
      <c r="P92" s="280"/>
      <c r="Q92" s="287">
        <f t="shared" si="163"/>
        <v>0</v>
      </c>
      <c r="R92" s="280"/>
      <c r="S92" s="287">
        <f t="shared" si="164"/>
        <v>0</v>
      </c>
      <c r="T92" s="280"/>
      <c r="U92" s="287">
        <f t="shared" si="165"/>
        <v>0</v>
      </c>
      <c r="V92" s="280"/>
      <c r="W92" s="287">
        <f t="shared" si="166"/>
        <v>0</v>
      </c>
      <c r="X92" s="280"/>
      <c r="Y92" s="287">
        <f t="shared" si="167"/>
        <v>0</v>
      </c>
      <c r="Z92" s="280"/>
      <c r="AA92" s="287">
        <f t="shared" si="168"/>
        <v>0</v>
      </c>
      <c r="AB92" s="280"/>
      <c r="AC92" s="287">
        <f t="shared" si="169"/>
        <v>0</v>
      </c>
      <c r="AD92" s="779"/>
      <c r="AE92" s="527">
        <f t="shared" si="170"/>
        <v>0</v>
      </c>
      <c r="AF92" s="280"/>
      <c r="AG92" s="287">
        <f t="shared" si="171"/>
        <v>0</v>
      </c>
      <c r="AH92" s="280"/>
      <c r="AI92" s="287">
        <f t="shared" si="172"/>
        <v>0</v>
      </c>
      <c r="AJ92" s="280"/>
      <c r="AK92" s="287">
        <f t="shared" si="173"/>
        <v>0</v>
      </c>
      <c r="AL92" s="280"/>
      <c r="AM92" s="287">
        <f t="shared" si="174"/>
        <v>0</v>
      </c>
      <c r="AN92" s="280"/>
      <c r="AO92" s="287">
        <f t="shared" si="175"/>
        <v>0</v>
      </c>
      <c r="AP92" s="280"/>
      <c r="AQ92" s="287">
        <f t="shared" si="176"/>
        <v>0</v>
      </c>
      <c r="AR92" s="280">
        <f t="shared" si="177"/>
        <v>0</v>
      </c>
      <c r="AS92" s="287">
        <f t="shared" si="178"/>
        <v>0</v>
      </c>
      <c r="AT92" s="280">
        <f t="shared" si="179"/>
        <v>1</v>
      </c>
      <c r="AU92" s="458">
        <f t="shared" si="180"/>
        <v>28931.7</v>
      </c>
      <c r="AV92" s="496">
        <f t="shared" si="181"/>
        <v>1</v>
      </c>
    </row>
    <row r="93" spans="1:48" s="788" customFormat="1" ht="57.75" customHeight="1" x14ac:dyDescent="0.25">
      <c r="A93" s="780"/>
      <c r="B93" s="835" t="s">
        <v>27</v>
      </c>
      <c r="C93" s="836" t="s">
        <v>231</v>
      </c>
      <c r="D93" s="837" t="s">
        <v>2027</v>
      </c>
      <c r="E93" s="838" t="s">
        <v>2028</v>
      </c>
      <c r="F93" s="839" t="s">
        <v>728</v>
      </c>
      <c r="G93" s="840">
        <v>1</v>
      </c>
      <c r="H93" s="841">
        <v>57202.400000000001</v>
      </c>
      <c r="I93" s="842">
        <f>ROUND(H93*G93,2)</f>
        <v>57202.400000000001</v>
      </c>
      <c r="J93" s="280"/>
      <c r="K93" s="287">
        <f t="shared" si="160"/>
        <v>0</v>
      </c>
      <c r="L93" s="280"/>
      <c r="M93" s="287">
        <f t="shared" si="161"/>
        <v>0</v>
      </c>
      <c r="N93" s="280"/>
      <c r="O93" s="287">
        <f t="shared" si="162"/>
        <v>0</v>
      </c>
      <c r="P93" s="280"/>
      <c r="Q93" s="287">
        <f t="shared" si="163"/>
        <v>0</v>
      </c>
      <c r="R93" s="280"/>
      <c r="S93" s="287">
        <f t="shared" si="164"/>
        <v>0</v>
      </c>
      <c r="T93" s="280"/>
      <c r="U93" s="287">
        <f t="shared" si="165"/>
        <v>0</v>
      </c>
      <c r="V93" s="280"/>
      <c r="W93" s="287">
        <f t="shared" si="166"/>
        <v>0</v>
      </c>
      <c r="X93" s="280"/>
      <c r="Y93" s="287">
        <f t="shared" si="167"/>
        <v>0</v>
      </c>
      <c r="Z93" s="280"/>
      <c r="AA93" s="287">
        <f t="shared" si="168"/>
        <v>0</v>
      </c>
      <c r="AB93" s="280"/>
      <c r="AC93" s="287">
        <f t="shared" si="169"/>
        <v>0</v>
      </c>
      <c r="AD93" s="779"/>
      <c r="AE93" s="527">
        <f t="shared" si="170"/>
        <v>0</v>
      </c>
      <c r="AF93" s="280"/>
      <c r="AG93" s="287">
        <f t="shared" si="171"/>
        <v>0</v>
      </c>
      <c r="AH93" s="280"/>
      <c r="AI93" s="287">
        <f t="shared" si="172"/>
        <v>0</v>
      </c>
      <c r="AJ93" s="280"/>
      <c r="AK93" s="287">
        <f t="shared" si="173"/>
        <v>0</v>
      </c>
      <c r="AL93" s="280"/>
      <c r="AM93" s="287">
        <f t="shared" si="174"/>
        <v>0</v>
      </c>
      <c r="AN93" s="280"/>
      <c r="AO93" s="287">
        <f t="shared" si="175"/>
        <v>0</v>
      </c>
      <c r="AP93" s="280"/>
      <c r="AQ93" s="287">
        <f t="shared" si="176"/>
        <v>0</v>
      </c>
      <c r="AR93" s="280">
        <f t="shared" si="177"/>
        <v>0</v>
      </c>
      <c r="AS93" s="287">
        <f t="shared" si="178"/>
        <v>0</v>
      </c>
      <c r="AT93" s="280">
        <f t="shared" si="179"/>
        <v>1</v>
      </c>
      <c r="AU93" s="458">
        <f t="shared" si="180"/>
        <v>57202.400000000001</v>
      </c>
      <c r="AV93" s="496">
        <f t="shared" si="181"/>
        <v>1</v>
      </c>
    </row>
    <row r="94" spans="1:48" s="788" customFormat="1" ht="30" customHeight="1" x14ac:dyDescent="0.25">
      <c r="A94" s="780"/>
      <c r="B94" s="843"/>
      <c r="C94" s="694" t="s">
        <v>1113</v>
      </c>
      <c r="D94" s="795"/>
      <c r="E94" s="844" t="s">
        <v>2029</v>
      </c>
      <c r="F94" s="795"/>
      <c r="G94" s="795"/>
      <c r="H94" s="791"/>
      <c r="I94" s="792"/>
      <c r="J94" s="787"/>
      <c r="K94" s="845"/>
      <c r="L94" s="787"/>
      <c r="M94" s="845"/>
      <c r="N94" s="787"/>
      <c r="O94" s="845"/>
      <c r="P94" s="787"/>
      <c r="Q94" s="845"/>
      <c r="R94" s="787"/>
      <c r="S94" s="845"/>
      <c r="T94" s="787"/>
      <c r="U94" s="845"/>
      <c r="V94" s="787"/>
      <c r="W94" s="845"/>
      <c r="X94" s="787"/>
      <c r="Y94" s="845"/>
      <c r="Z94" s="787"/>
      <c r="AA94" s="845"/>
      <c r="AB94" s="787"/>
      <c r="AC94" s="845"/>
      <c r="AD94" s="846"/>
      <c r="AE94" s="847"/>
      <c r="AF94" s="787"/>
      <c r="AG94" s="845"/>
      <c r="AH94" s="787"/>
      <c r="AI94" s="845"/>
      <c r="AJ94" s="787"/>
      <c r="AK94" s="845"/>
      <c r="AL94" s="787"/>
      <c r="AM94" s="845"/>
      <c r="AN94" s="787"/>
      <c r="AO94" s="845"/>
      <c r="AP94" s="787"/>
      <c r="AQ94" s="845"/>
      <c r="AR94" s="787"/>
      <c r="AS94" s="845"/>
      <c r="AT94" s="787"/>
      <c r="AU94" s="787"/>
      <c r="AV94" s="848"/>
    </row>
    <row r="95" spans="1:48" s="788" customFormat="1" ht="54.75" customHeight="1" x14ac:dyDescent="0.25">
      <c r="A95" s="780"/>
      <c r="B95" s="835" t="s">
        <v>27</v>
      </c>
      <c r="C95" s="836" t="s">
        <v>231</v>
      </c>
      <c r="D95" s="837" t="s">
        <v>2030</v>
      </c>
      <c r="E95" s="838" t="s">
        <v>2031</v>
      </c>
      <c r="F95" s="839" t="s">
        <v>728</v>
      </c>
      <c r="G95" s="840">
        <v>1</v>
      </c>
      <c r="H95" s="841">
        <v>68493.7</v>
      </c>
      <c r="I95" s="842">
        <f>ROUND(H95*G95,2)</f>
        <v>68493.7</v>
      </c>
      <c r="J95" s="280"/>
      <c r="K95" s="287">
        <f>ROUND(J95*$H95,2)</f>
        <v>0</v>
      </c>
      <c r="L95" s="280"/>
      <c r="M95" s="287">
        <f>ROUND(L95*$H95,2)</f>
        <v>0</v>
      </c>
      <c r="N95" s="280"/>
      <c r="O95" s="287">
        <f>ROUND(N95*$H95,2)</f>
        <v>0</v>
      </c>
      <c r="P95" s="280"/>
      <c r="Q95" s="287">
        <f>ROUND(P95*$H95,2)</f>
        <v>0</v>
      </c>
      <c r="R95" s="280"/>
      <c r="S95" s="287">
        <f>ROUND(R95*$H95,2)</f>
        <v>0</v>
      </c>
      <c r="T95" s="280"/>
      <c r="U95" s="287">
        <f>ROUND(T95*$H95,2)</f>
        <v>0</v>
      </c>
      <c r="V95" s="280"/>
      <c r="W95" s="287">
        <f>ROUND(V95*$H95,2)</f>
        <v>0</v>
      </c>
      <c r="X95" s="280"/>
      <c r="Y95" s="287">
        <f>ROUND(X95*$H95,2)</f>
        <v>0</v>
      </c>
      <c r="Z95" s="280"/>
      <c r="AA95" s="287">
        <f>ROUND(Z95*$H95,2)</f>
        <v>0</v>
      </c>
      <c r="AB95" s="280"/>
      <c r="AC95" s="287">
        <f>ROUND(AB95*$H95,2)</f>
        <v>0</v>
      </c>
      <c r="AD95" s="779"/>
      <c r="AE95" s="527">
        <f>ROUND(AD95*$H95,2)</f>
        <v>0</v>
      </c>
      <c r="AF95" s="280"/>
      <c r="AG95" s="287">
        <f>ROUND(AF95*$H95,2)</f>
        <v>0</v>
      </c>
      <c r="AH95" s="280"/>
      <c r="AI95" s="287">
        <f>ROUND(AH95*$H95,2)</f>
        <v>0</v>
      </c>
      <c r="AJ95" s="280"/>
      <c r="AK95" s="287">
        <f>ROUND(AJ95*$H95,2)</f>
        <v>0</v>
      </c>
      <c r="AL95" s="280"/>
      <c r="AM95" s="287">
        <f>ROUND(AL95*$H95,2)</f>
        <v>0</v>
      </c>
      <c r="AN95" s="280"/>
      <c r="AO95" s="287">
        <f>ROUND(AN95*$H95,2)</f>
        <v>0</v>
      </c>
      <c r="AP95" s="280"/>
      <c r="AQ95" s="287">
        <f>ROUND(AP95*$H95,2)</f>
        <v>0</v>
      </c>
      <c r="AR95" s="280">
        <f>SUM(J95,L95,N95,P95,R95,T95,V95,X95,Z95,AB95,AD95,AF95,AH95,AJ95,AL95,AN95,AP95)</f>
        <v>0</v>
      </c>
      <c r="AS95" s="287">
        <f>AR95*$H95</f>
        <v>0</v>
      </c>
      <c r="AT95" s="280">
        <f>$G95-AR95</f>
        <v>1</v>
      </c>
      <c r="AU95" s="458">
        <f>AT95*$H95</f>
        <v>68493.7</v>
      </c>
      <c r="AV95" s="496">
        <f t="shared" ref="AV95" si="182">AU95/I95</f>
        <v>1</v>
      </c>
    </row>
    <row r="96" spans="1:48" s="788" customFormat="1" ht="30" customHeight="1" x14ac:dyDescent="0.25">
      <c r="A96" s="780"/>
      <c r="B96" s="843"/>
      <c r="C96" s="694" t="s">
        <v>1113</v>
      </c>
      <c r="D96" s="795"/>
      <c r="E96" s="844" t="s">
        <v>2029</v>
      </c>
      <c r="F96" s="795"/>
      <c r="G96" s="795"/>
      <c r="H96" s="791"/>
      <c r="I96" s="792"/>
      <c r="J96" s="787"/>
      <c r="K96" s="845"/>
      <c r="L96" s="787"/>
      <c r="M96" s="845"/>
      <c r="N96" s="787"/>
      <c r="O96" s="845"/>
      <c r="P96" s="787"/>
      <c r="Q96" s="845"/>
      <c r="R96" s="787"/>
      <c r="S96" s="845"/>
      <c r="T96" s="787"/>
      <c r="U96" s="845"/>
      <c r="V96" s="787"/>
      <c r="W96" s="845"/>
      <c r="X96" s="787"/>
      <c r="Y96" s="845"/>
      <c r="Z96" s="787"/>
      <c r="AA96" s="845"/>
      <c r="AB96" s="787"/>
      <c r="AC96" s="845"/>
      <c r="AD96" s="846"/>
      <c r="AE96" s="847"/>
      <c r="AF96" s="787"/>
      <c r="AG96" s="845"/>
      <c r="AH96" s="787"/>
      <c r="AI96" s="845"/>
      <c r="AJ96" s="787"/>
      <c r="AK96" s="845"/>
      <c r="AL96" s="787"/>
      <c r="AM96" s="845"/>
      <c r="AN96" s="787"/>
      <c r="AO96" s="845"/>
      <c r="AP96" s="787"/>
      <c r="AQ96" s="845"/>
      <c r="AR96" s="787"/>
      <c r="AS96" s="845"/>
      <c r="AT96" s="787"/>
      <c r="AU96" s="787"/>
      <c r="AV96" s="848"/>
    </row>
    <row r="97" spans="1:48" s="788" customFormat="1" ht="51.75" customHeight="1" x14ac:dyDescent="0.25">
      <c r="A97" s="780"/>
      <c r="B97" s="835" t="s">
        <v>27</v>
      </c>
      <c r="C97" s="836" t="s">
        <v>231</v>
      </c>
      <c r="D97" s="837" t="s">
        <v>2032</v>
      </c>
      <c r="E97" s="838" t="s">
        <v>2033</v>
      </c>
      <c r="F97" s="839" t="s">
        <v>728</v>
      </c>
      <c r="G97" s="840">
        <v>1</v>
      </c>
      <c r="H97" s="841">
        <v>27695.8</v>
      </c>
      <c r="I97" s="842">
        <f>ROUND(H97*G97,2)</f>
        <v>27695.8</v>
      </c>
      <c r="J97" s="280"/>
      <c r="K97" s="287">
        <f>ROUND(J97*$H97,2)</f>
        <v>0</v>
      </c>
      <c r="L97" s="280"/>
      <c r="M97" s="287">
        <f>ROUND(L97*$H97,2)</f>
        <v>0</v>
      </c>
      <c r="N97" s="280"/>
      <c r="O97" s="287">
        <f>ROUND(N97*$H97,2)</f>
        <v>0</v>
      </c>
      <c r="P97" s="280"/>
      <c r="Q97" s="287">
        <f>ROUND(P97*$H97,2)</f>
        <v>0</v>
      </c>
      <c r="R97" s="280"/>
      <c r="S97" s="287">
        <f>ROUND(R97*$H97,2)</f>
        <v>0</v>
      </c>
      <c r="T97" s="280"/>
      <c r="U97" s="287">
        <f>ROUND(T97*$H97,2)</f>
        <v>0</v>
      </c>
      <c r="V97" s="280"/>
      <c r="W97" s="287">
        <f>ROUND(V97*$H97,2)</f>
        <v>0</v>
      </c>
      <c r="X97" s="280"/>
      <c r="Y97" s="287">
        <f>ROUND(X97*$H97,2)</f>
        <v>0</v>
      </c>
      <c r="Z97" s="280"/>
      <c r="AA97" s="287">
        <f>ROUND(Z97*$H97,2)</f>
        <v>0</v>
      </c>
      <c r="AB97" s="280"/>
      <c r="AC97" s="287">
        <f>ROUND(AB97*$H97,2)</f>
        <v>0</v>
      </c>
      <c r="AD97" s="779"/>
      <c r="AE97" s="527">
        <f>ROUND(AD97*$H97,2)</f>
        <v>0</v>
      </c>
      <c r="AF97" s="280"/>
      <c r="AG97" s="287">
        <f>ROUND(AF97*$H97,2)</f>
        <v>0</v>
      </c>
      <c r="AH97" s="280"/>
      <c r="AI97" s="287">
        <f>ROUND(AH97*$H97,2)</f>
        <v>0</v>
      </c>
      <c r="AJ97" s="280"/>
      <c r="AK97" s="287">
        <f>ROUND(AJ97*$H97,2)</f>
        <v>0</v>
      </c>
      <c r="AL97" s="280"/>
      <c r="AM97" s="287">
        <f>ROUND(AL97*$H97,2)</f>
        <v>0</v>
      </c>
      <c r="AN97" s="280"/>
      <c r="AO97" s="287">
        <f>ROUND(AN97*$H97,2)</f>
        <v>0</v>
      </c>
      <c r="AP97" s="280"/>
      <c r="AQ97" s="287">
        <f>ROUND(AP97*$H97,2)</f>
        <v>0</v>
      </c>
      <c r="AR97" s="280">
        <f>SUM(J97,L97,N97,P97,R97,T97,V97,X97,Z97,AB97,AD97,AF97,AH97,AJ97,AL97,AN97,AP97)</f>
        <v>0</v>
      </c>
      <c r="AS97" s="287">
        <f>AR97*$H97</f>
        <v>0</v>
      </c>
      <c r="AT97" s="280">
        <f>$G97-AR97</f>
        <v>1</v>
      </c>
      <c r="AU97" s="458">
        <f>AT97*$H97</f>
        <v>27695.8</v>
      </c>
      <c r="AV97" s="496">
        <f t="shared" ref="AV97" si="183">AU97/I97</f>
        <v>1</v>
      </c>
    </row>
    <row r="98" spans="1:48" s="788" customFormat="1" ht="30" customHeight="1" x14ac:dyDescent="0.25">
      <c r="A98" s="780"/>
      <c r="B98" s="843"/>
      <c r="C98" s="694" t="s">
        <v>1113</v>
      </c>
      <c r="D98" s="795"/>
      <c r="E98" s="844" t="s">
        <v>2029</v>
      </c>
      <c r="F98" s="795"/>
      <c r="G98" s="795"/>
      <c r="H98" s="791"/>
      <c r="I98" s="792"/>
      <c r="J98" s="787"/>
      <c r="K98" s="845"/>
      <c r="L98" s="787"/>
      <c r="M98" s="845"/>
      <c r="N98" s="787"/>
      <c r="O98" s="845"/>
      <c r="P98" s="787"/>
      <c r="Q98" s="845"/>
      <c r="R98" s="787"/>
      <c r="S98" s="845"/>
      <c r="T98" s="787"/>
      <c r="U98" s="845"/>
      <c r="V98" s="787"/>
      <c r="W98" s="845"/>
      <c r="X98" s="787"/>
      <c r="Y98" s="845"/>
      <c r="Z98" s="787"/>
      <c r="AA98" s="845"/>
      <c r="AB98" s="787"/>
      <c r="AC98" s="845"/>
      <c r="AD98" s="846"/>
      <c r="AE98" s="847"/>
      <c r="AF98" s="787"/>
      <c r="AG98" s="845"/>
      <c r="AH98" s="787"/>
      <c r="AI98" s="845"/>
      <c r="AJ98" s="787"/>
      <c r="AK98" s="845"/>
      <c r="AL98" s="787"/>
      <c r="AM98" s="845"/>
      <c r="AN98" s="787"/>
      <c r="AO98" s="845"/>
      <c r="AP98" s="787"/>
      <c r="AQ98" s="845"/>
      <c r="AR98" s="787"/>
      <c r="AS98" s="845"/>
      <c r="AT98" s="787"/>
      <c r="AU98" s="787"/>
      <c r="AV98" s="848"/>
    </row>
    <row r="99" spans="1:48" s="788" customFormat="1" ht="48.75" customHeight="1" x14ac:dyDescent="0.25">
      <c r="A99" s="780"/>
      <c r="B99" s="835" t="s">
        <v>27</v>
      </c>
      <c r="C99" s="836" t="s">
        <v>231</v>
      </c>
      <c r="D99" s="837" t="s">
        <v>2034</v>
      </c>
      <c r="E99" s="838" t="s">
        <v>2035</v>
      </c>
      <c r="F99" s="839" t="s">
        <v>728</v>
      </c>
      <c r="G99" s="840">
        <v>1</v>
      </c>
      <c r="H99" s="841">
        <v>13588.1</v>
      </c>
      <c r="I99" s="842">
        <f>ROUND(H99*G99,2)</f>
        <v>13588.1</v>
      </c>
      <c r="J99" s="280"/>
      <c r="K99" s="287">
        <f>ROUND(J99*$H99,2)</f>
        <v>0</v>
      </c>
      <c r="L99" s="280"/>
      <c r="M99" s="287">
        <f>ROUND(L99*$H99,2)</f>
        <v>0</v>
      </c>
      <c r="N99" s="280"/>
      <c r="O99" s="287">
        <f>ROUND(N99*$H99,2)</f>
        <v>0</v>
      </c>
      <c r="P99" s="280"/>
      <c r="Q99" s="287">
        <f>ROUND(P99*$H99,2)</f>
        <v>0</v>
      </c>
      <c r="R99" s="280"/>
      <c r="S99" s="287">
        <f>ROUND(R99*$H99,2)</f>
        <v>0</v>
      </c>
      <c r="T99" s="280"/>
      <c r="U99" s="287">
        <f>ROUND(T99*$H99,2)</f>
        <v>0</v>
      </c>
      <c r="V99" s="280"/>
      <c r="W99" s="287">
        <f>ROUND(V99*$H99,2)</f>
        <v>0</v>
      </c>
      <c r="X99" s="280"/>
      <c r="Y99" s="287">
        <f>ROUND(X99*$H99,2)</f>
        <v>0</v>
      </c>
      <c r="Z99" s="280"/>
      <c r="AA99" s="287">
        <f>ROUND(Z99*$H99,2)</f>
        <v>0</v>
      </c>
      <c r="AB99" s="280"/>
      <c r="AC99" s="287">
        <f>ROUND(AB99*$H99,2)</f>
        <v>0</v>
      </c>
      <c r="AD99" s="779"/>
      <c r="AE99" s="527">
        <f>ROUND(AD99*$H99,2)</f>
        <v>0</v>
      </c>
      <c r="AF99" s="280"/>
      <c r="AG99" s="287">
        <f>ROUND(AF99*$H99,2)</f>
        <v>0</v>
      </c>
      <c r="AH99" s="280"/>
      <c r="AI99" s="287">
        <f>ROUND(AH99*$H99,2)</f>
        <v>0</v>
      </c>
      <c r="AJ99" s="280"/>
      <c r="AK99" s="287">
        <f>ROUND(AJ99*$H99,2)</f>
        <v>0</v>
      </c>
      <c r="AL99" s="280"/>
      <c r="AM99" s="287">
        <f>ROUND(AL99*$H99,2)</f>
        <v>0</v>
      </c>
      <c r="AN99" s="280"/>
      <c r="AO99" s="287">
        <f>ROUND(AN99*$H99,2)</f>
        <v>0</v>
      </c>
      <c r="AP99" s="280"/>
      <c r="AQ99" s="287">
        <f>ROUND(AP99*$H99,2)</f>
        <v>0</v>
      </c>
      <c r="AR99" s="280">
        <f>SUM(J99,L99,N99,P99,R99,T99,V99,X99,Z99,AB99,AD99,AF99,AH99,AJ99,AL99,AN99,AP99)</f>
        <v>0</v>
      </c>
      <c r="AS99" s="287">
        <f>AR99*$H99</f>
        <v>0</v>
      </c>
      <c r="AT99" s="280">
        <f>$G99-AR99</f>
        <v>1</v>
      </c>
      <c r="AU99" s="458">
        <f>AT99*$H99</f>
        <v>13588.1</v>
      </c>
      <c r="AV99" s="496">
        <f t="shared" ref="AV99" si="184">AU99/I99</f>
        <v>1</v>
      </c>
    </row>
    <row r="100" spans="1:48" s="788" customFormat="1" ht="30" customHeight="1" x14ac:dyDescent="0.25">
      <c r="A100" s="780"/>
      <c r="B100" s="843"/>
      <c r="C100" s="694" t="s">
        <v>1113</v>
      </c>
      <c r="D100" s="795"/>
      <c r="E100" s="844" t="s">
        <v>2029</v>
      </c>
      <c r="F100" s="795"/>
      <c r="G100" s="795"/>
      <c r="H100" s="791"/>
      <c r="I100" s="792"/>
      <c r="J100" s="787"/>
      <c r="K100" s="845"/>
      <c r="L100" s="787"/>
      <c r="M100" s="845"/>
      <c r="N100" s="787"/>
      <c r="O100" s="845"/>
      <c r="P100" s="787"/>
      <c r="Q100" s="845"/>
      <c r="R100" s="787"/>
      <c r="S100" s="845"/>
      <c r="T100" s="787"/>
      <c r="U100" s="845"/>
      <c r="V100" s="787"/>
      <c r="W100" s="845"/>
      <c r="X100" s="787"/>
      <c r="Y100" s="845"/>
      <c r="Z100" s="787"/>
      <c r="AA100" s="845"/>
      <c r="AB100" s="787"/>
      <c r="AC100" s="845"/>
      <c r="AD100" s="846"/>
      <c r="AE100" s="847"/>
      <c r="AF100" s="787"/>
      <c r="AG100" s="845"/>
      <c r="AH100" s="787"/>
      <c r="AI100" s="845"/>
      <c r="AJ100" s="787"/>
      <c r="AK100" s="845"/>
      <c r="AL100" s="787"/>
      <c r="AM100" s="845"/>
      <c r="AN100" s="787"/>
      <c r="AO100" s="845"/>
      <c r="AP100" s="787"/>
      <c r="AQ100" s="845"/>
      <c r="AR100" s="787"/>
      <c r="AS100" s="845"/>
      <c r="AT100" s="787"/>
      <c r="AU100" s="787"/>
      <c r="AV100" s="848"/>
    </row>
    <row r="101" spans="1:48" s="788" customFormat="1" ht="50.25" customHeight="1" x14ac:dyDescent="0.25">
      <c r="A101" s="780"/>
      <c r="B101" s="835" t="s">
        <v>27</v>
      </c>
      <c r="C101" s="836" t="s">
        <v>231</v>
      </c>
      <c r="D101" s="837" t="s">
        <v>2036</v>
      </c>
      <c r="E101" s="838" t="s">
        <v>2037</v>
      </c>
      <c r="F101" s="839" t="s">
        <v>728</v>
      </c>
      <c r="G101" s="840">
        <v>1</v>
      </c>
      <c r="H101" s="841">
        <v>17371.8</v>
      </c>
      <c r="I101" s="842">
        <f>ROUND(H101*G101,2)</f>
        <v>17371.8</v>
      </c>
      <c r="J101" s="280"/>
      <c r="K101" s="287">
        <f>ROUND(J101*$H101,2)</f>
        <v>0</v>
      </c>
      <c r="L101" s="280"/>
      <c r="M101" s="287">
        <f>ROUND(L101*$H101,2)</f>
        <v>0</v>
      </c>
      <c r="N101" s="280"/>
      <c r="O101" s="287">
        <f>ROUND(N101*$H101,2)</f>
        <v>0</v>
      </c>
      <c r="P101" s="280"/>
      <c r="Q101" s="287">
        <f>ROUND(P101*$H101,2)</f>
        <v>0</v>
      </c>
      <c r="R101" s="280"/>
      <c r="S101" s="287">
        <f>ROUND(R101*$H101,2)</f>
        <v>0</v>
      </c>
      <c r="T101" s="280"/>
      <c r="U101" s="287">
        <f>ROUND(T101*$H101,2)</f>
        <v>0</v>
      </c>
      <c r="V101" s="280"/>
      <c r="W101" s="287">
        <f>ROUND(V101*$H101,2)</f>
        <v>0</v>
      </c>
      <c r="X101" s="280"/>
      <c r="Y101" s="287">
        <f>ROUND(X101*$H101,2)</f>
        <v>0</v>
      </c>
      <c r="Z101" s="280"/>
      <c r="AA101" s="287">
        <f>ROUND(Z101*$H101,2)</f>
        <v>0</v>
      </c>
      <c r="AB101" s="280"/>
      <c r="AC101" s="287">
        <f>ROUND(AB101*$H101,2)</f>
        <v>0</v>
      </c>
      <c r="AD101" s="779"/>
      <c r="AE101" s="527">
        <f>ROUND(AD101*$H101,2)</f>
        <v>0</v>
      </c>
      <c r="AF101" s="280"/>
      <c r="AG101" s="287">
        <f>ROUND(AF101*$H101,2)</f>
        <v>0</v>
      </c>
      <c r="AH101" s="280"/>
      <c r="AI101" s="287">
        <f>ROUND(AH101*$H101,2)</f>
        <v>0</v>
      </c>
      <c r="AJ101" s="280"/>
      <c r="AK101" s="287">
        <f>ROUND(AJ101*$H101,2)</f>
        <v>0</v>
      </c>
      <c r="AL101" s="280"/>
      <c r="AM101" s="287">
        <f>ROUND(AL101*$H101,2)</f>
        <v>0</v>
      </c>
      <c r="AN101" s="280"/>
      <c r="AO101" s="287">
        <f>ROUND(AN101*$H101,2)</f>
        <v>0</v>
      </c>
      <c r="AP101" s="280"/>
      <c r="AQ101" s="287">
        <f>ROUND(AP101*$H101,2)</f>
        <v>0</v>
      </c>
      <c r="AR101" s="280">
        <f>SUM(J101,L101,N101,P101,R101,T101,V101,X101,Z101,AB101,AD101,AF101,AH101,AJ101,AL101,AN101,AP101)</f>
        <v>0</v>
      </c>
      <c r="AS101" s="287">
        <f>AR101*$H101</f>
        <v>0</v>
      </c>
      <c r="AT101" s="280">
        <f>$G101-AR101</f>
        <v>1</v>
      </c>
      <c r="AU101" s="458">
        <f>AT101*$H101</f>
        <v>17371.8</v>
      </c>
      <c r="AV101" s="496">
        <f t="shared" ref="AV101" si="185">AU101/I101</f>
        <v>1</v>
      </c>
    </row>
    <row r="102" spans="1:48" s="788" customFormat="1" ht="30" customHeight="1" x14ac:dyDescent="0.25">
      <c r="A102" s="780"/>
      <c r="B102" s="843"/>
      <c r="C102" s="694" t="s">
        <v>1113</v>
      </c>
      <c r="D102" s="795"/>
      <c r="E102" s="844" t="s">
        <v>2038</v>
      </c>
      <c r="F102" s="795"/>
      <c r="G102" s="795"/>
      <c r="H102" s="791"/>
      <c r="I102" s="792"/>
      <c r="J102" s="787"/>
      <c r="K102" s="845"/>
      <c r="L102" s="787"/>
      <c r="M102" s="845"/>
      <c r="N102" s="787"/>
      <c r="O102" s="845"/>
      <c r="P102" s="787"/>
      <c r="Q102" s="845"/>
      <c r="R102" s="787"/>
      <c r="S102" s="845"/>
      <c r="T102" s="787"/>
      <c r="U102" s="845"/>
      <c r="V102" s="787"/>
      <c r="W102" s="845"/>
      <c r="X102" s="787"/>
      <c r="Y102" s="845"/>
      <c r="Z102" s="787"/>
      <c r="AA102" s="845"/>
      <c r="AB102" s="787"/>
      <c r="AC102" s="845"/>
      <c r="AD102" s="846"/>
      <c r="AE102" s="847"/>
      <c r="AF102" s="787"/>
      <c r="AG102" s="845"/>
      <c r="AH102" s="787"/>
      <c r="AI102" s="845"/>
      <c r="AJ102" s="787"/>
      <c r="AK102" s="845"/>
      <c r="AL102" s="787"/>
      <c r="AM102" s="845"/>
      <c r="AN102" s="787"/>
      <c r="AO102" s="845"/>
      <c r="AP102" s="787"/>
      <c r="AQ102" s="845"/>
      <c r="AR102" s="787"/>
      <c r="AS102" s="845"/>
      <c r="AT102" s="787"/>
      <c r="AU102" s="787"/>
      <c r="AV102" s="848"/>
    </row>
    <row r="103" spans="1:48" s="788" customFormat="1" ht="50.25" customHeight="1" x14ac:dyDescent="0.25">
      <c r="A103" s="780"/>
      <c r="B103" s="835" t="s">
        <v>27</v>
      </c>
      <c r="C103" s="836" t="s">
        <v>231</v>
      </c>
      <c r="D103" s="837" t="s">
        <v>2039</v>
      </c>
      <c r="E103" s="838" t="s">
        <v>2040</v>
      </c>
      <c r="F103" s="839" t="s">
        <v>728</v>
      </c>
      <c r="G103" s="840">
        <v>1</v>
      </c>
      <c r="H103" s="841">
        <v>26071.9</v>
      </c>
      <c r="I103" s="842">
        <f>ROUND(H103*G103,2)</f>
        <v>26071.9</v>
      </c>
      <c r="J103" s="280"/>
      <c r="K103" s="287">
        <f>ROUND(J103*$H103,2)</f>
        <v>0</v>
      </c>
      <c r="L103" s="280"/>
      <c r="M103" s="287">
        <f>ROUND(L103*$H103,2)</f>
        <v>0</v>
      </c>
      <c r="N103" s="280"/>
      <c r="O103" s="287">
        <f>ROUND(N103*$H103,2)</f>
        <v>0</v>
      </c>
      <c r="P103" s="280"/>
      <c r="Q103" s="287">
        <f>ROUND(P103*$H103,2)</f>
        <v>0</v>
      </c>
      <c r="R103" s="280"/>
      <c r="S103" s="287">
        <f>ROUND(R103*$H103,2)</f>
        <v>0</v>
      </c>
      <c r="T103" s="280"/>
      <c r="U103" s="287">
        <f>ROUND(T103*$H103,2)</f>
        <v>0</v>
      </c>
      <c r="V103" s="280"/>
      <c r="W103" s="287">
        <f>ROUND(V103*$H103,2)</f>
        <v>0</v>
      </c>
      <c r="X103" s="280"/>
      <c r="Y103" s="287">
        <f>ROUND(X103*$H103,2)</f>
        <v>0</v>
      </c>
      <c r="Z103" s="280"/>
      <c r="AA103" s="287">
        <f>ROUND(Z103*$H103,2)</f>
        <v>0</v>
      </c>
      <c r="AB103" s="280"/>
      <c r="AC103" s="287">
        <f>ROUND(AB103*$H103,2)</f>
        <v>0</v>
      </c>
      <c r="AD103" s="779"/>
      <c r="AE103" s="527">
        <f>ROUND(AD103*$H103,2)</f>
        <v>0</v>
      </c>
      <c r="AF103" s="280"/>
      <c r="AG103" s="287">
        <f>ROUND(AF103*$H103,2)</f>
        <v>0</v>
      </c>
      <c r="AH103" s="280"/>
      <c r="AI103" s="287">
        <f>ROUND(AH103*$H103,2)</f>
        <v>0</v>
      </c>
      <c r="AJ103" s="280"/>
      <c r="AK103" s="287">
        <f>ROUND(AJ103*$H103,2)</f>
        <v>0</v>
      </c>
      <c r="AL103" s="280"/>
      <c r="AM103" s="287">
        <f>ROUND(AL103*$H103,2)</f>
        <v>0</v>
      </c>
      <c r="AN103" s="280"/>
      <c r="AO103" s="287">
        <f>ROUND(AN103*$H103,2)</f>
        <v>0</v>
      </c>
      <c r="AP103" s="280"/>
      <c r="AQ103" s="287">
        <f>ROUND(AP103*$H103,2)</f>
        <v>0</v>
      </c>
      <c r="AR103" s="280">
        <f>SUM(J103,L103,N103,P103,R103,T103,V103,X103,Z103,AB103,AD103,AF103,AH103,AJ103,AL103,AN103,AP103)</f>
        <v>0</v>
      </c>
      <c r="AS103" s="287">
        <f>AR103*$H103</f>
        <v>0</v>
      </c>
      <c r="AT103" s="280">
        <f>$G103-AR103</f>
        <v>1</v>
      </c>
      <c r="AU103" s="458">
        <f>AT103*$H103</f>
        <v>26071.9</v>
      </c>
      <c r="AV103" s="496">
        <f t="shared" ref="AV103" si="186">AU103/I103</f>
        <v>1</v>
      </c>
    </row>
    <row r="104" spans="1:48" s="788" customFormat="1" ht="30" customHeight="1" x14ac:dyDescent="0.25">
      <c r="A104" s="780"/>
      <c r="B104" s="843"/>
      <c r="C104" s="694" t="s">
        <v>1113</v>
      </c>
      <c r="D104" s="795"/>
      <c r="E104" s="844" t="s">
        <v>2041</v>
      </c>
      <c r="F104" s="795"/>
      <c r="G104" s="795"/>
      <c r="H104" s="791"/>
      <c r="I104" s="792"/>
      <c r="J104" s="787"/>
      <c r="K104" s="845"/>
      <c r="L104" s="787"/>
      <c r="M104" s="845"/>
      <c r="N104" s="787"/>
      <c r="O104" s="845"/>
      <c r="P104" s="787"/>
      <c r="Q104" s="845"/>
      <c r="R104" s="787"/>
      <c r="S104" s="845"/>
      <c r="T104" s="787"/>
      <c r="U104" s="845"/>
      <c r="V104" s="787"/>
      <c r="W104" s="845"/>
      <c r="X104" s="787"/>
      <c r="Y104" s="845"/>
      <c r="Z104" s="787"/>
      <c r="AA104" s="845"/>
      <c r="AB104" s="787"/>
      <c r="AC104" s="845"/>
      <c r="AD104" s="846"/>
      <c r="AE104" s="847"/>
      <c r="AF104" s="787"/>
      <c r="AG104" s="845"/>
      <c r="AH104" s="787"/>
      <c r="AI104" s="845"/>
      <c r="AJ104" s="787"/>
      <c r="AK104" s="845"/>
      <c r="AL104" s="787"/>
      <c r="AM104" s="845"/>
      <c r="AN104" s="787"/>
      <c r="AO104" s="845"/>
      <c r="AP104" s="787"/>
      <c r="AQ104" s="845"/>
      <c r="AR104" s="787"/>
      <c r="AS104" s="845"/>
      <c r="AT104" s="787"/>
      <c r="AU104" s="787"/>
      <c r="AV104" s="848"/>
    </row>
    <row r="105" spans="1:48" s="788" customFormat="1" ht="30" customHeight="1" x14ac:dyDescent="0.25">
      <c r="A105" s="780"/>
      <c r="B105" s="835" t="s">
        <v>27</v>
      </c>
      <c r="C105" s="836" t="s">
        <v>231</v>
      </c>
      <c r="D105" s="837" t="s">
        <v>2042</v>
      </c>
      <c r="E105" s="838" t="s">
        <v>2043</v>
      </c>
      <c r="F105" s="839" t="s">
        <v>728</v>
      </c>
      <c r="G105" s="840">
        <v>1</v>
      </c>
      <c r="H105" s="841">
        <v>31077.3</v>
      </c>
      <c r="I105" s="842">
        <f>ROUND(H105*G105,2)</f>
        <v>31077.3</v>
      </c>
      <c r="J105" s="280"/>
      <c r="K105" s="287">
        <f>ROUND(J105*$H105,2)</f>
        <v>0</v>
      </c>
      <c r="L105" s="280"/>
      <c r="M105" s="287">
        <f>ROUND(L105*$H105,2)</f>
        <v>0</v>
      </c>
      <c r="N105" s="280"/>
      <c r="O105" s="287">
        <f>ROUND(N105*$H105,2)</f>
        <v>0</v>
      </c>
      <c r="P105" s="280"/>
      <c r="Q105" s="287">
        <f>ROUND(P105*$H105,2)</f>
        <v>0</v>
      </c>
      <c r="R105" s="280"/>
      <c r="S105" s="287">
        <f>ROUND(R105*$H105,2)</f>
        <v>0</v>
      </c>
      <c r="T105" s="280"/>
      <c r="U105" s="287">
        <f>ROUND(T105*$H105,2)</f>
        <v>0</v>
      </c>
      <c r="V105" s="280"/>
      <c r="W105" s="287">
        <f>ROUND(V105*$H105,2)</f>
        <v>0</v>
      </c>
      <c r="X105" s="280"/>
      <c r="Y105" s="287">
        <f>ROUND(X105*$H105,2)</f>
        <v>0</v>
      </c>
      <c r="Z105" s="280"/>
      <c r="AA105" s="287">
        <f>ROUND(Z105*$H105,2)</f>
        <v>0</v>
      </c>
      <c r="AB105" s="280"/>
      <c r="AC105" s="287">
        <f>ROUND(AB105*$H105,2)</f>
        <v>0</v>
      </c>
      <c r="AD105" s="779"/>
      <c r="AE105" s="527">
        <f>ROUND(AD105*$H105,2)</f>
        <v>0</v>
      </c>
      <c r="AF105" s="280"/>
      <c r="AG105" s="287">
        <f>ROUND(AF105*$H105,2)</f>
        <v>0</v>
      </c>
      <c r="AH105" s="280"/>
      <c r="AI105" s="287">
        <f>ROUND(AH105*$H105,2)</f>
        <v>0</v>
      </c>
      <c r="AJ105" s="280"/>
      <c r="AK105" s="287">
        <f>ROUND(AJ105*$H105,2)</f>
        <v>0</v>
      </c>
      <c r="AL105" s="280"/>
      <c r="AM105" s="287">
        <f>ROUND(AL105*$H105,2)</f>
        <v>0</v>
      </c>
      <c r="AN105" s="280"/>
      <c r="AO105" s="287">
        <f>ROUND(AN105*$H105,2)</f>
        <v>0</v>
      </c>
      <c r="AP105" s="280"/>
      <c r="AQ105" s="287">
        <f>ROUND(AP105*$H105,2)</f>
        <v>0</v>
      </c>
      <c r="AR105" s="280">
        <f>SUM(J105,L105,N105,P105,R105,T105,V105,X105,Z105,AB105,AD105,AF105,AH105,AJ105,AL105,AN105,AP105)</f>
        <v>0</v>
      </c>
      <c r="AS105" s="287">
        <f>AR105*$H105</f>
        <v>0</v>
      </c>
      <c r="AT105" s="280">
        <f>$G105-AR105</f>
        <v>1</v>
      </c>
      <c r="AU105" s="458">
        <f>AT105*$H105</f>
        <v>31077.3</v>
      </c>
      <c r="AV105" s="496">
        <f t="shared" ref="AV105" si="187">AU105/I105</f>
        <v>1</v>
      </c>
    </row>
    <row r="106" spans="1:48" s="788" customFormat="1" ht="30" customHeight="1" x14ac:dyDescent="0.25">
      <c r="A106" s="780"/>
      <c r="B106" s="843"/>
      <c r="C106" s="694" t="s">
        <v>1113</v>
      </c>
      <c r="D106" s="795"/>
      <c r="E106" s="844" t="s">
        <v>2041</v>
      </c>
      <c r="F106" s="795"/>
      <c r="G106" s="795"/>
      <c r="H106" s="791"/>
      <c r="I106" s="792"/>
      <c r="J106" s="787"/>
      <c r="K106" s="845"/>
      <c r="L106" s="787"/>
      <c r="M106" s="845"/>
      <c r="N106" s="787"/>
      <c r="O106" s="845"/>
      <c r="P106" s="787"/>
      <c r="Q106" s="845"/>
      <c r="R106" s="787"/>
      <c r="S106" s="845"/>
      <c r="T106" s="787"/>
      <c r="U106" s="845"/>
      <c r="V106" s="787"/>
      <c r="W106" s="845"/>
      <c r="X106" s="787"/>
      <c r="Y106" s="845"/>
      <c r="Z106" s="787"/>
      <c r="AA106" s="845"/>
      <c r="AB106" s="787"/>
      <c r="AC106" s="845"/>
      <c r="AD106" s="846"/>
      <c r="AE106" s="847"/>
      <c r="AF106" s="787"/>
      <c r="AG106" s="845"/>
      <c r="AH106" s="787"/>
      <c r="AI106" s="845"/>
      <c r="AJ106" s="787"/>
      <c r="AK106" s="845"/>
      <c r="AL106" s="787"/>
      <c r="AM106" s="845"/>
      <c r="AN106" s="787"/>
      <c r="AO106" s="845"/>
      <c r="AP106" s="787"/>
      <c r="AQ106" s="845"/>
      <c r="AR106" s="787"/>
      <c r="AS106" s="845"/>
      <c r="AT106" s="787"/>
      <c r="AU106" s="787"/>
      <c r="AV106" s="848"/>
    </row>
    <row r="107" spans="1:48" s="834" customFormat="1" ht="30" customHeight="1" x14ac:dyDescent="0.25">
      <c r="A107" s="780"/>
      <c r="B107" s="835" t="s">
        <v>27</v>
      </c>
      <c r="C107" s="836" t="s">
        <v>231</v>
      </c>
      <c r="D107" s="837" t="s">
        <v>2044</v>
      </c>
      <c r="E107" s="838" t="s">
        <v>2045</v>
      </c>
      <c r="F107" s="839" t="s">
        <v>728</v>
      </c>
      <c r="G107" s="840">
        <v>1</v>
      </c>
      <c r="H107" s="841">
        <v>33478.400000000001</v>
      </c>
      <c r="I107" s="842">
        <f>ROUND(H107*G107,2)</f>
        <v>33478.400000000001</v>
      </c>
      <c r="J107" s="280"/>
      <c r="K107" s="287">
        <f>ROUND(J107*$H107,2)</f>
        <v>0</v>
      </c>
      <c r="L107" s="280"/>
      <c r="M107" s="287">
        <f>ROUND(L107*$H107,2)</f>
        <v>0</v>
      </c>
      <c r="N107" s="280"/>
      <c r="O107" s="287">
        <f>ROUND(N107*$H107,2)</f>
        <v>0</v>
      </c>
      <c r="P107" s="280"/>
      <c r="Q107" s="287">
        <f>ROUND(P107*$H107,2)</f>
        <v>0</v>
      </c>
      <c r="R107" s="280"/>
      <c r="S107" s="287">
        <f>ROUND(R107*$H107,2)</f>
        <v>0</v>
      </c>
      <c r="T107" s="280"/>
      <c r="U107" s="287">
        <f>ROUND(T107*$H107,2)</f>
        <v>0</v>
      </c>
      <c r="V107" s="280"/>
      <c r="W107" s="287">
        <f>ROUND(V107*$H107,2)</f>
        <v>0</v>
      </c>
      <c r="X107" s="280"/>
      <c r="Y107" s="287">
        <f>ROUND(X107*$H107,2)</f>
        <v>0</v>
      </c>
      <c r="Z107" s="280"/>
      <c r="AA107" s="287">
        <f>ROUND(Z107*$H107,2)</f>
        <v>0</v>
      </c>
      <c r="AB107" s="280"/>
      <c r="AC107" s="287">
        <f>ROUND(AB107*$H107,2)</f>
        <v>0</v>
      </c>
      <c r="AD107" s="779"/>
      <c r="AE107" s="527">
        <f>ROUND(AD107*$H107,2)</f>
        <v>0</v>
      </c>
      <c r="AF107" s="280"/>
      <c r="AG107" s="287">
        <f>ROUND(AF107*$H107,2)</f>
        <v>0</v>
      </c>
      <c r="AH107" s="280"/>
      <c r="AI107" s="287">
        <f>ROUND(AH107*$H107,2)</f>
        <v>0</v>
      </c>
      <c r="AJ107" s="280"/>
      <c r="AK107" s="287">
        <f>ROUND(AJ107*$H107,2)</f>
        <v>0</v>
      </c>
      <c r="AL107" s="280"/>
      <c r="AM107" s="287">
        <f>ROUND(AL107*$H107,2)</f>
        <v>0</v>
      </c>
      <c r="AN107" s="280"/>
      <c r="AO107" s="287">
        <f>ROUND(AN107*$H107,2)</f>
        <v>0</v>
      </c>
      <c r="AP107" s="280"/>
      <c r="AQ107" s="287">
        <f>ROUND(AP107*$H107,2)</f>
        <v>0</v>
      </c>
      <c r="AR107" s="280">
        <f>SUM(J107,L107,N107,P107,R107,T107,V107,X107,Z107,AB107,AD107,AF107,AH107,AJ107,AL107,AN107,AP107)</f>
        <v>0</v>
      </c>
      <c r="AS107" s="287">
        <f>AR107*$H107</f>
        <v>0</v>
      </c>
      <c r="AT107" s="280">
        <f>$G107-AR107</f>
        <v>1</v>
      </c>
      <c r="AU107" s="458">
        <f>AT107*$H107</f>
        <v>33478.400000000001</v>
      </c>
      <c r="AV107" s="496">
        <f t="shared" ref="AV107" si="188">AU107/I107</f>
        <v>1</v>
      </c>
    </row>
    <row r="108" spans="1:48" s="788" customFormat="1" ht="30" customHeight="1" thickBot="1" x14ac:dyDescent="0.3">
      <c r="A108" s="780"/>
      <c r="B108" s="843"/>
      <c r="C108" s="694" t="s">
        <v>1113</v>
      </c>
      <c r="D108" s="795"/>
      <c r="E108" s="844" t="s">
        <v>2046</v>
      </c>
      <c r="F108" s="795"/>
      <c r="G108" s="795"/>
      <c r="H108" s="791"/>
      <c r="I108" s="792"/>
      <c r="J108" s="787"/>
      <c r="K108" s="845"/>
      <c r="L108" s="787"/>
      <c r="M108" s="845"/>
      <c r="N108" s="787"/>
      <c r="O108" s="845"/>
      <c r="P108" s="787"/>
      <c r="Q108" s="845"/>
      <c r="R108" s="787"/>
      <c r="S108" s="845"/>
      <c r="T108" s="787"/>
      <c r="U108" s="845"/>
      <c r="V108" s="787"/>
      <c r="W108" s="845"/>
      <c r="X108" s="787"/>
      <c r="Y108" s="845"/>
      <c r="Z108" s="787"/>
      <c r="AA108" s="845"/>
      <c r="AB108" s="787"/>
      <c r="AC108" s="845"/>
      <c r="AD108" s="846"/>
      <c r="AE108" s="847"/>
      <c r="AF108" s="787"/>
      <c r="AG108" s="845"/>
      <c r="AH108" s="787"/>
      <c r="AI108" s="845"/>
      <c r="AJ108" s="787"/>
      <c r="AK108" s="845"/>
      <c r="AL108" s="787"/>
      <c r="AM108" s="845"/>
      <c r="AN108" s="787"/>
      <c r="AO108" s="845"/>
      <c r="AP108" s="787"/>
      <c r="AQ108" s="845"/>
      <c r="AR108" s="787"/>
      <c r="AS108" s="845"/>
      <c r="AT108" s="787"/>
      <c r="AU108" s="787"/>
      <c r="AV108" s="848"/>
    </row>
    <row r="109" spans="1:48" s="788" customFormat="1" ht="30" customHeight="1" thickBot="1" x14ac:dyDescent="0.3">
      <c r="A109" s="780"/>
      <c r="B109" s="852"/>
      <c r="C109" s="787"/>
      <c r="D109" s="787"/>
      <c r="E109" s="787"/>
      <c r="F109" s="787"/>
      <c r="G109" s="787"/>
      <c r="H109" s="787"/>
      <c r="I109" s="845"/>
      <c r="J109" s="797" t="s">
        <v>2350</v>
      </c>
      <c r="K109" s="798"/>
      <c r="L109" s="797" t="s">
        <v>2351</v>
      </c>
      <c r="M109" s="798"/>
      <c r="N109" s="799" t="s">
        <v>2352</v>
      </c>
      <c r="O109" s="798"/>
      <c r="P109" s="799" t="s">
        <v>2353</v>
      </c>
      <c r="Q109" s="798"/>
      <c r="R109" s="799" t="s">
        <v>2354</v>
      </c>
      <c r="S109" s="798"/>
      <c r="T109" s="799" t="s">
        <v>2355</v>
      </c>
      <c r="U109" s="798"/>
      <c r="V109" s="799" t="s">
        <v>2356</v>
      </c>
      <c r="W109" s="798"/>
      <c r="X109" s="799" t="s">
        <v>2357</v>
      </c>
      <c r="Y109" s="798"/>
      <c r="Z109" s="799" t="s">
        <v>2358</v>
      </c>
      <c r="AA109" s="798"/>
      <c r="AB109" s="799" t="s">
        <v>2359</v>
      </c>
      <c r="AC109" s="798"/>
      <c r="AD109" s="800" t="s">
        <v>2360</v>
      </c>
      <c r="AE109" s="801"/>
      <c r="AF109" s="799" t="s">
        <v>2361</v>
      </c>
      <c r="AG109" s="798"/>
      <c r="AH109" s="799" t="s">
        <v>2362</v>
      </c>
      <c r="AI109" s="798"/>
      <c r="AJ109" s="799" t="s">
        <v>2363</v>
      </c>
      <c r="AK109" s="798"/>
      <c r="AL109" s="799" t="s">
        <v>2364</v>
      </c>
      <c r="AM109" s="798"/>
      <c r="AN109" s="799" t="s">
        <v>2365</v>
      </c>
      <c r="AO109" s="798"/>
      <c r="AP109" s="799" t="s">
        <v>2366</v>
      </c>
      <c r="AQ109" s="798"/>
      <c r="AR109" s="799" t="s">
        <v>2367</v>
      </c>
      <c r="AS109" s="798"/>
      <c r="AT109" s="799" t="s">
        <v>2368</v>
      </c>
      <c r="AU109" s="802"/>
      <c r="AV109" s="803" t="s">
        <v>2369</v>
      </c>
    </row>
    <row r="110" spans="1:48" s="788" customFormat="1" ht="30" customHeight="1" thickBot="1" x14ac:dyDescent="0.3">
      <c r="A110" s="780"/>
      <c r="B110" s="852"/>
      <c r="C110" s="787"/>
      <c r="D110" s="787"/>
      <c r="E110" s="787"/>
      <c r="F110" s="787"/>
      <c r="G110" s="787"/>
      <c r="H110" s="787"/>
      <c r="I110" s="845"/>
      <c r="J110" s="808" t="s">
        <v>66</v>
      </c>
      <c r="K110" s="809" t="s">
        <v>2370</v>
      </c>
      <c r="L110" s="808" t="s">
        <v>66</v>
      </c>
      <c r="M110" s="809" t="s">
        <v>2370</v>
      </c>
      <c r="N110" s="808" t="s">
        <v>66</v>
      </c>
      <c r="O110" s="809" t="s">
        <v>2370</v>
      </c>
      <c r="P110" s="808" t="s">
        <v>66</v>
      </c>
      <c r="Q110" s="809" t="s">
        <v>2370</v>
      </c>
      <c r="R110" s="808" t="s">
        <v>66</v>
      </c>
      <c r="S110" s="809" t="s">
        <v>2370</v>
      </c>
      <c r="T110" s="808" t="s">
        <v>66</v>
      </c>
      <c r="U110" s="809" t="s">
        <v>2370</v>
      </c>
      <c r="V110" s="808" t="s">
        <v>66</v>
      </c>
      <c r="W110" s="809" t="s">
        <v>2370</v>
      </c>
      <c r="X110" s="808" t="s">
        <v>66</v>
      </c>
      <c r="Y110" s="809" t="s">
        <v>2370</v>
      </c>
      <c r="Z110" s="808" t="s">
        <v>66</v>
      </c>
      <c r="AA110" s="809" t="s">
        <v>2370</v>
      </c>
      <c r="AB110" s="808" t="s">
        <v>66</v>
      </c>
      <c r="AC110" s="809" t="s">
        <v>2370</v>
      </c>
      <c r="AD110" s="853" t="s">
        <v>66</v>
      </c>
      <c r="AE110" s="812" t="s">
        <v>2370</v>
      </c>
      <c r="AF110" s="808" t="s">
        <v>66</v>
      </c>
      <c r="AG110" s="809" t="s">
        <v>2370</v>
      </c>
      <c r="AH110" s="808" t="s">
        <v>66</v>
      </c>
      <c r="AI110" s="809" t="s">
        <v>2370</v>
      </c>
      <c r="AJ110" s="808" t="s">
        <v>66</v>
      </c>
      <c r="AK110" s="809" t="s">
        <v>2370</v>
      </c>
      <c r="AL110" s="808" t="s">
        <v>66</v>
      </c>
      <c r="AM110" s="809" t="s">
        <v>2370</v>
      </c>
      <c r="AN110" s="808" t="s">
        <v>66</v>
      </c>
      <c r="AO110" s="809" t="s">
        <v>2370</v>
      </c>
      <c r="AP110" s="808" t="s">
        <v>66</v>
      </c>
      <c r="AQ110" s="809" t="s">
        <v>2370</v>
      </c>
      <c r="AR110" s="808" t="s">
        <v>66</v>
      </c>
      <c r="AS110" s="809" t="s">
        <v>2370</v>
      </c>
      <c r="AT110" s="808" t="s">
        <v>66</v>
      </c>
      <c r="AU110" s="854" t="s">
        <v>2370</v>
      </c>
      <c r="AV110" s="855" t="s">
        <v>66</v>
      </c>
    </row>
    <row r="111" spans="1:48" s="788" customFormat="1" ht="30" customHeight="1" thickBot="1" x14ac:dyDescent="0.3">
      <c r="A111" s="780"/>
      <c r="B111" s="825"/>
      <c r="C111" s="247" t="s">
        <v>26</v>
      </c>
      <c r="D111" s="247" t="s">
        <v>1846</v>
      </c>
      <c r="E111" s="247" t="s">
        <v>2047</v>
      </c>
      <c r="F111" s="826"/>
      <c r="G111" s="826"/>
      <c r="H111" s="827"/>
      <c r="I111" s="248">
        <f>BH338</f>
        <v>22065.4</v>
      </c>
      <c r="J111" s="828"/>
      <c r="K111" s="829">
        <f>K112+K113+K114</f>
        <v>0</v>
      </c>
      <c r="L111" s="828"/>
      <c r="M111" s="829">
        <f>M112+M113+M114</f>
        <v>0</v>
      </c>
      <c r="N111" s="828"/>
      <c r="O111" s="829">
        <f>O112+O113+O114</f>
        <v>0</v>
      </c>
      <c r="P111" s="828"/>
      <c r="Q111" s="829">
        <f>Q112+Q113+Q114</f>
        <v>0</v>
      </c>
      <c r="R111" s="828"/>
      <c r="S111" s="829">
        <f>S112+S113+S114</f>
        <v>0</v>
      </c>
      <c r="T111" s="828"/>
      <c r="U111" s="829">
        <f>U112+U113+U114</f>
        <v>0</v>
      </c>
      <c r="V111" s="828"/>
      <c r="W111" s="829">
        <f>W112+W113+W114</f>
        <v>0</v>
      </c>
      <c r="X111" s="828"/>
      <c r="Y111" s="829">
        <f>Y112+Y113+Y114</f>
        <v>0</v>
      </c>
      <c r="Z111" s="828"/>
      <c r="AA111" s="829">
        <f>AA112+AA113+AA114</f>
        <v>0</v>
      </c>
      <c r="AB111" s="828"/>
      <c r="AC111" s="829">
        <f>AC112+AC113+AC114</f>
        <v>0</v>
      </c>
      <c r="AD111" s="830"/>
      <c r="AE111" s="831">
        <f>AE112+AE113+AE114</f>
        <v>0</v>
      </c>
      <c r="AF111" s="828"/>
      <c r="AG111" s="829">
        <f>AG112+AG113+AG114</f>
        <v>0</v>
      </c>
      <c r="AH111" s="828"/>
      <c r="AI111" s="829">
        <f>AI112+AI113+AI114</f>
        <v>0</v>
      </c>
      <c r="AJ111" s="828"/>
      <c r="AK111" s="829">
        <f>AK112+AK113+AK114</f>
        <v>0</v>
      </c>
      <c r="AL111" s="828"/>
      <c r="AM111" s="829">
        <f>AM112+AM113+AM114</f>
        <v>0</v>
      </c>
      <c r="AN111" s="828"/>
      <c r="AO111" s="829">
        <f>AO112+AO113+AO114</f>
        <v>0</v>
      </c>
      <c r="AP111" s="828"/>
      <c r="AQ111" s="829">
        <f>AQ112+AQ113+AQ114</f>
        <v>0</v>
      </c>
      <c r="AR111" s="828"/>
      <c r="AS111" s="829">
        <f>AS112+AS113+AS114</f>
        <v>0</v>
      </c>
      <c r="AT111" s="828"/>
      <c r="AU111" s="832">
        <f>AU112+AU113+AU114</f>
        <v>22065.4</v>
      </c>
      <c r="AV111" s="833">
        <f t="shared" ref="AV111" si="189">AU111/I111</f>
        <v>1</v>
      </c>
    </row>
    <row r="112" spans="1:48" ht="30" customHeight="1" x14ac:dyDescent="0.25">
      <c r="B112" s="859" t="s">
        <v>27</v>
      </c>
      <c r="C112" s="860" t="s">
        <v>80</v>
      </c>
      <c r="D112" s="861" t="s">
        <v>2048</v>
      </c>
      <c r="E112" s="862" t="s">
        <v>2049</v>
      </c>
      <c r="F112" s="863" t="s">
        <v>728</v>
      </c>
      <c r="G112" s="864">
        <v>1</v>
      </c>
      <c r="H112" s="865">
        <v>9130.5</v>
      </c>
      <c r="I112" s="866">
        <f>ROUND(H112*G112,2)</f>
        <v>9130.5</v>
      </c>
      <c r="J112" s="280"/>
      <c r="K112" s="287">
        <f t="shared" ref="K112:K114" si="190">ROUND(J112*$H112,2)</f>
        <v>0</v>
      </c>
      <c r="L112" s="280"/>
      <c r="M112" s="287">
        <f t="shared" ref="M112:M114" si="191">ROUND(L112*$H112,2)</f>
        <v>0</v>
      </c>
      <c r="N112" s="280"/>
      <c r="O112" s="287">
        <f t="shared" ref="O112:O114" si="192">ROUND(N112*$H112,2)</f>
        <v>0</v>
      </c>
      <c r="P112" s="280"/>
      <c r="Q112" s="287">
        <f t="shared" ref="Q112:Q114" si="193">ROUND(P112*$H112,2)</f>
        <v>0</v>
      </c>
      <c r="R112" s="280"/>
      <c r="S112" s="287">
        <f t="shared" ref="S112:S114" si="194">ROUND(R112*$H112,2)</f>
        <v>0</v>
      </c>
      <c r="T112" s="280"/>
      <c r="U112" s="287">
        <f t="shared" ref="U112:U114" si="195">ROUND(T112*$H112,2)</f>
        <v>0</v>
      </c>
      <c r="V112" s="280"/>
      <c r="W112" s="287">
        <f t="shared" ref="W112:W114" si="196">ROUND(V112*$H112,2)</f>
        <v>0</v>
      </c>
      <c r="X112" s="280"/>
      <c r="Y112" s="287">
        <f t="shared" ref="Y112:Y114" si="197">ROUND(X112*$H112,2)</f>
        <v>0</v>
      </c>
      <c r="Z112" s="280"/>
      <c r="AA112" s="287">
        <f t="shared" ref="AA112:AA114" si="198">ROUND(Z112*$H112,2)</f>
        <v>0</v>
      </c>
      <c r="AB112" s="280"/>
      <c r="AC112" s="287">
        <f t="shared" ref="AC112:AC114" si="199">ROUND(AB112*$H112,2)</f>
        <v>0</v>
      </c>
      <c r="AD112" s="779"/>
      <c r="AE112" s="527">
        <f t="shared" ref="AE112:AE114" si="200">ROUND(AD112*$H112,2)</f>
        <v>0</v>
      </c>
      <c r="AF112" s="280"/>
      <c r="AG112" s="287">
        <f t="shared" ref="AG112:AG114" si="201">ROUND(AF112*$H112,2)</f>
        <v>0</v>
      </c>
      <c r="AH112" s="280"/>
      <c r="AI112" s="287">
        <f t="shared" ref="AI112:AI114" si="202">ROUND(AH112*$H112,2)</f>
        <v>0</v>
      </c>
      <c r="AJ112" s="280"/>
      <c r="AK112" s="287">
        <f t="shared" ref="AK112:AK114" si="203">ROUND(AJ112*$H112,2)</f>
        <v>0</v>
      </c>
      <c r="AL112" s="280"/>
      <c r="AM112" s="287">
        <f t="shared" ref="AM112:AM114" si="204">ROUND(AL112*$H112,2)</f>
        <v>0</v>
      </c>
      <c r="AN112" s="280"/>
      <c r="AO112" s="287">
        <f t="shared" ref="AO112:AO114" si="205">ROUND(AN112*$H112,2)</f>
        <v>0</v>
      </c>
      <c r="AP112" s="280"/>
      <c r="AQ112" s="287">
        <f t="shared" ref="AQ112:AQ114" si="206">ROUND(AP112*$H112,2)</f>
        <v>0</v>
      </c>
      <c r="AR112" s="280">
        <f t="shared" ref="AR112:AR114" si="207">SUM(J112,L112,N112,P112,R112,T112,V112,X112,Z112,AB112,AD112,AF112,AH112,AJ112,AL112,AN112,AP112)</f>
        <v>0</v>
      </c>
      <c r="AS112" s="287">
        <f t="shared" ref="AS112:AS114" si="208">AR112*$H112</f>
        <v>0</v>
      </c>
      <c r="AT112" s="280">
        <f t="shared" ref="AT112:AT114" si="209">$G112-AR112</f>
        <v>1</v>
      </c>
      <c r="AU112" s="458">
        <f t="shared" ref="AU112:AU114" si="210">AT112*$H112</f>
        <v>9130.5</v>
      </c>
      <c r="AV112" s="496">
        <f t="shared" ref="AV112:AV114" si="211">AU112/I112</f>
        <v>1</v>
      </c>
    </row>
    <row r="113" spans="2:48" ht="30" customHeight="1" x14ac:dyDescent="0.25">
      <c r="B113" s="859" t="s">
        <v>27</v>
      </c>
      <c r="C113" s="860" t="s">
        <v>80</v>
      </c>
      <c r="D113" s="861" t="s">
        <v>2050</v>
      </c>
      <c r="E113" s="862" t="s">
        <v>2051</v>
      </c>
      <c r="F113" s="863" t="s">
        <v>728</v>
      </c>
      <c r="G113" s="864">
        <v>1</v>
      </c>
      <c r="H113" s="865">
        <v>5326.1</v>
      </c>
      <c r="I113" s="866">
        <f>ROUND(H113*G113,2)</f>
        <v>5326.1</v>
      </c>
      <c r="J113" s="280"/>
      <c r="K113" s="287">
        <f t="shared" si="190"/>
        <v>0</v>
      </c>
      <c r="L113" s="280"/>
      <c r="M113" s="287">
        <f t="shared" si="191"/>
        <v>0</v>
      </c>
      <c r="N113" s="280"/>
      <c r="O113" s="287">
        <f t="shared" si="192"/>
        <v>0</v>
      </c>
      <c r="P113" s="280"/>
      <c r="Q113" s="287">
        <f t="shared" si="193"/>
        <v>0</v>
      </c>
      <c r="R113" s="280"/>
      <c r="S113" s="287">
        <f t="shared" si="194"/>
        <v>0</v>
      </c>
      <c r="T113" s="280"/>
      <c r="U113" s="287">
        <f t="shared" si="195"/>
        <v>0</v>
      </c>
      <c r="V113" s="280"/>
      <c r="W113" s="287">
        <f t="shared" si="196"/>
        <v>0</v>
      </c>
      <c r="X113" s="280"/>
      <c r="Y113" s="287">
        <f t="shared" si="197"/>
        <v>0</v>
      </c>
      <c r="Z113" s="280"/>
      <c r="AA113" s="287">
        <f t="shared" si="198"/>
        <v>0</v>
      </c>
      <c r="AB113" s="280"/>
      <c r="AC113" s="287">
        <f t="shared" si="199"/>
        <v>0</v>
      </c>
      <c r="AD113" s="779"/>
      <c r="AE113" s="527">
        <f t="shared" si="200"/>
        <v>0</v>
      </c>
      <c r="AF113" s="280"/>
      <c r="AG113" s="287">
        <f t="shared" si="201"/>
        <v>0</v>
      </c>
      <c r="AH113" s="280"/>
      <c r="AI113" s="287">
        <f t="shared" si="202"/>
        <v>0</v>
      </c>
      <c r="AJ113" s="280"/>
      <c r="AK113" s="287">
        <f t="shared" si="203"/>
        <v>0</v>
      </c>
      <c r="AL113" s="280"/>
      <c r="AM113" s="287">
        <f t="shared" si="204"/>
        <v>0</v>
      </c>
      <c r="AN113" s="280"/>
      <c r="AO113" s="287">
        <f t="shared" si="205"/>
        <v>0</v>
      </c>
      <c r="AP113" s="280"/>
      <c r="AQ113" s="287">
        <f t="shared" si="206"/>
        <v>0</v>
      </c>
      <c r="AR113" s="280">
        <f t="shared" si="207"/>
        <v>0</v>
      </c>
      <c r="AS113" s="287">
        <f t="shared" si="208"/>
        <v>0</v>
      </c>
      <c r="AT113" s="280">
        <f t="shared" si="209"/>
        <v>1</v>
      </c>
      <c r="AU113" s="458">
        <f t="shared" si="210"/>
        <v>5326.1</v>
      </c>
      <c r="AV113" s="496">
        <f t="shared" si="211"/>
        <v>1</v>
      </c>
    </row>
    <row r="114" spans="2:48" ht="30" customHeight="1" x14ac:dyDescent="0.25">
      <c r="B114" s="859" t="s">
        <v>27</v>
      </c>
      <c r="C114" s="860" t="s">
        <v>80</v>
      </c>
      <c r="D114" s="861" t="s">
        <v>2052</v>
      </c>
      <c r="E114" s="862" t="s">
        <v>2053</v>
      </c>
      <c r="F114" s="863" t="s">
        <v>728</v>
      </c>
      <c r="G114" s="864">
        <v>1</v>
      </c>
      <c r="H114" s="865">
        <v>7608.8</v>
      </c>
      <c r="I114" s="866">
        <f>ROUND(H114*G114,2)</f>
        <v>7608.8</v>
      </c>
      <c r="J114" s="280"/>
      <c r="K114" s="287">
        <f t="shared" si="190"/>
        <v>0</v>
      </c>
      <c r="L114" s="280"/>
      <c r="M114" s="287">
        <f t="shared" si="191"/>
        <v>0</v>
      </c>
      <c r="N114" s="280"/>
      <c r="O114" s="287">
        <f t="shared" si="192"/>
        <v>0</v>
      </c>
      <c r="P114" s="280"/>
      <c r="Q114" s="287">
        <f t="shared" si="193"/>
        <v>0</v>
      </c>
      <c r="R114" s="280"/>
      <c r="S114" s="287">
        <f t="shared" si="194"/>
        <v>0</v>
      </c>
      <c r="T114" s="280"/>
      <c r="U114" s="287">
        <f t="shared" si="195"/>
        <v>0</v>
      </c>
      <c r="V114" s="280"/>
      <c r="W114" s="287">
        <f t="shared" si="196"/>
        <v>0</v>
      </c>
      <c r="X114" s="280"/>
      <c r="Y114" s="287">
        <f t="shared" si="197"/>
        <v>0</v>
      </c>
      <c r="Z114" s="280"/>
      <c r="AA114" s="287">
        <f t="shared" si="198"/>
        <v>0</v>
      </c>
      <c r="AB114" s="280"/>
      <c r="AC114" s="287">
        <f t="shared" si="199"/>
        <v>0</v>
      </c>
      <c r="AD114" s="779"/>
      <c r="AE114" s="527">
        <f t="shared" si="200"/>
        <v>0</v>
      </c>
      <c r="AF114" s="280"/>
      <c r="AG114" s="287">
        <f t="shared" si="201"/>
        <v>0</v>
      </c>
      <c r="AH114" s="280"/>
      <c r="AI114" s="287">
        <f t="shared" si="202"/>
        <v>0</v>
      </c>
      <c r="AJ114" s="280"/>
      <c r="AK114" s="287">
        <f t="shared" si="203"/>
        <v>0</v>
      </c>
      <c r="AL114" s="280"/>
      <c r="AM114" s="287">
        <f t="shared" si="204"/>
        <v>0</v>
      </c>
      <c r="AN114" s="280"/>
      <c r="AO114" s="287">
        <f t="shared" si="205"/>
        <v>0</v>
      </c>
      <c r="AP114" s="280"/>
      <c r="AQ114" s="287">
        <f t="shared" si="206"/>
        <v>0</v>
      </c>
      <c r="AR114" s="280">
        <f t="shared" si="207"/>
        <v>0</v>
      </c>
      <c r="AS114" s="287">
        <f t="shared" si="208"/>
        <v>0</v>
      </c>
      <c r="AT114" s="280">
        <f t="shared" si="209"/>
        <v>1</v>
      </c>
      <c r="AU114" s="458">
        <f t="shared" si="210"/>
        <v>7608.8</v>
      </c>
      <c r="AV114" s="496">
        <f t="shared" si="211"/>
        <v>1</v>
      </c>
    </row>
    <row r="115" spans="2:48" ht="30" customHeight="1" thickBot="1" x14ac:dyDescent="0.3">
      <c r="B115" s="867"/>
      <c r="C115" s="868"/>
      <c r="D115" s="868"/>
      <c r="E115" s="868"/>
      <c r="F115" s="868"/>
      <c r="G115" s="868"/>
      <c r="H115" s="869"/>
      <c r="I115" s="870"/>
      <c r="J115" s="871"/>
      <c r="K115" s="872"/>
      <c r="L115" s="871"/>
      <c r="M115" s="872"/>
      <c r="N115" s="871"/>
      <c r="O115" s="872"/>
      <c r="P115" s="871"/>
      <c r="Q115" s="872"/>
      <c r="R115" s="871"/>
      <c r="S115" s="872"/>
      <c r="T115" s="871"/>
      <c r="U115" s="872"/>
      <c r="V115" s="871"/>
      <c r="W115" s="872"/>
      <c r="X115" s="871"/>
      <c r="Y115" s="872"/>
      <c r="Z115" s="871"/>
      <c r="AA115" s="872"/>
      <c r="AB115" s="871"/>
      <c r="AC115" s="872"/>
      <c r="AD115" s="873"/>
      <c r="AE115" s="874"/>
      <c r="AF115" s="871"/>
      <c r="AG115" s="872"/>
      <c r="AH115" s="871"/>
      <c r="AI115" s="872"/>
      <c r="AJ115" s="871"/>
      <c r="AK115" s="872"/>
      <c r="AL115" s="871"/>
      <c r="AM115" s="872"/>
      <c r="AN115" s="871"/>
      <c r="AO115" s="872"/>
      <c r="AP115" s="871"/>
      <c r="AQ115" s="872"/>
      <c r="AR115" s="871"/>
      <c r="AS115" s="872"/>
      <c r="AT115" s="871"/>
      <c r="AU115" s="871"/>
      <c r="AV115" s="875"/>
    </row>
    <row r="116" spans="2:48" ht="30" customHeight="1" x14ac:dyDescent="0.25"/>
    <row r="117" spans="2:48" ht="30" customHeight="1" x14ac:dyDescent="0.25"/>
    <row r="118" spans="2:48" ht="30" customHeight="1" x14ac:dyDescent="0.25"/>
    <row r="119" spans="2:48" ht="30" customHeight="1" x14ac:dyDescent="0.25"/>
    <row r="120" spans="2:48" ht="30" customHeight="1" x14ac:dyDescent="0.25"/>
    <row r="121" spans="2:48" ht="30" customHeight="1" x14ac:dyDescent="0.25"/>
    <row r="122" spans="2:48" ht="30" customHeight="1" x14ac:dyDescent="0.25"/>
    <row r="123" spans="2:48" ht="30" customHeight="1" x14ac:dyDescent="0.25"/>
    <row r="124" spans="2:48" ht="30" customHeight="1" x14ac:dyDescent="0.25"/>
    <row r="125" spans="2:48" ht="30" customHeight="1" x14ac:dyDescent="0.25"/>
    <row r="126" spans="2:48" ht="30" customHeight="1" x14ac:dyDescent="0.25"/>
    <row r="127" spans="2:48" ht="30" customHeight="1" x14ac:dyDescent="0.25"/>
    <row r="232" spans="11:67" x14ac:dyDescent="0.25">
      <c r="K232" s="788"/>
      <c r="L232" s="788"/>
      <c r="M232" s="788"/>
      <c r="N232" s="788"/>
      <c r="O232" s="788"/>
      <c r="P232" s="788"/>
      <c r="Q232" s="788"/>
      <c r="R232" s="788"/>
      <c r="S232" s="788"/>
      <c r="T232" s="788"/>
      <c r="U232" s="788"/>
      <c r="V232" s="788"/>
      <c r="W232" s="788"/>
      <c r="X232" s="788"/>
      <c r="Y232" s="788"/>
      <c r="Z232" s="788"/>
      <c r="AA232" s="788"/>
      <c r="AB232" s="788"/>
      <c r="AC232" s="788"/>
      <c r="AD232" s="789"/>
      <c r="AE232" s="789"/>
      <c r="AF232" s="788"/>
      <c r="AG232" s="788"/>
      <c r="AH232" s="788"/>
      <c r="AI232" s="788"/>
      <c r="AJ232" s="788"/>
      <c r="AK232" s="788"/>
      <c r="AL232" s="788"/>
      <c r="AM232" s="788"/>
      <c r="AN232" s="788"/>
      <c r="AO232" s="788"/>
      <c r="AP232" s="788"/>
      <c r="AQ232" s="788"/>
      <c r="AR232" s="788"/>
      <c r="AS232" s="788"/>
      <c r="AT232" s="788"/>
      <c r="AU232" s="788"/>
      <c r="AV232" s="790"/>
      <c r="AW232" s="788"/>
      <c r="AX232" s="788"/>
      <c r="AY232" s="788"/>
      <c r="AZ232" s="788"/>
      <c r="BA232" s="788"/>
      <c r="BB232" s="788"/>
      <c r="BC232" s="788"/>
      <c r="BD232" s="788"/>
      <c r="BE232" s="788"/>
      <c r="BF232" s="788"/>
      <c r="BG232" s="788"/>
      <c r="BH232" s="788"/>
      <c r="BI232" s="788"/>
      <c r="BJ232" s="788"/>
      <c r="BK232" s="788"/>
      <c r="BL232" s="788"/>
      <c r="BM232" s="788"/>
      <c r="BN232" s="788"/>
      <c r="BO232" s="788"/>
    </row>
    <row r="233" spans="11:67" x14ac:dyDescent="0.25">
      <c r="K233" s="788"/>
      <c r="L233" s="788"/>
      <c r="M233" s="788"/>
      <c r="N233" s="788"/>
      <c r="O233" s="788"/>
      <c r="P233" s="788"/>
      <c r="Q233" s="788"/>
      <c r="R233" s="788"/>
      <c r="S233" s="788"/>
      <c r="T233" s="788"/>
      <c r="U233" s="788"/>
      <c r="V233" s="788"/>
      <c r="W233" s="788"/>
      <c r="X233" s="788"/>
      <c r="Y233" s="788"/>
      <c r="Z233" s="788"/>
      <c r="AA233" s="788"/>
      <c r="AB233" s="788"/>
      <c r="AC233" s="788"/>
      <c r="AD233" s="789"/>
      <c r="AE233" s="789"/>
      <c r="AF233" s="788"/>
      <c r="AG233" s="788"/>
      <c r="AH233" s="788"/>
      <c r="AI233" s="788"/>
      <c r="AJ233" s="788"/>
      <c r="AK233" s="788"/>
      <c r="AL233" s="788"/>
      <c r="AM233" s="788"/>
      <c r="AN233" s="788"/>
      <c r="AO233" s="788"/>
      <c r="AP233" s="788"/>
      <c r="AQ233" s="788"/>
      <c r="AR233" s="788"/>
      <c r="AS233" s="788"/>
      <c r="AT233" s="788"/>
      <c r="AU233" s="788"/>
      <c r="AV233" s="790"/>
      <c r="AW233" s="788"/>
      <c r="AX233" s="788"/>
      <c r="AY233" s="788"/>
      <c r="AZ233" s="788"/>
      <c r="BA233" s="788"/>
      <c r="BB233" s="788"/>
      <c r="BC233" s="788"/>
      <c r="BD233" s="788"/>
      <c r="BE233" s="788"/>
      <c r="BF233" s="788"/>
      <c r="BG233" s="788"/>
      <c r="BH233" s="788"/>
      <c r="BI233" s="788"/>
      <c r="BJ233" s="788"/>
      <c r="BK233" s="788"/>
      <c r="BL233" s="788"/>
      <c r="BM233" s="788"/>
      <c r="BN233" s="788"/>
      <c r="BO233" s="788"/>
    </row>
    <row r="234" spans="11:67" x14ac:dyDescent="0.25">
      <c r="K234" s="788"/>
      <c r="L234" s="788"/>
      <c r="M234" s="788"/>
      <c r="N234" s="788"/>
      <c r="O234" s="788"/>
      <c r="P234" s="788"/>
      <c r="Q234" s="788"/>
      <c r="R234" s="788"/>
      <c r="S234" s="788"/>
      <c r="T234" s="788"/>
      <c r="U234" s="788"/>
      <c r="V234" s="788"/>
      <c r="W234" s="788"/>
      <c r="X234" s="788"/>
      <c r="Y234" s="788"/>
      <c r="Z234" s="788"/>
      <c r="AA234" s="788"/>
      <c r="AB234" s="788"/>
      <c r="AC234" s="788"/>
      <c r="AD234" s="789"/>
      <c r="AE234" s="789"/>
      <c r="AF234" s="788"/>
      <c r="AG234" s="788"/>
      <c r="AH234" s="788"/>
      <c r="AI234" s="788"/>
      <c r="AJ234" s="788"/>
      <c r="AK234" s="788"/>
      <c r="AL234" s="788"/>
      <c r="AM234" s="788"/>
      <c r="AN234" s="788"/>
      <c r="AO234" s="788"/>
      <c r="AP234" s="788"/>
      <c r="AQ234" s="788"/>
      <c r="AR234" s="788"/>
      <c r="AS234" s="788"/>
      <c r="AT234" s="788"/>
      <c r="AU234" s="788"/>
      <c r="AV234" s="790"/>
      <c r="AW234" s="788"/>
      <c r="AX234" s="788"/>
      <c r="AY234" s="788"/>
      <c r="AZ234" s="788"/>
      <c r="BA234" s="788"/>
      <c r="BB234" s="788"/>
      <c r="BC234" s="788"/>
      <c r="BD234" s="788"/>
      <c r="BE234" s="788"/>
      <c r="BF234" s="788"/>
      <c r="BG234" s="788"/>
      <c r="BH234" s="788"/>
      <c r="BI234" s="788"/>
      <c r="BJ234" s="788"/>
      <c r="BK234" s="788"/>
      <c r="BL234" s="788"/>
      <c r="BM234" s="788"/>
      <c r="BN234" s="788"/>
      <c r="BO234" s="788"/>
    </row>
    <row r="235" spans="11:67" x14ac:dyDescent="0.25">
      <c r="K235" s="788"/>
      <c r="L235" s="788"/>
      <c r="M235" s="788"/>
      <c r="N235" s="788"/>
      <c r="O235" s="788"/>
      <c r="P235" s="788"/>
      <c r="Q235" s="788"/>
      <c r="R235" s="788"/>
      <c r="S235" s="788"/>
      <c r="T235" s="788"/>
      <c r="U235" s="788"/>
      <c r="V235" s="788"/>
      <c r="W235" s="788"/>
      <c r="X235" s="788"/>
      <c r="Y235" s="788"/>
      <c r="Z235" s="788"/>
      <c r="AA235" s="788"/>
      <c r="AB235" s="788"/>
      <c r="AC235" s="788"/>
      <c r="AD235" s="789"/>
      <c r="AE235" s="789"/>
      <c r="AF235" s="788"/>
      <c r="AG235" s="788"/>
      <c r="AH235" s="788"/>
      <c r="AI235" s="788"/>
      <c r="AJ235" s="788"/>
      <c r="AK235" s="788"/>
      <c r="AL235" s="788"/>
      <c r="AM235" s="788"/>
      <c r="AN235" s="788"/>
      <c r="AO235" s="788"/>
      <c r="AP235" s="788"/>
      <c r="AQ235" s="788"/>
      <c r="AR235" s="788"/>
      <c r="AS235" s="788"/>
      <c r="AT235" s="788"/>
      <c r="AU235" s="788"/>
      <c r="AV235" s="790"/>
      <c r="AW235" s="788"/>
      <c r="AX235" s="788"/>
      <c r="AY235" s="788"/>
      <c r="AZ235" s="788"/>
      <c r="BA235" s="788"/>
      <c r="BB235" s="788"/>
      <c r="BC235" s="788"/>
      <c r="BD235" s="788"/>
      <c r="BE235" s="788"/>
      <c r="BF235" s="788"/>
      <c r="BG235" s="788"/>
      <c r="BH235" s="788"/>
      <c r="BI235" s="788"/>
      <c r="BJ235" s="788"/>
      <c r="BK235" s="788"/>
      <c r="BL235" s="788"/>
      <c r="BM235" s="788"/>
      <c r="BN235" s="788"/>
      <c r="BO235" s="788"/>
    </row>
    <row r="236" spans="11:67" x14ac:dyDescent="0.25">
      <c r="K236" s="788"/>
      <c r="L236" s="788"/>
      <c r="M236" s="788"/>
      <c r="N236" s="788"/>
      <c r="O236" s="788"/>
      <c r="P236" s="788"/>
      <c r="Q236" s="788"/>
      <c r="R236" s="788"/>
      <c r="S236" s="788"/>
      <c r="T236" s="788"/>
      <c r="U236" s="788"/>
      <c r="V236" s="788"/>
      <c r="W236" s="788"/>
      <c r="X236" s="788"/>
      <c r="Y236" s="788"/>
      <c r="Z236" s="788"/>
      <c r="AA236" s="788"/>
      <c r="AB236" s="788"/>
      <c r="AC236" s="788"/>
      <c r="AD236" s="789"/>
      <c r="AE236" s="789"/>
      <c r="AF236" s="788"/>
      <c r="AG236" s="788"/>
      <c r="AH236" s="788"/>
      <c r="AI236" s="788"/>
      <c r="AJ236" s="788"/>
      <c r="AK236" s="788"/>
      <c r="AL236" s="788"/>
      <c r="AM236" s="788"/>
      <c r="AN236" s="788"/>
      <c r="AO236" s="788"/>
      <c r="AP236" s="788"/>
      <c r="AQ236" s="788"/>
      <c r="AR236" s="788"/>
      <c r="AS236" s="788"/>
      <c r="AT236" s="788"/>
      <c r="AU236" s="788"/>
      <c r="AV236" s="790"/>
      <c r="AW236" s="788"/>
      <c r="AX236" s="788"/>
      <c r="AY236" s="788"/>
      <c r="AZ236" s="788"/>
      <c r="BA236" s="788"/>
      <c r="BB236" s="788"/>
      <c r="BC236" s="788"/>
      <c r="BD236" s="788"/>
      <c r="BE236" s="788"/>
      <c r="BF236" s="788"/>
      <c r="BG236" s="788"/>
      <c r="BH236" s="788"/>
      <c r="BI236" s="788"/>
      <c r="BJ236" s="788"/>
      <c r="BK236" s="788"/>
      <c r="BL236" s="788"/>
      <c r="BM236" s="788"/>
      <c r="BN236" s="788"/>
      <c r="BO236" s="788"/>
    </row>
    <row r="237" spans="11:67" x14ac:dyDescent="0.25">
      <c r="K237" s="788"/>
      <c r="L237" s="788"/>
      <c r="M237" s="788"/>
      <c r="N237" s="788"/>
      <c r="O237" s="788"/>
      <c r="P237" s="788"/>
      <c r="Q237" s="788"/>
      <c r="R237" s="788"/>
      <c r="S237" s="788"/>
      <c r="T237" s="788"/>
      <c r="U237" s="788"/>
      <c r="V237" s="788"/>
      <c r="W237" s="788"/>
      <c r="X237" s="788"/>
      <c r="Y237" s="788"/>
      <c r="Z237" s="788"/>
      <c r="AA237" s="788"/>
      <c r="AB237" s="788"/>
      <c r="AC237" s="788"/>
      <c r="AD237" s="789"/>
      <c r="AE237" s="789"/>
      <c r="AF237" s="788"/>
      <c r="AG237" s="788"/>
      <c r="AH237" s="788"/>
      <c r="AI237" s="788"/>
      <c r="AJ237" s="788"/>
      <c r="AK237" s="788"/>
      <c r="AL237" s="788"/>
      <c r="AM237" s="788"/>
      <c r="AN237" s="788"/>
      <c r="AO237" s="788"/>
      <c r="AP237" s="788"/>
      <c r="AQ237" s="788"/>
      <c r="AR237" s="788"/>
      <c r="AS237" s="788"/>
      <c r="AT237" s="788"/>
      <c r="AU237" s="788"/>
      <c r="AV237" s="790"/>
      <c r="AW237" s="788"/>
      <c r="AX237" s="788"/>
      <c r="AY237" s="788"/>
      <c r="AZ237" s="788"/>
      <c r="BA237" s="788"/>
      <c r="BB237" s="788"/>
      <c r="BC237" s="788"/>
      <c r="BD237" s="788"/>
      <c r="BE237" s="788"/>
      <c r="BF237" s="788"/>
      <c r="BG237" s="788"/>
      <c r="BH237" s="788"/>
      <c r="BI237" s="788"/>
      <c r="BJ237" s="788"/>
      <c r="BK237" s="788"/>
      <c r="BL237" s="788"/>
      <c r="BM237" s="788"/>
      <c r="BN237" s="788"/>
      <c r="BO237" s="788"/>
    </row>
    <row r="238" spans="11:67" x14ac:dyDescent="0.25">
      <c r="K238" s="788"/>
      <c r="L238" s="788"/>
      <c r="M238" s="788"/>
      <c r="N238" s="788"/>
      <c r="O238" s="788"/>
      <c r="P238" s="788"/>
      <c r="Q238" s="788"/>
      <c r="R238" s="788"/>
      <c r="S238" s="788"/>
      <c r="T238" s="788"/>
      <c r="U238" s="788"/>
      <c r="V238" s="788"/>
      <c r="W238" s="788"/>
      <c r="X238" s="788"/>
      <c r="Y238" s="788"/>
      <c r="Z238" s="788"/>
      <c r="AA238" s="788"/>
      <c r="AB238" s="788"/>
      <c r="AC238" s="788"/>
      <c r="AD238" s="789"/>
      <c r="AE238" s="789"/>
      <c r="AF238" s="788"/>
      <c r="AG238" s="788"/>
      <c r="AH238" s="788"/>
      <c r="AI238" s="788"/>
      <c r="AJ238" s="788"/>
      <c r="AK238" s="788"/>
      <c r="AL238" s="788"/>
      <c r="AM238" s="788"/>
      <c r="AN238" s="788"/>
      <c r="AO238" s="788"/>
      <c r="AP238" s="788"/>
      <c r="AQ238" s="788"/>
      <c r="AR238" s="788"/>
      <c r="AS238" s="788"/>
      <c r="AT238" s="788"/>
      <c r="AU238" s="788"/>
      <c r="AV238" s="790"/>
      <c r="AW238" s="788"/>
      <c r="AX238" s="788"/>
      <c r="AY238" s="788"/>
      <c r="AZ238" s="788"/>
      <c r="BA238" s="788"/>
      <c r="BB238" s="788"/>
      <c r="BC238" s="788"/>
      <c r="BD238" s="788"/>
      <c r="BE238" s="788"/>
      <c r="BF238" s="788"/>
      <c r="BG238" s="788"/>
      <c r="BH238" s="788"/>
      <c r="BI238" s="788"/>
      <c r="BJ238" s="788"/>
      <c r="BK238" s="788"/>
      <c r="BL238" s="788"/>
      <c r="BM238" s="788"/>
      <c r="BN238" s="788"/>
      <c r="BO238" s="788"/>
    </row>
    <row r="239" spans="11:67" x14ac:dyDescent="0.25">
      <c r="K239" s="877" t="s">
        <v>5</v>
      </c>
      <c r="L239" s="878" t="s">
        <v>14</v>
      </c>
      <c r="M239" s="878" t="s">
        <v>69</v>
      </c>
      <c r="N239" s="878" t="s">
        <v>70</v>
      </c>
      <c r="O239" s="878" t="s">
        <v>71</v>
      </c>
      <c r="P239" s="878" t="s">
        <v>72</v>
      </c>
      <c r="Q239" s="878" t="s">
        <v>73</v>
      </c>
      <c r="R239" s="879" t="s">
        <v>74</v>
      </c>
      <c r="S239" s="816"/>
      <c r="T239" s="816"/>
      <c r="U239" s="816"/>
      <c r="V239" s="816"/>
      <c r="W239" s="816"/>
      <c r="X239" s="816"/>
      <c r="Y239" s="816"/>
      <c r="Z239" s="816"/>
      <c r="AA239" s="816"/>
      <c r="AB239" s="816"/>
      <c r="AC239" s="816"/>
      <c r="AD239" s="880"/>
      <c r="AE239" s="880"/>
      <c r="AF239" s="816"/>
      <c r="AG239" s="816"/>
      <c r="AH239" s="816"/>
      <c r="AI239" s="816"/>
      <c r="AJ239" s="816"/>
      <c r="AK239" s="816"/>
      <c r="AL239" s="816"/>
      <c r="AM239" s="816"/>
      <c r="AN239" s="816"/>
      <c r="AO239" s="816"/>
      <c r="AP239" s="816"/>
      <c r="AQ239" s="816"/>
      <c r="AR239" s="816"/>
      <c r="AS239" s="816"/>
      <c r="AT239" s="816"/>
      <c r="AU239" s="816"/>
      <c r="AV239" s="881"/>
      <c r="AW239" s="816"/>
      <c r="AX239" s="816"/>
      <c r="AY239" s="816"/>
      <c r="AZ239" s="816"/>
      <c r="BA239" s="816"/>
      <c r="BB239" s="816"/>
      <c r="BC239" s="816"/>
      <c r="BD239" s="816"/>
      <c r="BE239" s="816"/>
      <c r="BF239" s="816"/>
      <c r="BG239" s="816"/>
      <c r="BH239" s="816"/>
      <c r="BI239" s="816"/>
      <c r="BJ239" s="816"/>
      <c r="BK239" s="816"/>
      <c r="BL239" s="816"/>
      <c r="BM239" s="816"/>
      <c r="BN239" s="816"/>
      <c r="BO239" s="816"/>
    </row>
    <row r="240" spans="11:67" x14ac:dyDescent="0.25">
      <c r="K240" s="882"/>
      <c r="L240" s="883"/>
      <c r="M240" s="883"/>
      <c r="N240" s="884">
        <f>N241+N306+N338</f>
        <v>0</v>
      </c>
      <c r="O240" s="883"/>
      <c r="P240" s="884">
        <f>P241+P306+P338</f>
        <v>9536.7999999999993</v>
      </c>
      <c r="Q240" s="883"/>
      <c r="R240" s="885">
        <f>R241+R306+R338</f>
        <v>0</v>
      </c>
      <c r="S240" s="788"/>
      <c r="T240" s="788"/>
      <c r="U240" s="788"/>
      <c r="V240" s="788"/>
      <c r="W240" s="788"/>
      <c r="X240" s="788"/>
      <c r="Y240" s="788"/>
      <c r="Z240" s="788"/>
      <c r="AA240" s="788"/>
      <c r="AB240" s="788"/>
      <c r="AC240" s="788"/>
      <c r="AD240" s="789"/>
      <c r="AE240" s="789"/>
      <c r="AF240" s="788"/>
      <c r="AG240" s="788"/>
      <c r="AH240" s="788"/>
      <c r="AI240" s="788"/>
      <c r="AJ240" s="788"/>
      <c r="AK240" s="788"/>
      <c r="AL240" s="788"/>
      <c r="AM240" s="788"/>
      <c r="AN240" s="788"/>
      <c r="AO240" s="788"/>
      <c r="AP240" s="788"/>
      <c r="AQ240" s="788"/>
      <c r="AR240" s="886" t="s">
        <v>26</v>
      </c>
      <c r="AS240" s="886" t="s">
        <v>62</v>
      </c>
      <c r="AT240" s="788"/>
      <c r="AU240" s="788"/>
      <c r="AV240" s="790"/>
      <c r="AW240" s="788"/>
      <c r="AX240" s="788"/>
      <c r="AY240" s="788"/>
      <c r="AZ240" s="788"/>
      <c r="BA240" s="788"/>
      <c r="BB240" s="788"/>
      <c r="BC240" s="788"/>
      <c r="BD240" s="788"/>
      <c r="BE240" s="788"/>
      <c r="BF240" s="788"/>
      <c r="BG240" s="788"/>
      <c r="BH240" s="887">
        <f>BH241+BH306+BH338</f>
        <v>5791112.5999999987</v>
      </c>
      <c r="BI240" s="788"/>
      <c r="BJ240" s="788"/>
      <c r="BK240" s="788"/>
      <c r="BL240" s="788"/>
      <c r="BM240" s="788"/>
      <c r="BN240" s="788"/>
      <c r="BO240" s="788"/>
    </row>
    <row r="241" spans="11:67" x14ac:dyDescent="0.25">
      <c r="K241" s="888"/>
      <c r="L241" s="826"/>
      <c r="M241" s="826"/>
      <c r="N241" s="889">
        <f>SUM(N242:N305)</f>
        <v>0</v>
      </c>
      <c r="O241" s="826"/>
      <c r="P241" s="889">
        <f>SUM(P242:P305)</f>
        <v>8516.7999999999993</v>
      </c>
      <c r="Q241" s="826"/>
      <c r="R241" s="890">
        <f>SUM(R242:R305)</f>
        <v>0</v>
      </c>
      <c r="S241" s="834"/>
      <c r="T241" s="834"/>
      <c r="U241" s="834"/>
      <c r="V241" s="834"/>
      <c r="W241" s="834"/>
      <c r="X241" s="834"/>
      <c r="Y241" s="834"/>
      <c r="Z241" s="834"/>
      <c r="AA241" s="834"/>
      <c r="AB241" s="834"/>
      <c r="AC241" s="834"/>
      <c r="AD241" s="891"/>
      <c r="AE241" s="891"/>
      <c r="AF241" s="834"/>
      <c r="AG241" s="834"/>
      <c r="AH241" s="834"/>
      <c r="AI241" s="834"/>
      <c r="AJ241" s="834"/>
      <c r="AK241" s="834"/>
      <c r="AL241" s="834"/>
      <c r="AM241" s="834"/>
      <c r="AN241" s="834"/>
      <c r="AO241" s="834"/>
      <c r="AP241" s="892" t="s">
        <v>30</v>
      </c>
      <c r="AQ241" s="834"/>
      <c r="AR241" s="893" t="s">
        <v>26</v>
      </c>
      <c r="AS241" s="893" t="s">
        <v>27</v>
      </c>
      <c r="AT241" s="834"/>
      <c r="AU241" s="834"/>
      <c r="AV241" s="894"/>
      <c r="AW241" s="834"/>
      <c r="AX241" s="834"/>
      <c r="AY241" s="834"/>
      <c r="AZ241" s="834"/>
      <c r="BA241" s="834"/>
      <c r="BB241" s="834"/>
      <c r="BC241" s="834"/>
      <c r="BD241" s="834"/>
      <c r="BE241" s="834"/>
      <c r="BF241" s="834"/>
      <c r="BG241" s="834"/>
      <c r="BH241" s="895">
        <f>SUM(BH242:BH305)</f>
        <v>5117820.3999999985</v>
      </c>
      <c r="BI241" s="834"/>
      <c r="BJ241" s="834"/>
      <c r="BK241" s="834"/>
      <c r="BL241" s="834"/>
      <c r="BM241" s="834"/>
      <c r="BN241" s="834"/>
      <c r="BO241" s="834"/>
    </row>
    <row r="242" spans="11:67" x14ac:dyDescent="0.25">
      <c r="K242" s="896" t="s">
        <v>5</v>
      </c>
      <c r="L242" s="897" t="s">
        <v>15</v>
      </c>
      <c r="M242" s="795"/>
      <c r="N242" s="898">
        <f>M242*G11</f>
        <v>0</v>
      </c>
      <c r="O242" s="898">
        <v>1000</v>
      </c>
      <c r="P242" s="898">
        <f>O242*G11</f>
        <v>1000</v>
      </c>
      <c r="Q242" s="898">
        <v>0</v>
      </c>
      <c r="R242" s="899">
        <f>Q242*G11</f>
        <v>0</v>
      </c>
      <c r="S242" s="788"/>
      <c r="T242" s="788"/>
      <c r="U242" s="788"/>
      <c r="V242" s="788"/>
      <c r="W242" s="788"/>
      <c r="X242" s="788"/>
      <c r="Y242" s="788"/>
      <c r="Z242" s="788"/>
      <c r="AA242" s="788"/>
      <c r="AB242" s="788"/>
      <c r="AC242" s="788"/>
      <c r="AD242" s="789"/>
      <c r="AE242" s="789"/>
      <c r="AF242" s="788"/>
      <c r="AG242" s="788"/>
      <c r="AH242" s="788"/>
      <c r="AI242" s="788"/>
      <c r="AJ242" s="788"/>
      <c r="AK242" s="788"/>
      <c r="AL242" s="788"/>
      <c r="AM242" s="788"/>
      <c r="AN242" s="788"/>
      <c r="AO242" s="788"/>
      <c r="AP242" s="900" t="s">
        <v>130</v>
      </c>
      <c r="AQ242" s="788"/>
      <c r="AR242" s="900" t="s">
        <v>231</v>
      </c>
      <c r="AS242" s="900" t="s">
        <v>30</v>
      </c>
      <c r="AT242" s="788"/>
      <c r="AU242" s="788"/>
      <c r="AV242" s="790"/>
      <c r="AW242" s="788"/>
      <c r="AX242" s="788"/>
      <c r="AY242" s="788"/>
      <c r="AZ242" s="788"/>
      <c r="BA242" s="788"/>
      <c r="BB242" s="901">
        <f>IF(L242="základní",I11,0)</f>
        <v>873915.9</v>
      </c>
      <c r="BC242" s="901">
        <f>IF(L242="snížená",I11,0)</f>
        <v>0</v>
      </c>
      <c r="BD242" s="901">
        <f>IF(L242="zákl. přenesená",I11,0)</f>
        <v>0</v>
      </c>
      <c r="BE242" s="901">
        <f>IF(L242="sníž. přenesená",I11,0)</f>
        <v>0</v>
      </c>
      <c r="BF242" s="901">
        <f>IF(L242="nulová",I11,0)</f>
        <v>0</v>
      </c>
      <c r="BG242" s="886" t="s">
        <v>30</v>
      </c>
      <c r="BH242" s="901">
        <f>ROUND(H11*G11,2)</f>
        <v>873915.9</v>
      </c>
      <c r="BI242" s="886" t="s">
        <v>84</v>
      </c>
      <c r="BJ242" s="900" t="s">
        <v>31</v>
      </c>
      <c r="BK242" s="788"/>
      <c r="BL242" s="788"/>
      <c r="BM242" s="788"/>
      <c r="BN242" s="788"/>
      <c r="BO242" s="788"/>
    </row>
    <row r="243" spans="11:67" x14ac:dyDescent="0.25">
      <c r="K243" s="902"/>
      <c r="L243" s="795"/>
      <c r="M243" s="795"/>
      <c r="N243" s="795"/>
      <c r="O243" s="795"/>
      <c r="P243" s="795"/>
      <c r="Q243" s="795"/>
      <c r="R243" s="903"/>
      <c r="S243" s="788"/>
      <c r="T243" s="788"/>
      <c r="U243" s="788"/>
      <c r="V243" s="788"/>
      <c r="W243" s="788"/>
      <c r="X243" s="788"/>
      <c r="Y243" s="788"/>
      <c r="Z243" s="788"/>
      <c r="AA243" s="788"/>
      <c r="AB243" s="788"/>
      <c r="AC243" s="788"/>
      <c r="AD243" s="789"/>
      <c r="AE243" s="789"/>
      <c r="AF243" s="788"/>
      <c r="AG243" s="788"/>
      <c r="AH243" s="788"/>
      <c r="AI243" s="788"/>
      <c r="AJ243" s="788"/>
      <c r="AK243" s="788"/>
      <c r="AL243" s="788"/>
      <c r="AM243" s="788"/>
      <c r="AN243" s="788"/>
      <c r="AO243" s="788"/>
      <c r="AP243" s="788"/>
      <c r="AQ243" s="788"/>
      <c r="AR243" s="886" t="s">
        <v>1113</v>
      </c>
      <c r="AS243" s="886" t="s">
        <v>30</v>
      </c>
      <c r="AT243" s="788"/>
      <c r="AU243" s="788"/>
      <c r="AV243" s="790"/>
      <c r="AW243" s="788"/>
      <c r="AX243" s="788"/>
      <c r="AY243" s="788"/>
      <c r="AZ243" s="788"/>
      <c r="BA243" s="788"/>
      <c r="BB243" s="788"/>
      <c r="BC243" s="788"/>
      <c r="BD243" s="788"/>
      <c r="BE243" s="788"/>
      <c r="BF243" s="788"/>
      <c r="BG243" s="788"/>
      <c r="BH243" s="788"/>
      <c r="BI243" s="788"/>
      <c r="BJ243" s="788"/>
      <c r="BK243" s="788"/>
      <c r="BL243" s="788"/>
      <c r="BM243" s="788"/>
      <c r="BN243" s="788"/>
      <c r="BO243" s="788"/>
    </row>
    <row r="244" spans="11:67" x14ac:dyDescent="0.25">
      <c r="K244" s="896" t="s">
        <v>5</v>
      </c>
      <c r="L244" s="897" t="s">
        <v>15</v>
      </c>
      <c r="M244" s="795"/>
      <c r="N244" s="898">
        <f>M244*G13</f>
        <v>0</v>
      </c>
      <c r="O244" s="898">
        <v>8.5</v>
      </c>
      <c r="P244" s="898">
        <f>O244*G13</f>
        <v>34</v>
      </c>
      <c r="Q244" s="898">
        <v>0</v>
      </c>
      <c r="R244" s="899">
        <f>Q244*G13</f>
        <v>0</v>
      </c>
      <c r="S244" s="788"/>
      <c r="T244" s="788"/>
      <c r="U244" s="788"/>
      <c r="V244" s="788"/>
      <c r="W244" s="788"/>
      <c r="X244" s="788"/>
      <c r="Y244" s="788"/>
      <c r="Z244" s="788"/>
      <c r="AA244" s="788"/>
      <c r="AB244" s="788"/>
      <c r="AC244" s="788"/>
      <c r="AD244" s="789"/>
      <c r="AE244" s="789"/>
      <c r="AF244" s="788"/>
      <c r="AG244" s="788"/>
      <c r="AH244" s="788"/>
      <c r="AI244" s="788"/>
      <c r="AJ244" s="788"/>
      <c r="AK244" s="788"/>
      <c r="AL244" s="788"/>
      <c r="AM244" s="788"/>
      <c r="AN244" s="788"/>
      <c r="AO244" s="788"/>
      <c r="AP244" s="900" t="s">
        <v>130</v>
      </c>
      <c r="AQ244" s="788"/>
      <c r="AR244" s="900" t="s">
        <v>231</v>
      </c>
      <c r="AS244" s="900" t="s">
        <v>30</v>
      </c>
      <c r="AT244" s="788"/>
      <c r="AU244" s="788"/>
      <c r="AV244" s="790"/>
      <c r="AW244" s="788"/>
      <c r="AX244" s="788"/>
      <c r="AY244" s="788"/>
      <c r="AZ244" s="788"/>
      <c r="BA244" s="788"/>
      <c r="BB244" s="901">
        <f>IF(L244="základní",I13,0)</f>
        <v>6087.2</v>
      </c>
      <c r="BC244" s="901">
        <f>IF(L244="snížená",I13,0)</f>
        <v>0</v>
      </c>
      <c r="BD244" s="901">
        <f>IF(L244="zákl. přenesená",I13,0)</f>
        <v>0</v>
      </c>
      <c r="BE244" s="901">
        <f>IF(L244="sníž. přenesená",I13,0)</f>
        <v>0</v>
      </c>
      <c r="BF244" s="901">
        <f>IF(L244="nulová",I13,0)</f>
        <v>0</v>
      </c>
      <c r="BG244" s="886" t="s">
        <v>30</v>
      </c>
      <c r="BH244" s="901">
        <f>ROUND(H13*G13,2)</f>
        <v>6087.2</v>
      </c>
      <c r="BI244" s="886" t="s">
        <v>84</v>
      </c>
      <c r="BJ244" s="900" t="s">
        <v>84</v>
      </c>
      <c r="BK244" s="788"/>
      <c r="BL244" s="788"/>
      <c r="BM244" s="788"/>
      <c r="BN244" s="788"/>
      <c r="BO244" s="788"/>
    </row>
    <row r="245" spans="11:67" x14ac:dyDescent="0.25">
      <c r="K245" s="902"/>
      <c r="L245" s="795"/>
      <c r="M245" s="795"/>
      <c r="N245" s="795"/>
      <c r="O245" s="795"/>
      <c r="P245" s="795"/>
      <c r="Q245" s="795"/>
      <c r="R245" s="903"/>
      <c r="S245" s="788"/>
      <c r="T245" s="788"/>
      <c r="U245" s="788"/>
      <c r="V245" s="788"/>
      <c r="W245" s="788"/>
      <c r="X245" s="788"/>
      <c r="Y245" s="788"/>
      <c r="Z245" s="788"/>
      <c r="AA245" s="788"/>
      <c r="AB245" s="788"/>
      <c r="AC245" s="788"/>
      <c r="AD245" s="789"/>
      <c r="AE245" s="789"/>
      <c r="AF245" s="788"/>
      <c r="AG245" s="788"/>
      <c r="AH245" s="788"/>
      <c r="AI245" s="788"/>
      <c r="AJ245" s="788"/>
      <c r="AK245" s="788"/>
      <c r="AL245" s="788"/>
      <c r="AM245" s="788"/>
      <c r="AN245" s="788"/>
      <c r="AO245" s="788"/>
      <c r="AP245" s="788"/>
      <c r="AQ245" s="788"/>
      <c r="AR245" s="886" t="s">
        <v>1113</v>
      </c>
      <c r="AS245" s="886" t="s">
        <v>30</v>
      </c>
      <c r="AT245" s="788"/>
      <c r="AU245" s="788"/>
      <c r="AV245" s="790"/>
      <c r="AW245" s="788"/>
      <c r="AX245" s="788"/>
      <c r="AY245" s="788"/>
      <c r="AZ245" s="788"/>
      <c r="BA245" s="788"/>
      <c r="BB245" s="788"/>
      <c r="BC245" s="788"/>
      <c r="BD245" s="788"/>
      <c r="BE245" s="788"/>
      <c r="BF245" s="788"/>
      <c r="BG245" s="788"/>
      <c r="BH245" s="788"/>
      <c r="BI245" s="788"/>
      <c r="BJ245" s="788"/>
      <c r="BK245" s="788"/>
      <c r="BL245" s="788"/>
      <c r="BM245" s="788"/>
      <c r="BN245" s="788"/>
      <c r="BO245" s="788"/>
    </row>
    <row r="246" spans="11:67" x14ac:dyDescent="0.25">
      <c r="K246" s="896" t="s">
        <v>5</v>
      </c>
      <c r="L246" s="897" t="s">
        <v>15</v>
      </c>
      <c r="M246" s="795"/>
      <c r="N246" s="898">
        <f>M246*G15</f>
        <v>0</v>
      </c>
      <c r="O246" s="898">
        <v>48</v>
      </c>
      <c r="P246" s="898">
        <f>O246*G15</f>
        <v>48</v>
      </c>
      <c r="Q246" s="898">
        <v>0</v>
      </c>
      <c r="R246" s="899">
        <f>Q246*G15</f>
        <v>0</v>
      </c>
      <c r="S246" s="788"/>
      <c r="T246" s="788"/>
      <c r="U246" s="788"/>
      <c r="V246" s="788"/>
      <c r="W246" s="788"/>
      <c r="X246" s="788"/>
      <c r="Y246" s="788"/>
      <c r="Z246" s="788"/>
      <c r="AA246" s="788"/>
      <c r="AB246" s="788"/>
      <c r="AC246" s="788"/>
      <c r="AD246" s="789"/>
      <c r="AE246" s="789"/>
      <c r="AF246" s="788"/>
      <c r="AG246" s="788"/>
      <c r="AH246" s="788"/>
      <c r="AI246" s="788"/>
      <c r="AJ246" s="788"/>
      <c r="AK246" s="788"/>
      <c r="AL246" s="788"/>
      <c r="AM246" s="788"/>
      <c r="AN246" s="788"/>
      <c r="AO246" s="788"/>
      <c r="AP246" s="900" t="s">
        <v>130</v>
      </c>
      <c r="AQ246" s="788"/>
      <c r="AR246" s="900" t="s">
        <v>231</v>
      </c>
      <c r="AS246" s="900" t="s">
        <v>30</v>
      </c>
      <c r="AT246" s="788"/>
      <c r="AU246" s="788"/>
      <c r="AV246" s="790"/>
      <c r="AW246" s="788"/>
      <c r="AX246" s="788"/>
      <c r="AY246" s="788"/>
      <c r="AZ246" s="788"/>
      <c r="BA246" s="788"/>
      <c r="BB246" s="901">
        <f>IF(L246="základní",I15,0)</f>
        <v>42608.9</v>
      </c>
      <c r="BC246" s="901">
        <f>IF(L246="snížená",I15,0)</f>
        <v>0</v>
      </c>
      <c r="BD246" s="901">
        <f>IF(L246="zákl. přenesená",I15,0)</f>
        <v>0</v>
      </c>
      <c r="BE246" s="901">
        <f>IF(L246="sníž. přenesená",I15,0)</f>
        <v>0</v>
      </c>
      <c r="BF246" s="901">
        <f>IF(L246="nulová",I15,0)</f>
        <v>0</v>
      </c>
      <c r="BG246" s="886" t="s">
        <v>30</v>
      </c>
      <c r="BH246" s="901">
        <f>ROUND(H15*G15,2)</f>
        <v>42608.9</v>
      </c>
      <c r="BI246" s="886" t="s">
        <v>84</v>
      </c>
      <c r="BJ246" s="900" t="s">
        <v>120</v>
      </c>
      <c r="BK246" s="788"/>
      <c r="BL246" s="788"/>
      <c r="BM246" s="788"/>
      <c r="BN246" s="788"/>
      <c r="BO246" s="788"/>
    </row>
    <row r="247" spans="11:67" x14ac:dyDescent="0.25">
      <c r="K247" s="896" t="s">
        <v>5</v>
      </c>
      <c r="L247" s="897" t="s">
        <v>15</v>
      </c>
      <c r="M247" s="795"/>
      <c r="N247" s="898">
        <f>M247*G16</f>
        <v>0</v>
      </c>
      <c r="O247" s="898">
        <v>36</v>
      </c>
      <c r="P247" s="898">
        <f>O247*G16</f>
        <v>36</v>
      </c>
      <c r="Q247" s="898">
        <v>0</v>
      </c>
      <c r="R247" s="899">
        <f>Q247*G16</f>
        <v>0</v>
      </c>
      <c r="S247" s="788"/>
      <c r="T247" s="788"/>
      <c r="U247" s="788"/>
      <c r="V247" s="788"/>
      <c r="W247" s="788"/>
      <c r="X247" s="788"/>
      <c r="Y247" s="788"/>
      <c r="Z247" s="788"/>
      <c r="AA247" s="788"/>
      <c r="AB247" s="788"/>
      <c r="AC247" s="788"/>
      <c r="AD247" s="789"/>
      <c r="AE247" s="789"/>
      <c r="AF247" s="788"/>
      <c r="AG247" s="788"/>
      <c r="AH247" s="788"/>
      <c r="AI247" s="788"/>
      <c r="AJ247" s="788"/>
      <c r="AK247" s="788"/>
      <c r="AL247" s="788"/>
      <c r="AM247" s="788"/>
      <c r="AN247" s="788"/>
      <c r="AO247" s="788"/>
      <c r="AP247" s="900" t="s">
        <v>130</v>
      </c>
      <c r="AQ247" s="788"/>
      <c r="AR247" s="900" t="s">
        <v>231</v>
      </c>
      <c r="AS247" s="900" t="s">
        <v>30</v>
      </c>
      <c r="AT247" s="788"/>
      <c r="AU247" s="788"/>
      <c r="AV247" s="790"/>
      <c r="AW247" s="788"/>
      <c r="AX247" s="788"/>
      <c r="AY247" s="788"/>
      <c r="AZ247" s="788"/>
      <c r="BA247" s="788"/>
      <c r="BB247" s="901">
        <f>IF(L247="základní",I16,0)</f>
        <v>94750.3</v>
      </c>
      <c r="BC247" s="901">
        <f>IF(L247="snížená",I16,0)</f>
        <v>0</v>
      </c>
      <c r="BD247" s="901">
        <f>IF(L247="zákl. přenesená",I16,0)</f>
        <v>0</v>
      </c>
      <c r="BE247" s="901">
        <f>IF(L247="sníž. přenesená",I16,0)</f>
        <v>0</v>
      </c>
      <c r="BF247" s="901">
        <f>IF(L247="nulová",I16,0)</f>
        <v>0</v>
      </c>
      <c r="BG247" s="886" t="s">
        <v>30</v>
      </c>
      <c r="BH247" s="901">
        <f>ROUND(H16*G16,2)</f>
        <v>94750.3</v>
      </c>
      <c r="BI247" s="886" t="s">
        <v>84</v>
      </c>
      <c r="BJ247" s="900" t="s">
        <v>130</v>
      </c>
      <c r="BK247" s="788"/>
      <c r="BL247" s="788"/>
      <c r="BM247" s="788"/>
      <c r="BN247" s="788"/>
      <c r="BO247" s="788"/>
    </row>
    <row r="248" spans="11:67" x14ac:dyDescent="0.25">
      <c r="K248" s="902"/>
      <c r="L248" s="795"/>
      <c r="M248" s="795"/>
      <c r="N248" s="795"/>
      <c r="O248" s="795"/>
      <c r="P248" s="795"/>
      <c r="Q248" s="795"/>
      <c r="R248" s="903"/>
      <c r="S248" s="788"/>
      <c r="T248" s="788"/>
      <c r="U248" s="788"/>
      <c r="V248" s="788"/>
      <c r="W248" s="788"/>
      <c r="X248" s="788"/>
      <c r="Y248" s="788"/>
      <c r="Z248" s="788"/>
      <c r="AA248" s="788"/>
      <c r="AB248" s="788"/>
      <c r="AC248" s="788"/>
      <c r="AD248" s="789"/>
      <c r="AE248" s="789"/>
      <c r="AF248" s="788"/>
      <c r="AG248" s="788"/>
      <c r="AH248" s="788"/>
      <c r="AI248" s="788"/>
      <c r="AJ248" s="788"/>
      <c r="AK248" s="788"/>
      <c r="AL248" s="788"/>
      <c r="AM248" s="788"/>
      <c r="AN248" s="788"/>
      <c r="AO248" s="788"/>
      <c r="AP248" s="788"/>
      <c r="AQ248" s="788"/>
      <c r="AR248" s="886" t="s">
        <v>1113</v>
      </c>
      <c r="AS248" s="886" t="s">
        <v>30</v>
      </c>
      <c r="AT248" s="788"/>
      <c r="AU248" s="788"/>
      <c r="AV248" s="790"/>
      <c r="AW248" s="788"/>
      <c r="AX248" s="788"/>
      <c r="AY248" s="788"/>
      <c r="AZ248" s="788"/>
      <c r="BA248" s="788"/>
      <c r="BB248" s="788"/>
      <c r="BC248" s="788"/>
      <c r="BD248" s="788"/>
      <c r="BE248" s="788"/>
      <c r="BF248" s="788"/>
      <c r="BG248" s="788"/>
      <c r="BH248" s="788"/>
      <c r="BI248" s="788"/>
      <c r="BJ248" s="788"/>
      <c r="BK248" s="788"/>
      <c r="BL248" s="788"/>
      <c r="BM248" s="788"/>
      <c r="BN248" s="788"/>
      <c r="BO248" s="788"/>
    </row>
    <row r="249" spans="11:67" x14ac:dyDescent="0.25">
      <c r="K249" s="896" t="s">
        <v>5</v>
      </c>
      <c r="L249" s="897" t="s">
        <v>15</v>
      </c>
      <c r="M249" s="795"/>
      <c r="N249" s="898">
        <f>M249*G18</f>
        <v>0</v>
      </c>
      <c r="O249" s="898">
        <v>69.5</v>
      </c>
      <c r="P249" s="898">
        <f>O249*G18</f>
        <v>139</v>
      </c>
      <c r="Q249" s="898">
        <v>0</v>
      </c>
      <c r="R249" s="899">
        <f>Q249*G18</f>
        <v>0</v>
      </c>
      <c r="S249" s="788"/>
      <c r="T249" s="788"/>
      <c r="U249" s="788"/>
      <c r="V249" s="788"/>
      <c r="W249" s="788"/>
      <c r="X249" s="788"/>
      <c r="Y249" s="788"/>
      <c r="Z249" s="788"/>
      <c r="AA249" s="788"/>
      <c r="AB249" s="788"/>
      <c r="AC249" s="788"/>
      <c r="AD249" s="789"/>
      <c r="AE249" s="789"/>
      <c r="AF249" s="788"/>
      <c r="AG249" s="788"/>
      <c r="AH249" s="788"/>
      <c r="AI249" s="788"/>
      <c r="AJ249" s="788"/>
      <c r="AK249" s="788"/>
      <c r="AL249" s="788"/>
      <c r="AM249" s="788"/>
      <c r="AN249" s="788"/>
      <c r="AO249" s="788"/>
      <c r="AP249" s="900" t="s">
        <v>130</v>
      </c>
      <c r="AQ249" s="788"/>
      <c r="AR249" s="900" t="s">
        <v>231</v>
      </c>
      <c r="AS249" s="900" t="s">
        <v>30</v>
      </c>
      <c r="AT249" s="788"/>
      <c r="AU249" s="788"/>
      <c r="AV249" s="790"/>
      <c r="AW249" s="788"/>
      <c r="AX249" s="788"/>
      <c r="AY249" s="788"/>
      <c r="AZ249" s="788"/>
      <c r="BA249" s="788"/>
      <c r="BB249" s="901">
        <f>IF(L249="základní",I18,0)</f>
        <v>239522.6</v>
      </c>
      <c r="BC249" s="901">
        <f>IF(L249="snížená",I18,0)</f>
        <v>0</v>
      </c>
      <c r="BD249" s="901">
        <f>IF(L249="zákl. přenesená",I18,0)</f>
        <v>0</v>
      </c>
      <c r="BE249" s="901">
        <f>IF(L249="sníž. přenesená",I18,0)</f>
        <v>0</v>
      </c>
      <c r="BF249" s="901">
        <f>IF(L249="nulová",I18,0)</f>
        <v>0</v>
      </c>
      <c r="BG249" s="886" t="s">
        <v>30</v>
      </c>
      <c r="BH249" s="901">
        <f>ROUND(H18*G18,2)</f>
        <v>239522.6</v>
      </c>
      <c r="BI249" s="886" t="s">
        <v>84</v>
      </c>
      <c r="BJ249" s="900" t="s">
        <v>143</v>
      </c>
      <c r="BK249" s="788"/>
      <c r="BL249" s="788"/>
      <c r="BM249" s="788"/>
      <c r="BN249" s="788"/>
      <c r="BO249" s="788"/>
    </row>
    <row r="250" spans="11:67" x14ac:dyDescent="0.25">
      <c r="K250" s="902"/>
      <c r="L250" s="795"/>
      <c r="M250" s="795"/>
      <c r="N250" s="795"/>
      <c r="O250" s="795"/>
      <c r="P250" s="795"/>
      <c r="Q250" s="795"/>
      <c r="R250" s="903"/>
      <c r="S250" s="788"/>
      <c r="T250" s="788"/>
      <c r="U250" s="788"/>
      <c r="V250" s="788"/>
      <c r="W250" s="788"/>
      <c r="X250" s="788"/>
      <c r="Y250" s="788"/>
      <c r="Z250" s="788"/>
      <c r="AA250" s="788"/>
      <c r="AB250" s="788"/>
      <c r="AC250" s="788"/>
      <c r="AD250" s="789"/>
      <c r="AE250" s="789"/>
      <c r="AF250" s="788"/>
      <c r="AG250" s="788"/>
      <c r="AH250" s="788"/>
      <c r="AI250" s="788"/>
      <c r="AJ250" s="788"/>
      <c r="AK250" s="788"/>
      <c r="AL250" s="788"/>
      <c r="AM250" s="788"/>
      <c r="AN250" s="788"/>
      <c r="AO250" s="788"/>
      <c r="AP250" s="788"/>
      <c r="AQ250" s="788"/>
      <c r="AR250" s="886" t="s">
        <v>1113</v>
      </c>
      <c r="AS250" s="886" t="s">
        <v>30</v>
      </c>
      <c r="AT250" s="788"/>
      <c r="AU250" s="788"/>
      <c r="AV250" s="790"/>
      <c r="AW250" s="788"/>
      <c r="AX250" s="788"/>
      <c r="AY250" s="788"/>
      <c r="AZ250" s="788"/>
      <c r="BA250" s="788"/>
      <c r="BB250" s="788"/>
      <c r="BC250" s="788"/>
      <c r="BD250" s="788"/>
      <c r="BE250" s="788"/>
      <c r="BF250" s="788"/>
      <c r="BG250" s="788"/>
      <c r="BH250" s="788"/>
      <c r="BI250" s="788"/>
      <c r="BJ250" s="788"/>
      <c r="BK250" s="788"/>
      <c r="BL250" s="788"/>
      <c r="BM250" s="788"/>
      <c r="BN250" s="788"/>
      <c r="BO250" s="788"/>
    </row>
    <row r="251" spans="11:67" x14ac:dyDescent="0.25">
      <c r="K251" s="896" t="s">
        <v>5</v>
      </c>
      <c r="L251" s="897" t="s">
        <v>15</v>
      </c>
      <c r="M251" s="795"/>
      <c r="N251" s="898">
        <f>M251*G20</f>
        <v>0</v>
      </c>
      <c r="O251" s="898">
        <v>48</v>
      </c>
      <c r="P251" s="898">
        <f>O251*G20</f>
        <v>48</v>
      </c>
      <c r="Q251" s="898">
        <v>0</v>
      </c>
      <c r="R251" s="899">
        <f>Q251*G20</f>
        <v>0</v>
      </c>
      <c r="S251" s="788"/>
      <c r="T251" s="788"/>
      <c r="U251" s="788"/>
      <c r="V251" s="788"/>
      <c r="W251" s="788"/>
      <c r="X251" s="788"/>
      <c r="Y251" s="788"/>
      <c r="Z251" s="788"/>
      <c r="AA251" s="788"/>
      <c r="AB251" s="788"/>
      <c r="AC251" s="788"/>
      <c r="AD251" s="789"/>
      <c r="AE251" s="789"/>
      <c r="AF251" s="788"/>
      <c r="AG251" s="788"/>
      <c r="AH251" s="788"/>
      <c r="AI251" s="788"/>
      <c r="AJ251" s="788"/>
      <c r="AK251" s="788"/>
      <c r="AL251" s="788"/>
      <c r="AM251" s="788"/>
      <c r="AN251" s="788"/>
      <c r="AO251" s="788"/>
      <c r="AP251" s="900" t="s">
        <v>130</v>
      </c>
      <c r="AQ251" s="788"/>
      <c r="AR251" s="900" t="s">
        <v>231</v>
      </c>
      <c r="AS251" s="900" t="s">
        <v>30</v>
      </c>
      <c r="AT251" s="788"/>
      <c r="AU251" s="788"/>
      <c r="AV251" s="790"/>
      <c r="AW251" s="788"/>
      <c r="AX251" s="788"/>
      <c r="AY251" s="788"/>
      <c r="AZ251" s="788"/>
      <c r="BA251" s="788"/>
      <c r="BB251" s="901">
        <f>IF(L251="základní",I20,0)</f>
        <v>38348</v>
      </c>
      <c r="BC251" s="901">
        <f>IF(L251="snížená",I20,0)</f>
        <v>0</v>
      </c>
      <c r="BD251" s="901">
        <f>IF(L251="zákl. přenesená",I20,0)</f>
        <v>0</v>
      </c>
      <c r="BE251" s="901">
        <f>IF(L251="sníž. přenesená",I20,0)</f>
        <v>0</v>
      </c>
      <c r="BF251" s="901">
        <f>IF(L251="nulová",I20,0)</f>
        <v>0</v>
      </c>
      <c r="BG251" s="886" t="s">
        <v>30</v>
      </c>
      <c r="BH251" s="901">
        <f>ROUND(H20*G20,2)</f>
        <v>38348</v>
      </c>
      <c r="BI251" s="886" t="s">
        <v>84</v>
      </c>
      <c r="BJ251" s="900" t="s">
        <v>155</v>
      </c>
      <c r="BK251" s="788"/>
      <c r="BL251" s="788"/>
      <c r="BM251" s="788"/>
      <c r="BN251" s="788"/>
      <c r="BO251" s="788"/>
    </row>
    <row r="252" spans="11:67" x14ac:dyDescent="0.25">
      <c r="K252" s="902"/>
      <c r="L252" s="795"/>
      <c r="M252" s="795"/>
      <c r="N252" s="795"/>
      <c r="O252" s="795"/>
      <c r="P252" s="795"/>
      <c r="Q252" s="795"/>
      <c r="R252" s="903"/>
      <c r="S252" s="788"/>
      <c r="T252" s="788"/>
      <c r="U252" s="788"/>
      <c r="V252" s="788"/>
      <c r="W252" s="788"/>
      <c r="X252" s="788"/>
      <c r="Y252" s="788"/>
      <c r="Z252" s="788"/>
      <c r="AA252" s="788"/>
      <c r="AB252" s="788"/>
      <c r="AC252" s="788"/>
      <c r="AD252" s="789"/>
      <c r="AE252" s="789"/>
      <c r="AF252" s="788"/>
      <c r="AG252" s="788"/>
      <c r="AH252" s="788"/>
      <c r="AI252" s="788"/>
      <c r="AJ252" s="788"/>
      <c r="AK252" s="788"/>
      <c r="AL252" s="788"/>
      <c r="AM252" s="788"/>
      <c r="AN252" s="788"/>
      <c r="AO252" s="788"/>
      <c r="AP252" s="788"/>
      <c r="AQ252" s="788"/>
      <c r="AR252" s="886" t="s">
        <v>1113</v>
      </c>
      <c r="AS252" s="886" t="s">
        <v>30</v>
      </c>
      <c r="AT252" s="788"/>
      <c r="AU252" s="788"/>
      <c r="AV252" s="790"/>
      <c r="AW252" s="788"/>
      <c r="AX252" s="788"/>
      <c r="AY252" s="788"/>
      <c r="AZ252" s="788"/>
      <c r="BA252" s="788"/>
      <c r="BB252" s="788"/>
      <c r="BC252" s="788"/>
      <c r="BD252" s="788"/>
      <c r="BE252" s="788"/>
      <c r="BF252" s="788"/>
      <c r="BG252" s="788"/>
      <c r="BH252" s="788"/>
      <c r="BI252" s="788"/>
      <c r="BJ252" s="788"/>
      <c r="BK252" s="788"/>
      <c r="BL252" s="788"/>
      <c r="BM252" s="788"/>
      <c r="BN252" s="788"/>
      <c r="BO252" s="788"/>
    </row>
    <row r="253" spans="11:67" x14ac:dyDescent="0.25">
      <c r="K253" s="896" t="s">
        <v>5</v>
      </c>
      <c r="L253" s="897" t="s">
        <v>15</v>
      </c>
      <c r="M253" s="795"/>
      <c r="N253" s="898">
        <f>M253*G22</f>
        <v>0</v>
      </c>
      <c r="O253" s="898">
        <v>6.8</v>
      </c>
      <c r="P253" s="898">
        <f>O253*G22</f>
        <v>6.8</v>
      </c>
      <c r="Q253" s="898">
        <v>0</v>
      </c>
      <c r="R253" s="899">
        <f>Q253*G22</f>
        <v>0</v>
      </c>
      <c r="S253" s="788"/>
      <c r="T253" s="788"/>
      <c r="U253" s="788"/>
      <c r="V253" s="788"/>
      <c r="W253" s="788"/>
      <c r="X253" s="788"/>
      <c r="Y253" s="788"/>
      <c r="Z253" s="788"/>
      <c r="AA253" s="788"/>
      <c r="AB253" s="788"/>
      <c r="AC253" s="788"/>
      <c r="AD253" s="789"/>
      <c r="AE253" s="789"/>
      <c r="AF253" s="788"/>
      <c r="AG253" s="788"/>
      <c r="AH253" s="788"/>
      <c r="AI253" s="788"/>
      <c r="AJ253" s="788"/>
      <c r="AK253" s="788"/>
      <c r="AL253" s="788"/>
      <c r="AM253" s="788"/>
      <c r="AN253" s="788"/>
      <c r="AO253" s="788"/>
      <c r="AP253" s="900" t="s">
        <v>130</v>
      </c>
      <c r="AQ253" s="788"/>
      <c r="AR253" s="900" t="s">
        <v>231</v>
      </c>
      <c r="AS253" s="900" t="s">
        <v>30</v>
      </c>
      <c r="AT253" s="788"/>
      <c r="AU253" s="788"/>
      <c r="AV253" s="790"/>
      <c r="AW253" s="788"/>
      <c r="AX253" s="788"/>
      <c r="AY253" s="788"/>
      <c r="AZ253" s="788"/>
      <c r="BA253" s="788"/>
      <c r="BB253" s="901">
        <f>IF(L253="základní",I22,0)</f>
        <v>7913.1</v>
      </c>
      <c r="BC253" s="901">
        <f>IF(L253="snížená",I22,0)</f>
        <v>0</v>
      </c>
      <c r="BD253" s="901">
        <f>IF(L253="zákl. přenesená",I22,0)</f>
        <v>0</v>
      </c>
      <c r="BE253" s="901">
        <f>IF(L253="sníž. přenesená",I22,0)</f>
        <v>0</v>
      </c>
      <c r="BF253" s="901">
        <f>IF(L253="nulová",I22,0)</f>
        <v>0</v>
      </c>
      <c r="BG253" s="886" t="s">
        <v>30</v>
      </c>
      <c r="BH253" s="901">
        <f>ROUND(H22*G22,2)</f>
        <v>7913.1</v>
      </c>
      <c r="BI253" s="886" t="s">
        <v>84</v>
      </c>
      <c r="BJ253" s="900" t="s">
        <v>170</v>
      </c>
      <c r="BK253" s="788"/>
      <c r="BL253" s="788"/>
      <c r="BM253" s="788"/>
      <c r="BN253" s="788"/>
      <c r="BO253" s="788"/>
    </row>
    <row r="254" spans="11:67" x14ac:dyDescent="0.25">
      <c r="K254" s="902"/>
      <c r="L254" s="795"/>
      <c r="M254" s="795"/>
      <c r="N254" s="795"/>
      <c r="O254" s="795"/>
      <c r="P254" s="795"/>
      <c r="Q254" s="795"/>
      <c r="R254" s="903"/>
      <c r="S254" s="788"/>
      <c r="T254" s="788"/>
      <c r="U254" s="788"/>
      <c r="V254" s="788"/>
      <c r="W254" s="788"/>
      <c r="X254" s="788"/>
      <c r="Y254" s="788"/>
      <c r="Z254" s="788"/>
      <c r="AA254" s="788"/>
      <c r="AB254" s="788"/>
      <c r="AC254" s="788"/>
      <c r="AD254" s="789"/>
      <c r="AE254" s="789"/>
      <c r="AF254" s="788"/>
      <c r="AG254" s="788"/>
      <c r="AH254" s="788"/>
      <c r="AI254" s="788"/>
      <c r="AJ254" s="788"/>
      <c r="AK254" s="788"/>
      <c r="AL254" s="788"/>
      <c r="AM254" s="788"/>
      <c r="AN254" s="788"/>
      <c r="AO254" s="788"/>
      <c r="AP254" s="788"/>
      <c r="AQ254" s="788"/>
      <c r="AR254" s="886" t="s">
        <v>1113</v>
      </c>
      <c r="AS254" s="886" t="s">
        <v>30</v>
      </c>
      <c r="AT254" s="788"/>
      <c r="AU254" s="788"/>
      <c r="AV254" s="790"/>
      <c r="AW254" s="788"/>
      <c r="AX254" s="788"/>
      <c r="AY254" s="788"/>
      <c r="AZ254" s="788"/>
      <c r="BA254" s="788"/>
      <c r="BB254" s="788"/>
      <c r="BC254" s="788"/>
      <c r="BD254" s="788"/>
      <c r="BE254" s="788"/>
      <c r="BF254" s="788"/>
      <c r="BG254" s="788"/>
      <c r="BH254" s="788"/>
      <c r="BI254" s="788"/>
      <c r="BJ254" s="788"/>
      <c r="BK254" s="788"/>
      <c r="BL254" s="788"/>
      <c r="BM254" s="788"/>
      <c r="BN254" s="788"/>
      <c r="BO254" s="788"/>
    </row>
    <row r="255" spans="11:67" x14ac:dyDescent="0.25">
      <c r="K255" s="896" t="s">
        <v>5</v>
      </c>
      <c r="L255" s="897" t="s">
        <v>15</v>
      </c>
      <c r="M255" s="795"/>
      <c r="N255" s="898">
        <f>M255*G24</f>
        <v>0</v>
      </c>
      <c r="O255" s="898">
        <v>57</v>
      </c>
      <c r="P255" s="898">
        <f>O255*G24</f>
        <v>57</v>
      </c>
      <c r="Q255" s="898">
        <v>0</v>
      </c>
      <c r="R255" s="899">
        <f>Q255*G24</f>
        <v>0</v>
      </c>
      <c r="S255" s="788"/>
      <c r="T255" s="788"/>
      <c r="U255" s="788"/>
      <c r="V255" s="788"/>
      <c r="W255" s="788"/>
      <c r="X255" s="788"/>
      <c r="Y255" s="788"/>
      <c r="Z255" s="788"/>
      <c r="AA255" s="788"/>
      <c r="AB255" s="788"/>
      <c r="AC255" s="788"/>
      <c r="AD255" s="789"/>
      <c r="AE255" s="789"/>
      <c r="AF255" s="788"/>
      <c r="AG255" s="788"/>
      <c r="AH255" s="788"/>
      <c r="AI255" s="788"/>
      <c r="AJ255" s="788"/>
      <c r="AK255" s="788"/>
      <c r="AL255" s="788"/>
      <c r="AM255" s="788"/>
      <c r="AN255" s="788"/>
      <c r="AO255" s="788"/>
      <c r="AP255" s="900" t="s">
        <v>130</v>
      </c>
      <c r="AQ255" s="788"/>
      <c r="AR255" s="900" t="s">
        <v>231</v>
      </c>
      <c r="AS255" s="900" t="s">
        <v>30</v>
      </c>
      <c r="AT255" s="788"/>
      <c r="AU255" s="788"/>
      <c r="AV255" s="790"/>
      <c r="AW255" s="788"/>
      <c r="AX255" s="788"/>
      <c r="AY255" s="788"/>
      <c r="AZ255" s="788"/>
      <c r="BA255" s="788"/>
      <c r="BB255" s="901">
        <f>IF(L255="základní",I24,0)</f>
        <v>94043.8</v>
      </c>
      <c r="BC255" s="901">
        <f>IF(L255="snížená",I24,0)</f>
        <v>0</v>
      </c>
      <c r="BD255" s="901">
        <f>IF(L255="zákl. přenesená",I24,0)</f>
        <v>0</v>
      </c>
      <c r="BE255" s="901">
        <f>IF(L255="sníž. přenesená",I24,0)</f>
        <v>0</v>
      </c>
      <c r="BF255" s="901">
        <f>IF(L255="nulová",I24,0)</f>
        <v>0</v>
      </c>
      <c r="BG255" s="886" t="s">
        <v>30</v>
      </c>
      <c r="BH255" s="901">
        <f>ROUND(H24*G24,2)</f>
        <v>94043.8</v>
      </c>
      <c r="BI255" s="886" t="s">
        <v>84</v>
      </c>
      <c r="BJ255" s="900" t="s">
        <v>180</v>
      </c>
      <c r="BK255" s="788"/>
      <c r="BL255" s="788"/>
      <c r="BM255" s="788"/>
      <c r="BN255" s="788"/>
      <c r="BO255" s="788"/>
    </row>
    <row r="256" spans="11:67" x14ac:dyDescent="0.25">
      <c r="K256" s="902"/>
      <c r="L256" s="795"/>
      <c r="M256" s="795"/>
      <c r="N256" s="795"/>
      <c r="O256" s="795"/>
      <c r="P256" s="795"/>
      <c r="Q256" s="795"/>
      <c r="R256" s="903"/>
      <c r="S256" s="788"/>
      <c r="T256" s="788"/>
      <c r="U256" s="788"/>
      <c r="V256" s="788"/>
      <c r="W256" s="788"/>
      <c r="X256" s="788"/>
      <c r="Y256" s="788"/>
      <c r="Z256" s="788"/>
      <c r="AA256" s="788"/>
      <c r="AB256" s="788"/>
      <c r="AC256" s="788"/>
      <c r="AD256" s="789"/>
      <c r="AE256" s="789"/>
      <c r="AF256" s="788"/>
      <c r="AG256" s="788"/>
      <c r="AH256" s="788"/>
      <c r="AI256" s="788"/>
      <c r="AJ256" s="788"/>
      <c r="AK256" s="788"/>
      <c r="AL256" s="788"/>
      <c r="AM256" s="788"/>
      <c r="AN256" s="788"/>
      <c r="AO256" s="788"/>
      <c r="AP256" s="788"/>
      <c r="AQ256" s="788"/>
      <c r="AR256" s="886" t="s">
        <v>1113</v>
      </c>
      <c r="AS256" s="886" t="s">
        <v>30</v>
      </c>
      <c r="AT256" s="788"/>
      <c r="AU256" s="788"/>
      <c r="AV256" s="790"/>
      <c r="AW256" s="788"/>
      <c r="AX256" s="788"/>
      <c r="AY256" s="788"/>
      <c r="AZ256" s="788"/>
      <c r="BA256" s="788"/>
      <c r="BB256" s="788"/>
      <c r="BC256" s="788"/>
      <c r="BD256" s="788"/>
      <c r="BE256" s="788"/>
      <c r="BF256" s="788"/>
      <c r="BG256" s="788"/>
      <c r="BH256" s="788"/>
      <c r="BI256" s="788"/>
      <c r="BJ256" s="788"/>
      <c r="BK256" s="788"/>
      <c r="BL256" s="788"/>
      <c r="BM256" s="788"/>
      <c r="BN256" s="788"/>
      <c r="BO256" s="788"/>
    </row>
    <row r="257" spans="11:67" x14ac:dyDescent="0.25">
      <c r="K257" s="896" t="s">
        <v>5</v>
      </c>
      <c r="L257" s="897" t="s">
        <v>15</v>
      </c>
      <c r="M257" s="795"/>
      <c r="N257" s="898">
        <f>M257*G26</f>
        <v>0</v>
      </c>
      <c r="O257" s="898">
        <v>52</v>
      </c>
      <c r="P257" s="898">
        <f>O257*G26</f>
        <v>52</v>
      </c>
      <c r="Q257" s="898">
        <v>0</v>
      </c>
      <c r="R257" s="899">
        <f>Q257*G26</f>
        <v>0</v>
      </c>
      <c r="S257" s="788"/>
      <c r="T257" s="788"/>
      <c r="U257" s="788"/>
      <c r="V257" s="788"/>
      <c r="W257" s="788"/>
      <c r="X257" s="788"/>
      <c r="Y257" s="788"/>
      <c r="Z257" s="788"/>
      <c r="AA257" s="788"/>
      <c r="AB257" s="788"/>
      <c r="AC257" s="788"/>
      <c r="AD257" s="789"/>
      <c r="AE257" s="789"/>
      <c r="AF257" s="788"/>
      <c r="AG257" s="788"/>
      <c r="AH257" s="788"/>
      <c r="AI257" s="788"/>
      <c r="AJ257" s="788"/>
      <c r="AK257" s="788"/>
      <c r="AL257" s="788"/>
      <c r="AM257" s="788"/>
      <c r="AN257" s="788"/>
      <c r="AO257" s="788"/>
      <c r="AP257" s="900" t="s">
        <v>130</v>
      </c>
      <c r="AQ257" s="788"/>
      <c r="AR257" s="900" t="s">
        <v>231</v>
      </c>
      <c r="AS257" s="900" t="s">
        <v>30</v>
      </c>
      <c r="AT257" s="788"/>
      <c r="AU257" s="788"/>
      <c r="AV257" s="790"/>
      <c r="AW257" s="788"/>
      <c r="AX257" s="788"/>
      <c r="AY257" s="788"/>
      <c r="AZ257" s="788"/>
      <c r="BA257" s="788"/>
      <c r="BB257" s="901">
        <f>IF(L257="základní",I26,0)</f>
        <v>79587.3</v>
      </c>
      <c r="BC257" s="901">
        <f>IF(L257="snížená",I26,0)</f>
        <v>0</v>
      </c>
      <c r="BD257" s="901">
        <f>IF(L257="zákl. přenesená",I26,0)</f>
        <v>0</v>
      </c>
      <c r="BE257" s="901">
        <f>IF(L257="sníž. přenesená",I26,0)</f>
        <v>0</v>
      </c>
      <c r="BF257" s="901">
        <f>IF(L257="nulová",I26,0)</f>
        <v>0</v>
      </c>
      <c r="BG257" s="886" t="s">
        <v>30</v>
      </c>
      <c r="BH257" s="901">
        <f>ROUND(H26*G26,2)</f>
        <v>79587.3</v>
      </c>
      <c r="BI257" s="886" t="s">
        <v>84</v>
      </c>
      <c r="BJ257" s="900" t="s">
        <v>190</v>
      </c>
      <c r="BK257" s="788"/>
      <c r="BL257" s="788"/>
      <c r="BM257" s="788"/>
      <c r="BN257" s="788"/>
      <c r="BO257" s="788"/>
    </row>
    <row r="258" spans="11:67" x14ac:dyDescent="0.25">
      <c r="K258" s="902"/>
      <c r="L258" s="795"/>
      <c r="M258" s="795"/>
      <c r="N258" s="795"/>
      <c r="O258" s="795"/>
      <c r="P258" s="795"/>
      <c r="Q258" s="795"/>
      <c r="R258" s="903"/>
      <c r="S258" s="788"/>
      <c r="T258" s="788"/>
      <c r="U258" s="788"/>
      <c r="V258" s="788"/>
      <c r="W258" s="788"/>
      <c r="X258" s="788"/>
      <c r="Y258" s="788"/>
      <c r="Z258" s="788"/>
      <c r="AA258" s="788"/>
      <c r="AB258" s="788"/>
      <c r="AC258" s="788"/>
      <c r="AD258" s="789"/>
      <c r="AE258" s="789"/>
      <c r="AF258" s="788"/>
      <c r="AG258" s="788"/>
      <c r="AH258" s="788"/>
      <c r="AI258" s="788"/>
      <c r="AJ258" s="788"/>
      <c r="AK258" s="788"/>
      <c r="AL258" s="788"/>
      <c r="AM258" s="788"/>
      <c r="AN258" s="788"/>
      <c r="AO258" s="788"/>
      <c r="AP258" s="788"/>
      <c r="AQ258" s="788"/>
      <c r="AR258" s="886" t="s">
        <v>1113</v>
      </c>
      <c r="AS258" s="886" t="s">
        <v>30</v>
      </c>
      <c r="AT258" s="788"/>
      <c r="AU258" s="788"/>
      <c r="AV258" s="790"/>
      <c r="AW258" s="788"/>
      <c r="AX258" s="788"/>
      <c r="AY258" s="788"/>
      <c r="AZ258" s="788"/>
      <c r="BA258" s="788"/>
      <c r="BB258" s="788"/>
      <c r="BC258" s="788"/>
      <c r="BD258" s="788"/>
      <c r="BE258" s="788"/>
      <c r="BF258" s="788"/>
      <c r="BG258" s="788"/>
      <c r="BH258" s="788"/>
      <c r="BI258" s="788"/>
      <c r="BJ258" s="788"/>
      <c r="BK258" s="788"/>
      <c r="BL258" s="788"/>
      <c r="BM258" s="788"/>
      <c r="BN258" s="788"/>
      <c r="BO258" s="788"/>
    </row>
    <row r="259" spans="11:67" x14ac:dyDescent="0.25">
      <c r="K259" s="896" t="s">
        <v>5</v>
      </c>
      <c r="L259" s="897" t="s">
        <v>15</v>
      </c>
      <c r="M259" s="795"/>
      <c r="N259" s="898">
        <f>M259*G28</f>
        <v>0</v>
      </c>
      <c r="O259" s="898">
        <v>86</v>
      </c>
      <c r="P259" s="898">
        <f>O259*G28</f>
        <v>86</v>
      </c>
      <c r="Q259" s="898">
        <v>0</v>
      </c>
      <c r="R259" s="899">
        <f>Q259*G28</f>
        <v>0</v>
      </c>
      <c r="S259" s="788"/>
      <c r="T259" s="788"/>
      <c r="U259" s="788"/>
      <c r="V259" s="788"/>
      <c r="W259" s="788"/>
      <c r="X259" s="788"/>
      <c r="Y259" s="788"/>
      <c r="Z259" s="788"/>
      <c r="AA259" s="788"/>
      <c r="AB259" s="788"/>
      <c r="AC259" s="788"/>
      <c r="AD259" s="789"/>
      <c r="AE259" s="789"/>
      <c r="AF259" s="788"/>
      <c r="AG259" s="788"/>
      <c r="AH259" s="788"/>
      <c r="AI259" s="788"/>
      <c r="AJ259" s="788"/>
      <c r="AK259" s="788"/>
      <c r="AL259" s="788"/>
      <c r="AM259" s="788"/>
      <c r="AN259" s="788"/>
      <c r="AO259" s="788"/>
      <c r="AP259" s="900" t="s">
        <v>130</v>
      </c>
      <c r="AQ259" s="788"/>
      <c r="AR259" s="900" t="s">
        <v>231</v>
      </c>
      <c r="AS259" s="900" t="s">
        <v>30</v>
      </c>
      <c r="AT259" s="788"/>
      <c r="AU259" s="788"/>
      <c r="AV259" s="790"/>
      <c r="AW259" s="788"/>
      <c r="AX259" s="788"/>
      <c r="AY259" s="788"/>
      <c r="AZ259" s="788"/>
      <c r="BA259" s="788"/>
      <c r="BB259" s="901">
        <f>IF(L259="základní",I28,0)</f>
        <v>70000.3</v>
      </c>
      <c r="BC259" s="901">
        <f>IF(L259="snížená",I28,0)</f>
        <v>0</v>
      </c>
      <c r="BD259" s="901">
        <f>IF(L259="zákl. přenesená",I28,0)</f>
        <v>0</v>
      </c>
      <c r="BE259" s="901">
        <f>IF(L259="sníž. přenesená",I28,0)</f>
        <v>0</v>
      </c>
      <c r="BF259" s="901">
        <f>IF(L259="nulová",I28,0)</f>
        <v>0</v>
      </c>
      <c r="BG259" s="886" t="s">
        <v>30</v>
      </c>
      <c r="BH259" s="901">
        <f>ROUND(H28*G28,2)</f>
        <v>70000.3</v>
      </c>
      <c r="BI259" s="886" t="s">
        <v>84</v>
      </c>
      <c r="BJ259" s="900" t="s">
        <v>211</v>
      </c>
      <c r="BK259" s="788"/>
      <c r="BL259" s="788"/>
      <c r="BM259" s="788"/>
      <c r="BN259" s="788"/>
      <c r="BO259" s="788"/>
    </row>
    <row r="260" spans="11:67" x14ac:dyDescent="0.25">
      <c r="K260" s="896" t="s">
        <v>5</v>
      </c>
      <c r="L260" s="897" t="s">
        <v>15</v>
      </c>
      <c r="M260" s="795"/>
      <c r="N260" s="898">
        <f>M260*G29</f>
        <v>0</v>
      </c>
      <c r="O260" s="898">
        <v>61</v>
      </c>
      <c r="P260" s="898">
        <f>O260*G29</f>
        <v>122</v>
      </c>
      <c r="Q260" s="898">
        <v>0</v>
      </c>
      <c r="R260" s="899">
        <f>Q260*G29</f>
        <v>0</v>
      </c>
      <c r="S260" s="788"/>
      <c r="T260" s="788"/>
      <c r="U260" s="788"/>
      <c r="V260" s="788"/>
      <c r="W260" s="788"/>
      <c r="X260" s="788"/>
      <c r="Y260" s="788"/>
      <c r="Z260" s="788"/>
      <c r="AA260" s="788"/>
      <c r="AB260" s="788"/>
      <c r="AC260" s="788"/>
      <c r="AD260" s="789"/>
      <c r="AE260" s="789"/>
      <c r="AF260" s="788"/>
      <c r="AG260" s="788"/>
      <c r="AH260" s="788"/>
      <c r="AI260" s="788"/>
      <c r="AJ260" s="788"/>
      <c r="AK260" s="788"/>
      <c r="AL260" s="788"/>
      <c r="AM260" s="788"/>
      <c r="AN260" s="788"/>
      <c r="AO260" s="788"/>
      <c r="AP260" s="900" t="s">
        <v>130</v>
      </c>
      <c r="AQ260" s="788"/>
      <c r="AR260" s="900" t="s">
        <v>231</v>
      </c>
      <c r="AS260" s="900" t="s">
        <v>30</v>
      </c>
      <c r="AT260" s="788"/>
      <c r="AU260" s="788"/>
      <c r="AV260" s="790"/>
      <c r="AW260" s="788"/>
      <c r="AX260" s="788"/>
      <c r="AY260" s="788"/>
      <c r="AZ260" s="788"/>
      <c r="BA260" s="788"/>
      <c r="BB260" s="901">
        <f>IF(L260="základní",I29,0)</f>
        <v>298262</v>
      </c>
      <c r="BC260" s="901">
        <f>IF(L260="snížená",I29,0)</f>
        <v>0</v>
      </c>
      <c r="BD260" s="901">
        <f>IF(L260="zákl. přenesená",I29,0)</f>
        <v>0</v>
      </c>
      <c r="BE260" s="901">
        <f>IF(L260="sníž. přenesená",I29,0)</f>
        <v>0</v>
      </c>
      <c r="BF260" s="901">
        <f>IF(L260="nulová",I29,0)</f>
        <v>0</v>
      </c>
      <c r="BG260" s="886" t="s">
        <v>30</v>
      </c>
      <c r="BH260" s="901">
        <f>ROUND(H29*G29,2)</f>
        <v>298262</v>
      </c>
      <c r="BI260" s="886" t="s">
        <v>84</v>
      </c>
      <c r="BJ260" s="900" t="s">
        <v>225</v>
      </c>
      <c r="BK260" s="788"/>
      <c r="BL260" s="788"/>
      <c r="BM260" s="788"/>
      <c r="BN260" s="788"/>
      <c r="BO260" s="788"/>
    </row>
    <row r="261" spans="11:67" x14ac:dyDescent="0.25">
      <c r="K261" s="902"/>
      <c r="L261" s="795"/>
      <c r="M261" s="795"/>
      <c r="N261" s="795"/>
      <c r="O261" s="795"/>
      <c r="P261" s="795"/>
      <c r="Q261" s="795"/>
      <c r="R261" s="903"/>
      <c r="S261" s="788"/>
      <c r="T261" s="788"/>
      <c r="U261" s="788"/>
      <c r="V261" s="788"/>
      <c r="W261" s="788"/>
      <c r="X261" s="788"/>
      <c r="Y261" s="788"/>
      <c r="Z261" s="788"/>
      <c r="AA261" s="788"/>
      <c r="AB261" s="788"/>
      <c r="AC261" s="788"/>
      <c r="AD261" s="789"/>
      <c r="AE261" s="789"/>
      <c r="AF261" s="788"/>
      <c r="AG261" s="788"/>
      <c r="AH261" s="788"/>
      <c r="AI261" s="788"/>
      <c r="AJ261" s="788"/>
      <c r="AK261" s="788"/>
      <c r="AL261" s="788"/>
      <c r="AM261" s="788"/>
      <c r="AN261" s="788"/>
      <c r="AO261" s="788"/>
      <c r="AP261" s="788"/>
      <c r="AQ261" s="788"/>
      <c r="AR261" s="886" t="s">
        <v>1113</v>
      </c>
      <c r="AS261" s="886" t="s">
        <v>30</v>
      </c>
      <c r="AT261" s="788"/>
      <c r="AU261" s="788"/>
      <c r="AV261" s="790"/>
      <c r="AW261" s="788"/>
      <c r="AX261" s="788"/>
      <c r="AY261" s="788"/>
      <c r="AZ261" s="788"/>
      <c r="BA261" s="788"/>
      <c r="BB261" s="788"/>
      <c r="BC261" s="788"/>
      <c r="BD261" s="788"/>
      <c r="BE261" s="788"/>
      <c r="BF261" s="788"/>
      <c r="BG261" s="788"/>
      <c r="BH261" s="788"/>
      <c r="BI261" s="788"/>
      <c r="BJ261" s="788"/>
      <c r="BK261" s="788"/>
      <c r="BL261" s="788"/>
      <c r="BM261" s="788"/>
      <c r="BN261" s="788"/>
      <c r="BO261" s="788"/>
    </row>
    <row r="262" spans="11:67" x14ac:dyDescent="0.25">
      <c r="K262" s="896" t="s">
        <v>5</v>
      </c>
      <c r="L262" s="897" t="s">
        <v>15</v>
      </c>
      <c r="M262" s="795"/>
      <c r="N262" s="898">
        <f>M262*G31</f>
        <v>0</v>
      </c>
      <c r="O262" s="898">
        <v>68</v>
      </c>
      <c r="P262" s="898">
        <f>O262*G31</f>
        <v>136</v>
      </c>
      <c r="Q262" s="898">
        <v>0</v>
      </c>
      <c r="R262" s="899">
        <f>Q262*G31</f>
        <v>0</v>
      </c>
      <c r="S262" s="788"/>
      <c r="T262" s="788"/>
      <c r="U262" s="788"/>
      <c r="V262" s="788"/>
      <c r="W262" s="788"/>
      <c r="X262" s="788"/>
      <c r="Y262" s="788"/>
      <c r="Z262" s="788"/>
      <c r="AA262" s="788"/>
      <c r="AB262" s="788"/>
      <c r="AC262" s="788"/>
      <c r="AD262" s="789"/>
      <c r="AE262" s="789"/>
      <c r="AF262" s="788"/>
      <c r="AG262" s="788"/>
      <c r="AH262" s="788"/>
      <c r="AI262" s="788"/>
      <c r="AJ262" s="788"/>
      <c r="AK262" s="788"/>
      <c r="AL262" s="788"/>
      <c r="AM262" s="788"/>
      <c r="AN262" s="788"/>
      <c r="AO262" s="788"/>
      <c r="AP262" s="900" t="s">
        <v>130</v>
      </c>
      <c r="AQ262" s="788"/>
      <c r="AR262" s="900" t="s">
        <v>231</v>
      </c>
      <c r="AS262" s="900" t="s">
        <v>30</v>
      </c>
      <c r="AT262" s="788"/>
      <c r="AU262" s="788"/>
      <c r="AV262" s="790"/>
      <c r="AW262" s="788"/>
      <c r="AX262" s="788"/>
      <c r="AY262" s="788"/>
      <c r="AZ262" s="788"/>
      <c r="BA262" s="788"/>
      <c r="BB262" s="901">
        <f>IF(L262="základní",I31,0)</f>
        <v>247955.20000000001</v>
      </c>
      <c r="BC262" s="901">
        <f>IF(L262="snížená",I31,0)</f>
        <v>0</v>
      </c>
      <c r="BD262" s="901">
        <f>IF(L262="zákl. přenesená",I31,0)</f>
        <v>0</v>
      </c>
      <c r="BE262" s="901">
        <f>IF(L262="sníž. přenesená",I31,0)</f>
        <v>0</v>
      </c>
      <c r="BF262" s="901">
        <f>IF(L262="nulová",I31,0)</f>
        <v>0</v>
      </c>
      <c r="BG262" s="886" t="s">
        <v>30</v>
      </c>
      <c r="BH262" s="901">
        <f>ROUND(H31*G31,2)</f>
        <v>247955.20000000001</v>
      </c>
      <c r="BI262" s="886" t="s">
        <v>84</v>
      </c>
      <c r="BJ262" s="900" t="s">
        <v>237</v>
      </c>
      <c r="BK262" s="788"/>
      <c r="BL262" s="788"/>
      <c r="BM262" s="788"/>
      <c r="BN262" s="788"/>
      <c r="BO262" s="788"/>
    </row>
    <row r="263" spans="11:67" x14ac:dyDescent="0.25">
      <c r="K263" s="902"/>
      <c r="L263" s="795"/>
      <c r="M263" s="795"/>
      <c r="N263" s="795"/>
      <c r="O263" s="795"/>
      <c r="P263" s="795"/>
      <c r="Q263" s="795"/>
      <c r="R263" s="903"/>
      <c r="S263" s="788"/>
      <c r="T263" s="788"/>
      <c r="U263" s="788"/>
      <c r="V263" s="788"/>
      <c r="W263" s="788"/>
      <c r="X263" s="788"/>
      <c r="Y263" s="788"/>
      <c r="Z263" s="788"/>
      <c r="AA263" s="788"/>
      <c r="AB263" s="788"/>
      <c r="AC263" s="788"/>
      <c r="AD263" s="789"/>
      <c r="AE263" s="789"/>
      <c r="AF263" s="788"/>
      <c r="AG263" s="788"/>
      <c r="AH263" s="788"/>
      <c r="AI263" s="788"/>
      <c r="AJ263" s="788"/>
      <c r="AK263" s="788"/>
      <c r="AL263" s="788"/>
      <c r="AM263" s="788"/>
      <c r="AN263" s="788"/>
      <c r="AO263" s="788"/>
      <c r="AP263" s="788"/>
      <c r="AQ263" s="788"/>
      <c r="AR263" s="886" t="s">
        <v>1113</v>
      </c>
      <c r="AS263" s="886" t="s">
        <v>30</v>
      </c>
      <c r="AT263" s="788"/>
      <c r="AU263" s="788"/>
      <c r="AV263" s="790"/>
      <c r="AW263" s="788"/>
      <c r="AX263" s="788"/>
      <c r="AY263" s="788"/>
      <c r="AZ263" s="788"/>
      <c r="BA263" s="788"/>
      <c r="BB263" s="788"/>
      <c r="BC263" s="788"/>
      <c r="BD263" s="788"/>
      <c r="BE263" s="788"/>
      <c r="BF263" s="788"/>
      <c r="BG263" s="788"/>
      <c r="BH263" s="788"/>
      <c r="BI263" s="788"/>
      <c r="BJ263" s="788"/>
      <c r="BK263" s="788"/>
      <c r="BL263" s="788"/>
      <c r="BM263" s="788"/>
      <c r="BN263" s="788"/>
      <c r="BO263" s="788"/>
    </row>
    <row r="264" spans="11:67" x14ac:dyDescent="0.25">
      <c r="K264" s="896" t="s">
        <v>5</v>
      </c>
      <c r="L264" s="897" t="s">
        <v>15</v>
      </c>
      <c r="M264" s="795"/>
      <c r="N264" s="898">
        <f>M264*G33</f>
        <v>0</v>
      </c>
      <c r="O264" s="898">
        <v>61</v>
      </c>
      <c r="P264" s="898">
        <f>O264*G33</f>
        <v>61</v>
      </c>
      <c r="Q264" s="898">
        <v>0</v>
      </c>
      <c r="R264" s="899">
        <f>Q264*G33</f>
        <v>0</v>
      </c>
      <c r="S264" s="788"/>
      <c r="T264" s="788"/>
      <c r="U264" s="788"/>
      <c r="V264" s="788"/>
      <c r="W264" s="788"/>
      <c r="X264" s="788"/>
      <c r="Y264" s="788"/>
      <c r="Z264" s="788"/>
      <c r="AA264" s="788"/>
      <c r="AB264" s="788"/>
      <c r="AC264" s="788"/>
      <c r="AD264" s="789"/>
      <c r="AE264" s="789"/>
      <c r="AF264" s="788"/>
      <c r="AG264" s="788"/>
      <c r="AH264" s="788"/>
      <c r="AI264" s="788"/>
      <c r="AJ264" s="788"/>
      <c r="AK264" s="788"/>
      <c r="AL264" s="788"/>
      <c r="AM264" s="788"/>
      <c r="AN264" s="788"/>
      <c r="AO264" s="788"/>
      <c r="AP264" s="900" t="s">
        <v>130</v>
      </c>
      <c r="AQ264" s="788"/>
      <c r="AR264" s="900" t="s">
        <v>231</v>
      </c>
      <c r="AS264" s="900" t="s">
        <v>30</v>
      </c>
      <c r="AT264" s="788"/>
      <c r="AU264" s="788"/>
      <c r="AV264" s="790"/>
      <c r="AW264" s="788"/>
      <c r="AX264" s="788"/>
      <c r="AY264" s="788"/>
      <c r="AZ264" s="788"/>
      <c r="BA264" s="788"/>
      <c r="BB264" s="901">
        <f>IF(L264="základní",I33,0)</f>
        <v>94944.6</v>
      </c>
      <c r="BC264" s="901">
        <f>IF(L264="snížená",I33,0)</f>
        <v>0</v>
      </c>
      <c r="BD264" s="901">
        <f>IF(L264="zákl. přenesená",I33,0)</f>
        <v>0</v>
      </c>
      <c r="BE264" s="901">
        <f>IF(L264="sníž. přenesená",I33,0)</f>
        <v>0</v>
      </c>
      <c r="BF264" s="901">
        <f>IF(L264="nulová",I33,0)</f>
        <v>0</v>
      </c>
      <c r="BG264" s="886" t="s">
        <v>30</v>
      </c>
      <c r="BH264" s="901">
        <f>ROUND(H33*G33,2)</f>
        <v>94944.6</v>
      </c>
      <c r="BI264" s="886" t="s">
        <v>84</v>
      </c>
      <c r="BJ264" s="900" t="s">
        <v>249</v>
      </c>
      <c r="BK264" s="788"/>
      <c r="BL264" s="788"/>
      <c r="BM264" s="788"/>
      <c r="BN264" s="788"/>
      <c r="BO264" s="788"/>
    </row>
    <row r="265" spans="11:67" x14ac:dyDescent="0.25">
      <c r="K265" s="902"/>
      <c r="L265" s="795"/>
      <c r="M265" s="795"/>
      <c r="N265" s="795"/>
      <c r="O265" s="795"/>
      <c r="P265" s="795"/>
      <c r="Q265" s="795"/>
      <c r="R265" s="903"/>
      <c r="S265" s="788"/>
      <c r="T265" s="788"/>
      <c r="U265" s="788"/>
      <c r="V265" s="788"/>
      <c r="W265" s="788"/>
      <c r="X265" s="788"/>
      <c r="Y265" s="788"/>
      <c r="Z265" s="788"/>
      <c r="AA265" s="788"/>
      <c r="AB265" s="788"/>
      <c r="AC265" s="788"/>
      <c r="AD265" s="789"/>
      <c r="AE265" s="789"/>
      <c r="AF265" s="788"/>
      <c r="AG265" s="788"/>
      <c r="AH265" s="788"/>
      <c r="AI265" s="788"/>
      <c r="AJ265" s="788"/>
      <c r="AK265" s="788"/>
      <c r="AL265" s="788"/>
      <c r="AM265" s="788"/>
      <c r="AN265" s="788"/>
      <c r="AO265" s="788"/>
      <c r="AP265" s="788"/>
      <c r="AQ265" s="788"/>
      <c r="AR265" s="886" t="s">
        <v>1113</v>
      </c>
      <c r="AS265" s="886" t="s">
        <v>30</v>
      </c>
      <c r="AT265" s="788"/>
      <c r="AU265" s="788"/>
      <c r="AV265" s="790"/>
      <c r="AW265" s="788"/>
      <c r="AX265" s="788"/>
      <c r="AY265" s="788"/>
      <c r="AZ265" s="788"/>
      <c r="BA265" s="788"/>
      <c r="BB265" s="788"/>
      <c r="BC265" s="788"/>
      <c r="BD265" s="788"/>
      <c r="BE265" s="788"/>
      <c r="BF265" s="788"/>
      <c r="BG265" s="788"/>
      <c r="BH265" s="788"/>
      <c r="BI265" s="788"/>
      <c r="BJ265" s="788"/>
      <c r="BK265" s="788"/>
      <c r="BL265" s="788"/>
      <c r="BM265" s="788"/>
      <c r="BN265" s="788"/>
      <c r="BO265" s="788"/>
    </row>
    <row r="266" spans="11:67" x14ac:dyDescent="0.25">
      <c r="K266" s="896" t="s">
        <v>5</v>
      </c>
      <c r="L266" s="897" t="s">
        <v>15</v>
      </c>
      <c r="M266" s="795"/>
      <c r="N266" s="898">
        <f>M266*G35</f>
        <v>0</v>
      </c>
      <c r="O266" s="898">
        <v>28</v>
      </c>
      <c r="P266" s="898">
        <f>O266*G35</f>
        <v>28</v>
      </c>
      <c r="Q266" s="898">
        <v>0</v>
      </c>
      <c r="R266" s="899">
        <f>Q266*G35</f>
        <v>0</v>
      </c>
      <c r="S266" s="788"/>
      <c r="T266" s="788"/>
      <c r="U266" s="788"/>
      <c r="V266" s="788"/>
      <c r="W266" s="788"/>
      <c r="X266" s="788"/>
      <c r="Y266" s="788"/>
      <c r="Z266" s="788"/>
      <c r="AA266" s="788"/>
      <c r="AB266" s="788"/>
      <c r="AC266" s="788"/>
      <c r="AD266" s="789"/>
      <c r="AE266" s="789"/>
      <c r="AF266" s="788"/>
      <c r="AG266" s="788"/>
      <c r="AH266" s="788"/>
      <c r="AI266" s="788"/>
      <c r="AJ266" s="788"/>
      <c r="AK266" s="788"/>
      <c r="AL266" s="788"/>
      <c r="AM266" s="788"/>
      <c r="AN266" s="788"/>
      <c r="AO266" s="788"/>
      <c r="AP266" s="900" t="s">
        <v>130</v>
      </c>
      <c r="AQ266" s="788"/>
      <c r="AR266" s="900" t="s">
        <v>231</v>
      </c>
      <c r="AS266" s="900" t="s">
        <v>30</v>
      </c>
      <c r="AT266" s="788"/>
      <c r="AU266" s="788"/>
      <c r="AV266" s="790"/>
      <c r="AW266" s="788"/>
      <c r="AX266" s="788"/>
      <c r="AY266" s="788"/>
      <c r="AZ266" s="788"/>
      <c r="BA266" s="788"/>
      <c r="BB266" s="901">
        <f>IF(L266="základní",I35,0)</f>
        <v>32939.300000000003</v>
      </c>
      <c r="BC266" s="901">
        <f>IF(L266="snížená",I35,0)</f>
        <v>0</v>
      </c>
      <c r="BD266" s="901">
        <f>IF(L266="zákl. přenesená",I35,0)</f>
        <v>0</v>
      </c>
      <c r="BE266" s="901">
        <f>IF(L266="sníž. přenesená",I35,0)</f>
        <v>0</v>
      </c>
      <c r="BF266" s="901">
        <f>IF(L266="nulová",I35,0)</f>
        <v>0</v>
      </c>
      <c r="BG266" s="886" t="s">
        <v>30</v>
      </c>
      <c r="BH266" s="901">
        <f>ROUND(H35*G35,2)</f>
        <v>32939.300000000003</v>
      </c>
      <c r="BI266" s="886" t="s">
        <v>84</v>
      </c>
      <c r="BJ266" s="900" t="s">
        <v>261</v>
      </c>
      <c r="BK266" s="788"/>
      <c r="BL266" s="788"/>
      <c r="BM266" s="788"/>
      <c r="BN266" s="788"/>
      <c r="BO266" s="788"/>
    </row>
    <row r="267" spans="11:67" x14ac:dyDescent="0.25">
      <c r="K267" s="902"/>
      <c r="L267" s="795"/>
      <c r="M267" s="795"/>
      <c r="N267" s="795"/>
      <c r="O267" s="795"/>
      <c r="P267" s="795"/>
      <c r="Q267" s="795"/>
      <c r="R267" s="903"/>
      <c r="S267" s="788"/>
      <c r="T267" s="788"/>
      <c r="U267" s="788"/>
      <c r="V267" s="788"/>
      <c r="W267" s="788"/>
      <c r="X267" s="788"/>
      <c r="Y267" s="788"/>
      <c r="Z267" s="788"/>
      <c r="AA267" s="788"/>
      <c r="AB267" s="788"/>
      <c r="AC267" s="788"/>
      <c r="AD267" s="789"/>
      <c r="AE267" s="789"/>
      <c r="AF267" s="788"/>
      <c r="AG267" s="788"/>
      <c r="AH267" s="788"/>
      <c r="AI267" s="788"/>
      <c r="AJ267" s="788"/>
      <c r="AK267" s="788"/>
      <c r="AL267" s="788"/>
      <c r="AM267" s="788"/>
      <c r="AN267" s="788"/>
      <c r="AO267" s="788"/>
      <c r="AP267" s="788"/>
      <c r="AQ267" s="788"/>
      <c r="AR267" s="886" t="s">
        <v>1113</v>
      </c>
      <c r="AS267" s="886" t="s">
        <v>30</v>
      </c>
      <c r="AT267" s="788"/>
      <c r="AU267" s="788"/>
      <c r="AV267" s="790"/>
      <c r="AW267" s="788"/>
      <c r="AX267" s="788"/>
      <c r="AY267" s="788"/>
      <c r="AZ267" s="788"/>
      <c r="BA267" s="788"/>
      <c r="BB267" s="788"/>
      <c r="BC267" s="788"/>
      <c r="BD267" s="788"/>
      <c r="BE267" s="788"/>
      <c r="BF267" s="788"/>
      <c r="BG267" s="788"/>
      <c r="BH267" s="788"/>
      <c r="BI267" s="788"/>
      <c r="BJ267" s="788"/>
      <c r="BK267" s="788"/>
      <c r="BL267" s="788"/>
      <c r="BM267" s="788"/>
      <c r="BN267" s="788"/>
      <c r="BO267" s="788"/>
    </row>
    <row r="268" spans="11:67" x14ac:dyDescent="0.25">
      <c r="K268" s="896" t="s">
        <v>5</v>
      </c>
      <c r="L268" s="897" t="s">
        <v>15</v>
      </c>
      <c r="M268" s="795"/>
      <c r="N268" s="898">
        <f>M268*G37</f>
        <v>0</v>
      </c>
      <c r="O268" s="898">
        <v>5.4</v>
      </c>
      <c r="P268" s="898">
        <f>O268*G37</f>
        <v>5.4</v>
      </c>
      <c r="Q268" s="898">
        <v>0</v>
      </c>
      <c r="R268" s="899">
        <f>Q268*G37</f>
        <v>0</v>
      </c>
      <c r="S268" s="788"/>
      <c r="T268" s="788"/>
      <c r="U268" s="788"/>
      <c r="V268" s="788"/>
      <c r="W268" s="788"/>
      <c r="X268" s="788"/>
      <c r="Y268" s="788"/>
      <c r="Z268" s="788"/>
      <c r="AA268" s="788"/>
      <c r="AB268" s="788"/>
      <c r="AC268" s="788"/>
      <c r="AD268" s="789"/>
      <c r="AE268" s="789"/>
      <c r="AF268" s="788"/>
      <c r="AG268" s="788"/>
      <c r="AH268" s="788"/>
      <c r="AI268" s="788"/>
      <c r="AJ268" s="788"/>
      <c r="AK268" s="788"/>
      <c r="AL268" s="788"/>
      <c r="AM268" s="788"/>
      <c r="AN268" s="788"/>
      <c r="AO268" s="788"/>
      <c r="AP268" s="900" t="s">
        <v>130</v>
      </c>
      <c r="AQ268" s="788"/>
      <c r="AR268" s="900" t="s">
        <v>231</v>
      </c>
      <c r="AS268" s="900" t="s">
        <v>30</v>
      </c>
      <c r="AT268" s="788"/>
      <c r="AU268" s="788"/>
      <c r="AV268" s="790"/>
      <c r="AW268" s="788"/>
      <c r="AX268" s="788"/>
      <c r="AY268" s="788"/>
      <c r="AZ268" s="788"/>
      <c r="BA268" s="788"/>
      <c r="BB268" s="901">
        <f>IF(L268="základní",I37,0)</f>
        <v>11869.6</v>
      </c>
      <c r="BC268" s="901">
        <f>IF(L268="snížená",I37,0)</f>
        <v>0</v>
      </c>
      <c r="BD268" s="901">
        <f>IF(L268="zákl. přenesená",I37,0)</f>
        <v>0</v>
      </c>
      <c r="BE268" s="901">
        <f>IF(L268="sníž. přenesená",I37,0)</f>
        <v>0</v>
      </c>
      <c r="BF268" s="901">
        <f>IF(L268="nulová",I37,0)</f>
        <v>0</v>
      </c>
      <c r="BG268" s="886" t="s">
        <v>30</v>
      </c>
      <c r="BH268" s="901">
        <f>ROUND(H37*G37,2)</f>
        <v>11869.6</v>
      </c>
      <c r="BI268" s="886" t="s">
        <v>84</v>
      </c>
      <c r="BJ268" s="900" t="s">
        <v>273</v>
      </c>
      <c r="BK268" s="788"/>
      <c r="BL268" s="788"/>
      <c r="BM268" s="788"/>
      <c r="BN268" s="788"/>
      <c r="BO268" s="788"/>
    </row>
    <row r="269" spans="11:67" x14ac:dyDescent="0.25">
      <c r="K269" s="902"/>
      <c r="L269" s="795"/>
      <c r="M269" s="795"/>
      <c r="N269" s="795"/>
      <c r="O269" s="795"/>
      <c r="P269" s="795"/>
      <c r="Q269" s="795"/>
      <c r="R269" s="903"/>
      <c r="S269" s="788"/>
      <c r="T269" s="788"/>
      <c r="U269" s="788"/>
      <c r="V269" s="788"/>
      <c r="W269" s="788"/>
      <c r="X269" s="788"/>
      <c r="Y269" s="788"/>
      <c r="Z269" s="788"/>
      <c r="AA269" s="788"/>
      <c r="AB269" s="788"/>
      <c r="AC269" s="788"/>
      <c r="AD269" s="789"/>
      <c r="AE269" s="789"/>
      <c r="AF269" s="788"/>
      <c r="AG269" s="788"/>
      <c r="AH269" s="788"/>
      <c r="AI269" s="788"/>
      <c r="AJ269" s="788"/>
      <c r="AK269" s="788"/>
      <c r="AL269" s="788"/>
      <c r="AM269" s="788"/>
      <c r="AN269" s="788"/>
      <c r="AO269" s="788"/>
      <c r="AP269" s="788"/>
      <c r="AQ269" s="788"/>
      <c r="AR269" s="886" t="s">
        <v>1113</v>
      </c>
      <c r="AS269" s="886" t="s">
        <v>30</v>
      </c>
      <c r="AT269" s="788"/>
      <c r="AU269" s="788"/>
      <c r="AV269" s="790"/>
      <c r="AW269" s="788"/>
      <c r="AX269" s="788"/>
      <c r="AY269" s="788"/>
      <c r="AZ269" s="788"/>
      <c r="BA269" s="788"/>
      <c r="BB269" s="788"/>
      <c r="BC269" s="788"/>
      <c r="BD269" s="788"/>
      <c r="BE269" s="788"/>
      <c r="BF269" s="788"/>
      <c r="BG269" s="788"/>
      <c r="BH269" s="788"/>
      <c r="BI269" s="788"/>
      <c r="BJ269" s="788"/>
      <c r="BK269" s="788"/>
      <c r="BL269" s="788"/>
      <c r="BM269" s="788"/>
      <c r="BN269" s="788"/>
      <c r="BO269" s="788"/>
    </row>
    <row r="270" spans="11:67" x14ac:dyDescent="0.25">
      <c r="K270" s="896" t="s">
        <v>5</v>
      </c>
      <c r="L270" s="897" t="s">
        <v>15</v>
      </c>
      <c r="M270" s="795"/>
      <c r="N270" s="898">
        <f>M270*G39</f>
        <v>0</v>
      </c>
      <c r="O270" s="898">
        <v>1490</v>
      </c>
      <c r="P270" s="898">
        <f>O270*G39</f>
        <v>2980</v>
      </c>
      <c r="Q270" s="898">
        <v>0</v>
      </c>
      <c r="R270" s="899">
        <f>Q270*G39</f>
        <v>0</v>
      </c>
      <c r="S270" s="788"/>
      <c r="T270" s="788"/>
      <c r="U270" s="788"/>
      <c r="V270" s="788"/>
      <c r="W270" s="788"/>
      <c r="X270" s="788"/>
      <c r="Y270" s="788"/>
      <c r="Z270" s="788"/>
      <c r="AA270" s="788"/>
      <c r="AB270" s="788"/>
      <c r="AC270" s="788"/>
      <c r="AD270" s="789"/>
      <c r="AE270" s="789"/>
      <c r="AF270" s="788"/>
      <c r="AG270" s="788"/>
      <c r="AH270" s="788"/>
      <c r="AI270" s="788"/>
      <c r="AJ270" s="788"/>
      <c r="AK270" s="788"/>
      <c r="AL270" s="788"/>
      <c r="AM270" s="788"/>
      <c r="AN270" s="788"/>
      <c r="AO270" s="788"/>
      <c r="AP270" s="900" t="s">
        <v>130</v>
      </c>
      <c r="AQ270" s="788"/>
      <c r="AR270" s="900" t="s">
        <v>231</v>
      </c>
      <c r="AS270" s="900" t="s">
        <v>30</v>
      </c>
      <c r="AT270" s="788"/>
      <c r="AU270" s="788"/>
      <c r="AV270" s="790"/>
      <c r="AW270" s="788"/>
      <c r="AX270" s="788"/>
      <c r="AY270" s="788"/>
      <c r="AZ270" s="788"/>
      <c r="BA270" s="788"/>
      <c r="BB270" s="901">
        <f>IF(L270="základní",I39,0)</f>
        <v>1205830</v>
      </c>
      <c r="BC270" s="901">
        <f>IF(L270="snížená",I39,0)</f>
        <v>0</v>
      </c>
      <c r="BD270" s="901">
        <f>IF(L270="zákl. přenesená",I39,0)</f>
        <v>0</v>
      </c>
      <c r="BE270" s="901">
        <f>IF(L270="sníž. přenesená",I39,0)</f>
        <v>0</v>
      </c>
      <c r="BF270" s="901">
        <f>IF(L270="nulová",I39,0)</f>
        <v>0</v>
      </c>
      <c r="BG270" s="886" t="s">
        <v>30</v>
      </c>
      <c r="BH270" s="901">
        <f>ROUND(H39*G39,2)</f>
        <v>1205830</v>
      </c>
      <c r="BI270" s="886" t="s">
        <v>84</v>
      </c>
      <c r="BJ270" s="900" t="s">
        <v>287</v>
      </c>
      <c r="BK270" s="788"/>
      <c r="BL270" s="788"/>
      <c r="BM270" s="788"/>
      <c r="BN270" s="788"/>
      <c r="BO270" s="788"/>
    </row>
    <row r="271" spans="11:67" x14ac:dyDescent="0.25">
      <c r="K271" s="902"/>
      <c r="L271" s="795"/>
      <c r="M271" s="795"/>
      <c r="N271" s="795"/>
      <c r="O271" s="795"/>
      <c r="P271" s="795"/>
      <c r="Q271" s="795"/>
      <c r="R271" s="903"/>
      <c r="S271" s="788"/>
      <c r="T271" s="788"/>
      <c r="U271" s="788"/>
      <c r="V271" s="788"/>
      <c r="W271" s="788"/>
      <c r="X271" s="788"/>
      <c r="Y271" s="788"/>
      <c r="Z271" s="788"/>
      <c r="AA271" s="788"/>
      <c r="AB271" s="788"/>
      <c r="AC271" s="788"/>
      <c r="AD271" s="789"/>
      <c r="AE271" s="789"/>
      <c r="AF271" s="788"/>
      <c r="AG271" s="788"/>
      <c r="AH271" s="788"/>
      <c r="AI271" s="788"/>
      <c r="AJ271" s="788"/>
      <c r="AK271" s="788"/>
      <c r="AL271" s="788"/>
      <c r="AM271" s="788"/>
      <c r="AN271" s="788"/>
      <c r="AO271" s="788"/>
      <c r="AP271" s="788"/>
      <c r="AQ271" s="788"/>
      <c r="AR271" s="886" t="s">
        <v>1113</v>
      </c>
      <c r="AS271" s="886" t="s">
        <v>30</v>
      </c>
      <c r="AT271" s="788"/>
      <c r="AU271" s="788"/>
      <c r="AV271" s="790"/>
      <c r="AW271" s="788"/>
      <c r="AX271" s="788"/>
      <c r="AY271" s="788"/>
      <c r="AZ271" s="788"/>
      <c r="BA271" s="788"/>
      <c r="BB271" s="788"/>
      <c r="BC271" s="788"/>
      <c r="BD271" s="788"/>
      <c r="BE271" s="788"/>
      <c r="BF271" s="788"/>
      <c r="BG271" s="788"/>
      <c r="BH271" s="788"/>
      <c r="BI271" s="788"/>
      <c r="BJ271" s="788"/>
      <c r="BK271" s="788"/>
      <c r="BL271" s="788"/>
      <c r="BM271" s="788"/>
      <c r="BN271" s="788"/>
      <c r="BO271" s="788"/>
    </row>
    <row r="272" spans="11:67" x14ac:dyDescent="0.25">
      <c r="K272" s="896" t="s">
        <v>5</v>
      </c>
      <c r="L272" s="897" t="s">
        <v>15</v>
      </c>
      <c r="M272" s="795"/>
      <c r="N272" s="898">
        <f>M272*G41</f>
        <v>0</v>
      </c>
      <c r="O272" s="898">
        <v>2320</v>
      </c>
      <c r="P272" s="898">
        <f>O272*G41</f>
        <v>2320</v>
      </c>
      <c r="Q272" s="898">
        <v>0</v>
      </c>
      <c r="R272" s="899">
        <f>Q272*G41</f>
        <v>0</v>
      </c>
      <c r="S272" s="788"/>
      <c r="T272" s="788"/>
      <c r="U272" s="788"/>
      <c r="V272" s="788"/>
      <c r="W272" s="788"/>
      <c r="X272" s="788"/>
      <c r="Y272" s="788"/>
      <c r="Z272" s="788"/>
      <c r="AA272" s="788"/>
      <c r="AB272" s="788"/>
      <c r="AC272" s="788"/>
      <c r="AD272" s="789"/>
      <c r="AE272" s="789"/>
      <c r="AF272" s="788"/>
      <c r="AG272" s="788"/>
      <c r="AH272" s="788"/>
      <c r="AI272" s="788"/>
      <c r="AJ272" s="788"/>
      <c r="AK272" s="788"/>
      <c r="AL272" s="788"/>
      <c r="AM272" s="788"/>
      <c r="AN272" s="788"/>
      <c r="AO272" s="788"/>
      <c r="AP272" s="900" t="s">
        <v>130</v>
      </c>
      <c r="AQ272" s="788"/>
      <c r="AR272" s="900" t="s">
        <v>231</v>
      </c>
      <c r="AS272" s="900" t="s">
        <v>30</v>
      </c>
      <c r="AT272" s="788"/>
      <c r="AU272" s="788"/>
      <c r="AV272" s="790"/>
      <c r="AW272" s="788"/>
      <c r="AX272" s="788"/>
      <c r="AY272" s="788"/>
      <c r="AZ272" s="788"/>
      <c r="BA272" s="788"/>
      <c r="BB272" s="901">
        <f>IF(L272="základní",I41,0)</f>
        <v>94424.3</v>
      </c>
      <c r="BC272" s="901">
        <f>IF(L272="snížená",I41,0)</f>
        <v>0</v>
      </c>
      <c r="BD272" s="901">
        <f>IF(L272="zákl. přenesená",I41,0)</f>
        <v>0</v>
      </c>
      <c r="BE272" s="901">
        <f>IF(L272="sníž. přenesená",I41,0)</f>
        <v>0</v>
      </c>
      <c r="BF272" s="901">
        <f>IF(L272="nulová",I41,0)</f>
        <v>0</v>
      </c>
      <c r="BG272" s="886" t="s">
        <v>30</v>
      </c>
      <c r="BH272" s="901">
        <f>ROUND(H41*G41,2)</f>
        <v>94424.3</v>
      </c>
      <c r="BI272" s="886" t="s">
        <v>84</v>
      </c>
      <c r="BJ272" s="900" t="s">
        <v>299</v>
      </c>
      <c r="BK272" s="788"/>
      <c r="BL272" s="788"/>
      <c r="BM272" s="788"/>
      <c r="BN272" s="788"/>
      <c r="BO272" s="788"/>
    </row>
    <row r="273" spans="11:67" x14ac:dyDescent="0.25">
      <c r="K273" s="902"/>
      <c r="L273" s="795"/>
      <c r="M273" s="795"/>
      <c r="N273" s="795"/>
      <c r="O273" s="795"/>
      <c r="P273" s="795"/>
      <c r="Q273" s="795"/>
      <c r="R273" s="903"/>
      <c r="S273" s="788"/>
      <c r="T273" s="788"/>
      <c r="U273" s="788"/>
      <c r="V273" s="788"/>
      <c r="W273" s="788"/>
      <c r="X273" s="788"/>
      <c r="Y273" s="788"/>
      <c r="Z273" s="788"/>
      <c r="AA273" s="788"/>
      <c r="AB273" s="788"/>
      <c r="AC273" s="788"/>
      <c r="AD273" s="789"/>
      <c r="AE273" s="789"/>
      <c r="AF273" s="788"/>
      <c r="AG273" s="788"/>
      <c r="AH273" s="788"/>
      <c r="AI273" s="788"/>
      <c r="AJ273" s="788"/>
      <c r="AK273" s="788"/>
      <c r="AL273" s="788"/>
      <c r="AM273" s="788"/>
      <c r="AN273" s="788"/>
      <c r="AO273" s="788"/>
      <c r="AP273" s="788"/>
      <c r="AQ273" s="788"/>
      <c r="AR273" s="886" t="s">
        <v>1113</v>
      </c>
      <c r="AS273" s="886" t="s">
        <v>30</v>
      </c>
      <c r="AT273" s="788"/>
      <c r="AU273" s="788"/>
      <c r="AV273" s="790"/>
      <c r="AW273" s="788"/>
      <c r="AX273" s="788"/>
      <c r="AY273" s="788"/>
      <c r="AZ273" s="788"/>
      <c r="BA273" s="788"/>
      <c r="BB273" s="788"/>
      <c r="BC273" s="788"/>
      <c r="BD273" s="788"/>
      <c r="BE273" s="788"/>
      <c r="BF273" s="788"/>
      <c r="BG273" s="788"/>
      <c r="BH273" s="788"/>
      <c r="BI273" s="788"/>
      <c r="BJ273" s="788"/>
      <c r="BK273" s="788"/>
      <c r="BL273" s="788"/>
      <c r="BM273" s="788"/>
      <c r="BN273" s="788"/>
      <c r="BO273" s="788"/>
    </row>
    <row r="274" spans="11:67" x14ac:dyDescent="0.25">
      <c r="K274" s="896" t="s">
        <v>5</v>
      </c>
      <c r="L274" s="897" t="s">
        <v>15</v>
      </c>
      <c r="M274" s="795"/>
      <c r="N274" s="898">
        <f>M274*G43</f>
        <v>0</v>
      </c>
      <c r="O274" s="898">
        <v>68</v>
      </c>
      <c r="P274" s="898">
        <f>O274*G43</f>
        <v>68</v>
      </c>
      <c r="Q274" s="898">
        <v>0</v>
      </c>
      <c r="R274" s="899">
        <f>Q274*G43</f>
        <v>0</v>
      </c>
      <c r="S274" s="788"/>
      <c r="T274" s="788"/>
      <c r="U274" s="788"/>
      <c r="V274" s="788"/>
      <c r="W274" s="788"/>
      <c r="X274" s="788"/>
      <c r="Y274" s="788"/>
      <c r="Z274" s="788"/>
      <c r="AA274" s="788"/>
      <c r="AB274" s="788"/>
      <c r="AC274" s="788"/>
      <c r="AD274" s="789"/>
      <c r="AE274" s="789"/>
      <c r="AF274" s="788"/>
      <c r="AG274" s="788"/>
      <c r="AH274" s="788"/>
      <c r="AI274" s="788"/>
      <c r="AJ274" s="788"/>
      <c r="AK274" s="788"/>
      <c r="AL274" s="788"/>
      <c r="AM274" s="788"/>
      <c r="AN274" s="788"/>
      <c r="AO274" s="788"/>
      <c r="AP274" s="900" t="s">
        <v>130</v>
      </c>
      <c r="AQ274" s="788"/>
      <c r="AR274" s="900" t="s">
        <v>231</v>
      </c>
      <c r="AS274" s="900" t="s">
        <v>30</v>
      </c>
      <c r="AT274" s="788"/>
      <c r="AU274" s="788"/>
      <c r="AV274" s="790"/>
      <c r="AW274" s="788"/>
      <c r="AX274" s="788"/>
      <c r="AY274" s="788"/>
      <c r="AZ274" s="788"/>
      <c r="BA274" s="788"/>
      <c r="BB274" s="901">
        <f>IF(L274="základní",I43,0)</f>
        <v>114130.8</v>
      </c>
      <c r="BC274" s="901">
        <f>IF(L274="snížená",I43,0)</f>
        <v>0</v>
      </c>
      <c r="BD274" s="901">
        <f>IF(L274="zákl. přenesená",I43,0)</f>
        <v>0</v>
      </c>
      <c r="BE274" s="901">
        <f>IF(L274="sníž. přenesená",I43,0)</f>
        <v>0</v>
      </c>
      <c r="BF274" s="901">
        <f>IF(L274="nulová",I43,0)</f>
        <v>0</v>
      </c>
      <c r="BG274" s="886" t="s">
        <v>30</v>
      </c>
      <c r="BH274" s="901">
        <f>ROUND(H43*G43,2)</f>
        <v>114130.8</v>
      </c>
      <c r="BI274" s="886" t="s">
        <v>84</v>
      </c>
      <c r="BJ274" s="900" t="s">
        <v>310</v>
      </c>
      <c r="BK274" s="788"/>
      <c r="BL274" s="788"/>
      <c r="BM274" s="788"/>
      <c r="BN274" s="788"/>
      <c r="BO274" s="788"/>
    </row>
    <row r="275" spans="11:67" x14ac:dyDescent="0.25">
      <c r="K275" s="896" t="s">
        <v>5</v>
      </c>
      <c r="L275" s="897" t="s">
        <v>15</v>
      </c>
      <c r="M275" s="795"/>
      <c r="N275" s="898">
        <f>M275*G44</f>
        <v>0</v>
      </c>
      <c r="O275" s="898">
        <v>41</v>
      </c>
      <c r="P275" s="898">
        <f>O275*G44</f>
        <v>82</v>
      </c>
      <c r="Q275" s="898">
        <v>0</v>
      </c>
      <c r="R275" s="899">
        <f>Q275*G44</f>
        <v>0</v>
      </c>
      <c r="S275" s="788"/>
      <c r="T275" s="788"/>
      <c r="U275" s="788"/>
      <c r="V275" s="788"/>
      <c r="W275" s="788"/>
      <c r="X275" s="788"/>
      <c r="Y275" s="788"/>
      <c r="Z275" s="788"/>
      <c r="AA275" s="788"/>
      <c r="AB275" s="788"/>
      <c r="AC275" s="788"/>
      <c r="AD275" s="789"/>
      <c r="AE275" s="789"/>
      <c r="AF275" s="788"/>
      <c r="AG275" s="788"/>
      <c r="AH275" s="788"/>
      <c r="AI275" s="788"/>
      <c r="AJ275" s="788"/>
      <c r="AK275" s="788"/>
      <c r="AL275" s="788"/>
      <c r="AM275" s="788"/>
      <c r="AN275" s="788"/>
      <c r="AO275" s="788"/>
      <c r="AP275" s="900" t="s">
        <v>130</v>
      </c>
      <c r="AQ275" s="788"/>
      <c r="AR275" s="900" t="s">
        <v>231</v>
      </c>
      <c r="AS275" s="900" t="s">
        <v>30</v>
      </c>
      <c r="AT275" s="788"/>
      <c r="AU275" s="788"/>
      <c r="AV275" s="790"/>
      <c r="AW275" s="788"/>
      <c r="AX275" s="788"/>
      <c r="AY275" s="788"/>
      <c r="AZ275" s="788"/>
      <c r="BA275" s="788"/>
      <c r="BB275" s="901">
        <f>IF(L275="základní",I44,0)</f>
        <v>183522.4</v>
      </c>
      <c r="BC275" s="901">
        <f>IF(L275="snížená",I44,0)</f>
        <v>0</v>
      </c>
      <c r="BD275" s="901">
        <f>IF(L275="zákl. přenesená",I44,0)</f>
        <v>0</v>
      </c>
      <c r="BE275" s="901">
        <f>IF(L275="sníž. přenesená",I44,0)</f>
        <v>0</v>
      </c>
      <c r="BF275" s="901">
        <f>IF(L275="nulová",I44,0)</f>
        <v>0</v>
      </c>
      <c r="BG275" s="886" t="s">
        <v>30</v>
      </c>
      <c r="BH275" s="901">
        <f>ROUND(H44*G44,2)</f>
        <v>183522.4</v>
      </c>
      <c r="BI275" s="886" t="s">
        <v>84</v>
      </c>
      <c r="BJ275" s="900" t="s">
        <v>324</v>
      </c>
      <c r="BK275" s="788"/>
      <c r="BL275" s="788"/>
      <c r="BM275" s="788"/>
      <c r="BN275" s="788"/>
      <c r="BO275" s="788"/>
    </row>
    <row r="276" spans="11:67" x14ac:dyDescent="0.25">
      <c r="K276" s="902"/>
      <c r="L276" s="795"/>
      <c r="M276" s="795"/>
      <c r="N276" s="795"/>
      <c r="O276" s="795"/>
      <c r="P276" s="795"/>
      <c r="Q276" s="795"/>
      <c r="R276" s="903"/>
      <c r="S276" s="788"/>
      <c r="T276" s="788"/>
      <c r="U276" s="788"/>
      <c r="V276" s="788"/>
      <c r="W276" s="788"/>
      <c r="X276" s="788"/>
      <c r="Y276" s="788"/>
      <c r="Z276" s="788"/>
      <c r="AA276" s="788"/>
      <c r="AB276" s="788"/>
      <c r="AC276" s="788"/>
      <c r="AD276" s="789"/>
      <c r="AE276" s="789"/>
      <c r="AF276" s="788"/>
      <c r="AG276" s="788"/>
      <c r="AH276" s="788"/>
      <c r="AI276" s="788"/>
      <c r="AJ276" s="788"/>
      <c r="AK276" s="788"/>
      <c r="AL276" s="788"/>
      <c r="AM276" s="788"/>
      <c r="AN276" s="788"/>
      <c r="AO276" s="788"/>
      <c r="AP276" s="788"/>
      <c r="AQ276" s="788"/>
      <c r="AR276" s="886" t="s">
        <v>1113</v>
      </c>
      <c r="AS276" s="886" t="s">
        <v>30</v>
      </c>
      <c r="AT276" s="788"/>
      <c r="AU276" s="788"/>
      <c r="AV276" s="790"/>
      <c r="AW276" s="788"/>
      <c r="AX276" s="788"/>
      <c r="AY276" s="788"/>
      <c r="AZ276" s="788"/>
      <c r="BA276" s="788"/>
      <c r="BB276" s="788"/>
      <c r="BC276" s="788"/>
      <c r="BD276" s="788"/>
      <c r="BE276" s="788"/>
      <c r="BF276" s="788"/>
      <c r="BG276" s="788"/>
      <c r="BH276" s="788"/>
      <c r="BI276" s="788"/>
      <c r="BJ276" s="788"/>
      <c r="BK276" s="788"/>
      <c r="BL276" s="788"/>
      <c r="BM276" s="788"/>
      <c r="BN276" s="788"/>
      <c r="BO276" s="788"/>
    </row>
    <row r="277" spans="11:67" x14ac:dyDescent="0.25">
      <c r="K277" s="896" t="s">
        <v>5</v>
      </c>
      <c r="L277" s="897" t="s">
        <v>15</v>
      </c>
      <c r="M277" s="795"/>
      <c r="N277" s="898">
        <f>M277*G46</f>
        <v>0</v>
      </c>
      <c r="O277" s="898">
        <v>36</v>
      </c>
      <c r="P277" s="898">
        <f>O277*G46</f>
        <v>36</v>
      </c>
      <c r="Q277" s="898">
        <v>0</v>
      </c>
      <c r="R277" s="899">
        <f>Q277*G46</f>
        <v>0</v>
      </c>
      <c r="S277" s="788"/>
      <c r="T277" s="788"/>
      <c r="U277" s="788"/>
      <c r="V277" s="788"/>
      <c r="W277" s="788"/>
      <c r="X277" s="788"/>
      <c r="Y277" s="788"/>
      <c r="Z277" s="788"/>
      <c r="AA277" s="788"/>
      <c r="AB277" s="788"/>
      <c r="AC277" s="788"/>
      <c r="AD277" s="789"/>
      <c r="AE277" s="789"/>
      <c r="AF277" s="788"/>
      <c r="AG277" s="788"/>
      <c r="AH277" s="788"/>
      <c r="AI277" s="788"/>
      <c r="AJ277" s="788"/>
      <c r="AK277" s="788"/>
      <c r="AL277" s="788"/>
      <c r="AM277" s="788"/>
      <c r="AN277" s="788"/>
      <c r="AO277" s="788"/>
      <c r="AP277" s="900" t="s">
        <v>130</v>
      </c>
      <c r="AQ277" s="788"/>
      <c r="AR277" s="900" t="s">
        <v>231</v>
      </c>
      <c r="AS277" s="900" t="s">
        <v>30</v>
      </c>
      <c r="AT277" s="788"/>
      <c r="AU277" s="788"/>
      <c r="AV277" s="790"/>
      <c r="AW277" s="788"/>
      <c r="AX277" s="788"/>
      <c r="AY277" s="788"/>
      <c r="AZ277" s="788"/>
      <c r="BA277" s="788"/>
      <c r="BB277" s="901">
        <f>IF(L277="základní",I46,0)</f>
        <v>79587.3</v>
      </c>
      <c r="BC277" s="901">
        <f>IF(L277="snížená",I46,0)</f>
        <v>0</v>
      </c>
      <c r="BD277" s="901">
        <f>IF(L277="zákl. přenesená",I46,0)</f>
        <v>0</v>
      </c>
      <c r="BE277" s="901">
        <f>IF(L277="sníž. přenesená",I46,0)</f>
        <v>0</v>
      </c>
      <c r="BF277" s="901">
        <f>IF(L277="nulová",I46,0)</f>
        <v>0</v>
      </c>
      <c r="BG277" s="886" t="s">
        <v>30</v>
      </c>
      <c r="BH277" s="901">
        <f>ROUND(H46*G46,2)</f>
        <v>79587.3</v>
      </c>
      <c r="BI277" s="886" t="s">
        <v>84</v>
      </c>
      <c r="BJ277" s="900" t="s">
        <v>342</v>
      </c>
      <c r="BK277" s="788"/>
      <c r="BL277" s="788"/>
      <c r="BM277" s="788"/>
      <c r="BN277" s="788"/>
      <c r="BO277" s="788"/>
    </row>
    <row r="278" spans="11:67" x14ac:dyDescent="0.25">
      <c r="K278" s="902"/>
      <c r="L278" s="795"/>
      <c r="M278" s="795"/>
      <c r="N278" s="795"/>
      <c r="O278" s="795"/>
      <c r="P278" s="795"/>
      <c r="Q278" s="795"/>
      <c r="R278" s="903"/>
      <c r="S278" s="788"/>
      <c r="T278" s="788"/>
      <c r="U278" s="788"/>
      <c r="V278" s="788"/>
      <c r="W278" s="788"/>
      <c r="X278" s="788"/>
      <c r="Y278" s="788"/>
      <c r="Z278" s="788"/>
      <c r="AA278" s="788"/>
      <c r="AB278" s="788"/>
      <c r="AC278" s="788"/>
      <c r="AD278" s="789"/>
      <c r="AE278" s="789"/>
      <c r="AF278" s="788"/>
      <c r="AG278" s="788"/>
      <c r="AH278" s="788"/>
      <c r="AI278" s="788"/>
      <c r="AJ278" s="788"/>
      <c r="AK278" s="788"/>
      <c r="AL278" s="788"/>
      <c r="AM278" s="788"/>
      <c r="AN278" s="788"/>
      <c r="AO278" s="788"/>
      <c r="AP278" s="788"/>
      <c r="AQ278" s="788"/>
      <c r="AR278" s="886" t="s">
        <v>1113</v>
      </c>
      <c r="AS278" s="886" t="s">
        <v>30</v>
      </c>
      <c r="AT278" s="788"/>
      <c r="AU278" s="788"/>
      <c r="AV278" s="790"/>
      <c r="AW278" s="788"/>
      <c r="AX278" s="788"/>
      <c r="AY278" s="788"/>
      <c r="AZ278" s="788"/>
      <c r="BA278" s="788"/>
      <c r="BB278" s="788"/>
      <c r="BC278" s="788"/>
      <c r="BD278" s="788"/>
      <c r="BE278" s="788"/>
      <c r="BF278" s="788"/>
      <c r="BG278" s="788"/>
      <c r="BH278" s="788"/>
      <c r="BI278" s="788"/>
      <c r="BJ278" s="788"/>
      <c r="BK278" s="788"/>
      <c r="BL278" s="788"/>
      <c r="BM278" s="788"/>
      <c r="BN278" s="788"/>
      <c r="BO278" s="788"/>
    </row>
    <row r="279" spans="11:67" x14ac:dyDescent="0.25">
      <c r="K279" s="896" t="s">
        <v>5</v>
      </c>
      <c r="L279" s="897" t="s">
        <v>15</v>
      </c>
      <c r="M279" s="795"/>
      <c r="N279" s="898">
        <f>M279*G48</f>
        <v>0</v>
      </c>
      <c r="O279" s="898">
        <v>41</v>
      </c>
      <c r="P279" s="898">
        <f>O279*G48</f>
        <v>82</v>
      </c>
      <c r="Q279" s="898">
        <v>0</v>
      </c>
      <c r="R279" s="899">
        <f>Q279*G48</f>
        <v>0</v>
      </c>
      <c r="S279" s="788"/>
      <c r="T279" s="788"/>
      <c r="U279" s="788"/>
      <c r="V279" s="788"/>
      <c r="W279" s="788"/>
      <c r="X279" s="788"/>
      <c r="Y279" s="788"/>
      <c r="Z279" s="788"/>
      <c r="AA279" s="788"/>
      <c r="AB279" s="788"/>
      <c r="AC279" s="788"/>
      <c r="AD279" s="789"/>
      <c r="AE279" s="789"/>
      <c r="AF279" s="788"/>
      <c r="AG279" s="788"/>
      <c r="AH279" s="788"/>
      <c r="AI279" s="788"/>
      <c r="AJ279" s="788"/>
      <c r="AK279" s="788"/>
      <c r="AL279" s="788"/>
      <c r="AM279" s="788"/>
      <c r="AN279" s="788"/>
      <c r="AO279" s="788"/>
      <c r="AP279" s="900" t="s">
        <v>130</v>
      </c>
      <c r="AQ279" s="788"/>
      <c r="AR279" s="900" t="s">
        <v>231</v>
      </c>
      <c r="AS279" s="900" t="s">
        <v>30</v>
      </c>
      <c r="AT279" s="788"/>
      <c r="AU279" s="788"/>
      <c r="AV279" s="790"/>
      <c r="AW279" s="788"/>
      <c r="AX279" s="788"/>
      <c r="AY279" s="788"/>
      <c r="AZ279" s="788"/>
      <c r="BA279" s="788"/>
      <c r="BB279" s="901">
        <f>IF(L279="základní",I48,0)</f>
        <v>183522.4</v>
      </c>
      <c r="BC279" s="901">
        <f>IF(L279="snížená",I48,0)</f>
        <v>0</v>
      </c>
      <c r="BD279" s="901">
        <f>IF(L279="zákl. přenesená",I48,0)</f>
        <v>0</v>
      </c>
      <c r="BE279" s="901">
        <f>IF(L279="sníž. přenesená",I48,0)</f>
        <v>0</v>
      </c>
      <c r="BF279" s="901">
        <f>IF(L279="nulová",I48,0)</f>
        <v>0</v>
      </c>
      <c r="BG279" s="886" t="s">
        <v>30</v>
      </c>
      <c r="BH279" s="901">
        <f>ROUND(H48*G48,2)</f>
        <v>183522.4</v>
      </c>
      <c r="BI279" s="886" t="s">
        <v>84</v>
      </c>
      <c r="BJ279" s="900" t="s">
        <v>353</v>
      </c>
      <c r="BK279" s="788"/>
      <c r="BL279" s="788"/>
      <c r="BM279" s="788"/>
      <c r="BN279" s="788"/>
      <c r="BO279" s="788"/>
    </row>
    <row r="280" spans="11:67" x14ac:dyDescent="0.25">
      <c r="K280" s="902"/>
      <c r="L280" s="795"/>
      <c r="M280" s="795"/>
      <c r="N280" s="795"/>
      <c r="O280" s="795"/>
      <c r="P280" s="795"/>
      <c r="Q280" s="795"/>
      <c r="R280" s="903"/>
      <c r="S280" s="788"/>
      <c r="T280" s="788"/>
      <c r="U280" s="788"/>
      <c r="V280" s="788"/>
      <c r="W280" s="788"/>
      <c r="X280" s="788"/>
      <c r="Y280" s="788"/>
      <c r="Z280" s="788"/>
      <c r="AA280" s="788"/>
      <c r="AB280" s="788"/>
      <c r="AC280" s="788"/>
      <c r="AD280" s="789"/>
      <c r="AE280" s="789"/>
      <c r="AF280" s="788"/>
      <c r="AG280" s="788"/>
      <c r="AH280" s="788"/>
      <c r="AI280" s="788"/>
      <c r="AJ280" s="788"/>
      <c r="AK280" s="788"/>
      <c r="AL280" s="788"/>
      <c r="AM280" s="788"/>
      <c r="AN280" s="788"/>
      <c r="AO280" s="788"/>
      <c r="AP280" s="788"/>
      <c r="AQ280" s="788"/>
      <c r="AR280" s="886" t="s">
        <v>1113</v>
      </c>
      <c r="AS280" s="886" t="s">
        <v>30</v>
      </c>
      <c r="AT280" s="788"/>
      <c r="AU280" s="788"/>
      <c r="AV280" s="790"/>
      <c r="AW280" s="788"/>
      <c r="AX280" s="788"/>
      <c r="AY280" s="788"/>
      <c r="AZ280" s="788"/>
      <c r="BA280" s="788"/>
      <c r="BB280" s="788"/>
      <c r="BC280" s="788"/>
      <c r="BD280" s="788"/>
      <c r="BE280" s="788"/>
      <c r="BF280" s="788"/>
      <c r="BG280" s="788"/>
      <c r="BH280" s="788"/>
      <c r="BI280" s="788"/>
      <c r="BJ280" s="788"/>
      <c r="BK280" s="788"/>
      <c r="BL280" s="788"/>
      <c r="BM280" s="788"/>
      <c r="BN280" s="788"/>
      <c r="BO280" s="788"/>
    </row>
    <row r="281" spans="11:67" x14ac:dyDescent="0.25">
      <c r="K281" s="896" t="s">
        <v>5</v>
      </c>
      <c r="L281" s="897" t="s">
        <v>15</v>
      </c>
      <c r="M281" s="795"/>
      <c r="N281" s="898">
        <f>M281*G50</f>
        <v>0</v>
      </c>
      <c r="O281" s="898">
        <v>28</v>
      </c>
      <c r="P281" s="898">
        <f>O281*G50</f>
        <v>28</v>
      </c>
      <c r="Q281" s="898">
        <v>0</v>
      </c>
      <c r="R281" s="899">
        <f>Q281*G50</f>
        <v>0</v>
      </c>
      <c r="S281" s="788"/>
      <c r="T281" s="788"/>
      <c r="U281" s="788"/>
      <c r="V281" s="788"/>
      <c r="W281" s="788"/>
      <c r="X281" s="788"/>
      <c r="Y281" s="788"/>
      <c r="Z281" s="788"/>
      <c r="AA281" s="788"/>
      <c r="AB281" s="788"/>
      <c r="AC281" s="788"/>
      <c r="AD281" s="789"/>
      <c r="AE281" s="789"/>
      <c r="AF281" s="788"/>
      <c r="AG281" s="788"/>
      <c r="AH281" s="788"/>
      <c r="AI281" s="788"/>
      <c r="AJ281" s="788"/>
      <c r="AK281" s="788"/>
      <c r="AL281" s="788"/>
      <c r="AM281" s="788"/>
      <c r="AN281" s="788"/>
      <c r="AO281" s="788"/>
      <c r="AP281" s="900" t="s">
        <v>130</v>
      </c>
      <c r="AQ281" s="788"/>
      <c r="AR281" s="900" t="s">
        <v>231</v>
      </c>
      <c r="AS281" s="900" t="s">
        <v>30</v>
      </c>
      <c r="AT281" s="788"/>
      <c r="AU281" s="788"/>
      <c r="AV281" s="790"/>
      <c r="AW281" s="788"/>
      <c r="AX281" s="788"/>
      <c r="AY281" s="788"/>
      <c r="AZ281" s="788"/>
      <c r="BA281" s="788"/>
      <c r="BB281" s="901">
        <f>IF(L281="základní",I50,0)</f>
        <v>37504.5</v>
      </c>
      <c r="BC281" s="901">
        <f>IF(L281="snížená",I50,0)</f>
        <v>0</v>
      </c>
      <c r="BD281" s="901">
        <f>IF(L281="zákl. přenesená",I50,0)</f>
        <v>0</v>
      </c>
      <c r="BE281" s="901">
        <f>IF(L281="sníž. přenesená",I50,0)</f>
        <v>0</v>
      </c>
      <c r="BF281" s="901">
        <f>IF(L281="nulová",I50,0)</f>
        <v>0</v>
      </c>
      <c r="BG281" s="886" t="s">
        <v>30</v>
      </c>
      <c r="BH281" s="901">
        <f>ROUND(H50*G50,2)</f>
        <v>37504.5</v>
      </c>
      <c r="BI281" s="886" t="s">
        <v>84</v>
      </c>
      <c r="BJ281" s="900" t="s">
        <v>365</v>
      </c>
      <c r="BK281" s="788"/>
      <c r="BL281" s="788"/>
      <c r="BM281" s="788"/>
      <c r="BN281" s="788"/>
      <c r="BO281" s="788"/>
    </row>
    <row r="282" spans="11:67" x14ac:dyDescent="0.25">
      <c r="K282" s="902"/>
      <c r="L282" s="795"/>
      <c r="M282" s="795"/>
      <c r="N282" s="795"/>
      <c r="O282" s="795"/>
      <c r="P282" s="795"/>
      <c r="Q282" s="795"/>
      <c r="R282" s="903"/>
      <c r="S282" s="788"/>
      <c r="T282" s="788"/>
      <c r="U282" s="788"/>
      <c r="V282" s="788"/>
      <c r="W282" s="788"/>
      <c r="X282" s="788"/>
      <c r="Y282" s="788"/>
      <c r="Z282" s="788"/>
      <c r="AA282" s="788"/>
      <c r="AB282" s="788"/>
      <c r="AC282" s="788"/>
      <c r="AD282" s="789"/>
      <c r="AE282" s="789"/>
      <c r="AF282" s="788"/>
      <c r="AG282" s="788"/>
      <c r="AH282" s="788"/>
      <c r="AI282" s="788"/>
      <c r="AJ282" s="788"/>
      <c r="AK282" s="788"/>
      <c r="AL282" s="788"/>
      <c r="AM282" s="788"/>
      <c r="AN282" s="788"/>
      <c r="AO282" s="788"/>
      <c r="AP282" s="788"/>
      <c r="AQ282" s="788"/>
      <c r="AR282" s="886" t="s">
        <v>1113</v>
      </c>
      <c r="AS282" s="886" t="s">
        <v>30</v>
      </c>
      <c r="AT282" s="788"/>
      <c r="AU282" s="788"/>
      <c r="AV282" s="790"/>
      <c r="AW282" s="788"/>
      <c r="AX282" s="788"/>
      <c r="AY282" s="788"/>
      <c r="AZ282" s="788"/>
      <c r="BA282" s="788"/>
      <c r="BB282" s="788"/>
      <c r="BC282" s="788"/>
      <c r="BD282" s="788"/>
      <c r="BE282" s="788"/>
      <c r="BF282" s="788"/>
      <c r="BG282" s="788"/>
      <c r="BH282" s="788"/>
      <c r="BI282" s="788"/>
      <c r="BJ282" s="788"/>
      <c r="BK282" s="788"/>
      <c r="BL282" s="788"/>
      <c r="BM282" s="788"/>
      <c r="BN282" s="788"/>
      <c r="BO282" s="788"/>
    </row>
    <row r="283" spans="11:67" x14ac:dyDescent="0.25">
      <c r="K283" s="896" t="s">
        <v>5</v>
      </c>
      <c r="L283" s="897" t="s">
        <v>15</v>
      </c>
      <c r="M283" s="795"/>
      <c r="N283" s="898">
        <f>M283*G52</f>
        <v>0</v>
      </c>
      <c r="O283" s="898">
        <v>5.6</v>
      </c>
      <c r="P283" s="898">
        <f>O283*G52</f>
        <v>5.6</v>
      </c>
      <c r="Q283" s="898">
        <v>0</v>
      </c>
      <c r="R283" s="899">
        <f>Q283*G52</f>
        <v>0</v>
      </c>
      <c r="S283" s="788"/>
      <c r="T283" s="788"/>
      <c r="U283" s="788"/>
      <c r="V283" s="788"/>
      <c r="W283" s="788"/>
      <c r="X283" s="788"/>
      <c r="Y283" s="788"/>
      <c r="Z283" s="788"/>
      <c r="AA283" s="788"/>
      <c r="AB283" s="788"/>
      <c r="AC283" s="788"/>
      <c r="AD283" s="789"/>
      <c r="AE283" s="789"/>
      <c r="AF283" s="788"/>
      <c r="AG283" s="788"/>
      <c r="AH283" s="788"/>
      <c r="AI283" s="788"/>
      <c r="AJ283" s="788"/>
      <c r="AK283" s="788"/>
      <c r="AL283" s="788"/>
      <c r="AM283" s="788"/>
      <c r="AN283" s="788"/>
      <c r="AO283" s="788"/>
      <c r="AP283" s="900" t="s">
        <v>130</v>
      </c>
      <c r="AQ283" s="788"/>
      <c r="AR283" s="900" t="s">
        <v>231</v>
      </c>
      <c r="AS283" s="900" t="s">
        <v>30</v>
      </c>
      <c r="AT283" s="788"/>
      <c r="AU283" s="788"/>
      <c r="AV283" s="790"/>
      <c r="AW283" s="788"/>
      <c r="AX283" s="788"/>
      <c r="AY283" s="788"/>
      <c r="AZ283" s="788"/>
      <c r="BA283" s="788"/>
      <c r="BB283" s="901">
        <f>IF(L283="základní",I52,0)</f>
        <v>13087</v>
      </c>
      <c r="BC283" s="901">
        <f>IF(L283="snížená",I52,0)</f>
        <v>0</v>
      </c>
      <c r="BD283" s="901">
        <f>IF(L283="zákl. přenesená",I52,0)</f>
        <v>0</v>
      </c>
      <c r="BE283" s="901">
        <f>IF(L283="sníž. přenesená",I52,0)</f>
        <v>0</v>
      </c>
      <c r="BF283" s="901">
        <f>IF(L283="nulová",I52,0)</f>
        <v>0</v>
      </c>
      <c r="BG283" s="886" t="s">
        <v>30</v>
      </c>
      <c r="BH283" s="901">
        <f>ROUND(H52*G52,2)</f>
        <v>13087</v>
      </c>
      <c r="BI283" s="886" t="s">
        <v>84</v>
      </c>
      <c r="BJ283" s="900" t="s">
        <v>377</v>
      </c>
      <c r="BK283" s="788"/>
      <c r="BL283" s="788"/>
      <c r="BM283" s="788"/>
      <c r="BN283" s="788"/>
      <c r="BO283" s="788"/>
    </row>
    <row r="284" spans="11:67" x14ac:dyDescent="0.25">
      <c r="K284" s="902"/>
      <c r="L284" s="795"/>
      <c r="M284" s="795"/>
      <c r="N284" s="795"/>
      <c r="O284" s="795"/>
      <c r="P284" s="795"/>
      <c r="Q284" s="795"/>
      <c r="R284" s="903"/>
      <c r="S284" s="788"/>
      <c r="T284" s="788"/>
      <c r="U284" s="788"/>
      <c r="V284" s="788"/>
      <c r="W284" s="788"/>
      <c r="X284" s="788"/>
      <c r="Y284" s="788"/>
      <c r="Z284" s="788"/>
      <c r="AA284" s="788"/>
      <c r="AB284" s="788"/>
      <c r="AC284" s="788"/>
      <c r="AD284" s="789"/>
      <c r="AE284" s="789"/>
      <c r="AF284" s="788"/>
      <c r="AG284" s="788"/>
      <c r="AH284" s="788"/>
      <c r="AI284" s="788"/>
      <c r="AJ284" s="788"/>
      <c r="AK284" s="788"/>
      <c r="AL284" s="788"/>
      <c r="AM284" s="788"/>
      <c r="AN284" s="788"/>
      <c r="AO284" s="788"/>
      <c r="AP284" s="788"/>
      <c r="AQ284" s="788"/>
      <c r="AR284" s="886" t="s">
        <v>1113</v>
      </c>
      <c r="AS284" s="886" t="s">
        <v>30</v>
      </c>
      <c r="AT284" s="788"/>
      <c r="AU284" s="788"/>
      <c r="AV284" s="790"/>
      <c r="AW284" s="788"/>
      <c r="AX284" s="788"/>
      <c r="AY284" s="788"/>
      <c r="AZ284" s="788"/>
      <c r="BA284" s="788"/>
      <c r="BB284" s="788"/>
      <c r="BC284" s="788"/>
      <c r="BD284" s="788"/>
      <c r="BE284" s="788"/>
      <c r="BF284" s="788"/>
      <c r="BG284" s="788"/>
      <c r="BH284" s="788"/>
      <c r="BI284" s="788"/>
      <c r="BJ284" s="788"/>
      <c r="BK284" s="788"/>
      <c r="BL284" s="788"/>
      <c r="BM284" s="788"/>
      <c r="BN284" s="788"/>
      <c r="BO284" s="788"/>
    </row>
    <row r="285" spans="11:67" x14ac:dyDescent="0.25">
      <c r="K285" s="896" t="s">
        <v>5</v>
      </c>
      <c r="L285" s="897" t="s">
        <v>15</v>
      </c>
      <c r="M285" s="795"/>
      <c r="N285" s="898">
        <f>M285*G54</f>
        <v>0</v>
      </c>
      <c r="O285" s="898">
        <v>146</v>
      </c>
      <c r="P285" s="898">
        <f>O285*G54</f>
        <v>438</v>
      </c>
      <c r="Q285" s="898">
        <v>0</v>
      </c>
      <c r="R285" s="899">
        <f>Q285*G54</f>
        <v>0</v>
      </c>
      <c r="S285" s="788"/>
      <c r="T285" s="788"/>
      <c r="U285" s="788"/>
      <c r="V285" s="788"/>
      <c r="W285" s="788"/>
      <c r="X285" s="788"/>
      <c r="Y285" s="788"/>
      <c r="Z285" s="788"/>
      <c r="AA285" s="788"/>
      <c r="AB285" s="788"/>
      <c r="AC285" s="788"/>
      <c r="AD285" s="789"/>
      <c r="AE285" s="789"/>
      <c r="AF285" s="788"/>
      <c r="AG285" s="788"/>
      <c r="AH285" s="788"/>
      <c r="AI285" s="788"/>
      <c r="AJ285" s="788"/>
      <c r="AK285" s="788"/>
      <c r="AL285" s="788"/>
      <c r="AM285" s="788"/>
      <c r="AN285" s="788"/>
      <c r="AO285" s="788"/>
      <c r="AP285" s="900" t="s">
        <v>130</v>
      </c>
      <c r="AQ285" s="788"/>
      <c r="AR285" s="900" t="s">
        <v>231</v>
      </c>
      <c r="AS285" s="900" t="s">
        <v>30</v>
      </c>
      <c r="AT285" s="788"/>
      <c r="AU285" s="788"/>
      <c r="AV285" s="790"/>
      <c r="AW285" s="788"/>
      <c r="AX285" s="788"/>
      <c r="AY285" s="788"/>
      <c r="AZ285" s="788"/>
      <c r="BA285" s="788"/>
      <c r="BB285" s="901">
        <f>IF(L285="základní",I54,0)</f>
        <v>349514.4</v>
      </c>
      <c r="BC285" s="901">
        <f>IF(L285="snížená",I54,0)</f>
        <v>0</v>
      </c>
      <c r="BD285" s="901">
        <f>IF(L285="zákl. přenesená",I54,0)</f>
        <v>0</v>
      </c>
      <c r="BE285" s="901">
        <f>IF(L285="sníž. přenesená",I54,0)</f>
        <v>0</v>
      </c>
      <c r="BF285" s="901">
        <f>IF(L285="nulová",I54,0)</f>
        <v>0</v>
      </c>
      <c r="BG285" s="886" t="s">
        <v>30</v>
      </c>
      <c r="BH285" s="901">
        <f>ROUND(H54*G54,2)</f>
        <v>349514.4</v>
      </c>
      <c r="BI285" s="886" t="s">
        <v>84</v>
      </c>
      <c r="BJ285" s="900" t="s">
        <v>393</v>
      </c>
      <c r="BK285" s="788"/>
      <c r="BL285" s="788"/>
      <c r="BM285" s="788"/>
      <c r="BN285" s="788"/>
      <c r="BO285" s="788"/>
    </row>
    <row r="286" spans="11:67" x14ac:dyDescent="0.25">
      <c r="K286" s="902"/>
      <c r="L286" s="795"/>
      <c r="M286" s="795"/>
      <c r="N286" s="795"/>
      <c r="O286" s="795"/>
      <c r="P286" s="795"/>
      <c r="Q286" s="795"/>
      <c r="R286" s="903"/>
      <c r="S286" s="788"/>
      <c r="T286" s="788"/>
      <c r="U286" s="788"/>
      <c r="V286" s="788"/>
      <c r="W286" s="788"/>
      <c r="X286" s="788"/>
      <c r="Y286" s="788"/>
      <c r="Z286" s="788"/>
      <c r="AA286" s="788"/>
      <c r="AB286" s="788"/>
      <c r="AC286" s="788"/>
      <c r="AD286" s="789"/>
      <c r="AE286" s="789"/>
      <c r="AF286" s="788"/>
      <c r="AG286" s="788"/>
      <c r="AH286" s="788"/>
      <c r="AI286" s="788"/>
      <c r="AJ286" s="788"/>
      <c r="AK286" s="788"/>
      <c r="AL286" s="788"/>
      <c r="AM286" s="788"/>
      <c r="AN286" s="788"/>
      <c r="AO286" s="788"/>
      <c r="AP286" s="788"/>
      <c r="AQ286" s="788"/>
      <c r="AR286" s="886" t="s">
        <v>1113</v>
      </c>
      <c r="AS286" s="886" t="s">
        <v>30</v>
      </c>
      <c r="AT286" s="788"/>
      <c r="AU286" s="788"/>
      <c r="AV286" s="790"/>
      <c r="AW286" s="788"/>
      <c r="AX286" s="788"/>
      <c r="AY286" s="788"/>
      <c r="AZ286" s="788"/>
      <c r="BA286" s="788"/>
      <c r="BB286" s="788"/>
      <c r="BC286" s="788"/>
      <c r="BD286" s="788"/>
      <c r="BE286" s="788"/>
      <c r="BF286" s="788"/>
      <c r="BG286" s="788"/>
      <c r="BH286" s="788"/>
      <c r="BI286" s="788"/>
      <c r="BJ286" s="788"/>
      <c r="BK286" s="788"/>
      <c r="BL286" s="788"/>
      <c r="BM286" s="788"/>
      <c r="BN286" s="788"/>
      <c r="BO286" s="788"/>
    </row>
    <row r="287" spans="11:67" x14ac:dyDescent="0.25">
      <c r="K287" s="896" t="s">
        <v>5</v>
      </c>
      <c r="L287" s="897" t="s">
        <v>15</v>
      </c>
      <c r="M287" s="795"/>
      <c r="N287" s="898">
        <f>M287*G56</f>
        <v>0</v>
      </c>
      <c r="O287" s="898">
        <v>97</v>
      </c>
      <c r="P287" s="898">
        <f>O287*G56</f>
        <v>97</v>
      </c>
      <c r="Q287" s="898">
        <v>0</v>
      </c>
      <c r="R287" s="899">
        <f>Q287*G56</f>
        <v>0</v>
      </c>
      <c r="S287" s="788"/>
      <c r="T287" s="788"/>
      <c r="U287" s="788"/>
      <c r="V287" s="788"/>
      <c r="W287" s="788"/>
      <c r="X287" s="788"/>
      <c r="Y287" s="788"/>
      <c r="Z287" s="788"/>
      <c r="AA287" s="788"/>
      <c r="AB287" s="788"/>
      <c r="AC287" s="788"/>
      <c r="AD287" s="789"/>
      <c r="AE287" s="789"/>
      <c r="AF287" s="788"/>
      <c r="AG287" s="788"/>
      <c r="AH287" s="788"/>
      <c r="AI287" s="788"/>
      <c r="AJ287" s="788"/>
      <c r="AK287" s="788"/>
      <c r="AL287" s="788"/>
      <c r="AM287" s="788"/>
      <c r="AN287" s="788"/>
      <c r="AO287" s="788"/>
      <c r="AP287" s="900" t="s">
        <v>130</v>
      </c>
      <c r="AQ287" s="788"/>
      <c r="AR287" s="900" t="s">
        <v>231</v>
      </c>
      <c r="AS287" s="900" t="s">
        <v>30</v>
      </c>
      <c r="AT287" s="788"/>
      <c r="AU287" s="788"/>
      <c r="AV287" s="790"/>
      <c r="AW287" s="788"/>
      <c r="AX287" s="788"/>
      <c r="AY287" s="788"/>
      <c r="AZ287" s="788"/>
      <c r="BA287" s="788"/>
      <c r="BB287" s="901">
        <f>IF(L287="základní",I56,0)</f>
        <v>8750.1</v>
      </c>
      <c r="BC287" s="901">
        <f>IF(L287="snížená",I56,0)</f>
        <v>0</v>
      </c>
      <c r="BD287" s="901">
        <f>IF(L287="zákl. přenesená",I56,0)</f>
        <v>0</v>
      </c>
      <c r="BE287" s="901">
        <f>IF(L287="sníž. přenesená",I56,0)</f>
        <v>0</v>
      </c>
      <c r="BF287" s="901">
        <f>IF(L287="nulová",I56,0)</f>
        <v>0</v>
      </c>
      <c r="BG287" s="886" t="s">
        <v>30</v>
      </c>
      <c r="BH287" s="901">
        <f>ROUND(H56*G56,2)</f>
        <v>8750.1</v>
      </c>
      <c r="BI287" s="886" t="s">
        <v>84</v>
      </c>
      <c r="BJ287" s="900" t="s">
        <v>407</v>
      </c>
      <c r="BK287" s="788"/>
      <c r="BL287" s="788"/>
      <c r="BM287" s="788"/>
      <c r="BN287" s="788"/>
      <c r="BO287" s="788"/>
    </row>
    <row r="288" spans="11:67" x14ac:dyDescent="0.25">
      <c r="K288" s="902"/>
      <c r="L288" s="795"/>
      <c r="M288" s="795"/>
      <c r="N288" s="795"/>
      <c r="O288" s="795"/>
      <c r="P288" s="795"/>
      <c r="Q288" s="795"/>
      <c r="R288" s="903"/>
      <c r="S288" s="788"/>
      <c r="T288" s="788"/>
      <c r="U288" s="788"/>
      <c r="V288" s="788"/>
      <c r="W288" s="788"/>
      <c r="X288" s="788"/>
      <c r="Y288" s="788"/>
      <c r="Z288" s="788"/>
      <c r="AA288" s="788"/>
      <c r="AB288" s="788"/>
      <c r="AC288" s="788"/>
      <c r="AD288" s="789"/>
      <c r="AE288" s="789"/>
      <c r="AF288" s="788"/>
      <c r="AG288" s="788"/>
      <c r="AH288" s="788"/>
      <c r="AI288" s="788"/>
      <c r="AJ288" s="788"/>
      <c r="AK288" s="788"/>
      <c r="AL288" s="788"/>
      <c r="AM288" s="788"/>
      <c r="AN288" s="788"/>
      <c r="AO288" s="788"/>
      <c r="AP288" s="788"/>
      <c r="AQ288" s="788"/>
      <c r="AR288" s="886" t="s">
        <v>1113</v>
      </c>
      <c r="AS288" s="886" t="s">
        <v>30</v>
      </c>
      <c r="AT288" s="788"/>
      <c r="AU288" s="788"/>
      <c r="AV288" s="790"/>
      <c r="AW288" s="788"/>
      <c r="AX288" s="788"/>
      <c r="AY288" s="788"/>
      <c r="AZ288" s="788"/>
      <c r="BA288" s="788"/>
      <c r="BB288" s="788"/>
      <c r="BC288" s="788"/>
      <c r="BD288" s="788"/>
      <c r="BE288" s="788"/>
      <c r="BF288" s="788"/>
      <c r="BG288" s="788"/>
      <c r="BH288" s="788"/>
      <c r="BI288" s="788"/>
      <c r="BJ288" s="788"/>
      <c r="BK288" s="788"/>
      <c r="BL288" s="788"/>
      <c r="BM288" s="788"/>
      <c r="BN288" s="788"/>
      <c r="BO288" s="788"/>
    </row>
    <row r="289" spans="11:67" x14ac:dyDescent="0.25">
      <c r="K289" s="896" t="s">
        <v>5</v>
      </c>
      <c r="L289" s="897" t="s">
        <v>15</v>
      </c>
      <c r="M289" s="795"/>
      <c r="N289" s="898">
        <f>M289*G58</f>
        <v>0</v>
      </c>
      <c r="O289" s="898">
        <v>125</v>
      </c>
      <c r="P289" s="898">
        <f>O289*G58</f>
        <v>125</v>
      </c>
      <c r="Q289" s="898">
        <v>0</v>
      </c>
      <c r="R289" s="899">
        <f>Q289*G58</f>
        <v>0</v>
      </c>
      <c r="S289" s="788"/>
      <c r="T289" s="788"/>
      <c r="U289" s="788"/>
      <c r="V289" s="788"/>
      <c r="W289" s="788"/>
      <c r="X289" s="788"/>
      <c r="Y289" s="788"/>
      <c r="Z289" s="788"/>
      <c r="AA289" s="788"/>
      <c r="AB289" s="788"/>
      <c r="AC289" s="788"/>
      <c r="AD289" s="789"/>
      <c r="AE289" s="789"/>
      <c r="AF289" s="788"/>
      <c r="AG289" s="788"/>
      <c r="AH289" s="788"/>
      <c r="AI289" s="788"/>
      <c r="AJ289" s="788"/>
      <c r="AK289" s="788"/>
      <c r="AL289" s="788"/>
      <c r="AM289" s="788"/>
      <c r="AN289" s="788"/>
      <c r="AO289" s="788"/>
      <c r="AP289" s="900" t="s">
        <v>130</v>
      </c>
      <c r="AQ289" s="788"/>
      <c r="AR289" s="900" t="s">
        <v>231</v>
      </c>
      <c r="AS289" s="900" t="s">
        <v>30</v>
      </c>
      <c r="AT289" s="788"/>
      <c r="AU289" s="788"/>
      <c r="AV289" s="790"/>
      <c r="AW289" s="788"/>
      <c r="AX289" s="788"/>
      <c r="AY289" s="788"/>
      <c r="AZ289" s="788"/>
      <c r="BA289" s="788"/>
      <c r="BB289" s="901">
        <f>IF(L289="základní",I58,0)</f>
        <v>76832.899999999994</v>
      </c>
      <c r="BC289" s="901">
        <f>IF(L289="snížená",I58,0)</f>
        <v>0</v>
      </c>
      <c r="BD289" s="901">
        <f>IF(L289="zákl. přenesená",I58,0)</f>
        <v>0</v>
      </c>
      <c r="BE289" s="901">
        <f>IF(L289="sníž. přenesená",I58,0)</f>
        <v>0</v>
      </c>
      <c r="BF289" s="901">
        <f>IF(L289="nulová",I58,0)</f>
        <v>0</v>
      </c>
      <c r="BG289" s="886" t="s">
        <v>30</v>
      </c>
      <c r="BH289" s="901">
        <f>ROUND(H58*G58,2)</f>
        <v>76832.899999999994</v>
      </c>
      <c r="BI289" s="886" t="s">
        <v>84</v>
      </c>
      <c r="BJ289" s="900" t="s">
        <v>419</v>
      </c>
      <c r="BK289" s="788"/>
      <c r="BL289" s="788"/>
      <c r="BM289" s="788"/>
      <c r="BN289" s="788"/>
      <c r="BO289" s="788"/>
    </row>
    <row r="290" spans="11:67" x14ac:dyDescent="0.25">
      <c r="K290" s="902"/>
      <c r="L290" s="795"/>
      <c r="M290" s="795"/>
      <c r="N290" s="795"/>
      <c r="O290" s="795"/>
      <c r="P290" s="795"/>
      <c r="Q290" s="795"/>
      <c r="R290" s="903"/>
      <c r="S290" s="788"/>
      <c r="T290" s="788"/>
      <c r="U290" s="788"/>
      <c r="V290" s="788"/>
      <c r="W290" s="788"/>
      <c r="X290" s="788"/>
      <c r="Y290" s="788"/>
      <c r="Z290" s="788"/>
      <c r="AA290" s="788"/>
      <c r="AB290" s="788"/>
      <c r="AC290" s="788"/>
      <c r="AD290" s="789"/>
      <c r="AE290" s="789"/>
      <c r="AF290" s="788"/>
      <c r="AG290" s="788"/>
      <c r="AH290" s="788"/>
      <c r="AI290" s="788"/>
      <c r="AJ290" s="788"/>
      <c r="AK290" s="788"/>
      <c r="AL290" s="788"/>
      <c r="AM290" s="788"/>
      <c r="AN290" s="788"/>
      <c r="AO290" s="788"/>
      <c r="AP290" s="788"/>
      <c r="AQ290" s="788"/>
      <c r="AR290" s="886" t="s">
        <v>1113</v>
      </c>
      <c r="AS290" s="886" t="s">
        <v>30</v>
      </c>
      <c r="AT290" s="788"/>
      <c r="AU290" s="788"/>
      <c r="AV290" s="790"/>
      <c r="AW290" s="788"/>
      <c r="AX290" s="788"/>
      <c r="AY290" s="788"/>
      <c r="AZ290" s="788"/>
      <c r="BA290" s="788"/>
      <c r="BB290" s="788"/>
      <c r="BC290" s="788"/>
      <c r="BD290" s="788"/>
      <c r="BE290" s="788"/>
      <c r="BF290" s="788"/>
      <c r="BG290" s="788"/>
      <c r="BH290" s="788"/>
      <c r="BI290" s="788"/>
      <c r="BJ290" s="788"/>
      <c r="BK290" s="788"/>
      <c r="BL290" s="788"/>
      <c r="BM290" s="788"/>
      <c r="BN290" s="788"/>
      <c r="BO290" s="788"/>
    </row>
    <row r="291" spans="11:67" x14ac:dyDescent="0.25">
      <c r="K291" s="896" t="s">
        <v>5</v>
      </c>
      <c r="L291" s="897" t="s">
        <v>15</v>
      </c>
      <c r="M291" s="795"/>
      <c r="N291" s="898">
        <f>M291*G60</f>
        <v>0</v>
      </c>
      <c r="O291" s="898">
        <v>97</v>
      </c>
      <c r="P291" s="898">
        <f>O291*G60</f>
        <v>97</v>
      </c>
      <c r="Q291" s="898">
        <v>0</v>
      </c>
      <c r="R291" s="899">
        <f>Q291*G60</f>
        <v>0</v>
      </c>
      <c r="S291" s="788"/>
      <c r="T291" s="788"/>
      <c r="U291" s="788"/>
      <c r="V291" s="788"/>
      <c r="W291" s="788"/>
      <c r="X291" s="788"/>
      <c r="Y291" s="788"/>
      <c r="Z291" s="788"/>
      <c r="AA291" s="788"/>
      <c r="AB291" s="788"/>
      <c r="AC291" s="788"/>
      <c r="AD291" s="789"/>
      <c r="AE291" s="789"/>
      <c r="AF291" s="788"/>
      <c r="AG291" s="788"/>
      <c r="AH291" s="788"/>
      <c r="AI291" s="788"/>
      <c r="AJ291" s="788"/>
      <c r="AK291" s="788"/>
      <c r="AL291" s="788"/>
      <c r="AM291" s="788"/>
      <c r="AN291" s="788"/>
      <c r="AO291" s="788"/>
      <c r="AP291" s="900" t="s">
        <v>130</v>
      </c>
      <c r="AQ291" s="788"/>
      <c r="AR291" s="900" t="s">
        <v>231</v>
      </c>
      <c r="AS291" s="900" t="s">
        <v>30</v>
      </c>
      <c r="AT291" s="788"/>
      <c r="AU291" s="788"/>
      <c r="AV291" s="790"/>
      <c r="AW291" s="788"/>
      <c r="AX291" s="788"/>
      <c r="AY291" s="788"/>
      <c r="AZ291" s="788"/>
      <c r="BA291" s="788"/>
      <c r="BB291" s="901">
        <f>IF(L291="základní",I60,0)</f>
        <v>8750.1</v>
      </c>
      <c r="BC291" s="901">
        <f>IF(L291="snížená",I60,0)</f>
        <v>0</v>
      </c>
      <c r="BD291" s="901">
        <f>IF(L291="zákl. přenesená",I60,0)</f>
        <v>0</v>
      </c>
      <c r="BE291" s="901">
        <f>IF(L291="sníž. přenesená",I60,0)</f>
        <v>0</v>
      </c>
      <c r="BF291" s="901">
        <f>IF(L291="nulová",I60,0)</f>
        <v>0</v>
      </c>
      <c r="BG291" s="886" t="s">
        <v>30</v>
      </c>
      <c r="BH291" s="901">
        <f>ROUND(H60*G60,2)</f>
        <v>8750.1</v>
      </c>
      <c r="BI291" s="886" t="s">
        <v>84</v>
      </c>
      <c r="BJ291" s="900" t="s">
        <v>431</v>
      </c>
      <c r="BK291" s="788"/>
      <c r="BL291" s="788"/>
      <c r="BM291" s="788"/>
      <c r="BN291" s="788"/>
      <c r="BO291" s="788"/>
    </row>
    <row r="292" spans="11:67" x14ac:dyDescent="0.25">
      <c r="K292" s="902"/>
      <c r="L292" s="795"/>
      <c r="M292" s="795"/>
      <c r="N292" s="795"/>
      <c r="O292" s="795"/>
      <c r="P292" s="795"/>
      <c r="Q292" s="795"/>
      <c r="R292" s="903"/>
      <c r="S292" s="788"/>
      <c r="T292" s="788"/>
      <c r="U292" s="788"/>
      <c r="V292" s="788"/>
      <c r="W292" s="788"/>
      <c r="X292" s="788"/>
      <c r="Y292" s="788"/>
      <c r="Z292" s="788"/>
      <c r="AA292" s="788"/>
      <c r="AB292" s="788"/>
      <c r="AC292" s="788"/>
      <c r="AD292" s="789"/>
      <c r="AE292" s="789"/>
      <c r="AF292" s="788"/>
      <c r="AG292" s="788"/>
      <c r="AH292" s="788"/>
      <c r="AI292" s="788"/>
      <c r="AJ292" s="788"/>
      <c r="AK292" s="788"/>
      <c r="AL292" s="788"/>
      <c r="AM292" s="788"/>
      <c r="AN292" s="788"/>
      <c r="AO292" s="788"/>
      <c r="AP292" s="788"/>
      <c r="AQ292" s="788"/>
      <c r="AR292" s="886" t="s">
        <v>1113</v>
      </c>
      <c r="AS292" s="886" t="s">
        <v>30</v>
      </c>
      <c r="AT292" s="788"/>
      <c r="AU292" s="788"/>
      <c r="AV292" s="790"/>
      <c r="AW292" s="788"/>
      <c r="AX292" s="788"/>
      <c r="AY292" s="788"/>
      <c r="AZ292" s="788"/>
      <c r="BA292" s="788"/>
      <c r="BB292" s="788"/>
      <c r="BC292" s="788"/>
      <c r="BD292" s="788"/>
      <c r="BE292" s="788"/>
      <c r="BF292" s="788"/>
      <c r="BG292" s="788"/>
      <c r="BH292" s="788"/>
      <c r="BI292" s="788"/>
      <c r="BJ292" s="788"/>
      <c r="BK292" s="788"/>
      <c r="BL292" s="788"/>
      <c r="BM292" s="788"/>
      <c r="BN292" s="788"/>
      <c r="BO292" s="788"/>
    </row>
    <row r="293" spans="11:67" x14ac:dyDescent="0.25">
      <c r="K293" s="896" t="s">
        <v>5</v>
      </c>
      <c r="L293" s="897" t="s">
        <v>15</v>
      </c>
      <c r="M293" s="795"/>
      <c r="N293" s="898">
        <f>M293*G62</f>
        <v>0</v>
      </c>
      <c r="O293" s="898">
        <v>5</v>
      </c>
      <c r="P293" s="898">
        <f>O293*G62</f>
        <v>5</v>
      </c>
      <c r="Q293" s="898">
        <v>0</v>
      </c>
      <c r="R293" s="899">
        <f>Q293*G62</f>
        <v>0</v>
      </c>
      <c r="S293" s="788"/>
      <c r="T293" s="788"/>
      <c r="U293" s="788"/>
      <c r="V293" s="788"/>
      <c r="W293" s="788"/>
      <c r="X293" s="788"/>
      <c r="Y293" s="788"/>
      <c r="Z293" s="788"/>
      <c r="AA293" s="788"/>
      <c r="AB293" s="788"/>
      <c r="AC293" s="788"/>
      <c r="AD293" s="789"/>
      <c r="AE293" s="789"/>
      <c r="AF293" s="788"/>
      <c r="AG293" s="788"/>
      <c r="AH293" s="788"/>
      <c r="AI293" s="788"/>
      <c r="AJ293" s="788"/>
      <c r="AK293" s="788"/>
      <c r="AL293" s="788"/>
      <c r="AM293" s="788"/>
      <c r="AN293" s="788"/>
      <c r="AO293" s="788"/>
      <c r="AP293" s="900" t="s">
        <v>130</v>
      </c>
      <c r="AQ293" s="788"/>
      <c r="AR293" s="900" t="s">
        <v>231</v>
      </c>
      <c r="AS293" s="900" t="s">
        <v>30</v>
      </c>
      <c r="AT293" s="788"/>
      <c r="AU293" s="788"/>
      <c r="AV293" s="790"/>
      <c r="AW293" s="788"/>
      <c r="AX293" s="788"/>
      <c r="AY293" s="788"/>
      <c r="AZ293" s="788"/>
      <c r="BA293" s="788"/>
      <c r="BB293" s="901">
        <f>IF(L293="základní",I62,0)</f>
        <v>9433.7999999999993</v>
      </c>
      <c r="BC293" s="901">
        <f>IF(L293="snížená",I62,0)</f>
        <v>0</v>
      </c>
      <c r="BD293" s="901">
        <f>IF(L293="zákl. přenesená",I62,0)</f>
        <v>0</v>
      </c>
      <c r="BE293" s="901">
        <f>IF(L293="sníž. přenesená",I62,0)</f>
        <v>0</v>
      </c>
      <c r="BF293" s="901">
        <f>IF(L293="nulová",I62,0)</f>
        <v>0</v>
      </c>
      <c r="BG293" s="886" t="s">
        <v>30</v>
      </c>
      <c r="BH293" s="901">
        <f>ROUND(H62*G62,2)</f>
        <v>9433.7999999999993</v>
      </c>
      <c r="BI293" s="886" t="s">
        <v>84</v>
      </c>
      <c r="BJ293" s="900" t="s">
        <v>442</v>
      </c>
      <c r="BK293" s="788"/>
      <c r="BL293" s="788"/>
      <c r="BM293" s="788"/>
      <c r="BN293" s="788"/>
      <c r="BO293" s="788"/>
    </row>
    <row r="294" spans="11:67" x14ac:dyDescent="0.25">
      <c r="K294" s="902"/>
      <c r="L294" s="795"/>
      <c r="M294" s="795"/>
      <c r="N294" s="795"/>
      <c r="O294" s="795"/>
      <c r="P294" s="795"/>
      <c r="Q294" s="795"/>
      <c r="R294" s="903"/>
      <c r="S294" s="788"/>
      <c r="T294" s="788"/>
      <c r="U294" s="788"/>
      <c r="V294" s="788"/>
      <c r="W294" s="788"/>
      <c r="X294" s="788"/>
      <c r="Y294" s="788"/>
      <c r="Z294" s="788"/>
      <c r="AA294" s="788"/>
      <c r="AB294" s="788"/>
      <c r="AC294" s="788"/>
      <c r="AD294" s="789"/>
      <c r="AE294" s="789"/>
      <c r="AF294" s="788"/>
      <c r="AG294" s="788"/>
      <c r="AH294" s="788"/>
      <c r="AI294" s="788"/>
      <c r="AJ294" s="788"/>
      <c r="AK294" s="788"/>
      <c r="AL294" s="788"/>
      <c r="AM294" s="788"/>
      <c r="AN294" s="788"/>
      <c r="AO294" s="788"/>
      <c r="AP294" s="788"/>
      <c r="AQ294" s="788"/>
      <c r="AR294" s="886" t="s">
        <v>1113</v>
      </c>
      <c r="AS294" s="886" t="s">
        <v>30</v>
      </c>
      <c r="AT294" s="788"/>
      <c r="AU294" s="788"/>
      <c r="AV294" s="790"/>
      <c r="AW294" s="788"/>
      <c r="AX294" s="788"/>
      <c r="AY294" s="788"/>
      <c r="AZ294" s="788"/>
      <c r="BA294" s="788"/>
      <c r="BB294" s="788"/>
      <c r="BC294" s="788"/>
      <c r="BD294" s="788"/>
      <c r="BE294" s="788"/>
      <c r="BF294" s="788"/>
      <c r="BG294" s="788"/>
      <c r="BH294" s="788"/>
      <c r="BI294" s="788"/>
      <c r="BJ294" s="788"/>
      <c r="BK294" s="788"/>
      <c r="BL294" s="788"/>
      <c r="BM294" s="788"/>
      <c r="BN294" s="788"/>
      <c r="BO294" s="788"/>
    </row>
    <row r="295" spans="11:67" x14ac:dyDescent="0.25">
      <c r="K295" s="896" t="s">
        <v>5</v>
      </c>
      <c r="L295" s="897" t="s">
        <v>15</v>
      </c>
      <c r="M295" s="795"/>
      <c r="N295" s="898">
        <f>M295*G64</f>
        <v>0</v>
      </c>
      <c r="O295" s="898">
        <v>3</v>
      </c>
      <c r="P295" s="898">
        <f>O295*G64</f>
        <v>6</v>
      </c>
      <c r="Q295" s="898">
        <v>0</v>
      </c>
      <c r="R295" s="899">
        <f>Q295*G64</f>
        <v>0</v>
      </c>
      <c r="S295" s="788"/>
      <c r="T295" s="788"/>
      <c r="U295" s="788"/>
      <c r="V295" s="788"/>
      <c r="W295" s="788"/>
      <c r="X295" s="788"/>
      <c r="Y295" s="788"/>
      <c r="Z295" s="788"/>
      <c r="AA295" s="788"/>
      <c r="AB295" s="788"/>
      <c r="AC295" s="788"/>
      <c r="AD295" s="789"/>
      <c r="AE295" s="789"/>
      <c r="AF295" s="788"/>
      <c r="AG295" s="788"/>
      <c r="AH295" s="788"/>
      <c r="AI295" s="788"/>
      <c r="AJ295" s="788"/>
      <c r="AK295" s="788"/>
      <c r="AL295" s="788"/>
      <c r="AM295" s="788"/>
      <c r="AN295" s="788"/>
      <c r="AO295" s="788"/>
      <c r="AP295" s="900" t="s">
        <v>130</v>
      </c>
      <c r="AQ295" s="788"/>
      <c r="AR295" s="900" t="s">
        <v>231</v>
      </c>
      <c r="AS295" s="900" t="s">
        <v>30</v>
      </c>
      <c r="AT295" s="788"/>
      <c r="AU295" s="788"/>
      <c r="AV295" s="790"/>
      <c r="AW295" s="788"/>
      <c r="AX295" s="788"/>
      <c r="AY295" s="788"/>
      <c r="AZ295" s="788"/>
      <c r="BA295" s="788"/>
      <c r="BB295" s="901">
        <f>IF(L295="základní",I64,0)</f>
        <v>14754.4</v>
      </c>
      <c r="BC295" s="901">
        <f>IF(L295="snížená",I64,0)</f>
        <v>0</v>
      </c>
      <c r="BD295" s="901">
        <f>IF(L295="zákl. přenesená",I64,0)</f>
        <v>0</v>
      </c>
      <c r="BE295" s="901">
        <f>IF(L295="sníž. přenesená",I64,0)</f>
        <v>0</v>
      </c>
      <c r="BF295" s="901">
        <f>IF(L295="nulová",I64,0)</f>
        <v>0</v>
      </c>
      <c r="BG295" s="886" t="s">
        <v>30</v>
      </c>
      <c r="BH295" s="901">
        <f>ROUND(H64*G64,2)</f>
        <v>14754.4</v>
      </c>
      <c r="BI295" s="886" t="s">
        <v>84</v>
      </c>
      <c r="BJ295" s="900" t="s">
        <v>454</v>
      </c>
      <c r="BK295" s="788"/>
      <c r="BL295" s="788"/>
      <c r="BM295" s="788"/>
      <c r="BN295" s="788"/>
      <c r="BO295" s="788"/>
    </row>
    <row r="296" spans="11:67" x14ac:dyDescent="0.25">
      <c r="K296" s="902"/>
      <c r="L296" s="795"/>
      <c r="M296" s="795"/>
      <c r="N296" s="795"/>
      <c r="O296" s="795"/>
      <c r="P296" s="795"/>
      <c r="Q296" s="795"/>
      <c r="R296" s="903"/>
      <c r="S296" s="788"/>
      <c r="T296" s="788"/>
      <c r="U296" s="788"/>
      <c r="V296" s="788"/>
      <c r="W296" s="788"/>
      <c r="X296" s="788"/>
      <c r="Y296" s="788"/>
      <c r="Z296" s="788"/>
      <c r="AA296" s="788"/>
      <c r="AB296" s="788"/>
      <c r="AC296" s="788"/>
      <c r="AD296" s="789"/>
      <c r="AE296" s="789"/>
      <c r="AF296" s="788"/>
      <c r="AG296" s="788"/>
      <c r="AH296" s="788"/>
      <c r="AI296" s="788"/>
      <c r="AJ296" s="788"/>
      <c r="AK296" s="788"/>
      <c r="AL296" s="788"/>
      <c r="AM296" s="788"/>
      <c r="AN296" s="788"/>
      <c r="AO296" s="788"/>
      <c r="AP296" s="788"/>
      <c r="AQ296" s="788"/>
      <c r="AR296" s="886" t="s">
        <v>1113</v>
      </c>
      <c r="AS296" s="886" t="s">
        <v>30</v>
      </c>
      <c r="AT296" s="788"/>
      <c r="AU296" s="788"/>
      <c r="AV296" s="790"/>
      <c r="AW296" s="788"/>
      <c r="AX296" s="788"/>
      <c r="AY296" s="788"/>
      <c r="AZ296" s="788"/>
      <c r="BA296" s="788"/>
      <c r="BB296" s="788"/>
      <c r="BC296" s="788"/>
      <c r="BD296" s="788"/>
      <c r="BE296" s="788"/>
      <c r="BF296" s="788"/>
      <c r="BG296" s="788"/>
      <c r="BH296" s="788"/>
      <c r="BI296" s="788"/>
      <c r="BJ296" s="788"/>
      <c r="BK296" s="788"/>
      <c r="BL296" s="788"/>
      <c r="BM296" s="788"/>
      <c r="BN296" s="788"/>
      <c r="BO296" s="788"/>
    </row>
    <row r="297" spans="11:67" x14ac:dyDescent="0.25">
      <c r="K297" s="896" t="s">
        <v>5</v>
      </c>
      <c r="L297" s="897" t="s">
        <v>15</v>
      </c>
      <c r="M297" s="795"/>
      <c r="N297" s="898">
        <f>M297*G66</f>
        <v>0</v>
      </c>
      <c r="O297" s="898">
        <v>44</v>
      </c>
      <c r="P297" s="898">
        <f>O297*G66</f>
        <v>44</v>
      </c>
      <c r="Q297" s="898">
        <v>0</v>
      </c>
      <c r="R297" s="899">
        <f>Q297*G66</f>
        <v>0</v>
      </c>
      <c r="S297" s="788"/>
      <c r="T297" s="788"/>
      <c r="U297" s="788"/>
      <c r="V297" s="788"/>
      <c r="W297" s="788"/>
      <c r="X297" s="788"/>
      <c r="Y297" s="788"/>
      <c r="Z297" s="788"/>
      <c r="AA297" s="788"/>
      <c r="AB297" s="788"/>
      <c r="AC297" s="788"/>
      <c r="AD297" s="789"/>
      <c r="AE297" s="789"/>
      <c r="AF297" s="788"/>
      <c r="AG297" s="788"/>
      <c r="AH297" s="788"/>
      <c r="AI297" s="788"/>
      <c r="AJ297" s="788"/>
      <c r="AK297" s="788"/>
      <c r="AL297" s="788"/>
      <c r="AM297" s="788"/>
      <c r="AN297" s="788"/>
      <c r="AO297" s="788"/>
      <c r="AP297" s="900" t="s">
        <v>130</v>
      </c>
      <c r="AQ297" s="788"/>
      <c r="AR297" s="900" t="s">
        <v>231</v>
      </c>
      <c r="AS297" s="900" t="s">
        <v>30</v>
      </c>
      <c r="AT297" s="788"/>
      <c r="AU297" s="788"/>
      <c r="AV297" s="790"/>
      <c r="AW297" s="788"/>
      <c r="AX297" s="788"/>
      <c r="AY297" s="788"/>
      <c r="AZ297" s="788"/>
      <c r="BA297" s="788"/>
      <c r="BB297" s="901">
        <f>IF(L297="základní",I66,0)</f>
        <v>61630.7</v>
      </c>
      <c r="BC297" s="901">
        <f>IF(L297="snížená",I66,0)</f>
        <v>0</v>
      </c>
      <c r="BD297" s="901">
        <f>IF(L297="zákl. přenesená",I66,0)</f>
        <v>0</v>
      </c>
      <c r="BE297" s="901">
        <f>IF(L297="sníž. přenesená",I66,0)</f>
        <v>0</v>
      </c>
      <c r="BF297" s="901">
        <f>IF(L297="nulová",I66,0)</f>
        <v>0</v>
      </c>
      <c r="BG297" s="886" t="s">
        <v>30</v>
      </c>
      <c r="BH297" s="901">
        <f>ROUND(H66*G66,2)</f>
        <v>61630.7</v>
      </c>
      <c r="BI297" s="886" t="s">
        <v>84</v>
      </c>
      <c r="BJ297" s="900" t="s">
        <v>466</v>
      </c>
      <c r="BK297" s="788"/>
      <c r="BL297" s="788"/>
      <c r="BM297" s="788"/>
      <c r="BN297" s="788"/>
      <c r="BO297" s="788"/>
    </row>
    <row r="298" spans="11:67" x14ac:dyDescent="0.25">
      <c r="K298" s="902"/>
      <c r="L298" s="795"/>
      <c r="M298" s="795"/>
      <c r="N298" s="795"/>
      <c r="O298" s="795"/>
      <c r="P298" s="795"/>
      <c r="Q298" s="795"/>
      <c r="R298" s="903"/>
      <c r="S298" s="788"/>
      <c r="T298" s="788"/>
      <c r="U298" s="788"/>
      <c r="V298" s="788"/>
      <c r="W298" s="788"/>
      <c r="X298" s="788"/>
      <c r="Y298" s="788"/>
      <c r="Z298" s="788"/>
      <c r="AA298" s="788"/>
      <c r="AB298" s="788"/>
      <c r="AC298" s="788"/>
      <c r="AD298" s="789"/>
      <c r="AE298" s="789"/>
      <c r="AF298" s="788"/>
      <c r="AG298" s="788"/>
      <c r="AH298" s="788"/>
      <c r="AI298" s="788"/>
      <c r="AJ298" s="788"/>
      <c r="AK298" s="788"/>
      <c r="AL298" s="788"/>
      <c r="AM298" s="788"/>
      <c r="AN298" s="788"/>
      <c r="AO298" s="788"/>
      <c r="AP298" s="788"/>
      <c r="AQ298" s="788"/>
      <c r="AR298" s="886" t="s">
        <v>1113</v>
      </c>
      <c r="AS298" s="886" t="s">
        <v>30</v>
      </c>
      <c r="AT298" s="788"/>
      <c r="AU298" s="788"/>
      <c r="AV298" s="790"/>
      <c r="AW298" s="788"/>
      <c r="AX298" s="788"/>
      <c r="AY298" s="788"/>
      <c r="AZ298" s="788"/>
      <c r="BA298" s="788"/>
      <c r="BB298" s="788"/>
      <c r="BC298" s="788"/>
      <c r="BD298" s="788"/>
      <c r="BE298" s="788"/>
      <c r="BF298" s="788"/>
      <c r="BG298" s="788"/>
      <c r="BH298" s="788"/>
      <c r="BI298" s="788"/>
      <c r="BJ298" s="788"/>
      <c r="BK298" s="788"/>
      <c r="BL298" s="788"/>
      <c r="BM298" s="788"/>
      <c r="BN298" s="788"/>
      <c r="BO298" s="788"/>
    </row>
    <row r="299" spans="11:67" x14ac:dyDescent="0.25">
      <c r="K299" s="896" t="s">
        <v>5</v>
      </c>
      <c r="L299" s="897" t="s">
        <v>15</v>
      </c>
      <c r="M299" s="795"/>
      <c r="N299" s="898">
        <f>M299*G68</f>
        <v>0</v>
      </c>
      <c r="O299" s="898">
        <v>13</v>
      </c>
      <c r="P299" s="898">
        <f>O299*G68</f>
        <v>13</v>
      </c>
      <c r="Q299" s="898">
        <v>0</v>
      </c>
      <c r="R299" s="899">
        <f>Q299*G68</f>
        <v>0</v>
      </c>
      <c r="S299" s="788"/>
      <c r="T299" s="788"/>
      <c r="U299" s="788"/>
      <c r="V299" s="788"/>
      <c r="W299" s="788"/>
      <c r="X299" s="788"/>
      <c r="Y299" s="788"/>
      <c r="Z299" s="788"/>
      <c r="AA299" s="788"/>
      <c r="AB299" s="788"/>
      <c r="AC299" s="788"/>
      <c r="AD299" s="789"/>
      <c r="AE299" s="789"/>
      <c r="AF299" s="788"/>
      <c r="AG299" s="788"/>
      <c r="AH299" s="788"/>
      <c r="AI299" s="788"/>
      <c r="AJ299" s="788"/>
      <c r="AK299" s="788"/>
      <c r="AL299" s="788"/>
      <c r="AM299" s="788"/>
      <c r="AN299" s="788"/>
      <c r="AO299" s="788"/>
      <c r="AP299" s="900" t="s">
        <v>130</v>
      </c>
      <c r="AQ299" s="788"/>
      <c r="AR299" s="900" t="s">
        <v>231</v>
      </c>
      <c r="AS299" s="900" t="s">
        <v>30</v>
      </c>
      <c r="AT299" s="788"/>
      <c r="AU299" s="788"/>
      <c r="AV299" s="790"/>
      <c r="AW299" s="788"/>
      <c r="AX299" s="788"/>
      <c r="AY299" s="788"/>
      <c r="AZ299" s="788"/>
      <c r="BA299" s="788"/>
      <c r="BB299" s="901">
        <f>IF(L299="základní",I68,0)</f>
        <v>22730.6</v>
      </c>
      <c r="BC299" s="901">
        <f>IF(L299="snížená",I68,0)</f>
        <v>0</v>
      </c>
      <c r="BD299" s="901">
        <f>IF(L299="zákl. přenesená",I68,0)</f>
        <v>0</v>
      </c>
      <c r="BE299" s="901">
        <f>IF(L299="sníž. přenesená",I68,0)</f>
        <v>0</v>
      </c>
      <c r="BF299" s="901">
        <f>IF(L299="nulová",I68,0)</f>
        <v>0</v>
      </c>
      <c r="BG299" s="886" t="s">
        <v>30</v>
      </c>
      <c r="BH299" s="901">
        <f>ROUND(H68*G68,2)</f>
        <v>22730.6</v>
      </c>
      <c r="BI299" s="886" t="s">
        <v>84</v>
      </c>
      <c r="BJ299" s="900" t="s">
        <v>485</v>
      </c>
      <c r="BK299" s="788"/>
      <c r="BL299" s="788"/>
      <c r="BM299" s="788"/>
      <c r="BN299" s="788"/>
      <c r="BO299" s="788"/>
    </row>
    <row r="300" spans="11:67" x14ac:dyDescent="0.25">
      <c r="K300" s="902"/>
      <c r="L300" s="795"/>
      <c r="M300" s="795"/>
      <c r="N300" s="795"/>
      <c r="O300" s="795"/>
      <c r="P300" s="795"/>
      <c r="Q300" s="795"/>
      <c r="R300" s="903"/>
      <c r="S300" s="788"/>
      <c r="T300" s="788"/>
      <c r="U300" s="788"/>
      <c r="V300" s="788"/>
      <c r="W300" s="788"/>
      <c r="X300" s="788"/>
      <c r="Y300" s="788"/>
      <c r="Z300" s="788"/>
      <c r="AA300" s="788"/>
      <c r="AB300" s="788"/>
      <c r="AC300" s="788"/>
      <c r="AD300" s="789"/>
      <c r="AE300" s="789"/>
      <c r="AF300" s="788"/>
      <c r="AG300" s="788"/>
      <c r="AH300" s="788"/>
      <c r="AI300" s="788"/>
      <c r="AJ300" s="788"/>
      <c r="AK300" s="788"/>
      <c r="AL300" s="788"/>
      <c r="AM300" s="788"/>
      <c r="AN300" s="788"/>
      <c r="AO300" s="788"/>
      <c r="AP300" s="788"/>
      <c r="AQ300" s="788"/>
      <c r="AR300" s="886" t="s">
        <v>1113</v>
      </c>
      <c r="AS300" s="886" t="s">
        <v>30</v>
      </c>
      <c r="AT300" s="788"/>
      <c r="AU300" s="788"/>
      <c r="AV300" s="790"/>
      <c r="AW300" s="788"/>
      <c r="AX300" s="788"/>
      <c r="AY300" s="788"/>
      <c r="AZ300" s="788"/>
      <c r="BA300" s="788"/>
      <c r="BB300" s="788"/>
      <c r="BC300" s="788"/>
      <c r="BD300" s="788"/>
      <c r="BE300" s="788"/>
      <c r="BF300" s="788"/>
      <c r="BG300" s="788"/>
      <c r="BH300" s="788"/>
      <c r="BI300" s="788"/>
      <c r="BJ300" s="788"/>
      <c r="BK300" s="788"/>
      <c r="BL300" s="788"/>
      <c r="BM300" s="788"/>
      <c r="BN300" s="788"/>
      <c r="BO300" s="788"/>
    </row>
    <row r="301" spans="11:67" x14ac:dyDescent="0.25">
      <c r="K301" s="896" t="s">
        <v>5</v>
      </c>
      <c r="L301" s="897" t="s">
        <v>15</v>
      </c>
      <c r="M301" s="795"/>
      <c r="N301" s="898">
        <f>M301*G70</f>
        <v>0</v>
      </c>
      <c r="O301" s="898">
        <v>8</v>
      </c>
      <c r="P301" s="898">
        <f>O301*G70</f>
        <v>8</v>
      </c>
      <c r="Q301" s="898">
        <v>0</v>
      </c>
      <c r="R301" s="899">
        <f>Q301*G70</f>
        <v>0</v>
      </c>
      <c r="S301" s="788"/>
      <c r="T301" s="788"/>
      <c r="U301" s="788"/>
      <c r="V301" s="788"/>
      <c r="W301" s="788"/>
      <c r="X301" s="788"/>
      <c r="Y301" s="788"/>
      <c r="Z301" s="788"/>
      <c r="AA301" s="788"/>
      <c r="AB301" s="788"/>
      <c r="AC301" s="788"/>
      <c r="AD301" s="789"/>
      <c r="AE301" s="789"/>
      <c r="AF301" s="788"/>
      <c r="AG301" s="788"/>
      <c r="AH301" s="788"/>
      <c r="AI301" s="788"/>
      <c r="AJ301" s="788"/>
      <c r="AK301" s="788"/>
      <c r="AL301" s="788"/>
      <c r="AM301" s="788"/>
      <c r="AN301" s="788"/>
      <c r="AO301" s="788"/>
      <c r="AP301" s="900" t="s">
        <v>130</v>
      </c>
      <c r="AQ301" s="788"/>
      <c r="AR301" s="900" t="s">
        <v>231</v>
      </c>
      <c r="AS301" s="900" t="s">
        <v>30</v>
      </c>
      <c r="AT301" s="788"/>
      <c r="AU301" s="788"/>
      <c r="AV301" s="790"/>
      <c r="AW301" s="788"/>
      <c r="AX301" s="788"/>
      <c r="AY301" s="788"/>
      <c r="AZ301" s="788"/>
      <c r="BA301" s="788"/>
      <c r="BB301" s="901">
        <f>IF(L301="základní",I70,0)</f>
        <v>31500.1</v>
      </c>
      <c r="BC301" s="901">
        <f>IF(L301="snížená",I70,0)</f>
        <v>0</v>
      </c>
      <c r="BD301" s="901">
        <f>IF(L301="zákl. přenesená",I70,0)</f>
        <v>0</v>
      </c>
      <c r="BE301" s="901">
        <f>IF(L301="sníž. přenesená",I70,0)</f>
        <v>0</v>
      </c>
      <c r="BF301" s="901">
        <f>IF(L301="nulová",I70,0)</f>
        <v>0</v>
      </c>
      <c r="BG301" s="886" t="s">
        <v>30</v>
      </c>
      <c r="BH301" s="901">
        <f>ROUND(H70*G70,2)</f>
        <v>31500.1</v>
      </c>
      <c r="BI301" s="886" t="s">
        <v>84</v>
      </c>
      <c r="BJ301" s="900" t="s">
        <v>500</v>
      </c>
      <c r="BK301" s="788"/>
      <c r="BL301" s="788"/>
      <c r="BM301" s="788"/>
      <c r="BN301" s="788"/>
      <c r="BO301" s="788"/>
    </row>
    <row r="302" spans="11:67" x14ac:dyDescent="0.25">
      <c r="K302" s="896" t="s">
        <v>5</v>
      </c>
      <c r="L302" s="897" t="s">
        <v>15</v>
      </c>
      <c r="M302" s="795"/>
      <c r="N302" s="898">
        <f>M302*G71</f>
        <v>0</v>
      </c>
      <c r="O302" s="898">
        <v>211</v>
      </c>
      <c r="P302" s="898">
        <f>O302*G71</f>
        <v>211</v>
      </c>
      <c r="Q302" s="898">
        <v>0</v>
      </c>
      <c r="R302" s="899">
        <f>Q302*G71</f>
        <v>0</v>
      </c>
      <c r="S302" s="788"/>
      <c r="T302" s="788"/>
      <c r="U302" s="788"/>
      <c r="V302" s="788"/>
      <c r="W302" s="788"/>
      <c r="X302" s="788"/>
      <c r="Y302" s="788"/>
      <c r="Z302" s="788"/>
      <c r="AA302" s="788"/>
      <c r="AB302" s="788"/>
      <c r="AC302" s="788"/>
      <c r="AD302" s="789"/>
      <c r="AE302" s="789"/>
      <c r="AF302" s="788"/>
      <c r="AG302" s="788"/>
      <c r="AH302" s="788"/>
      <c r="AI302" s="788"/>
      <c r="AJ302" s="788"/>
      <c r="AK302" s="788"/>
      <c r="AL302" s="788"/>
      <c r="AM302" s="788"/>
      <c r="AN302" s="788"/>
      <c r="AO302" s="788"/>
      <c r="AP302" s="900" t="s">
        <v>130</v>
      </c>
      <c r="AQ302" s="788"/>
      <c r="AR302" s="900" t="s">
        <v>231</v>
      </c>
      <c r="AS302" s="900" t="s">
        <v>30</v>
      </c>
      <c r="AT302" s="788"/>
      <c r="AU302" s="788"/>
      <c r="AV302" s="790"/>
      <c r="AW302" s="788"/>
      <c r="AX302" s="788"/>
      <c r="AY302" s="788"/>
      <c r="AZ302" s="788"/>
      <c r="BA302" s="788"/>
      <c r="BB302" s="901">
        <f>IF(L302="základní",I71,0)</f>
        <v>203913.7</v>
      </c>
      <c r="BC302" s="901">
        <f>IF(L302="snížená",I71,0)</f>
        <v>0</v>
      </c>
      <c r="BD302" s="901">
        <f>IF(L302="zákl. přenesená",I71,0)</f>
        <v>0</v>
      </c>
      <c r="BE302" s="901">
        <f>IF(L302="sníž. přenesená",I71,0)</f>
        <v>0</v>
      </c>
      <c r="BF302" s="901">
        <f>IF(L302="nulová",I71,0)</f>
        <v>0</v>
      </c>
      <c r="BG302" s="886" t="s">
        <v>30</v>
      </c>
      <c r="BH302" s="901">
        <f>ROUND(H71*G71,2)</f>
        <v>203913.7</v>
      </c>
      <c r="BI302" s="886" t="s">
        <v>84</v>
      </c>
      <c r="BJ302" s="900" t="s">
        <v>511</v>
      </c>
      <c r="BK302" s="788"/>
      <c r="BL302" s="788"/>
      <c r="BM302" s="788"/>
      <c r="BN302" s="788"/>
      <c r="BO302" s="788"/>
    </row>
    <row r="303" spans="11:67" x14ac:dyDescent="0.25">
      <c r="K303" s="902"/>
      <c r="L303" s="795"/>
      <c r="M303" s="795"/>
      <c r="N303" s="795"/>
      <c r="O303" s="795"/>
      <c r="P303" s="795"/>
      <c r="Q303" s="795"/>
      <c r="R303" s="903"/>
      <c r="S303" s="788"/>
      <c r="T303" s="788"/>
      <c r="U303" s="788"/>
      <c r="V303" s="788"/>
      <c r="W303" s="788"/>
      <c r="X303" s="788"/>
      <c r="Y303" s="788"/>
      <c r="Z303" s="788"/>
      <c r="AA303" s="788"/>
      <c r="AB303" s="788"/>
      <c r="AC303" s="788"/>
      <c r="AD303" s="789"/>
      <c r="AE303" s="789"/>
      <c r="AF303" s="788"/>
      <c r="AG303" s="788"/>
      <c r="AH303" s="788"/>
      <c r="AI303" s="788"/>
      <c r="AJ303" s="788"/>
      <c r="AK303" s="788"/>
      <c r="AL303" s="788"/>
      <c r="AM303" s="788"/>
      <c r="AN303" s="788"/>
      <c r="AO303" s="788"/>
      <c r="AP303" s="788"/>
      <c r="AQ303" s="788"/>
      <c r="AR303" s="886" t="s">
        <v>1113</v>
      </c>
      <c r="AS303" s="886" t="s">
        <v>30</v>
      </c>
      <c r="AT303" s="788"/>
      <c r="AU303" s="788"/>
      <c r="AV303" s="790"/>
      <c r="AW303" s="788"/>
      <c r="AX303" s="788"/>
      <c r="AY303" s="788"/>
      <c r="AZ303" s="788"/>
      <c r="BA303" s="788"/>
      <c r="BB303" s="788"/>
      <c r="BC303" s="788"/>
      <c r="BD303" s="788"/>
      <c r="BE303" s="788"/>
      <c r="BF303" s="788"/>
      <c r="BG303" s="788"/>
      <c r="BH303" s="788"/>
      <c r="BI303" s="788"/>
      <c r="BJ303" s="788"/>
      <c r="BK303" s="788"/>
      <c r="BL303" s="788"/>
      <c r="BM303" s="788"/>
      <c r="BN303" s="788"/>
      <c r="BO303" s="788"/>
    </row>
    <row r="304" spans="11:67" x14ac:dyDescent="0.25">
      <c r="K304" s="896" t="s">
        <v>5</v>
      </c>
      <c r="L304" s="897" t="s">
        <v>15</v>
      </c>
      <c r="M304" s="795"/>
      <c r="N304" s="898">
        <f>M304*G73</f>
        <v>0</v>
      </c>
      <c r="O304" s="898">
        <v>12</v>
      </c>
      <c r="P304" s="898">
        <f>O304*G73</f>
        <v>12</v>
      </c>
      <c r="Q304" s="898">
        <v>0</v>
      </c>
      <c r="R304" s="899">
        <f>Q304*G73</f>
        <v>0</v>
      </c>
      <c r="S304" s="788"/>
      <c r="T304" s="788"/>
      <c r="U304" s="788"/>
      <c r="V304" s="788"/>
      <c r="W304" s="788"/>
      <c r="X304" s="788"/>
      <c r="Y304" s="788"/>
      <c r="Z304" s="788"/>
      <c r="AA304" s="788"/>
      <c r="AB304" s="788"/>
      <c r="AC304" s="788"/>
      <c r="AD304" s="789"/>
      <c r="AE304" s="789"/>
      <c r="AF304" s="788"/>
      <c r="AG304" s="788"/>
      <c r="AH304" s="788"/>
      <c r="AI304" s="788"/>
      <c r="AJ304" s="788"/>
      <c r="AK304" s="788"/>
      <c r="AL304" s="788"/>
      <c r="AM304" s="788"/>
      <c r="AN304" s="788"/>
      <c r="AO304" s="788"/>
      <c r="AP304" s="900" t="s">
        <v>130</v>
      </c>
      <c r="AQ304" s="788"/>
      <c r="AR304" s="900" t="s">
        <v>231</v>
      </c>
      <c r="AS304" s="900" t="s">
        <v>30</v>
      </c>
      <c r="AT304" s="788"/>
      <c r="AU304" s="788"/>
      <c r="AV304" s="790"/>
      <c r="AW304" s="788"/>
      <c r="AX304" s="788"/>
      <c r="AY304" s="788"/>
      <c r="AZ304" s="788"/>
      <c r="BA304" s="788"/>
      <c r="BB304" s="901">
        <f>IF(L304="základní",I73,0)</f>
        <v>185652.8</v>
      </c>
      <c r="BC304" s="901">
        <f>IF(L304="snížená",I73,0)</f>
        <v>0</v>
      </c>
      <c r="BD304" s="901">
        <f>IF(L304="zákl. přenesená",I73,0)</f>
        <v>0</v>
      </c>
      <c r="BE304" s="901">
        <f>IF(L304="sníž. přenesená",I73,0)</f>
        <v>0</v>
      </c>
      <c r="BF304" s="901">
        <f>IF(L304="nulová",I73,0)</f>
        <v>0</v>
      </c>
      <c r="BG304" s="886" t="s">
        <v>30</v>
      </c>
      <c r="BH304" s="901">
        <f>ROUND(H73*G73,2)</f>
        <v>185652.8</v>
      </c>
      <c r="BI304" s="886" t="s">
        <v>84</v>
      </c>
      <c r="BJ304" s="900" t="s">
        <v>524</v>
      </c>
      <c r="BK304" s="788"/>
      <c r="BL304" s="788"/>
      <c r="BM304" s="788"/>
      <c r="BN304" s="788"/>
      <c r="BO304" s="788"/>
    </row>
    <row r="305" spans="11:67" x14ac:dyDescent="0.25">
      <c r="K305" s="902"/>
      <c r="L305" s="795"/>
      <c r="M305" s="795"/>
      <c r="N305" s="795"/>
      <c r="O305" s="795"/>
      <c r="P305" s="795"/>
      <c r="Q305" s="795"/>
      <c r="R305" s="903"/>
      <c r="S305" s="788"/>
      <c r="T305" s="788"/>
      <c r="U305" s="788"/>
      <c r="V305" s="788"/>
      <c r="W305" s="788"/>
      <c r="X305" s="788"/>
      <c r="Y305" s="788"/>
      <c r="Z305" s="788"/>
      <c r="AA305" s="788"/>
      <c r="AB305" s="788"/>
      <c r="AC305" s="788"/>
      <c r="AD305" s="789"/>
      <c r="AE305" s="789"/>
      <c r="AF305" s="788"/>
      <c r="AG305" s="788"/>
      <c r="AH305" s="788"/>
      <c r="AI305" s="788"/>
      <c r="AJ305" s="788"/>
      <c r="AK305" s="788"/>
      <c r="AL305" s="788"/>
      <c r="AM305" s="788"/>
      <c r="AN305" s="788"/>
      <c r="AO305" s="788"/>
      <c r="AP305" s="788"/>
      <c r="AQ305" s="788"/>
      <c r="AR305" s="886" t="s">
        <v>1113</v>
      </c>
      <c r="AS305" s="886" t="s">
        <v>30</v>
      </c>
      <c r="AT305" s="788"/>
      <c r="AU305" s="788"/>
      <c r="AV305" s="790"/>
      <c r="AW305" s="788"/>
      <c r="AX305" s="788"/>
      <c r="AY305" s="788"/>
      <c r="AZ305" s="788"/>
      <c r="BA305" s="788"/>
      <c r="BB305" s="788"/>
      <c r="BC305" s="788"/>
      <c r="BD305" s="788"/>
      <c r="BE305" s="788"/>
      <c r="BF305" s="788"/>
      <c r="BG305" s="788"/>
      <c r="BH305" s="788"/>
      <c r="BI305" s="788"/>
      <c r="BJ305" s="788"/>
      <c r="BK305" s="788"/>
      <c r="BL305" s="788"/>
      <c r="BM305" s="788"/>
      <c r="BN305" s="788"/>
      <c r="BO305" s="788"/>
    </row>
    <row r="306" spans="11:67" x14ac:dyDescent="0.25">
      <c r="K306" s="888"/>
      <c r="L306" s="826"/>
      <c r="M306" s="826"/>
      <c r="N306" s="889">
        <f>SUM(N307:N337)</f>
        <v>0</v>
      </c>
      <c r="O306" s="826"/>
      <c r="P306" s="889">
        <f>SUM(P307:P337)</f>
        <v>1010</v>
      </c>
      <c r="Q306" s="826"/>
      <c r="R306" s="890">
        <f>SUM(R307:R337)</f>
        <v>0</v>
      </c>
      <c r="S306" s="834"/>
      <c r="T306" s="834"/>
      <c r="U306" s="834"/>
      <c r="V306" s="834"/>
      <c r="W306" s="834"/>
      <c r="X306" s="834"/>
      <c r="Y306" s="834"/>
      <c r="Z306" s="834"/>
      <c r="AA306" s="834"/>
      <c r="AB306" s="834"/>
      <c r="AC306" s="834"/>
      <c r="AD306" s="891"/>
      <c r="AE306" s="891"/>
      <c r="AF306" s="834"/>
      <c r="AG306" s="834"/>
      <c r="AH306" s="834"/>
      <c r="AI306" s="834"/>
      <c r="AJ306" s="834"/>
      <c r="AK306" s="834"/>
      <c r="AL306" s="834"/>
      <c r="AM306" s="834"/>
      <c r="AN306" s="834"/>
      <c r="AO306" s="834"/>
      <c r="AP306" s="892" t="s">
        <v>30</v>
      </c>
      <c r="AQ306" s="834"/>
      <c r="AR306" s="893" t="s">
        <v>26</v>
      </c>
      <c r="AS306" s="893" t="s">
        <v>27</v>
      </c>
      <c r="AT306" s="834"/>
      <c r="AU306" s="834"/>
      <c r="AV306" s="894"/>
      <c r="AW306" s="834"/>
      <c r="AX306" s="834"/>
      <c r="AY306" s="834"/>
      <c r="AZ306" s="834"/>
      <c r="BA306" s="834"/>
      <c r="BB306" s="834"/>
      <c r="BC306" s="834"/>
      <c r="BD306" s="834"/>
      <c r="BE306" s="834"/>
      <c r="BF306" s="834"/>
      <c r="BG306" s="834"/>
      <c r="BH306" s="895">
        <f>SUM(BH307:BH337)</f>
        <v>651226.80000000016</v>
      </c>
      <c r="BI306" s="834"/>
      <c r="BJ306" s="834"/>
      <c r="BK306" s="834"/>
      <c r="BL306" s="834"/>
      <c r="BM306" s="834"/>
      <c r="BN306" s="834"/>
      <c r="BO306" s="834"/>
    </row>
    <row r="307" spans="11:67" x14ac:dyDescent="0.25">
      <c r="K307" s="896" t="s">
        <v>5</v>
      </c>
      <c r="L307" s="897" t="s">
        <v>15</v>
      </c>
      <c r="M307" s="795"/>
      <c r="N307" s="898">
        <f>M307*G78</f>
        <v>0</v>
      </c>
      <c r="O307" s="898">
        <v>106</v>
      </c>
      <c r="P307" s="898">
        <f>O307*G78</f>
        <v>212</v>
      </c>
      <c r="Q307" s="898">
        <v>0</v>
      </c>
      <c r="R307" s="899">
        <f>Q307*G78</f>
        <v>0</v>
      </c>
      <c r="S307" s="788"/>
      <c r="T307" s="788"/>
      <c r="U307" s="788"/>
      <c r="V307" s="788"/>
      <c r="W307" s="788"/>
      <c r="X307" s="788"/>
      <c r="Y307" s="788"/>
      <c r="Z307" s="788"/>
      <c r="AA307" s="788"/>
      <c r="AB307" s="788"/>
      <c r="AC307" s="788"/>
      <c r="AD307" s="789"/>
      <c r="AE307" s="789"/>
      <c r="AF307" s="788"/>
      <c r="AG307" s="788"/>
      <c r="AH307" s="788"/>
      <c r="AI307" s="788"/>
      <c r="AJ307" s="788"/>
      <c r="AK307" s="788"/>
      <c r="AL307" s="788"/>
      <c r="AM307" s="788"/>
      <c r="AN307" s="788"/>
      <c r="AO307" s="788"/>
      <c r="AP307" s="900" t="s">
        <v>130</v>
      </c>
      <c r="AQ307" s="788"/>
      <c r="AR307" s="900" t="s">
        <v>231</v>
      </c>
      <c r="AS307" s="900" t="s">
        <v>30</v>
      </c>
      <c r="AT307" s="788"/>
      <c r="AU307" s="788"/>
      <c r="AV307" s="790"/>
      <c r="AW307" s="788"/>
      <c r="AX307" s="788"/>
      <c r="AY307" s="788"/>
      <c r="AZ307" s="788"/>
      <c r="BA307" s="788"/>
      <c r="BB307" s="901">
        <f>IF(L307="základní",I78,0)</f>
        <v>87096</v>
      </c>
      <c r="BC307" s="901">
        <f>IF(L307="snížená",I78,0)</f>
        <v>0</v>
      </c>
      <c r="BD307" s="901">
        <f>IF(L307="zákl. přenesená",I78,0)</f>
        <v>0</v>
      </c>
      <c r="BE307" s="901">
        <f>IF(L307="sníž. přenesená",I78,0)</f>
        <v>0</v>
      </c>
      <c r="BF307" s="901">
        <f>IF(L307="nulová",I78,0)</f>
        <v>0</v>
      </c>
      <c r="BG307" s="886" t="s">
        <v>30</v>
      </c>
      <c r="BH307" s="901">
        <f>ROUND(H78*G78,2)</f>
        <v>87096</v>
      </c>
      <c r="BI307" s="886" t="s">
        <v>84</v>
      </c>
      <c r="BJ307" s="900" t="s">
        <v>537</v>
      </c>
      <c r="BK307" s="788"/>
      <c r="BL307" s="788"/>
      <c r="BM307" s="788"/>
      <c r="BN307" s="788"/>
      <c r="BO307" s="788"/>
    </row>
    <row r="308" spans="11:67" x14ac:dyDescent="0.25">
      <c r="K308" s="902"/>
      <c r="L308" s="795"/>
      <c r="M308" s="795"/>
      <c r="N308" s="795"/>
      <c r="O308" s="795"/>
      <c r="P308" s="795"/>
      <c r="Q308" s="795"/>
      <c r="R308" s="903"/>
      <c r="S308" s="788"/>
      <c r="T308" s="788"/>
      <c r="U308" s="788"/>
      <c r="V308" s="788"/>
      <c r="W308" s="788"/>
      <c r="X308" s="788"/>
      <c r="Y308" s="788"/>
      <c r="Z308" s="788"/>
      <c r="AA308" s="788"/>
      <c r="AB308" s="788"/>
      <c r="AC308" s="788"/>
      <c r="AD308" s="789"/>
      <c r="AE308" s="789"/>
      <c r="AF308" s="788"/>
      <c r="AG308" s="788"/>
      <c r="AH308" s="788"/>
      <c r="AI308" s="788"/>
      <c r="AJ308" s="788"/>
      <c r="AK308" s="788"/>
      <c r="AL308" s="788"/>
      <c r="AM308" s="788"/>
      <c r="AN308" s="788"/>
      <c r="AO308" s="788"/>
      <c r="AP308" s="788"/>
      <c r="AQ308" s="788"/>
      <c r="AR308" s="886" t="s">
        <v>1113</v>
      </c>
      <c r="AS308" s="886" t="s">
        <v>30</v>
      </c>
      <c r="AT308" s="788"/>
      <c r="AU308" s="788"/>
      <c r="AV308" s="790"/>
      <c r="AW308" s="788"/>
      <c r="AX308" s="788"/>
      <c r="AY308" s="788"/>
      <c r="AZ308" s="788"/>
      <c r="BA308" s="788"/>
      <c r="BB308" s="788"/>
      <c r="BC308" s="788"/>
      <c r="BD308" s="788"/>
      <c r="BE308" s="788"/>
      <c r="BF308" s="788"/>
      <c r="BG308" s="788"/>
      <c r="BH308" s="788"/>
      <c r="BI308" s="788"/>
      <c r="BJ308" s="788"/>
      <c r="BK308" s="788"/>
      <c r="BL308" s="788"/>
      <c r="BM308" s="788"/>
      <c r="BN308" s="788"/>
      <c r="BO308" s="788"/>
    </row>
    <row r="309" spans="11:67" x14ac:dyDescent="0.25">
      <c r="K309" s="896" t="s">
        <v>5</v>
      </c>
      <c r="L309" s="897" t="s">
        <v>15</v>
      </c>
      <c r="M309" s="795"/>
      <c r="N309" s="898">
        <f>M309*G80</f>
        <v>0</v>
      </c>
      <c r="O309" s="898">
        <v>28</v>
      </c>
      <c r="P309" s="898">
        <f>O309*G80</f>
        <v>28</v>
      </c>
      <c r="Q309" s="898">
        <v>0</v>
      </c>
      <c r="R309" s="899">
        <f>Q309*G80</f>
        <v>0</v>
      </c>
      <c r="S309" s="788"/>
      <c r="T309" s="788"/>
      <c r="U309" s="788"/>
      <c r="V309" s="788"/>
      <c r="W309" s="788"/>
      <c r="X309" s="788"/>
      <c r="Y309" s="788"/>
      <c r="Z309" s="788"/>
      <c r="AA309" s="788"/>
      <c r="AB309" s="788"/>
      <c r="AC309" s="788"/>
      <c r="AD309" s="789"/>
      <c r="AE309" s="789"/>
      <c r="AF309" s="788"/>
      <c r="AG309" s="788"/>
      <c r="AH309" s="788"/>
      <c r="AI309" s="788"/>
      <c r="AJ309" s="788"/>
      <c r="AK309" s="788"/>
      <c r="AL309" s="788"/>
      <c r="AM309" s="788"/>
      <c r="AN309" s="788"/>
      <c r="AO309" s="788"/>
      <c r="AP309" s="900" t="s">
        <v>130</v>
      </c>
      <c r="AQ309" s="788"/>
      <c r="AR309" s="900" t="s">
        <v>231</v>
      </c>
      <c r="AS309" s="900" t="s">
        <v>30</v>
      </c>
      <c r="AT309" s="788"/>
      <c r="AU309" s="788"/>
      <c r="AV309" s="790"/>
      <c r="AW309" s="788"/>
      <c r="AX309" s="788"/>
      <c r="AY309" s="788"/>
      <c r="AZ309" s="788"/>
      <c r="BA309" s="788"/>
      <c r="BB309" s="901">
        <f>IF(L309="základní",I80,0)</f>
        <v>17622.900000000001</v>
      </c>
      <c r="BC309" s="901">
        <f>IF(L309="snížená",I80,0)</f>
        <v>0</v>
      </c>
      <c r="BD309" s="901">
        <f>IF(L309="zákl. přenesená",I80,0)</f>
        <v>0</v>
      </c>
      <c r="BE309" s="901">
        <f>IF(L309="sníž. přenesená",I80,0)</f>
        <v>0</v>
      </c>
      <c r="BF309" s="901">
        <f>IF(L309="nulová",I80,0)</f>
        <v>0</v>
      </c>
      <c r="BG309" s="886" t="s">
        <v>30</v>
      </c>
      <c r="BH309" s="901">
        <f>ROUND(H80*G80,2)</f>
        <v>17622.900000000001</v>
      </c>
      <c r="BI309" s="886" t="s">
        <v>84</v>
      </c>
      <c r="BJ309" s="900" t="s">
        <v>549</v>
      </c>
      <c r="BK309" s="788"/>
      <c r="BL309" s="788"/>
      <c r="BM309" s="788"/>
      <c r="BN309" s="788"/>
      <c r="BO309" s="788"/>
    </row>
    <row r="310" spans="11:67" x14ac:dyDescent="0.25">
      <c r="K310" s="896" t="s">
        <v>5</v>
      </c>
      <c r="L310" s="897" t="s">
        <v>15</v>
      </c>
      <c r="M310" s="795"/>
      <c r="N310" s="898">
        <f>M310*G81</f>
        <v>0</v>
      </c>
      <c r="O310" s="898">
        <v>88</v>
      </c>
      <c r="P310" s="898">
        <f>O310*G81</f>
        <v>88</v>
      </c>
      <c r="Q310" s="898">
        <v>0</v>
      </c>
      <c r="R310" s="899">
        <f>Q310*G81</f>
        <v>0</v>
      </c>
      <c r="S310" s="788"/>
      <c r="T310" s="788"/>
      <c r="U310" s="788"/>
      <c r="V310" s="788"/>
      <c r="W310" s="788"/>
      <c r="X310" s="788"/>
      <c r="Y310" s="788"/>
      <c r="Z310" s="788"/>
      <c r="AA310" s="788"/>
      <c r="AB310" s="788"/>
      <c r="AC310" s="788"/>
      <c r="AD310" s="789"/>
      <c r="AE310" s="789"/>
      <c r="AF310" s="788"/>
      <c r="AG310" s="788"/>
      <c r="AH310" s="788"/>
      <c r="AI310" s="788"/>
      <c r="AJ310" s="788"/>
      <c r="AK310" s="788"/>
      <c r="AL310" s="788"/>
      <c r="AM310" s="788"/>
      <c r="AN310" s="788"/>
      <c r="AO310" s="788"/>
      <c r="AP310" s="900" t="s">
        <v>130</v>
      </c>
      <c r="AQ310" s="788"/>
      <c r="AR310" s="900" t="s">
        <v>231</v>
      </c>
      <c r="AS310" s="900" t="s">
        <v>30</v>
      </c>
      <c r="AT310" s="788"/>
      <c r="AU310" s="788"/>
      <c r="AV310" s="790"/>
      <c r="AW310" s="788"/>
      <c r="AX310" s="788"/>
      <c r="AY310" s="788"/>
      <c r="AZ310" s="788"/>
      <c r="BA310" s="788"/>
      <c r="BB310" s="901">
        <f>IF(L310="základní",I81,0)</f>
        <v>26843.599999999999</v>
      </c>
      <c r="BC310" s="901">
        <f>IF(L310="snížená",I81,0)</f>
        <v>0</v>
      </c>
      <c r="BD310" s="901">
        <f>IF(L310="zákl. přenesená",I81,0)</f>
        <v>0</v>
      </c>
      <c r="BE310" s="901">
        <f>IF(L310="sníž. přenesená",I81,0)</f>
        <v>0</v>
      </c>
      <c r="BF310" s="901">
        <f>IF(L310="nulová",I81,0)</f>
        <v>0</v>
      </c>
      <c r="BG310" s="886" t="s">
        <v>30</v>
      </c>
      <c r="BH310" s="901">
        <f>ROUND(H81*G81,2)</f>
        <v>26843.599999999999</v>
      </c>
      <c r="BI310" s="886" t="s">
        <v>84</v>
      </c>
      <c r="BJ310" s="900" t="s">
        <v>560</v>
      </c>
      <c r="BK310" s="788"/>
      <c r="BL310" s="788"/>
      <c r="BM310" s="788"/>
      <c r="BN310" s="788"/>
      <c r="BO310" s="788"/>
    </row>
    <row r="311" spans="11:67" x14ac:dyDescent="0.25">
      <c r="K311" s="896" t="s">
        <v>5</v>
      </c>
      <c r="L311" s="897" t="s">
        <v>15</v>
      </c>
      <c r="M311" s="795"/>
      <c r="N311" s="898">
        <f>M311*G82</f>
        <v>0</v>
      </c>
      <c r="O311" s="898">
        <v>23</v>
      </c>
      <c r="P311" s="898">
        <f>O311*G82</f>
        <v>46</v>
      </c>
      <c r="Q311" s="898">
        <v>0</v>
      </c>
      <c r="R311" s="899">
        <f>Q311*G82</f>
        <v>0</v>
      </c>
      <c r="S311" s="788"/>
      <c r="T311" s="788"/>
      <c r="U311" s="788"/>
      <c r="V311" s="788"/>
      <c r="W311" s="788"/>
      <c r="X311" s="788"/>
      <c r="Y311" s="788"/>
      <c r="Z311" s="788"/>
      <c r="AA311" s="788"/>
      <c r="AB311" s="788"/>
      <c r="AC311" s="788"/>
      <c r="AD311" s="789"/>
      <c r="AE311" s="789"/>
      <c r="AF311" s="788"/>
      <c r="AG311" s="788"/>
      <c r="AH311" s="788"/>
      <c r="AI311" s="788"/>
      <c r="AJ311" s="788"/>
      <c r="AK311" s="788"/>
      <c r="AL311" s="788"/>
      <c r="AM311" s="788"/>
      <c r="AN311" s="788"/>
      <c r="AO311" s="788"/>
      <c r="AP311" s="900" t="s">
        <v>130</v>
      </c>
      <c r="AQ311" s="788"/>
      <c r="AR311" s="900" t="s">
        <v>231</v>
      </c>
      <c r="AS311" s="900" t="s">
        <v>30</v>
      </c>
      <c r="AT311" s="788"/>
      <c r="AU311" s="788"/>
      <c r="AV311" s="790"/>
      <c r="AW311" s="788"/>
      <c r="AX311" s="788"/>
      <c r="AY311" s="788"/>
      <c r="AZ311" s="788"/>
      <c r="BA311" s="788"/>
      <c r="BB311" s="901">
        <f>IF(L311="základní",I82,0)</f>
        <v>20621.8</v>
      </c>
      <c r="BC311" s="901">
        <f>IF(L311="snížená",I82,0)</f>
        <v>0</v>
      </c>
      <c r="BD311" s="901">
        <f>IF(L311="zákl. přenesená",I82,0)</f>
        <v>0</v>
      </c>
      <c r="BE311" s="901">
        <f>IF(L311="sníž. přenesená",I82,0)</f>
        <v>0</v>
      </c>
      <c r="BF311" s="901">
        <f>IF(L311="nulová",I82,0)</f>
        <v>0</v>
      </c>
      <c r="BG311" s="886" t="s">
        <v>30</v>
      </c>
      <c r="BH311" s="901">
        <f>ROUND(H82*G82,2)</f>
        <v>20621.8</v>
      </c>
      <c r="BI311" s="886" t="s">
        <v>84</v>
      </c>
      <c r="BJ311" s="900" t="s">
        <v>572</v>
      </c>
      <c r="BK311" s="788"/>
      <c r="BL311" s="788"/>
      <c r="BM311" s="788"/>
      <c r="BN311" s="788"/>
      <c r="BO311" s="788"/>
    </row>
    <row r="312" spans="11:67" x14ac:dyDescent="0.25">
      <c r="K312" s="896" t="s">
        <v>5</v>
      </c>
      <c r="L312" s="897" t="s">
        <v>15</v>
      </c>
      <c r="M312" s="795"/>
      <c r="N312" s="898">
        <f>M312*G83</f>
        <v>0</v>
      </c>
      <c r="O312" s="898">
        <v>26</v>
      </c>
      <c r="P312" s="898">
        <f>O312*G83</f>
        <v>26</v>
      </c>
      <c r="Q312" s="898">
        <v>0</v>
      </c>
      <c r="R312" s="899">
        <f>Q312*G83</f>
        <v>0</v>
      </c>
      <c r="S312" s="788"/>
      <c r="T312" s="788"/>
      <c r="U312" s="788"/>
      <c r="V312" s="788"/>
      <c r="W312" s="788"/>
      <c r="X312" s="788"/>
      <c r="Y312" s="788"/>
      <c r="Z312" s="788"/>
      <c r="AA312" s="788"/>
      <c r="AB312" s="788"/>
      <c r="AC312" s="788"/>
      <c r="AD312" s="789"/>
      <c r="AE312" s="789"/>
      <c r="AF312" s="788"/>
      <c r="AG312" s="788"/>
      <c r="AH312" s="788"/>
      <c r="AI312" s="788"/>
      <c r="AJ312" s="788"/>
      <c r="AK312" s="788"/>
      <c r="AL312" s="788"/>
      <c r="AM312" s="788"/>
      <c r="AN312" s="788"/>
      <c r="AO312" s="788"/>
      <c r="AP312" s="900" t="s">
        <v>130</v>
      </c>
      <c r="AQ312" s="788"/>
      <c r="AR312" s="900" t="s">
        <v>231</v>
      </c>
      <c r="AS312" s="900" t="s">
        <v>30</v>
      </c>
      <c r="AT312" s="788"/>
      <c r="AU312" s="788"/>
      <c r="AV312" s="790"/>
      <c r="AW312" s="788"/>
      <c r="AX312" s="788"/>
      <c r="AY312" s="788"/>
      <c r="AZ312" s="788"/>
      <c r="BA312" s="788"/>
      <c r="BB312" s="901">
        <f>IF(L312="základní",I83,0)</f>
        <v>16575.099999999999</v>
      </c>
      <c r="BC312" s="901">
        <f>IF(L312="snížená",I83,0)</f>
        <v>0</v>
      </c>
      <c r="BD312" s="901">
        <f>IF(L312="zákl. přenesená",I83,0)</f>
        <v>0</v>
      </c>
      <c r="BE312" s="901">
        <f>IF(L312="sníž. přenesená",I83,0)</f>
        <v>0</v>
      </c>
      <c r="BF312" s="901">
        <f>IF(L312="nulová",I83,0)</f>
        <v>0</v>
      </c>
      <c r="BG312" s="886" t="s">
        <v>30</v>
      </c>
      <c r="BH312" s="901">
        <f>ROUND(H83*G83,2)</f>
        <v>16575.099999999999</v>
      </c>
      <c r="BI312" s="886" t="s">
        <v>84</v>
      </c>
      <c r="BJ312" s="900" t="s">
        <v>585</v>
      </c>
      <c r="BK312" s="788"/>
      <c r="BL312" s="788"/>
      <c r="BM312" s="788"/>
      <c r="BN312" s="788"/>
      <c r="BO312" s="788"/>
    </row>
    <row r="313" spans="11:67" x14ac:dyDescent="0.25">
      <c r="K313" s="896" t="s">
        <v>5</v>
      </c>
      <c r="L313" s="897" t="s">
        <v>15</v>
      </c>
      <c r="M313" s="795"/>
      <c r="N313" s="898">
        <f>M313*G84</f>
        <v>0</v>
      </c>
      <c r="O313" s="898">
        <v>4</v>
      </c>
      <c r="P313" s="898">
        <f>O313*G84</f>
        <v>4</v>
      </c>
      <c r="Q313" s="898">
        <v>0</v>
      </c>
      <c r="R313" s="899">
        <f>Q313*G84</f>
        <v>0</v>
      </c>
      <c r="S313" s="788"/>
      <c r="T313" s="788"/>
      <c r="U313" s="788"/>
      <c r="V313" s="788"/>
      <c r="W313" s="788"/>
      <c r="X313" s="788"/>
      <c r="Y313" s="788"/>
      <c r="Z313" s="788"/>
      <c r="AA313" s="788"/>
      <c r="AB313" s="788"/>
      <c r="AC313" s="788"/>
      <c r="AD313" s="789"/>
      <c r="AE313" s="789"/>
      <c r="AF313" s="788"/>
      <c r="AG313" s="788"/>
      <c r="AH313" s="788"/>
      <c r="AI313" s="788"/>
      <c r="AJ313" s="788"/>
      <c r="AK313" s="788"/>
      <c r="AL313" s="788"/>
      <c r="AM313" s="788"/>
      <c r="AN313" s="788"/>
      <c r="AO313" s="788"/>
      <c r="AP313" s="900" t="s">
        <v>130</v>
      </c>
      <c r="AQ313" s="788"/>
      <c r="AR313" s="900" t="s">
        <v>231</v>
      </c>
      <c r="AS313" s="900" t="s">
        <v>30</v>
      </c>
      <c r="AT313" s="788"/>
      <c r="AU313" s="788"/>
      <c r="AV313" s="790"/>
      <c r="AW313" s="788"/>
      <c r="AX313" s="788"/>
      <c r="AY313" s="788"/>
      <c r="AZ313" s="788"/>
      <c r="BA313" s="788"/>
      <c r="BB313" s="901">
        <f>IF(L313="základní",I84,0)</f>
        <v>15658.8</v>
      </c>
      <c r="BC313" s="901">
        <f>IF(L313="snížená",I84,0)</f>
        <v>0</v>
      </c>
      <c r="BD313" s="901">
        <f>IF(L313="zákl. přenesená",I84,0)</f>
        <v>0</v>
      </c>
      <c r="BE313" s="901">
        <f>IF(L313="sníž. přenesená",I84,0)</f>
        <v>0</v>
      </c>
      <c r="BF313" s="901">
        <f>IF(L313="nulová",I84,0)</f>
        <v>0</v>
      </c>
      <c r="BG313" s="886" t="s">
        <v>30</v>
      </c>
      <c r="BH313" s="901">
        <f>ROUND(H84*G84,2)</f>
        <v>15658.8</v>
      </c>
      <c r="BI313" s="886" t="s">
        <v>84</v>
      </c>
      <c r="BJ313" s="900" t="s">
        <v>597</v>
      </c>
      <c r="BK313" s="788"/>
      <c r="BL313" s="788"/>
      <c r="BM313" s="788"/>
      <c r="BN313" s="788"/>
      <c r="BO313" s="788"/>
    </row>
    <row r="314" spans="11:67" x14ac:dyDescent="0.25">
      <c r="K314" s="902"/>
      <c r="L314" s="795"/>
      <c r="M314" s="795"/>
      <c r="N314" s="795"/>
      <c r="O314" s="795"/>
      <c r="P314" s="795"/>
      <c r="Q314" s="795"/>
      <c r="R314" s="903"/>
      <c r="S314" s="788"/>
      <c r="T314" s="788"/>
      <c r="U314" s="788"/>
      <c r="V314" s="788"/>
      <c r="W314" s="788"/>
      <c r="X314" s="788"/>
      <c r="Y314" s="788"/>
      <c r="Z314" s="788"/>
      <c r="AA314" s="788"/>
      <c r="AB314" s="788"/>
      <c r="AC314" s="788"/>
      <c r="AD314" s="789"/>
      <c r="AE314" s="789"/>
      <c r="AF314" s="788"/>
      <c r="AG314" s="788"/>
      <c r="AH314" s="788"/>
      <c r="AI314" s="788"/>
      <c r="AJ314" s="788"/>
      <c r="AK314" s="788"/>
      <c r="AL314" s="788"/>
      <c r="AM314" s="788"/>
      <c r="AN314" s="788"/>
      <c r="AO314" s="788"/>
      <c r="AP314" s="788"/>
      <c r="AQ314" s="788"/>
      <c r="AR314" s="886" t="s">
        <v>1113</v>
      </c>
      <c r="AS314" s="886" t="s">
        <v>30</v>
      </c>
      <c r="AT314" s="788"/>
      <c r="AU314" s="788"/>
      <c r="AV314" s="790"/>
      <c r="AW314" s="788"/>
      <c r="AX314" s="788"/>
      <c r="AY314" s="788"/>
      <c r="AZ314" s="788"/>
      <c r="BA314" s="788"/>
      <c r="BB314" s="788"/>
      <c r="BC314" s="788"/>
      <c r="BD314" s="788"/>
      <c r="BE314" s="788"/>
      <c r="BF314" s="788"/>
      <c r="BG314" s="788"/>
      <c r="BH314" s="788"/>
      <c r="BI314" s="788"/>
      <c r="BJ314" s="788"/>
      <c r="BK314" s="788"/>
      <c r="BL314" s="788"/>
      <c r="BM314" s="788"/>
      <c r="BN314" s="788"/>
      <c r="BO314" s="788"/>
    </row>
    <row r="315" spans="11:67" x14ac:dyDescent="0.25">
      <c r="K315" s="896" t="s">
        <v>5</v>
      </c>
      <c r="L315" s="897" t="s">
        <v>15</v>
      </c>
      <c r="M315" s="795"/>
      <c r="N315" s="898">
        <f>M315*G86</f>
        <v>0</v>
      </c>
      <c r="O315" s="898">
        <v>18</v>
      </c>
      <c r="P315" s="898">
        <f>O315*G86</f>
        <v>18</v>
      </c>
      <c r="Q315" s="898">
        <v>0</v>
      </c>
      <c r="R315" s="899">
        <f>Q315*G86</f>
        <v>0</v>
      </c>
      <c r="S315" s="788"/>
      <c r="T315" s="788"/>
      <c r="U315" s="788"/>
      <c r="V315" s="788"/>
      <c r="W315" s="788"/>
      <c r="X315" s="788"/>
      <c r="Y315" s="788"/>
      <c r="Z315" s="788"/>
      <c r="AA315" s="788"/>
      <c r="AB315" s="788"/>
      <c r="AC315" s="788"/>
      <c r="AD315" s="789"/>
      <c r="AE315" s="789"/>
      <c r="AF315" s="788"/>
      <c r="AG315" s="788"/>
      <c r="AH315" s="788"/>
      <c r="AI315" s="788"/>
      <c r="AJ315" s="788"/>
      <c r="AK315" s="788"/>
      <c r="AL315" s="788"/>
      <c r="AM315" s="788"/>
      <c r="AN315" s="788"/>
      <c r="AO315" s="788"/>
      <c r="AP315" s="900" t="s">
        <v>130</v>
      </c>
      <c r="AQ315" s="788"/>
      <c r="AR315" s="900" t="s">
        <v>231</v>
      </c>
      <c r="AS315" s="900" t="s">
        <v>30</v>
      </c>
      <c r="AT315" s="788"/>
      <c r="AU315" s="788"/>
      <c r="AV315" s="790"/>
      <c r="AW315" s="788"/>
      <c r="AX315" s="788"/>
      <c r="AY315" s="788"/>
      <c r="AZ315" s="788"/>
      <c r="BA315" s="788"/>
      <c r="BB315" s="901">
        <f>IF(L315="základní",I86,0)</f>
        <v>20168.599999999999</v>
      </c>
      <c r="BC315" s="901">
        <f>IF(L315="snížená",I86,0)</f>
        <v>0</v>
      </c>
      <c r="BD315" s="901">
        <f>IF(L315="zákl. přenesená",I86,0)</f>
        <v>0</v>
      </c>
      <c r="BE315" s="901">
        <f>IF(L315="sníž. přenesená",I86,0)</f>
        <v>0</v>
      </c>
      <c r="BF315" s="901">
        <f>IF(L315="nulová",I86,0)</f>
        <v>0</v>
      </c>
      <c r="BG315" s="886" t="s">
        <v>30</v>
      </c>
      <c r="BH315" s="901">
        <f>ROUND(H86*G86,2)</f>
        <v>20168.599999999999</v>
      </c>
      <c r="BI315" s="886" t="s">
        <v>84</v>
      </c>
      <c r="BJ315" s="900" t="s">
        <v>608</v>
      </c>
      <c r="BK315" s="788"/>
      <c r="BL315" s="788"/>
      <c r="BM315" s="788"/>
      <c r="BN315" s="788"/>
      <c r="BO315" s="788"/>
    </row>
    <row r="316" spans="11:67" x14ac:dyDescent="0.25">
      <c r="K316" s="896" t="s">
        <v>5</v>
      </c>
      <c r="L316" s="897" t="s">
        <v>15</v>
      </c>
      <c r="M316" s="795"/>
      <c r="N316" s="898">
        <f>M316*G87</f>
        <v>0</v>
      </c>
      <c r="O316" s="898">
        <v>54</v>
      </c>
      <c r="P316" s="898">
        <f>O316*G87</f>
        <v>54</v>
      </c>
      <c r="Q316" s="898">
        <v>0</v>
      </c>
      <c r="R316" s="899">
        <f>Q316*G87</f>
        <v>0</v>
      </c>
      <c r="S316" s="788"/>
      <c r="T316" s="788"/>
      <c r="U316" s="788"/>
      <c r="V316" s="788"/>
      <c r="W316" s="788"/>
      <c r="X316" s="788"/>
      <c r="Y316" s="788"/>
      <c r="Z316" s="788"/>
      <c r="AA316" s="788"/>
      <c r="AB316" s="788"/>
      <c r="AC316" s="788"/>
      <c r="AD316" s="789"/>
      <c r="AE316" s="789"/>
      <c r="AF316" s="788"/>
      <c r="AG316" s="788"/>
      <c r="AH316" s="788"/>
      <c r="AI316" s="788"/>
      <c r="AJ316" s="788"/>
      <c r="AK316" s="788"/>
      <c r="AL316" s="788"/>
      <c r="AM316" s="788"/>
      <c r="AN316" s="788"/>
      <c r="AO316" s="788"/>
      <c r="AP316" s="900" t="s">
        <v>130</v>
      </c>
      <c r="AQ316" s="788"/>
      <c r="AR316" s="900" t="s">
        <v>231</v>
      </c>
      <c r="AS316" s="900" t="s">
        <v>30</v>
      </c>
      <c r="AT316" s="788"/>
      <c r="AU316" s="788"/>
      <c r="AV316" s="790"/>
      <c r="AW316" s="788"/>
      <c r="AX316" s="788"/>
      <c r="AY316" s="788"/>
      <c r="AZ316" s="788"/>
      <c r="BA316" s="788"/>
      <c r="BB316" s="901">
        <f>IF(L316="základní",I87,0)</f>
        <v>38348</v>
      </c>
      <c r="BC316" s="901">
        <f>IF(L316="snížená",I87,0)</f>
        <v>0</v>
      </c>
      <c r="BD316" s="901">
        <f>IF(L316="zákl. přenesená",I87,0)</f>
        <v>0</v>
      </c>
      <c r="BE316" s="901">
        <f>IF(L316="sníž. přenesená",I87,0)</f>
        <v>0</v>
      </c>
      <c r="BF316" s="901">
        <f>IF(L316="nulová",I87,0)</f>
        <v>0</v>
      </c>
      <c r="BG316" s="886" t="s">
        <v>30</v>
      </c>
      <c r="BH316" s="901">
        <f>ROUND(H87*G87,2)</f>
        <v>38348</v>
      </c>
      <c r="BI316" s="886" t="s">
        <v>84</v>
      </c>
      <c r="BJ316" s="900" t="s">
        <v>618</v>
      </c>
      <c r="BK316" s="788"/>
      <c r="BL316" s="788"/>
      <c r="BM316" s="788"/>
      <c r="BN316" s="788"/>
      <c r="BO316" s="788"/>
    </row>
    <row r="317" spans="11:67" x14ac:dyDescent="0.25">
      <c r="K317" s="896" t="s">
        <v>5</v>
      </c>
      <c r="L317" s="897" t="s">
        <v>15</v>
      </c>
      <c r="M317" s="795"/>
      <c r="N317" s="898">
        <f>M317*G88</f>
        <v>0</v>
      </c>
      <c r="O317" s="898">
        <v>74</v>
      </c>
      <c r="P317" s="898">
        <f>O317*G88</f>
        <v>74</v>
      </c>
      <c r="Q317" s="898">
        <v>0</v>
      </c>
      <c r="R317" s="899">
        <f>Q317*G88</f>
        <v>0</v>
      </c>
      <c r="S317" s="788"/>
      <c r="T317" s="788"/>
      <c r="U317" s="788"/>
      <c r="V317" s="788"/>
      <c r="W317" s="788"/>
      <c r="X317" s="788"/>
      <c r="Y317" s="788"/>
      <c r="Z317" s="788"/>
      <c r="AA317" s="788"/>
      <c r="AB317" s="788"/>
      <c r="AC317" s="788"/>
      <c r="AD317" s="789"/>
      <c r="AE317" s="789"/>
      <c r="AF317" s="788"/>
      <c r="AG317" s="788"/>
      <c r="AH317" s="788"/>
      <c r="AI317" s="788"/>
      <c r="AJ317" s="788"/>
      <c r="AK317" s="788"/>
      <c r="AL317" s="788"/>
      <c r="AM317" s="788"/>
      <c r="AN317" s="788"/>
      <c r="AO317" s="788"/>
      <c r="AP317" s="900" t="s">
        <v>130</v>
      </c>
      <c r="AQ317" s="788"/>
      <c r="AR317" s="900" t="s">
        <v>231</v>
      </c>
      <c r="AS317" s="900" t="s">
        <v>30</v>
      </c>
      <c r="AT317" s="788"/>
      <c r="AU317" s="788"/>
      <c r="AV317" s="790"/>
      <c r="AW317" s="788"/>
      <c r="AX317" s="788"/>
      <c r="AY317" s="788"/>
      <c r="AZ317" s="788"/>
      <c r="BA317" s="788"/>
      <c r="BB317" s="901">
        <f>IF(L317="základní",I88,0)</f>
        <v>29389.3</v>
      </c>
      <c r="BC317" s="901">
        <f>IF(L317="snížená",I88,0)</f>
        <v>0</v>
      </c>
      <c r="BD317" s="901">
        <f>IF(L317="zákl. přenesená",I88,0)</f>
        <v>0</v>
      </c>
      <c r="BE317" s="901">
        <f>IF(L317="sníž. přenesená",I88,0)</f>
        <v>0</v>
      </c>
      <c r="BF317" s="901">
        <f>IF(L317="nulová",I88,0)</f>
        <v>0</v>
      </c>
      <c r="BG317" s="886" t="s">
        <v>30</v>
      </c>
      <c r="BH317" s="901">
        <f>ROUND(H88*G88,2)</f>
        <v>29389.3</v>
      </c>
      <c r="BI317" s="886" t="s">
        <v>84</v>
      </c>
      <c r="BJ317" s="900" t="s">
        <v>633</v>
      </c>
      <c r="BK317" s="788"/>
      <c r="BL317" s="788"/>
      <c r="BM317" s="788"/>
      <c r="BN317" s="788"/>
      <c r="BO317" s="788"/>
    </row>
    <row r="318" spans="11:67" x14ac:dyDescent="0.25">
      <c r="K318" s="902"/>
      <c r="L318" s="795"/>
      <c r="M318" s="795"/>
      <c r="N318" s="795"/>
      <c r="O318" s="795"/>
      <c r="P318" s="795"/>
      <c r="Q318" s="795"/>
      <c r="R318" s="903"/>
      <c r="S318" s="788"/>
      <c r="T318" s="788"/>
      <c r="U318" s="788"/>
      <c r="V318" s="788"/>
      <c r="W318" s="788"/>
      <c r="X318" s="788"/>
      <c r="Y318" s="788"/>
      <c r="Z318" s="788"/>
      <c r="AA318" s="788"/>
      <c r="AB318" s="788"/>
      <c r="AC318" s="788"/>
      <c r="AD318" s="789"/>
      <c r="AE318" s="789"/>
      <c r="AF318" s="788"/>
      <c r="AG318" s="788"/>
      <c r="AH318" s="788"/>
      <c r="AI318" s="788"/>
      <c r="AJ318" s="788"/>
      <c r="AK318" s="788"/>
      <c r="AL318" s="788"/>
      <c r="AM318" s="788"/>
      <c r="AN318" s="788"/>
      <c r="AO318" s="788"/>
      <c r="AP318" s="788"/>
      <c r="AQ318" s="788"/>
      <c r="AR318" s="886" t="s">
        <v>1113</v>
      </c>
      <c r="AS318" s="886" t="s">
        <v>30</v>
      </c>
      <c r="AT318" s="788"/>
      <c r="AU318" s="788"/>
      <c r="AV318" s="790"/>
      <c r="AW318" s="788"/>
      <c r="AX318" s="788"/>
      <c r="AY318" s="788"/>
      <c r="AZ318" s="788"/>
      <c r="BA318" s="788"/>
      <c r="BB318" s="788"/>
      <c r="BC318" s="788"/>
      <c r="BD318" s="788"/>
      <c r="BE318" s="788"/>
      <c r="BF318" s="788"/>
      <c r="BG318" s="788"/>
      <c r="BH318" s="788"/>
      <c r="BI318" s="788"/>
      <c r="BJ318" s="788"/>
      <c r="BK318" s="788"/>
      <c r="BL318" s="788"/>
      <c r="BM318" s="788"/>
      <c r="BN318" s="788"/>
      <c r="BO318" s="788"/>
    </row>
    <row r="319" spans="11:67" x14ac:dyDescent="0.25">
      <c r="K319" s="896" t="s">
        <v>5</v>
      </c>
      <c r="L319" s="897" t="s">
        <v>15</v>
      </c>
      <c r="M319" s="795"/>
      <c r="N319" s="898">
        <f>M319*G90</f>
        <v>0</v>
      </c>
      <c r="O319" s="898">
        <v>47</v>
      </c>
      <c r="P319" s="898">
        <f>O319*G90</f>
        <v>94</v>
      </c>
      <c r="Q319" s="898">
        <v>0</v>
      </c>
      <c r="R319" s="899">
        <f>Q319*G90</f>
        <v>0</v>
      </c>
      <c r="S319" s="788"/>
      <c r="T319" s="788"/>
      <c r="U319" s="788"/>
      <c r="V319" s="788"/>
      <c r="W319" s="788"/>
      <c r="X319" s="788"/>
      <c r="Y319" s="788"/>
      <c r="Z319" s="788"/>
      <c r="AA319" s="788"/>
      <c r="AB319" s="788"/>
      <c r="AC319" s="788"/>
      <c r="AD319" s="789"/>
      <c r="AE319" s="789"/>
      <c r="AF319" s="788"/>
      <c r="AG319" s="788"/>
      <c r="AH319" s="788"/>
      <c r="AI319" s="788"/>
      <c r="AJ319" s="788"/>
      <c r="AK319" s="788"/>
      <c r="AL319" s="788"/>
      <c r="AM319" s="788"/>
      <c r="AN319" s="788"/>
      <c r="AO319" s="788"/>
      <c r="AP319" s="900" t="s">
        <v>130</v>
      </c>
      <c r="AQ319" s="788"/>
      <c r="AR319" s="900" t="s">
        <v>231</v>
      </c>
      <c r="AS319" s="900" t="s">
        <v>30</v>
      </c>
      <c r="AT319" s="788"/>
      <c r="AU319" s="788"/>
      <c r="AV319" s="790"/>
      <c r="AW319" s="788"/>
      <c r="AX319" s="788"/>
      <c r="AY319" s="788"/>
      <c r="AZ319" s="788"/>
      <c r="BA319" s="788"/>
      <c r="BB319" s="901">
        <f>IF(L319="základní",I90,0)</f>
        <v>36430.6</v>
      </c>
      <c r="BC319" s="901">
        <f>IF(L319="snížená",I90,0)</f>
        <v>0</v>
      </c>
      <c r="BD319" s="901">
        <f>IF(L319="zákl. přenesená",I90,0)</f>
        <v>0</v>
      </c>
      <c r="BE319" s="901">
        <f>IF(L319="sníž. přenesená",I90,0)</f>
        <v>0</v>
      </c>
      <c r="BF319" s="901">
        <f>IF(L319="nulová",I90,0)</f>
        <v>0</v>
      </c>
      <c r="BG319" s="886" t="s">
        <v>30</v>
      </c>
      <c r="BH319" s="901">
        <f>ROUND(H90*G90,2)</f>
        <v>36430.6</v>
      </c>
      <c r="BI319" s="886" t="s">
        <v>84</v>
      </c>
      <c r="BJ319" s="900" t="s">
        <v>645</v>
      </c>
      <c r="BK319" s="788"/>
      <c r="BL319" s="788"/>
      <c r="BM319" s="788"/>
      <c r="BN319" s="788"/>
      <c r="BO319" s="788"/>
    </row>
    <row r="320" spans="11:67" x14ac:dyDescent="0.25">
      <c r="K320" s="896" t="s">
        <v>5</v>
      </c>
      <c r="L320" s="897" t="s">
        <v>15</v>
      </c>
      <c r="M320" s="795"/>
      <c r="N320" s="898">
        <f>M320*G91</f>
        <v>0</v>
      </c>
      <c r="O320" s="898">
        <v>51</v>
      </c>
      <c r="P320" s="898">
        <f>O320*G91</f>
        <v>102</v>
      </c>
      <c r="Q320" s="898">
        <v>0</v>
      </c>
      <c r="R320" s="899">
        <f>Q320*G91</f>
        <v>0</v>
      </c>
      <c r="S320" s="788"/>
      <c r="T320" s="788"/>
      <c r="U320" s="788"/>
      <c r="V320" s="788"/>
      <c r="W320" s="788"/>
      <c r="X320" s="788"/>
      <c r="Y320" s="788"/>
      <c r="Z320" s="788"/>
      <c r="AA320" s="788"/>
      <c r="AB320" s="788"/>
      <c r="AC320" s="788"/>
      <c r="AD320" s="789"/>
      <c r="AE320" s="789"/>
      <c r="AF320" s="788"/>
      <c r="AG320" s="788"/>
      <c r="AH320" s="788"/>
      <c r="AI320" s="788"/>
      <c r="AJ320" s="788"/>
      <c r="AK320" s="788"/>
      <c r="AL320" s="788"/>
      <c r="AM320" s="788"/>
      <c r="AN320" s="788"/>
      <c r="AO320" s="788"/>
      <c r="AP320" s="900" t="s">
        <v>130</v>
      </c>
      <c r="AQ320" s="788"/>
      <c r="AR320" s="900" t="s">
        <v>231</v>
      </c>
      <c r="AS320" s="900" t="s">
        <v>30</v>
      </c>
      <c r="AT320" s="788"/>
      <c r="AU320" s="788"/>
      <c r="AV320" s="790"/>
      <c r="AW320" s="788"/>
      <c r="AX320" s="788"/>
      <c r="AY320" s="788"/>
      <c r="AZ320" s="788"/>
      <c r="BA320" s="788"/>
      <c r="BB320" s="901">
        <f>IF(L320="základní",I91,0)</f>
        <v>38561</v>
      </c>
      <c r="BC320" s="901">
        <f>IF(L320="snížená",I91,0)</f>
        <v>0</v>
      </c>
      <c r="BD320" s="901">
        <f>IF(L320="zákl. přenesená",I91,0)</f>
        <v>0</v>
      </c>
      <c r="BE320" s="901">
        <f>IF(L320="sníž. přenesená",I91,0)</f>
        <v>0</v>
      </c>
      <c r="BF320" s="901">
        <f>IF(L320="nulová",I91,0)</f>
        <v>0</v>
      </c>
      <c r="BG320" s="886" t="s">
        <v>30</v>
      </c>
      <c r="BH320" s="901">
        <f>ROUND(H91*G91,2)</f>
        <v>38561</v>
      </c>
      <c r="BI320" s="886" t="s">
        <v>84</v>
      </c>
      <c r="BJ320" s="900" t="s">
        <v>657</v>
      </c>
      <c r="BK320" s="788"/>
      <c r="BL320" s="788"/>
      <c r="BM320" s="788"/>
      <c r="BN320" s="788"/>
      <c r="BO320" s="788"/>
    </row>
    <row r="321" spans="11:67" x14ac:dyDescent="0.25">
      <c r="K321" s="896" t="s">
        <v>5</v>
      </c>
      <c r="L321" s="897" t="s">
        <v>15</v>
      </c>
      <c r="M321" s="795"/>
      <c r="N321" s="898">
        <f>M321*G92</f>
        <v>0</v>
      </c>
      <c r="O321" s="898">
        <v>42</v>
      </c>
      <c r="P321" s="898">
        <f>O321*G92</f>
        <v>42</v>
      </c>
      <c r="Q321" s="898">
        <v>0</v>
      </c>
      <c r="R321" s="899">
        <f>Q321*G92</f>
        <v>0</v>
      </c>
      <c r="S321" s="788"/>
      <c r="T321" s="788"/>
      <c r="U321" s="788"/>
      <c r="V321" s="788"/>
      <c r="W321" s="788"/>
      <c r="X321" s="788"/>
      <c r="Y321" s="788"/>
      <c r="Z321" s="788"/>
      <c r="AA321" s="788"/>
      <c r="AB321" s="788"/>
      <c r="AC321" s="788"/>
      <c r="AD321" s="789"/>
      <c r="AE321" s="789"/>
      <c r="AF321" s="788"/>
      <c r="AG321" s="788"/>
      <c r="AH321" s="788"/>
      <c r="AI321" s="788"/>
      <c r="AJ321" s="788"/>
      <c r="AK321" s="788"/>
      <c r="AL321" s="788"/>
      <c r="AM321" s="788"/>
      <c r="AN321" s="788"/>
      <c r="AO321" s="788"/>
      <c r="AP321" s="900" t="s">
        <v>130</v>
      </c>
      <c r="AQ321" s="788"/>
      <c r="AR321" s="900" t="s">
        <v>231</v>
      </c>
      <c r="AS321" s="900" t="s">
        <v>30</v>
      </c>
      <c r="AT321" s="788"/>
      <c r="AU321" s="788"/>
      <c r="AV321" s="790"/>
      <c r="AW321" s="788"/>
      <c r="AX321" s="788"/>
      <c r="AY321" s="788"/>
      <c r="AZ321" s="788"/>
      <c r="BA321" s="788"/>
      <c r="BB321" s="901">
        <f>IF(L321="základní",I92,0)</f>
        <v>28931.7</v>
      </c>
      <c r="BC321" s="901">
        <f>IF(L321="snížená",I92,0)</f>
        <v>0</v>
      </c>
      <c r="BD321" s="901">
        <f>IF(L321="zákl. přenesená",I92,0)</f>
        <v>0</v>
      </c>
      <c r="BE321" s="901">
        <f>IF(L321="sníž. přenesená",I92,0)</f>
        <v>0</v>
      </c>
      <c r="BF321" s="901">
        <f>IF(L321="nulová",I92,0)</f>
        <v>0</v>
      </c>
      <c r="BG321" s="886" t="s">
        <v>30</v>
      </c>
      <c r="BH321" s="901">
        <f>ROUND(H92*G92,2)</f>
        <v>28931.7</v>
      </c>
      <c r="BI321" s="886" t="s">
        <v>84</v>
      </c>
      <c r="BJ321" s="900" t="s">
        <v>669</v>
      </c>
      <c r="BK321" s="788"/>
      <c r="BL321" s="788"/>
      <c r="BM321" s="788"/>
      <c r="BN321" s="788"/>
      <c r="BO321" s="788"/>
    </row>
    <row r="322" spans="11:67" x14ac:dyDescent="0.25">
      <c r="K322" s="896" t="s">
        <v>5</v>
      </c>
      <c r="L322" s="897" t="s">
        <v>15</v>
      </c>
      <c r="M322" s="795"/>
      <c r="N322" s="898">
        <f>M322*G93</f>
        <v>0</v>
      </c>
      <c r="O322" s="898">
        <v>27</v>
      </c>
      <c r="P322" s="898">
        <f>O322*G93</f>
        <v>27</v>
      </c>
      <c r="Q322" s="898">
        <v>0</v>
      </c>
      <c r="R322" s="899">
        <f>Q322*G93</f>
        <v>0</v>
      </c>
      <c r="S322" s="788"/>
      <c r="T322" s="788"/>
      <c r="U322" s="788"/>
      <c r="V322" s="788"/>
      <c r="W322" s="788"/>
      <c r="X322" s="788"/>
      <c r="Y322" s="788"/>
      <c r="Z322" s="788"/>
      <c r="AA322" s="788"/>
      <c r="AB322" s="788"/>
      <c r="AC322" s="788"/>
      <c r="AD322" s="789"/>
      <c r="AE322" s="789"/>
      <c r="AF322" s="788"/>
      <c r="AG322" s="788"/>
      <c r="AH322" s="788"/>
      <c r="AI322" s="788"/>
      <c r="AJ322" s="788"/>
      <c r="AK322" s="788"/>
      <c r="AL322" s="788"/>
      <c r="AM322" s="788"/>
      <c r="AN322" s="788"/>
      <c r="AO322" s="788"/>
      <c r="AP322" s="900" t="s">
        <v>130</v>
      </c>
      <c r="AQ322" s="788"/>
      <c r="AR322" s="900" t="s">
        <v>231</v>
      </c>
      <c r="AS322" s="900" t="s">
        <v>30</v>
      </c>
      <c r="AT322" s="788"/>
      <c r="AU322" s="788"/>
      <c r="AV322" s="790"/>
      <c r="AW322" s="788"/>
      <c r="AX322" s="788"/>
      <c r="AY322" s="788"/>
      <c r="AZ322" s="788"/>
      <c r="BA322" s="788"/>
      <c r="BB322" s="901">
        <f>IF(L322="základní",I93,0)</f>
        <v>57202.400000000001</v>
      </c>
      <c r="BC322" s="901">
        <f>IF(L322="snížená",I93,0)</f>
        <v>0</v>
      </c>
      <c r="BD322" s="901">
        <f>IF(L322="zákl. přenesená",I93,0)</f>
        <v>0</v>
      </c>
      <c r="BE322" s="901">
        <f>IF(L322="sníž. přenesená",I93,0)</f>
        <v>0</v>
      </c>
      <c r="BF322" s="901">
        <f>IF(L322="nulová",I93,0)</f>
        <v>0</v>
      </c>
      <c r="BG322" s="886" t="s">
        <v>30</v>
      </c>
      <c r="BH322" s="901">
        <f>ROUND(H93*G93,2)</f>
        <v>57202.400000000001</v>
      </c>
      <c r="BI322" s="886" t="s">
        <v>84</v>
      </c>
      <c r="BJ322" s="900" t="s">
        <v>679</v>
      </c>
      <c r="BK322" s="788"/>
      <c r="BL322" s="788"/>
      <c r="BM322" s="788"/>
      <c r="BN322" s="788"/>
      <c r="BO322" s="788"/>
    </row>
    <row r="323" spans="11:67" x14ac:dyDescent="0.25">
      <c r="K323" s="902"/>
      <c r="L323" s="795"/>
      <c r="M323" s="795"/>
      <c r="N323" s="795"/>
      <c r="O323" s="795"/>
      <c r="P323" s="795"/>
      <c r="Q323" s="795"/>
      <c r="R323" s="903"/>
      <c r="S323" s="788"/>
      <c r="T323" s="788"/>
      <c r="U323" s="788"/>
      <c r="V323" s="788"/>
      <c r="W323" s="788"/>
      <c r="X323" s="788"/>
      <c r="Y323" s="788"/>
      <c r="Z323" s="788"/>
      <c r="AA323" s="788"/>
      <c r="AB323" s="788"/>
      <c r="AC323" s="788"/>
      <c r="AD323" s="789"/>
      <c r="AE323" s="789"/>
      <c r="AF323" s="788"/>
      <c r="AG323" s="788"/>
      <c r="AH323" s="788"/>
      <c r="AI323" s="788"/>
      <c r="AJ323" s="788"/>
      <c r="AK323" s="788"/>
      <c r="AL323" s="788"/>
      <c r="AM323" s="788"/>
      <c r="AN323" s="788"/>
      <c r="AO323" s="788"/>
      <c r="AP323" s="788"/>
      <c r="AQ323" s="788"/>
      <c r="AR323" s="886" t="s">
        <v>1113</v>
      </c>
      <c r="AS323" s="886" t="s">
        <v>30</v>
      </c>
      <c r="AT323" s="788"/>
      <c r="AU323" s="788"/>
      <c r="AV323" s="790"/>
      <c r="AW323" s="788"/>
      <c r="AX323" s="788"/>
      <c r="AY323" s="788"/>
      <c r="AZ323" s="788"/>
      <c r="BA323" s="788"/>
      <c r="BB323" s="788"/>
      <c r="BC323" s="788"/>
      <c r="BD323" s="788"/>
      <c r="BE323" s="788"/>
      <c r="BF323" s="788"/>
      <c r="BG323" s="788"/>
      <c r="BH323" s="788"/>
      <c r="BI323" s="788"/>
      <c r="BJ323" s="788"/>
      <c r="BK323" s="788"/>
      <c r="BL323" s="788"/>
      <c r="BM323" s="788"/>
      <c r="BN323" s="788"/>
      <c r="BO323" s="788"/>
    </row>
    <row r="324" spans="11:67" x14ac:dyDescent="0.25">
      <c r="K324" s="896" t="s">
        <v>5</v>
      </c>
      <c r="L324" s="897" t="s">
        <v>15</v>
      </c>
      <c r="M324" s="795"/>
      <c r="N324" s="898">
        <f>M324*G95</f>
        <v>0</v>
      </c>
      <c r="O324" s="898">
        <v>37</v>
      </c>
      <c r="P324" s="898">
        <f>O324*G95</f>
        <v>37</v>
      </c>
      <c r="Q324" s="898">
        <v>0</v>
      </c>
      <c r="R324" s="899">
        <f>Q324*G95</f>
        <v>0</v>
      </c>
      <c r="S324" s="788"/>
      <c r="T324" s="788"/>
      <c r="U324" s="788"/>
      <c r="V324" s="788"/>
      <c r="W324" s="788"/>
      <c r="X324" s="788"/>
      <c r="Y324" s="788"/>
      <c r="Z324" s="788"/>
      <c r="AA324" s="788"/>
      <c r="AB324" s="788"/>
      <c r="AC324" s="788"/>
      <c r="AD324" s="789"/>
      <c r="AE324" s="789"/>
      <c r="AF324" s="788"/>
      <c r="AG324" s="788"/>
      <c r="AH324" s="788"/>
      <c r="AI324" s="788"/>
      <c r="AJ324" s="788"/>
      <c r="AK324" s="788"/>
      <c r="AL324" s="788"/>
      <c r="AM324" s="788"/>
      <c r="AN324" s="788"/>
      <c r="AO324" s="788"/>
      <c r="AP324" s="900" t="s">
        <v>130</v>
      </c>
      <c r="AQ324" s="788"/>
      <c r="AR324" s="900" t="s">
        <v>231</v>
      </c>
      <c r="AS324" s="900" t="s">
        <v>30</v>
      </c>
      <c r="AT324" s="788"/>
      <c r="AU324" s="788"/>
      <c r="AV324" s="790"/>
      <c r="AW324" s="788"/>
      <c r="AX324" s="788"/>
      <c r="AY324" s="788"/>
      <c r="AZ324" s="788"/>
      <c r="BA324" s="788"/>
      <c r="BB324" s="901">
        <f>IF(L324="základní",I95,0)</f>
        <v>68493.7</v>
      </c>
      <c r="BC324" s="901">
        <f>IF(L324="snížená",I95,0)</f>
        <v>0</v>
      </c>
      <c r="BD324" s="901">
        <f>IF(L324="zákl. přenesená",I95,0)</f>
        <v>0</v>
      </c>
      <c r="BE324" s="901">
        <f>IF(L324="sníž. přenesená",I95,0)</f>
        <v>0</v>
      </c>
      <c r="BF324" s="901">
        <f>IF(L324="nulová",I95,0)</f>
        <v>0</v>
      </c>
      <c r="BG324" s="886" t="s">
        <v>30</v>
      </c>
      <c r="BH324" s="901">
        <f>ROUND(H95*G95,2)</f>
        <v>68493.7</v>
      </c>
      <c r="BI324" s="886" t="s">
        <v>84</v>
      </c>
      <c r="BJ324" s="900" t="s">
        <v>689</v>
      </c>
      <c r="BK324" s="788"/>
      <c r="BL324" s="788"/>
      <c r="BM324" s="788"/>
      <c r="BN324" s="788"/>
      <c r="BO324" s="788"/>
    </row>
    <row r="325" spans="11:67" x14ac:dyDescent="0.25">
      <c r="K325" s="902"/>
      <c r="L325" s="795"/>
      <c r="M325" s="795"/>
      <c r="N325" s="795"/>
      <c r="O325" s="795"/>
      <c r="P325" s="795"/>
      <c r="Q325" s="795"/>
      <c r="R325" s="903"/>
      <c r="S325" s="788"/>
      <c r="T325" s="788"/>
      <c r="U325" s="788"/>
      <c r="V325" s="788"/>
      <c r="W325" s="788"/>
      <c r="X325" s="788"/>
      <c r="Y325" s="788"/>
      <c r="Z325" s="788"/>
      <c r="AA325" s="788"/>
      <c r="AB325" s="788"/>
      <c r="AC325" s="788"/>
      <c r="AD325" s="789"/>
      <c r="AE325" s="789"/>
      <c r="AF325" s="788"/>
      <c r="AG325" s="788"/>
      <c r="AH325" s="788"/>
      <c r="AI325" s="788"/>
      <c r="AJ325" s="788"/>
      <c r="AK325" s="788"/>
      <c r="AL325" s="788"/>
      <c r="AM325" s="788"/>
      <c r="AN325" s="788"/>
      <c r="AO325" s="788"/>
      <c r="AP325" s="788"/>
      <c r="AQ325" s="788"/>
      <c r="AR325" s="886" t="s">
        <v>1113</v>
      </c>
      <c r="AS325" s="886" t="s">
        <v>30</v>
      </c>
      <c r="AT325" s="788"/>
      <c r="AU325" s="788"/>
      <c r="AV325" s="790"/>
      <c r="AW325" s="788"/>
      <c r="AX325" s="788"/>
      <c r="AY325" s="788"/>
      <c r="AZ325" s="788"/>
      <c r="BA325" s="788"/>
      <c r="BB325" s="788"/>
      <c r="BC325" s="788"/>
      <c r="BD325" s="788"/>
      <c r="BE325" s="788"/>
      <c r="BF325" s="788"/>
      <c r="BG325" s="788"/>
      <c r="BH325" s="788"/>
      <c r="BI325" s="788"/>
      <c r="BJ325" s="788"/>
      <c r="BK325" s="788"/>
      <c r="BL325" s="788"/>
      <c r="BM325" s="788"/>
      <c r="BN325" s="788"/>
      <c r="BO325" s="788"/>
    </row>
    <row r="326" spans="11:67" x14ac:dyDescent="0.25">
      <c r="K326" s="896" t="s">
        <v>5</v>
      </c>
      <c r="L326" s="897" t="s">
        <v>15</v>
      </c>
      <c r="M326" s="795"/>
      <c r="N326" s="898">
        <f>M326*G97</f>
        <v>0</v>
      </c>
      <c r="O326" s="898">
        <v>32</v>
      </c>
      <c r="P326" s="898">
        <f>O326*G97</f>
        <v>32</v>
      </c>
      <c r="Q326" s="898">
        <v>0</v>
      </c>
      <c r="R326" s="899">
        <f>Q326*G97</f>
        <v>0</v>
      </c>
      <c r="S326" s="788"/>
      <c r="T326" s="788"/>
      <c r="U326" s="788"/>
      <c r="V326" s="788"/>
      <c r="W326" s="788"/>
      <c r="X326" s="788"/>
      <c r="Y326" s="788"/>
      <c r="Z326" s="788"/>
      <c r="AA326" s="788"/>
      <c r="AB326" s="788"/>
      <c r="AC326" s="788"/>
      <c r="AD326" s="789"/>
      <c r="AE326" s="789"/>
      <c r="AF326" s="788"/>
      <c r="AG326" s="788"/>
      <c r="AH326" s="788"/>
      <c r="AI326" s="788"/>
      <c r="AJ326" s="788"/>
      <c r="AK326" s="788"/>
      <c r="AL326" s="788"/>
      <c r="AM326" s="788"/>
      <c r="AN326" s="788"/>
      <c r="AO326" s="788"/>
      <c r="AP326" s="900" t="s">
        <v>130</v>
      </c>
      <c r="AQ326" s="788"/>
      <c r="AR326" s="900" t="s">
        <v>231</v>
      </c>
      <c r="AS326" s="900" t="s">
        <v>30</v>
      </c>
      <c r="AT326" s="788"/>
      <c r="AU326" s="788"/>
      <c r="AV326" s="790"/>
      <c r="AW326" s="788"/>
      <c r="AX326" s="788"/>
      <c r="AY326" s="788"/>
      <c r="AZ326" s="788"/>
      <c r="BA326" s="788"/>
      <c r="BB326" s="901">
        <f>IF(L326="základní",I97,0)</f>
        <v>27695.8</v>
      </c>
      <c r="BC326" s="901">
        <f>IF(L326="snížená",I97,0)</f>
        <v>0</v>
      </c>
      <c r="BD326" s="901">
        <f>IF(L326="zákl. přenesená",I97,0)</f>
        <v>0</v>
      </c>
      <c r="BE326" s="901">
        <f>IF(L326="sníž. přenesená",I97,0)</f>
        <v>0</v>
      </c>
      <c r="BF326" s="901">
        <f>IF(L326="nulová",I97,0)</f>
        <v>0</v>
      </c>
      <c r="BG326" s="886" t="s">
        <v>30</v>
      </c>
      <c r="BH326" s="901">
        <f>ROUND(H97*G97,2)</f>
        <v>27695.8</v>
      </c>
      <c r="BI326" s="886" t="s">
        <v>84</v>
      </c>
      <c r="BJ326" s="900" t="s">
        <v>701</v>
      </c>
      <c r="BK326" s="788"/>
      <c r="BL326" s="788"/>
      <c r="BM326" s="788"/>
      <c r="BN326" s="788"/>
      <c r="BO326" s="788"/>
    </row>
    <row r="327" spans="11:67" x14ac:dyDescent="0.25">
      <c r="K327" s="902"/>
      <c r="L327" s="795"/>
      <c r="M327" s="795"/>
      <c r="N327" s="795"/>
      <c r="O327" s="795"/>
      <c r="P327" s="795"/>
      <c r="Q327" s="795"/>
      <c r="R327" s="903"/>
      <c r="S327" s="788"/>
      <c r="T327" s="788"/>
      <c r="U327" s="788"/>
      <c r="V327" s="788"/>
      <c r="W327" s="788"/>
      <c r="X327" s="788"/>
      <c r="Y327" s="788"/>
      <c r="Z327" s="788"/>
      <c r="AA327" s="788"/>
      <c r="AB327" s="788"/>
      <c r="AC327" s="788"/>
      <c r="AD327" s="789"/>
      <c r="AE327" s="789"/>
      <c r="AF327" s="788"/>
      <c r="AG327" s="788"/>
      <c r="AH327" s="788"/>
      <c r="AI327" s="788"/>
      <c r="AJ327" s="788"/>
      <c r="AK327" s="788"/>
      <c r="AL327" s="788"/>
      <c r="AM327" s="788"/>
      <c r="AN327" s="788"/>
      <c r="AO327" s="788"/>
      <c r="AP327" s="788"/>
      <c r="AQ327" s="788"/>
      <c r="AR327" s="886" t="s">
        <v>1113</v>
      </c>
      <c r="AS327" s="886" t="s">
        <v>30</v>
      </c>
      <c r="AT327" s="788"/>
      <c r="AU327" s="788"/>
      <c r="AV327" s="790"/>
      <c r="AW327" s="788"/>
      <c r="AX327" s="788"/>
      <c r="AY327" s="788"/>
      <c r="AZ327" s="788"/>
      <c r="BA327" s="788"/>
      <c r="BB327" s="788"/>
      <c r="BC327" s="788"/>
      <c r="BD327" s="788"/>
      <c r="BE327" s="788"/>
      <c r="BF327" s="788"/>
      <c r="BG327" s="788"/>
      <c r="BH327" s="788"/>
      <c r="BI327" s="788"/>
      <c r="BJ327" s="788"/>
      <c r="BK327" s="788"/>
      <c r="BL327" s="788"/>
      <c r="BM327" s="788"/>
      <c r="BN327" s="788"/>
      <c r="BO327" s="788"/>
    </row>
    <row r="328" spans="11:67" x14ac:dyDescent="0.25">
      <c r="K328" s="896" t="s">
        <v>5</v>
      </c>
      <c r="L328" s="897" t="s">
        <v>15</v>
      </c>
      <c r="M328" s="795"/>
      <c r="N328" s="898">
        <f>M328*G99</f>
        <v>0</v>
      </c>
      <c r="O328" s="898">
        <v>9</v>
      </c>
      <c r="P328" s="898">
        <f>O328*G99</f>
        <v>9</v>
      </c>
      <c r="Q328" s="898">
        <v>0</v>
      </c>
      <c r="R328" s="899">
        <f>Q328*G99</f>
        <v>0</v>
      </c>
      <c r="S328" s="788"/>
      <c r="T328" s="788"/>
      <c r="U328" s="788"/>
      <c r="V328" s="788"/>
      <c r="W328" s="788"/>
      <c r="X328" s="788"/>
      <c r="Y328" s="788"/>
      <c r="Z328" s="788"/>
      <c r="AA328" s="788"/>
      <c r="AB328" s="788"/>
      <c r="AC328" s="788"/>
      <c r="AD328" s="789"/>
      <c r="AE328" s="789"/>
      <c r="AF328" s="788"/>
      <c r="AG328" s="788"/>
      <c r="AH328" s="788"/>
      <c r="AI328" s="788"/>
      <c r="AJ328" s="788"/>
      <c r="AK328" s="788"/>
      <c r="AL328" s="788"/>
      <c r="AM328" s="788"/>
      <c r="AN328" s="788"/>
      <c r="AO328" s="788"/>
      <c r="AP328" s="900" t="s">
        <v>130</v>
      </c>
      <c r="AQ328" s="788"/>
      <c r="AR328" s="900" t="s">
        <v>231</v>
      </c>
      <c r="AS328" s="900" t="s">
        <v>30</v>
      </c>
      <c r="AT328" s="788"/>
      <c r="AU328" s="788"/>
      <c r="AV328" s="790"/>
      <c r="AW328" s="788"/>
      <c r="AX328" s="788"/>
      <c r="AY328" s="788"/>
      <c r="AZ328" s="788"/>
      <c r="BA328" s="788"/>
      <c r="BB328" s="901">
        <f>IF(L328="základní",I99,0)</f>
        <v>13588.1</v>
      </c>
      <c r="BC328" s="901">
        <f>IF(L328="snížená",I99,0)</f>
        <v>0</v>
      </c>
      <c r="BD328" s="901">
        <f>IF(L328="zákl. přenesená",I99,0)</f>
        <v>0</v>
      </c>
      <c r="BE328" s="901">
        <f>IF(L328="sníž. přenesená",I99,0)</f>
        <v>0</v>
      </c>
      <c r="BF328" s="901">
        <f>IF(L328="nulová",I99,0)</f>
        <v>0</v>
      </c>
      <c r="BG328" s="886" t="s">
        <v>30</v>
      </c>
      <c r="BH328" s="901">
        <f>ROUND(H99*G99,2)</f>
        <v>13588.1</v>
      </c>
      <c r="BI328" s="886" t="s">
        <v>84</v>
      </c>
      <c r="BJ328" s="900" t="s">
        <v>713</v>
      </c>
      <c r="BK328" s="788"/>
      <c r="BL328" s="788"/>
      <c r="BM328" s="788"/>
      <c r="BN328" s="788"/>
      <c r="BO328" s="788"/>
    </row>
    <row r="329" spans="11:67" x14ac:dyDescent="0.25">
      <c r="K329" s="902"/>
      <c r="L329" s="795"/>
      <c r="M329" s="795"/>
      <c r="N329" s="795"/>
      <c r="O329" s="795"/>
      <c r="P329" s="795"/>
      <c r="Q329" s="795"/>
      <c r="R329" s="903"/>
      <c r="S329" s="788"/>
      <c r="T329" s="788"/>
      <c r="U329" s="788"/>
      <c r="V329" s="788"/>
      <c r="W329" s="788"/>
      <c r="X329" s="788"/>
      <c r="Y329" s="788"/>
      <c r="Z329" s="788"/>
      <c r="AA329" s="788"/>
      <c r="AB329" s="788"/>
      <c r="AC329" s="788"/>
      <c r="AD329" s="789"/>
      <c r="AE329" s="789"/>
      <c r="AF329" s="788"/>
      <c r="AG329" s="788"/>
      <c r="AH329" s="788"/>
      <c r="AI329" s="788"/>
      <c r="AJ329" s="788"/>
      <c r="AK329" s="788"/>
      <c r="AL329" s="788"/>
      <c r="AM329" s="788"/>
      <c r="AN329" s="788"/>
      <c r="AO329" s="788"/>
      <c r="AP329" s="788"/>
      <c r="AQ329" s="788"/>
      <c r="AR329" s="886" t="s">
        <v>1113</v>
      </c>
      <c r="AS329" s="886" t="s">
        <v>30</v>
      </c>
      <c r="AT329" s="788"/>
      <c r="AU329" s="788"/>
      <c r="AV329" s="790"/>
      <c r="AW329" s="788"/>
      <c r="AX329" s="788"/>
      <c r="AY329" s="788"/>
      <c r="AZ329" s="788"/>
      <c r="BA329" s="788"/>
      <c r="BB329" s="788"/>
      <c r="BC329" s="788"/>
      <c r="BD329" s="788"/>
      <c r="BE329" s="788"/>
      <c r="BF329" s="788"/>
      <c r="BG329" s="788"/>
      <c r="BH329" s="788"/>
      <c r="BI329" s="788"/>
      <c r="BJ329" s="788"/>
      <c r="BK329" s="788"/>
      <c r="BL329" s="788"/>
      <c r="BM329" s="788"/>
      <c r="BN329" s="788"/>
      <c r="BO329" s="788"/>
    </row>
    <row r="330" spans="11:67" x14ac:dyDescent="0.25">
      <c r="K330" s="896" t="s">
        <v>5</v>
      </c>
      <c r="L330" s="897" t="s">
        <v>15</v>
      </c>
      <c r="M330" s="795"/>
      <c r="N330" s="898">
        <f>M330*G101</f>
        <v>0</v>
      </c>
      <c r="O330" s="898">
        <v>41</v>
      </c>
      <c r="P330" s="898">
        <f>O330*G101</f>
        <v>41</v>
      </c>
      <c r="Q330" s="898">
        <v>0</v>
      </c>
      <c r="R330" s="899">
        <f>Q330*G101</f>
        <v>0</v>
      </c>
      <c r="S330" s="788"/>
      <c r="T330" s="788"/>
      <c r="U330" s="788"/>
      <c r="V330" s="788"/>
      <c r="W330" s="788"/>
      <c r="X330" s="788"/>
      <c r="Y330" s="788"/>
      <c r="Z330" s="788"/>
      <c r="AA330" s="788"/>
      <c r="AB330" s="788"/>
      <c r="AC330" s="788"/>
      <c r="AD330" s="789"/>
      <c r="AE330" s="789"/>
      <c r="AF330" s="788"/>
      <c r="AG330" s="788"/>
      <c r="AH330" s="788"/>
      <c r="AI330" s="788"/>
      <c r="AJ330" s="788"/>
      <c r="AK330" s="788"/>
      <c r="AL330" s="788"/>
      <c r="AM330" s="788"/>
      <c r="AN330" s="788"/>
      <c r="AO330" s="788"/>
      <c r="AP330" s="900" t="s">
        <v>130</v>
      </c>
      <c r="AQ330" s="788"/>
      <c r="AR330" s="900" t="s">
        <v>231</v>
      </c>
      <c r="AS330" s="900" t="s">
        <v>30</v>
      </c>
      <c r="AT330" s="788"/>
      <c r="AU330" s="788"/>
      <c r="AV330" s="790"/>
      <c r="AW330" s="788"/>
      <c r="AX330" s="788"/>
      <c r="AY330" s="788"/>
      <c r="AZ330" s="788"/>
      <c r="BA330" s="788"/>
      <c r="BB330" s="901">
        <f>IF(L330="základní",I101,0)</f>
        <v>17371.8</v>
      </c>
      <c r="BC330" s="901">
        <f>IF(L330="snížená",I101,0)</f>
        <v>0</v>
      </c>
      <c r="BD330" s="901">
        <f>IF(L330="zákl. přenesená",I101,0)</f>
        <v>0</v>
      </c>
      <c r="BE330" s="901">
        <f>IF(L330="sníž. přenesená",I101,0)</f>
        <v>0</v>
      </c>
      <c r="BF330" s="901">
        <f>IF(L330="nulová",I101,0)</f>
        <v>0</v>
      </c>
      <c r="BG330" s="886" t="s">
        <v>30</v>
      </c>
      <c r="BH330" s="901">
        <f>ROUND(H101*G101,2)</f>
        <v>17371.8</v>
      </c>
      <c r="BI330" s="886" t="s">
        <v>84</v>
      </c>
      <c r="BJ330" s="900" t="s">
        <v>725</v>
      </c>
      <c r="BK330" s="788"/>
      <c r="BL330" s="788"/>
      <c r="BM330" s="788"/>
      <c r="BN330" s="788"/>
      <c r="BO330" s="788"/>
    </row>
    <row r="331" spans="11:67" x14ac:dyDescent="0.25">
      <c r="K331" s="902"/>
      <c r="L331" s="795"/>
      <c r="M331" s="795"/>
      <c r="N331" s="795"/>
      <c r="O331" s="795"/>
      <c r="P331" s="795"/>
      <c r="Q331" s="795"/>
      <c r="R331" s="903"/>
      <c r="S331" s="788"/>
      <c r="T331" s="788"/>
      <c r="U331" s="788"/>
      <c r="V331" s="788"/>
      <c r="W331" s="788"/>
      <c r="X331" s="788"/>
      <c r="Y331" s="788"/>
      <c r="Z331" s="788"/>
      <c r="AA331" s="788"/>
      <c r="AB331" s="788"/>
      <c r="AC331" s="788"/>
      <c r="AD331" s="789"/>
      <c r="AE331" s="789"/>
      <c r="AF331" s="788"/>
      <c r="AG331" s="788"/>
      <c r="AH331" s="788"/>
      <c r="AI331" s="788"/>
      <c r="AJ331" s="788"/>
      <c r="AK331" s="788"/>
      <c r="AL331" s="788"/>
      <c r="AM331" s="788"/>
      <c r="AN331" s="788"/>
      <c r="AO331" s="788"/>
      <c r="AP331" s="788"/>
      <c r="AQ331" s="788"/>
      <c r="AR331" s="886" t="s">
        <v>1113</v>
      </c>
      <c r="AS331" s="886" t="s">
        <v>30</v>
      </c>
      <c r="AT331" s="788"/>
      <c r="AU331" s="788"/>
      <c r="AV331" s="790"/>
      <c r="AW331" s="788"/>
      <c r="AX331" s="788"/>
      <c r="AY331" s="788"/>
      <c r="AZ331" s="788"/>
      <c r="BA331" s="788"/>
      <c r="BB331" s="788"/>
      <c r="BC331" s="788"/>
      <c r="BD331" s="788"/>
      <c r="BE331" s="788"/>
      <c r="BF331" s="788"/>
      <c r="BG331" s="788"/>
      <c r="BH331" s="788"/>
      <c r="BI331" s="788"/>
      <c r="BJ331" s="788"/>
      <c r="BK331" s="788"/>
      <c r="BL331" s="788"/>
      <c r="BM331" s="788"/>
      <c r="BN331" s="788"/>
      <c r="BO331" s="788"/>
    </row>
    <row r="332" spans="11:67" x14ac:dyDescent="0.25">
      <c r="K332" s="896" t="s">
        <v>5</v>
      </c>
      <c r="L332" s="897" t="s">
        <v>15</v>
      </c>
      <c r="M332" s="795"/>
      <c r="N332" s="898">
        <f>M332*G103</f>
        <v>0</v>
      </c>
      <c r="O332" s="898">
        <v>36</v>
      </c>
      <c r="P332" s="898">
        <f>O332*G103</f>
        <v>36</v>
      </c>
      <c r="Q332" s="898">
        <v>0</v>
      </c>
      <c r="R332" s="899">
        <f>Q332*G103</f>
        <v>0</v>
      </c>
      <c r="S332" s="788"/>
      <c r="T332" s="788"/>
      <c r="U332" s="788"/>
      <c r="V332" s="788"/>
      <c r="W332" s="788"/>
      <c r="X332" s="788"/>
      <c r="Y332" s="788"/>
      <c r="Z332" s="788"/>
      <c r="AA332" s="788"/>
      <c r="AB332" s="788"/>
      <c r="AC332" s="788"/>
      <c r="AD332" s="789"/>
      <c r="AE332" s="789"/>
      <c r="AF332" s="788"/>
      <c r="AG332" s="788"/>
      <c r="AH332" s="788"/>
      <c r="AI332" s="788"/>
      <c r="AJ332" s="788"/>
      <c r="AK332" s="788"/>
      <c r="AL332" s="788"/>
      <c r="AM332" s="788"/>
      <c r="AN332" s="788"/>
      <c r="AO332" s="788"/>
      <c r="AP332" s="900" t="s">
        <v>130</v>
      </c>
      <c r="AQ332" s="788"/>
      <c r="AR332" s="900" t="s">
        <v>231</v>
      </c>
      <c r="AS332" s="900" t="s">
        <v>30</v>
      </c>
      <c r="AT332" s="788"/>
      <c r="AU332" s="788"/>
      <c r="AV332" s="790"/>
      <c r="AW332" s="788"/>
      <c r="AX332" s="788"/>
      <c r="AY332" s="788"/>
      <c r="AZ332" s="788"/>
      <c r="BA332" s="788"/>
      <c r="BB332" s="901">
        <f>IF(L332="základní",I103,0)</f>
        <v>26071.9</v>
      </c>
      <c r="BC332" s="901">
        <f>IF(L332="snížená",I103,0)</f>
        <v>0</v>
      </c>
      <c r="BD332" s="901">
        <f>IF(L332="zákl. přenesená",I103,0)</f>
        <v>0</v>
      </c>
      <c r="BE332" s="901">
        <f>IF(L332="sníž. přenesená",I103,0)</f>
        <v>0</v>
      </c>
      <c r="BF332" s="901">
        <f>IF(L332="nulová",I103,0)</f>
        <v>0</v>
      </c>
      <c r="BG332" s="886" t="s">
        <v>30</v>
      </c>
      <c r="BH332" s="901">
        <f>ROUND(H103*G103,2)</f>
        <v>26071.9</v>
      </c>
      <c r="BI332" s="886" t="s">
        <v>84</v>
      </c>
      <c r="BJ332" s="900" t="s">
        <v>735</v>
      </c>
      <c r="BK332" s="788"/>
      <c r="BL332" s="788"/>
      <c r="BM332" s="788"/>
      <c r="BN332" s="788"/>
      <c r="BO332" s="788"/>
    </row>
    <row r="333" spans="11:67" x14ac:dyDescent="0.25">
      <c r="K333" s="902"/>
      <c r="L333" s="795"/>
      <c r="M333" s="795"/>
      <c r="N333" s="795"/>
      <c r="O333" s="795"/>
      <c r="P333" s="795"/>
      <c r="Q333" s="795"/>
      <c r="R333" s="903"/>
      <c r="S333" s="788"/>
      <c r="T333" s="788"/>
      <c r="U333" s="788"/>
      <c r="V333" s="788"/>
      <c r="W333" s="788"/>
      <c r="X333" s="788"/>
      <c r="Y333" s="788"/>
      <c r="Z333" s="788"/>
      <c r="AA333" s="788"/>
      <c r="AB333" s="788"/>
      <c r="AC333" s="788"/>
      <c r="AD333" s="789"/>
      <c r="AE333" s="789"/>
      <c r="AF333" s="788"/>
      <c r="AG333" s="788"/>
      <c r="AH333" s="788"/>
      <c r="AI333" s="788"/>
      <c r="AJ333" s="788"/>
      <c r="AK333" s="788"/>
      <c r="AL333" s="788"/>
      <c r="AM333" s="788"/>
      <c r="AN333" s="788"/>
      <c r="AO333" s="788"/>
      <c r="AP333" s="788"/>
      <c r="AQ333" s="788"/>
      <c r="AR333" s="886" t="s">
        <v>1113</v>
      </c>
      <c r="AS333" s="886" t="s">
        <v>30</v>
      </c>
      <c r="AT333" s="788"/>
      <c r="AU333" s="788"/>
      <c r="AV333" s="790"/>
      <c r="AW333" s="788"/>
      <c r="AX333" s="788"/>
      <c r="AY333" s="788"/>
      <c r="AZ333" s="788"/>
      <c r="BA333" s="788"/>
      <c r="BB333" s="788"/>
      <c r="BC333" s="788"/>
      <c r="BD333" s="788"/>
      <c r="BE333" s="788"/>
      <c r="BF333" s="788"/>
      <c r="BG333" s="788"/>
      <c r="BH333" s="788"/>
      <c r="BI333" s="788"/>
      <c r="BJ333" s="788"/>
      <c r="BK333" s="788"/>
      <c r="BL333" s="788"/>
      <c r="BM333" s="788"/>
      <c r="BN333" s="788"/>
      <c r="BO333" s="788"/>
    </row>
    <row r="334" spans="11:67" x14ac:dyDescent="0.25">
      <c r="K334" s="896" t="s">
        <v>5</v>
      </c>
      <c r="L334" s="897" t="s">
        <v>15</v>
      </c>
      <c r="M334" s="795"/>
      <c r="N334" s="898">
        <f>M334*G105</f>
        <v>0</v>
      </c>
      <c r="O334" s="898">
        <v>31</v>
      </c>
      <c r="P334" s="898">
        <f>O334*G105</f>
        <v>31</v>
      </c>
      <c r="Q334" s="898">
        <v>0</v>
      </c>
      <c r="R334" s="899">
        <f>Q334*G105</f>
        <v>0</v>
      </c>
      <c r="S334" s="788"/>
      <c r="T334" s="788"/>
      <c r="U334" s="788"/>
      <c r="V334" s="788"/>
      <c r="W334" s="788"/>
      <c r="X334" s="788"/>
      <c r="Y334" s="788"/>
      <c r="Z334" s="788"/>
      <c r="AA334" s="788"/>
      <c r="AB334" s="788"/>
      <c r="AC334" s="788"/>
      <c r="AD334" s="789"/>
      <c r="AE334" s="789"/>
      <c r="AF334" s="788"/>
      <c r="AG334" s="788"/>
      <c r="AH334" s="788"/>
      <c r="AI334" s="788"/>
      <c r="AJ334" s="788"/>
      <c r="AK334" s="788"/>
      <c r="AL334" s="788"/>
      <c r="AM334" s="788"/>
      <c r="AN334" s="788"/>
      <c r="AO334" s="788"/>
      <c r="AP334" s="900" t="s">
        <v>130</v>
      </c>
      <c r="AQ334" s="788"/>
      <c r="AR334" s="900" t="s">
        <v>231</v>
      </c>
      <c r="AS334" s="900" t="s">
        <v>30</v>
      </c>
      <c r="AT334" s="788"/>
      <c r="AU334" s="788"/>
      <c r="AV334" s="790"/>
      <c r="AW334" s="788"/>
      <c r="AX334" s="788"/>
      <c r="AY334" s="788"/>
      <c r="AZ334" s="788"/>
      <c r="BA334" s="788"/>
      <c r="BB334" s="901">
        <f>IF(L334="základní",I105,0)</f>
        <v>31077.3</v>
      </c>
      <c r="BC334" s="901">
        <f>IF(L334="snížená",I105,0)</f>
        <v>0</v>
      </c>
      <c r="BD334" s="901">
        <f>IF(L334="zákl. přenesená",I105,0)</f>
        <v>0</v>
      </c>
      <c r="BE334" s="901">
        <f>IF(L334="sníž. přenesená",I105,0)</f>
        <v>0</v>
      </c>
      <c r="BF334" s="901">
        <f>IF(L334="nulová",I105,0)</f>
        <v>0</v>
      </c>
      <c r="BG334" s="886" t="s">
        <v>30</v>
      </c>
      <c r="BH334" s="901">
        <f>ROUND(H105*G105,2)</f>
        <v>31077.3</v>
      </c>
      <c r="BI334" s="886" t="s">
        <v>84</v>
      </c>
      <c r="BJ334" s="900" t="s">
        <v>746</v>
      </c>
      <c r="BK334" s="788"/>
      <c r="BL334" s="788"/>
      <c r="BM334" s="788"/>
      <c r="BN334" s="788"/>
      <c r="BO334" s="788"/>
    </row>
    <row r="335" spans="11:67" x14ac:dyDescent="0.25">
      <c r="K335" s="902"/>
      <c r="L335" s="795"/>
      <c r="M335" s="795"/>
      <c r="N335" s="795"/>
      <c r="O335" s="795"/>
      <c r="P335" s="795"/>
      <c r="Q335" s="795"/>
      <c r="R335" s="903"/>
      <c r="S335" s="788"/>
      <c r="T335" s="788"/>
      <c r="U335" s="788"/>
      <c r="V335" s="788"/>
      <c r="W335" s="788"/>
      <c r="X335" s="788"/>
      <c r="Y335" s="788"/>
      <c r="Z335" s="788"/>
      <c r="AA335" s="788"/>
      <c r="AB335" s="788"/>
      <c r="AC335" s="788"/>
      <c r="AD335" s="789"/>
      <c r="AE335" s="789"/>
      <c r="AF335" s="788"/>
      <c r="AG335" s="788"/>
      <c r="AH335" s="788"/>
      <c r="AI335" s="788"/>
      <c r="AJ335" s="788"/>
      <c r="AK335" s="788"/>
      <c r="AL335" s="788"/>
      <c r="AM335" s="788"/>
      <c r="AN335" s="788"/>
      <c r="AO335" s="788"/>
      <c r="AP335" s="788"/>
      <c r="AQ335" s="788"/>
      <c r="AR335" s="886" t="s">
        <v>1113</v>
      </c>
      <c r="AS335" s="886" t="s">
        <v>30</v>
      </c>
      <c r="AT335" s="788"/>
      <c r="AU335" s="788"/>
      <c r="AV335" s="790"/>
      <c r="AW335" s="788"/>
      <c r="AX335" s="788"/>
      <c r="AY335" s="788"/>
      <c r="AZ335" s="788"/>
      <c r="BA335" s="788"/>
      <c r="BB335" s="788"/>
      <c r="BC335" s="788"/>
      <c r="BD335" s="788"/>
      <c r="BE335" s="788"/>
      <c r="BF335" s="788"/>
      <c r="BG335" s="788"/>
      <c r="BH335" s="788"/>
      <c r="BI335" s="788"/>
      <c r="BJ335" s="788"/>
      <c r="BK335" s="788"/>
      <c r="BL335" s="788"/>
      <c r="BM335" s="788"/>
      <c r="BN335" s="788"/>
      <c r="BO335" s="788"/>
    </row>
    <row r="336" spans="11:67" x14ac:dyDescent="0.25">
      <c r="K336" s="896" t="s">
        <v>5</v>
      </c>
      <c r="L336" s="897" t="s">
        <v>15</v>
      </c>
      <c r="M336" s="795"/>
      <c r="N336" s="898">
        <f>M336*G107</f>
        <v>0</v>
      </c>
      <c r="O336" s="898">
        <v>9</v>
      </c>
      <c r="P336" s="898">
        <f>O336*G107</f>
        <v>9</v>
      </c>
      <c r="Q336" s="898">
        <v>0</v>
      </c>
      <c r="R336" s="899">
        <f>Q336*G107</f>
        <v>0</v>
      </c>
      <c r="S336" s="788"/>
      <c r="T336" s="788"/>
      <c r="U336" s="788"/>
      <c r="V336" s="788"/>
      <c r="W336" s="788"/>
      <c r="X336" s="788"/>
      <c r="Y336" s="788"/>
      <c r="Z336" s="788"/>
      <c r="AA336" s="788"/>
      <c r="AB336" s="788"/>
      <c r="AC336" s="788"/>
      <c r="AD336" s="789"/>
      <c r="AE336" s="789"/>
      <c r="AF336" s="788"/>
      <c r="AG336" s="788"/>
      <c r="AH336" s="788"/>
      <c r="AI336" s="788"/>
      <c r="AJ336" s="788"/>
      <c r="AK336" s="788"/>
      <c r="AL336" s="788"/>
      <c r="AM336" s="788"/>
      <c r="AN336" s="788"/>
      <c r="AO336" s="788"/>
      <c r="AP336" s="900" t="s">
        <v>130</v>
      </c>
      <c r="AQ336" s="788"/>
      <c r="AR336" s="900" t="s">
        <v>231</v>
      </c>
      <c r="AS336" s="900" t="s">
        <v>30</v>
      </c>
      <c r="AT336" s="788"/>
      <c r="AU336" s="788"/>
      <c r="AV336" s="790"/>
      <c r="AW336" s="788"/>
      <c r="AX336" s="788"/>
      <c r="AY336" s="788"/>
      <c r="AZ336" s="788"/>
      <c r="BA336" s="788"/>
      <c r="BB336" s="901">
        <f>IF(L336="základní",I107,0)</f>
        <v>33478.400000000001</v>
      </c>
      <c r="BC336" s="901">
        <f>IF(L336="snížená",I107,0)</f>
        <v>0</v>
      </c>
      <c r="BD336" s="901">
        <f>IF(L336="zákl. přenesená",I107,0)</f>
        <v>0</v>
      </c>
      <c r="BE336" s="901">
        <f>IF(L336="sníž. přenesená",I107,0)</f>
        <v>0</v>
      </c>
      <c r="BF336" s="901">
        <f>IF(L336="nulová",I107,0)</f>
        <v>0</v>
      </c>
      <c r="BG336" s="886" t="s">
        <v>30</v>
      </c>
      <c r="BH336" s="901">
        <f>ROUND(H107*G107,2)</f>
        <v>33478.400000000001</v>
      </c>
      <c r="BI336" s="886" t="s">
        <v>84</v>
      </c>
      <c r="BJ336" s="900" t="s">
        <v>756</v>
      </c>
      <c r="BK336" s="788"/>
      <c r="BL336" s="788"/>
      <c r="BM336" s="788"/>
      <c r="BN336" s="788"/>
      <c r="BO336" s="788"/>
    </row>
    <row r="337" spans="11:67" x14ac:dyDescent="0.25">
      <c r="K337" s="902"/>
      <c r="L337" s="795"/>
      <c r="M337" s="795"/>
      <c r="N337" s="795"/>
      <c r="O337" s="795"/>
      <c r="P337" s="795"/>
      <c r="Q337" s="795"/>
      <c r="R337" s="903"/>
      <c r="S337" s="788"/>
      <c r="T337" s="788"/>
      <c r="U337" s="788"/>
      <c r="V337" s="788"/>
      <c r="W337" s="788"/>
      <c r="X337" s="788"/>
      <c r="Y337" s="788"/>
      <c r="Z337" s="788"/>
      <c r="AA337" s="788"/>
      <c r="AB337" s="788"/>
      <c r="AC337" s="788"/>
      <c r="AD337" s="789"/>
      <c r="AE337" s="789"/>
      <c r="AF337" s="788"/>
      <c r="AG337" s="788"/>
      <c r="AH337" s="788"/>
      <c r="AI337" s="788"/>
      <c r="AJ337" s="788"/>
      <c r="AK337" s="788"/>
      <c r="AL337" s="788"/>
      <c r="AM337" s="788"/>
      <c r="AN337" s="788"/>
      <c r="AO337" s="788"/>
      <c r="AP337" s="788"/>
      <c r="AQ337" s="788"/>
      <c r="AR337" s="886" t="s">
        <v>1113</v>
      </c>
      <c r="AS337" s="886" t="s">
        <v>30</v>
      </c>
      <c r="AT337" s="788"/>
      <c r="AU337" s="788"/>
      <c r="AV337" s="790"/>
      <c r="AW337" s="788"/>
      <c r="AX337" s="788"/>
      <c r="AY337" s="788"/>
      <c r="AZ337" s="788"/>
      <c r="BA337" s="788"/>
      <c r="BB337" s="788"/>
      <c r="BC337" s="788"/>
      <c r="BD337" s="788"/>
      <c r="BE337" s="788"/>
      <c r="BF337" s="788"/>
      <c r="BG337" s="788"/>
      <c r="BH337" s="788"/>
      <c r="BI337" s="788"/>
      <c r="BJ337" s="788"/>
      <c r="BK337" s="788"/>
      <c r="BL337" s="788"/>
      <c r="BM337" s="788"/>
      <c r="BN337" s="788"/>
      <c r="BO337" s="788"/>
    </row>
    <row r="338" spans="11:67" x14ac:dyDescent="0.25">
      <c r="K338" s="888"/>
      <c r="L338" s="826"/>
      <c r="M338" s="826"/>
      <c r="N338" s="889">
        <f>SUM(N339:N341)</f>
        <v>0</v>
      </c>
      <c r="O338" s="826"/>
      <c r="P338" s="889">
        <f>SUM(P339:P341)</f>
        <v>10</v>
      </c>
      <c r="Q338" s="826"/>
      <c r="R338" s="890">
        <f>SUM(R339:R341)</f>
        <v>0</v>
      </c>
      <c r="S338" s="834"/>
      <c r="T338" s="834"/>
      <c r="U338" s="834"/>
      <c r="V338" s="834"/>
      <c r="W338" s="834"/>
      <c r="X338" s="834"/>
      <c r="Y338" s="834"/>
      <c r="Z338" s="834"/>
      <c r="AA338" s="834"/>
      <c r="AB338" s="834"/>
      <c r="AC338" s="834"/>
      <c r="AD338" s="891"/>
      <c r="AE338" s="891"/>
      <c r="AF338" s="834"/>
      <c r="AG338" s="834"/>
      <c r="AH338" s="834"/>
      <c r="AI338" s="834"/>
      <c r="AJ338" s="834"/>
      <c r="AK338" s="834"/>
      <c r="AL338" s="834"/>
      <c r="AM338" s="834"/>
      <c r="AN338" s="834"/>
      <c r="AO338" s="834"/>
      <c r="AP338" s="892" t="s">
        <v>30</v>
      </c>
      <c r="AQ338" s="834"/>
      <c r="AR338" s="893" t="s">
        <v>26</v>
      </c>
      <c r="AS338" s="893" t="s">
        <v>27</v>
      </c>
      <c r="AT338" s="834"/>
      <c r="AU338" s="834"/>
      <c r="AV338" s="894"/>
      <c r="AW338" s="834"/>
      <c r="AX338" s="834"/>
      <c r="AY338" s="834"/>
      <c r="AZ338" s="834"/>
      <c r="BA338" s="834"/>
      <c r="BB338" s="834"/>
      <c r="BC338" s="834"/>
      <c r="BD338" s="834"/>
      <c r="BE338" s="834"/>
      <c r="BF338" s="834"/>
      <c r="BG338" s="834"/>
      <c r="BH338" s="895">
        <f>SUM(BH339:BH341)</f>
        <v>22065.4</v>
      </c>
      <c r="BI338" s="834"/>
      <c r="BJ338" s="834"/>
      <c r="BK338" s="834"/>
      <c r="BL338" s="834"/>
      <c r="BM338" s="834"/>
      <c r="BN338" s="834"/>
      <c r="BO338" s="834"/>
    </row>
    <row r="339" spans="11:67" x14ac:dyDescent="0.25">
      <c r="K339" s="904" t="s">
        <v>5</v>
      </c>
      <c r="L339" s="905" t="s">
        <v>15</v>
      </c>
      <c r="M339" s="795"/>
      <c r="N339" s="898">
        <f>M339*G112</f>
        <v>0</v>
      </c>
      <c r="O339" s="898">
        <v>4</v>
      </c>
      <c r="P339" s="898">
        <f>O339*G112</f>
        <v>4</v>
      </c>
      <c r="Q339" s="898">
        <v>0</v>
      </c>
      <c r="R339" s="899">
        <f>Q339*G112</f>
        <v>0</v>
      </c>
      <c r="S339" s="788"/>
      <c r="T339" s="788"/>
      <c r="U339" s="788"/>
      <c r="V339" s="788"/>
      <c r="W339" s="788"/>
      <c r="X339" s="788"/>
      <c r="Y339" s="788"/>
      <c r="Z339" s="788"/>
      <c r="AA339" s="788"/>
      <c r="AB339" s="788"/>
      <c r="AC339" s="788"/>
      <c r="AD339" s="789"/>
      <c r="AE339" s="789"/>
      <c r="AF339" s="788"/>
      <c r="AG339" s="788"/>
      <c r="AH339" s="788"/>
      <c r="AI339" s="788"/>
      <c r="AJ339" s="788"/>
      <c r="AK339" s="788"/>
      <c r="AL339" s="788"/>
      <c r="AM339" s="788"/>
      <c r="AN339" s="788"/>
      <c r="AO339" s="788"/>
      <c r="AP339" s="900" t="s">
        <v>84</v>
      </c>
      <c r="AQ339" s="788"/>
      <c r="AR339" s="900" t="s">
        <v>80</v>
      </c>
      <c r="AS339" s="900" t="s">
        <v>30</v>
      </c>
      <c r="AT339" s="788"/>
      <c r="AU339" s="788"/>
      <c r="AV339" s="790"/>
      <c r="AW339" s="788"/>
      <c r="AX339" s="788"/>
      <c r="AY339" s="788"/>
      <c r="AZ339" s="788"/>
      <c r="BA339" s="788"/>
      <c r="BB339" s="901">
        <f>IF(L339="základní",I112,0)</f>
        <v>9130.5</v>
      </c>
      <c r="BC339" s="901">
        <f>IF(L339="snížená",I112,0)</f>
        <v>0</v>
      </c>
      <c r="BD339" s="901">
        <f>IF(L339="zákl. přenesená",I112,0)</f>
        <v>0</v>
      </c>
      <c r="BE339" s="901">
        <f>IF(L339="sníž. přenesená",I112,0)</f>
        <v>0</v>
      </c>
      <c r="BF339" s="901">
        <f>IF(L339="nulová",I112,0)</f>
        <v>0</v>
      </c>
      <c r="BG339" s="886" t="s">
        <v>30</v>
      </c>
      <c r="BH339" s="901">
        <f>ROUND(H112*G112,2)</f>
        <v>9130.5</v>
      </c>
      <c r="BI339" s="886" t="s">
        <v>84</v>
      </c>
      <c r="BJ339" s="900" t="s">
        <v>766</v>
      </c>
      <c r="BK339" s="788"/>
      <c r="BL339" s="788"/>
      <c r="BM339" s="788"/>
      <c r="BN339" s="788"/>
      <c r="BO339" s="788"/>
    </row>
    <row r="340" spans="11:67" x14ac:dyDescent="0.25">
      <c r="K340" s="904" t="s">
        <v>5</v>
      </c>
      <c r="L340" s="905" t="s">
        <v>15</v>
      </c>
      <c r="M340" s="795"/>
      <c r="N340" s="898">
        <f>M340*G113</f>
        <v>0</v>
      </c>
      <c r="O340" s="898">
        <v>3</v>
      </c>
      <c r="P340" s="898">
        <f>O340*G113</f>
        <v>3</v>
      </c>
      <c r="Q340" s="898">
        <v>0</v>
      </c>
      <c r="R340" s="899">
        <f>Q340*G113</f>
        <v>0</v>
      </c>
      <c r="S340" s="788"/>
      <c r="T340" s="788"/>
      <c r="U340" s="788"/>
      <c r="V340" s="788"/>
      <c r="W340" s="788"/>
      <c r="X340" s="788"/>
      <c r="Y340" s="788"/>
      <c r="Z340" s="788"/>
      <c r="AA340" s="788"/>
      <c r="AB340" s="788"/>
      <c r="AC340" s="788"/>
      <c r="AD340" s="789"/>
      <c r="AE340" s="789"/>
      <c r="AF340" s="788"/>
      <c r="AG340" s="788"/>
      <c r="AH340" s="788"/>
      <c r="AI340" s="788"/>
      <c r="AJ340" s="788"/>
      <c r="AK340" s="788"/>
      <c r="AL340" s="788"/>
      <c r="AM340" s="788"/>
      <c r="AN340" s="788"/>
      <c r="AO340" s="788"/>
      <c r="AP340" s="900" t="s">
        <v>84</v>
      </c>
      <c r="AQ340" s="788"/>
      <c r="AR340" s="900" t="s">
        <v>80</v>
      </c>
      <c r="AS340" s="900" t="s">
        <v>30</v>
      </c>
      <c r="AT340" s="788"/>
      <c r="AU340" s="788"/>
      <c r="AV340" s="790"/>
      <c r="AW340" s="788"/>
      <c r="AX340" s="788"/>
      <c r="AY340" s="788"/>
      <c r="AZ340" s="788"/>
      <c r="BA340" s="788"/>
      <c r="BB340" s="901">
        <f>IF(L340="základní",I113,0)</f>
        <v>5326.1</v>
      </c>
      <c r="BC340" s="901">
        <f>IF(L340="snížená",I113,0)</f>
        <v>0</v>
      </c>
      <c r="BD340" s="901">
        <f>IF(L340="zákl. přenesená",I113,0)</f>
        <v>0</v>
      </c>
      <c r="BE340" s="901">
        <f>IF(L340="sníž. přenesená",I113,0)</f>
        <v>0</v>
      </c>
      <c r="BF340" s="901">
        <f>IF(L340="nulová",I113,0)</f>
        <v>0</v>
      </c>
      <c r="BG340" s="886" t="s">
        <v>30</v>
      </c>
      <c r="BH340" s="901">
        <f>ROUND(H113*G113,2)</f>
        <v>5326.1</v>
      </c>
      <c r="BI340" s="886" t="s">
        <v>84</v>
      </c>
      <c r="BJ340" s="900" t="s">
        <v>777</v>
      </c>
      <c r="BK340" s="788"/>
      <c r="BL340" s="788"/>
      <c r="BM340" s="788"/>
      <c r="BN340" s="788"/>
      <c r="BO340" s="788"/>
    </row>
    <row r="341" spans="11:67" x14ac:dyDescent="0.25">
      <c r="K341" s="906" t="s">
        <v>5</v>
      </c>
      <c r="L341" s="907" t="s">
        <v>15</v>
      </c>
      <c r="M341" s="908"/>
      <c r="N341" s="909">
        <f>M341*G114</f>
        <v>0</v>
      </c>
      <c r="O341" s="909">
        <v>3</v>
      </c>
      <c r="P341" s="909">
        <f>O341*G114</f>
        <v>3</v>
      </c>
      <c r="Q341" s="909">
        <v>0</v>
      </c>
      <c r="R341" s="910">
        <f>Q341*G114</f>
        <v>0</v>
      </c>
      <c r="S341" s="788"/>
      <c r="T341" s="788"/>
      <c r="U341" s="788"/>
      <c r="V341" s="788"/>
      <c r="W341" s="788"/>
      <c r="X341" s="788"/>
      <c r="Y341" s="788"/>
      <c r="Z341" s="788"/>
      <c r="AA341" s="788"/>
      <c r="AB341" s="788"/>
      <c r="AC341" s="788"/>
      <c r="AD341" s="789"/>
      <c r="AE341" s="789"/>
      <c r="AF341" s="788"/>
      <c r="AG341" s="788"/>
      <c r="AH341" s="788"/>
      <c r="AI341" s="788"/>
      <c r="AJ341" s="788"/>
      <c r="AK341" s="788"/>
      <c r="AL341" s="788"/>
      <c r="AM341" s="788"/>
      <c r="AN341" s="788"/>
      <c r="AO341" s="788"/>
      <c r="AP341" s="900" t="s">
        <v>84</v>
      </c>
      <c r="AQ341" s="788"/>
      <c r="AR341" s="900" t="s">
        <v>80</v>
      </c>
      <c r="AS341" s="900" t="s">
        <v>30</v>
      </c>
      <c r="AT341" s="788"/>
      <c r="AU341" s="788"/>
      <c r="AV341" s="790"/>
      <c r="AW341" s="788"/>
      <c r="AX341" s="788"/>
      <c r="AY341" s="788"/>
      <c r="AZ341" s="788"/>
      <c r="BA341" s="788"/>
      <c r="BB341" s="901">
        <f>IF(L341="základní",I114,0)</f>
        <v>7608.8</v>
      </c>
      <c r="BC341" s="901">
        <f>IF(L341="snížená",I114,0)</f>
        <v>0</v>
      </c>
      <c r="BD341" s="901">
        <f>IF(L341="zákl. přenesená",I114,0)</f>
        <v>0</v>
      </c>
      <c r="BE341" s="901">
        <f>IF(L341="sníž. přenesená",I114,0)</f>
        <v>0</v>
      </c>
      <c r="BF341" s="901">
        <f>IF(L341="nulová",I114,0)</f>
        <v>0</v>
      </c>
      <c r="BG341" s="886" t="s">
        <v>30</v>
      </c>
      <c r="BH341" s="901">
        <f>ROUND(H114*G114,2)</f>
        <v>7608.8</v>
      </c>
      <c r="BI341" s="886" t="s">
        <v>84</v>
      </c>
      <c r="BJ341" s="900" t="s">
        <v>791</v>
      </c>
      <c r="BK341" s="788"/>
      <c r="BL341" s="788"/>
      <c r="BM341" s="788"/>
      <c r="BN341" s="788"/>
      <c r="BO341" s="788"/>
    </row>
    <row r="342" spans="11:67" x14ac:dyDescent="0.25">
      <c r="K342" s="788"/>
      <c r="L342" s="788"/>
      <c r="M342" s="788"/>
      <c r="N342" s="788"/>
      <c r="O342" s="788"/>
      <c r="P342" s="788"/>
      <c r="Q342" s="788"/>
      <c r="R342" s="788"/>
      <c r="S342" s="788"/>
      <c r="T342" s="788"/>
      <c r="U342" s="788"/>
      <c r="V342" s="788"/>
      <c r="W342" s="788"/>
      <c r="X342" s="788"/>
      <c r="Y342" s="788"/>
      <c r="Z342" s="788"/>
      <c r="AA342" s="788"/>
      <c r="AB342" s="788"/>
      <c r="AC342" s="788"/>
      <c r="AD342" s="789"/>
      <c r="AE342" s="789"/>
      <c r="AF342" s="788"/>
      <c r="AG342" s="788"/>
      <c r="AH342" s="788"/>
      <c r="AI342" s="788"/>
      <c r="AJ342" s="788"/>
      <c r="AK342" s="788"/>
      <c r="AL342" s="788"/>
      <c r="AM342" s="788"/>
      <c r="AN342" s="788"/>
      <c r="AO342" s="788"/>
      <c r="AP342" s="788"/>
      <c r="AQ342" s="788"/>
      <c r="AR342" s="788"/>
      <c r="AS342" s="788"/>
      <c r="AT342" s="788"/>
      <c r="AU342" s="788"/>
      <c r="AV342" s="790"/>
      <c r="AW342" s="788"/>
      <c r="AX342" s="788"/>
      <c r="AY342" s="788"/>
      <c r="AZ342" s="788"/>
      <c r="BA342" s="788"/>
      <c r="BB342" s="788"/>
      <c r="BC342" s="788"/>
      <c r="BD342" s="788"/>
      <c r="BE342" s="788"/>
      <c r="BF342" s="788"/>
      <c r="BG342" s="788"/>
      <c r="BH342" s="788"/>
      <c r="BI342" s="788"/>
      <c r="BJ342" s="788"/>
      <c r="BK342" s="788"/>
      <c r="BL342" s="788"/>
      <c r="BM342" s="788"/>
      <c r="BN342" s="788"/>
      <c r="BO342" s="788"/>
    </row>
  </sheetData>
  <sheetProtection formatColumns="0" formatRows="0" autoFilter="0"/>
  <mergeCells count="62">
    <mergeCell ref="AB7:AC7"/>
    <mergeCell ref="B3:D3"/>
    <mergeCell ref="B4:D4"/>
    <mergeCell ref="B5:D5"/>
    <mergeCell ref="B6:D6"/>
    <mergeCell ref="B7:D7"/>
    <mergeCell ref="J7:K7"/>
    <mergeCell ref="L7:M7"/>
    <mergeCell ref="N7:O7"/>
    <mergeCell ref="P7:Q7"/>
    <mergeCell ref="R7:S7"/>
    <mergeCell ref="T7:U7"/>
    <mergeCell ref="V7:W7"/>
    <mergeCell ref="X7:Y7"/>
    <mergeCell ref="Z7:AA7"/>
    <mergeCell ref="AP7:AQ7"/>
    <mergeCell ref="AR7:AS7"/>
    <mergeCell ref="AT7:AU7"/>
    <mergeCell ref="J75:K75"/>
    <mergeCell ref="L75:M75"/>
    <mergeCell ref="N75:O75"/>
    <mergeCell ref="P75:Q75"/>
    <mergeCell ref="R75:S75"/>
    <mergeCell ref="T75:U75"/>
    <mergeCell ref="V75:W75"/>
    <mergeCell ref="AD7:AE7"/>
    <mergeCell ref="AF7:AG7"/>
    <mergeCell ref="AH7:AI7"/>
    <mergeCell ref="AJ7:AK7"/>
    <mergeCell ref="AL7:AM7"/>
    <mergeCell ref="AN7:AO7"/>
    <mergeCell ref="AT75:AU75"/>
    <mergeCell ref="X75:Y75"/>
    <mergeCell ref="Z75:AA75"/>
    <mergeCell ref="AB75:AC75"/>
    <mergeCell ref="AD75:AE75"/>
    <mergeCell ref="AF75:AG75"/>
    <mergeCell ref="AH75:AI75"/>
    <mergeCell ref="AJ75:AK75"/>
    <mergeCell ref="AL75:AM75"/>
    <mergeCell ref="AN75:AO75"/>
    <mergeCell ref="AP75:AQ75"/>
    <mergeCell ref="AR75:AS75"/>
    <mergeCell ref="AF109:AG109"/>
    <mergeCell ref="J109:K109"/>
    <mergeCell ref="L109:M109"/>
    <mergeCell ref="N109:O109"/>
    <mergeCell ref="P109:Q109"/>
    <mergeCell ref="R109:S109"/>
    <mergeCell ref="T109:U109"/>
    <mergeCell ref="V109:W109"/>
    <mergeCell ref="X109:Y109"/>
    <mergeCell ref="Z109:AA109"/>
    <mergeCell ref="AB109:AC109"/>
    <mergeCell ref="AD109:AE109"/>
    <mergeCell ref="AT109:AU109"/>
    <mergeCell ref="AH109:AI109"/>
    <mergeCell ref="AJ109:AK109"/>
    <mergeCell ref="AL109:AM109"/>
    <mergeCell ref="AN109:AO109"/>
    <mergeCell ref="AP109:AQ109"/>
    <mergeCell ref="AR109:AS109"/>
  </mergeCells>
  <conditionalFormatting sqref="A1:XFD1048576">
    <cfRule type="cellIs" dxfId="3" priority="1" operator="lessThan">
      <formula>0</formula>
    </cfRule>
  </conditionalFormatting>
  <hyperlinks>
    <hyperlink ref="I2" location="'Rekapitulace stavby'!A1" display="Rekapitulace stavby" xr:uid="{8E5CA781-BE29-4E4F-8F51-9517B1CFEFA5}"/>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BQ206"/>
  <sheetViews>
    <sheetView showGridLines="0" zoomScale="55" zoomScaleNormal="55" zoomScaleSheetLayoutView="100" workbookViewId="0">
      <pane xSplit="9" ySplit="9" topLeftCell="L10" activePane="bottomRight" state="frozen"/>
      <selection pane="topRight" activeCell="J1" sqref="J1"/>
      <selection pane="bottomLeft" activeCell="A10" sqref="A10"/>
      <selection pane="bottomRight" sqref="A1:XFD1048576"/>
    </sheetView>
  </sheetViews>
  <sheetFormatPr defaultRowHeight="10.199999999999999" x14ac:dyDescent="0.2"/>
  <cols>
    <col min="1" max="1" width="1.7109375" customWidth="1"/>
    <col min="2" max="2" width="4.140625" customWidth="1"/>
    <col min="3" max="3" width="5.85546875" customWidth="1"/>
    <col min="4" max="4" width="17.140625" customWidth="1"/>
    <col min="5" max="5" width="192.7109375" customWidth="1"/>
    <col min="6" max="6" width="7" customWidth="1"/>
    <col min="7" max="7" width="11.42578125" customWidth="1"/>
    <col min="8" max="8" width="20.140625" style="31" customWidth="1"/>
    <col min="9" max="9" width="20.42578125" customWidth="1"/>
    <col min="10" max="11" width="25.85546875" hidden="1" customWidth="1"/>
    <col min="12" max="13" width="25.85546875" customWidth="1"/>
    <col min="14" max="43" width="25.85546875" hidden="1" customWidth="1"/>
    <col min="44" max="47" width="25.85546875" customWidth="1"/>
    <col min="48" max="48" width="14.28515625" style="472" customWidth="1"/>
    <col min="49" max="62" width="9.28515625" customWidth="1"/>
  </cols>
  <sheetData>
    <row r="1" spans="1:48" ht="9.7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766" t="str">
        <f>'Rekapitulace stavby'!B4</f>
        <v>Stavba:</v>
      </c>
      <c r="C3" s="749"/>
      <c r="D3" s="749"/>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766" t="s">
        <v>58</v>
      </c>
      <c r="C4" s="749"/>
      <c r="D4" s="749"/>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766" t="str">
        <f>'Rekapitulace stavby'!B5</f>
        <v>Místo:</v>
      </c>
      <c r="C5" s="749"/>
      <c r="D5" s="749"/>
      <c r="E5" s="234" t="str">
        <f>'Rekapitulace stavby'!D5</f>
        <v>Předslav</v>
      </c>
      <c r="F5" s="23"/>
      <c r="G5" s="23"/>
      <c r="H5" s="235" t="str">
        <f>'Rekapitulace stavby'!E5</f>
        <v>Datum:</v>
      </c>
      <c r="I5" s="236">
        <f>'Rekapitulace stavby'!G5</f>
        <v>44530</v>
      </c>
      <c r="J5" s="219"/>
      <c r="Q5" s="14"/>
      <c r="R5" s="14"/>
      <c r="S5" s="14"/>
      <c r="T5" s="14"/>
      <c r="U5" s="14"/>
      <c r="V5" s="14"/>
      <c r="W5" s="14"/>
      <c r="X5" s="14"/>
      <c r="Y5" s="14"/>
      <c r="Z5" s="14"/>
      <c r="AA5" s="14"/>
      <c r="AB5" s="14"/>
      <c r="AC5" s="14"/>
      <c r="AV5" s="473"/>
    </row>
    <row r="6" spans="1:48" ht="24.9" customHeight="1" thickBot="1" x14ac:dyDescent="0.25">
      <c r="B6" s="766" t="str">
        <f>'Rekapitulace stavby'!B6</f>
        <v>Objednatel:</v>
      </c>
      <c r="C6" s="749"/>
      <c r="D6" s="749"/>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767" t="str">
        <f>'Rekapitulace stavby'!B7</f>
        <v>Zhotovitel:</v>
      </c>
      <c r="C7" s="768"/>
      <c r="D7" s="768"/>
      <c r="E7" s="234" t="str">
        <f>'Rekapitulace stavby'!D7</f>
        <v>IMOS Brno, a.s.</v>
      </c>
      <c r="F7" s="23"/>
      <c r="G7" s="23"/>
      <c r="H7" s="235" t="str">
        <f>'Rekapitulace stavby'!E7</f>
        <v>Zpracovatel:</v>
      </c>
      <c r="I7" s="237" t="str">
        <f>'Rekapitulace stavby'!G7</f>
        <v>Vodohospodářský podnik, a.s.</v>
      </c>
      <c r="J7" s="757" t="s">
        <v>2350</v>
      </c>
      <c r="K7" s="758"/>
      <c r="L7" s="761" t="s">
        <v>2351</v>
      </c>
      <c r="M7" s="758"/>
      <c r="N7" s="757" t="s">
        <v>2352</v>
      </c>
      <c r="O7" s="758"/>
      <c r="P7" s="757" t="s">
        <v>2353</v>
      </c>
      <c r="Q7" s="758"/>
      <c r="R7" s="757" t="s">
        <v>2354</v>
      </c>
      <c r="S7" s="758"/>
      <c r="T7" s="757" t="s">
        <v>2355</v>
      </c>
      <c r="U7" s="758"/>
      <c r="V7" s="757" t="s">
        <v>2356</v>
      </c>
      <c r="W7" s="758"/>
      <c r="X7" s="757" t="s">
        <v>2357</v>
      </c>
      <c r="Y7" s="758"/>
      <c r="Z7" s="757" t="s">
        <v>2358</v>
      </c>
      <c r="AA7" s="758"/>
      <c r="AB7" s="757" t="s">
        <v>2359</v>
      </c>
      <c r="AC7" s="758"/>
      <c r="AD7" s="757" t="s">
        <v>2360</v>
      </c>
      <c r="AE7" s="758"/>
      <c r="AF7" s="757" t="s">
        <v>2361</v>
      </c>
      <c r="AG7" s="758"/>
      <c r="AH7" s="757" t="s">
        <v>2362</v>
      </c>
      <c r="AI7" s="758"/>
      <c r="AJ7" s="757" t="s">
        <v>2363</v>
      </c>
      <c r="AK7" s="758"/>
      <c r="AL7" s="757" t="s">
        <v>2364</v>
      </c>
      <c r="AM7" s="758"/>
      <c r="AN7" s="757" t="s">
        <v>2365</v>
      </c>
      <c r="AO7" s="758"/>
      <c r="AP7" s="757" t="s">
        <v>2366</v>
      </c>
      <c r="AQ7" s="758"/>
      <c r="AR7" s="757" t="s">
        <v>2367</v>
      </c>
      <c r="AS7" s="758"/>
      <c r="AT7" s="757" t="s">
        <v>2368</v>
      </c>
      <c r="AU7" s="769"/>
      <c r="AV7" s="449" t="s">
        <v>2369</v>
      </c>
    </row>
    <row r="8" spans="1:48" s="5" customFormat="1" ht="29.25" customHeight="1" thickBot="1" x14ac:dyDescent="0.25">
      <c r="A8"/>
      <c r="B8" s="238" t="s">
        <v>64</v>
      </c>
      <c r="C8" s="35" t="s">
        <v>24</v>
      </c>
      <c r="D8" s="35" t="s">
        <v>22</v>
      </c>
      <c r="E8" s="35" t="s">
        <v>23</v>
      </c>
      <c r="F8" s="35" t="s">
        <v>65</v>
      </c>
      <c r="G8" s="35" t="s">
        <v>66</v>
      </c>
      <c r="H8" s="36" t="s">
        <v>67</v>
      </c>
      <c r="I8" s="239"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45" t="s">
        <v>2370</v>
      </c>
      <c r="AV8" s="494"/>
    </row>
    <row r="9" spans="1:48" s="1" customFormat="1" ht="22.95" customHeight="1" thickBot="1" x14ac:dyDescent="0.35">
      <c r="A9"/>
      <c r="B9" s="240" t="s">
        <v>75</v>
      </c>
      <c r="C9" s="23"/>
      <c r="D9" s="23"/>
      <c r="E9" s="23"/>
      <c r="F9" s="23"/>
      <c r="G9" s="23"/>
      <c r="H9" s="230"/>
      <c r="I9" s="241">
        <f>BJ145</f>
        <v>2898944.9999999995</v>
      </c>
      <c r="J9" s="187"/>
      <c r="K9" s="187">
        <f>K10+K16+K23+K41+K45+K52+K72</f>
        <v>0</v>
      </c>
      <c r="L9" s="187"/>
      <c r="M9" s="187">
        <f>M10+M16+M23+M41+M45+M52+M72</f>
        <v>0</v>
      </c>
      <c r="N9" s="187"/>
      <c r="O9" s="187">
        <f>O10+O16+O23+O41+O45+O52+O72</f>
        <v>0</v>
      </c>
      <c r="P9" s="187"/>
      <c r="Q9" s="187">
        <f>Q10+Q16+Q23+Q41+Q45+Q52+Q72</f>
        <v>0</v>
      </c>
      <c r="R9" s="187"/>
      <c r="S9" s="187">
        <f>S10+S16+S23+S41+S45+S52+S72</f>
        <v>0</v>
      </c>
      <c r="T9" s="187"/>
      <c r="U9" s="187">
        <f>U10+U16+U23+U41+U45+U52+U72</f>
        <v>0</v>
      </c>
      <c r="V9" s="187"/>
      <c r="W9" s="187">
        <f>W10+W16+W23+W41+W45+W52+W72</f>
        <v>0</v>
      </c>
      <c r="X9" s="187"/>
      <c r="Y9" s="187">
        <f>Y10+Y16+Y23+Y41+Y45+Y52+Y72</f>
        <v>0</v>
      </c>
      <c r="Z9" s="187"/>
      <c r="AA9" s="187">
        <f>AA10+AA16+AA23+AA41+AA45+AA52+AA72</f>
        <v>0</v>
      </c>
      <c r="AB9" s="187"/>
      <c r="AC9" s="187">
        <f>AC10+AC16+AC23+AC41+AC45+AC52+AC72</f>
        <v>0</v>
      </c>
      <c r="AD9" s="187"/>
      <c r="AE9" s="187">
        <f>AE10+AE16+AE23+AE41+AE45+AE52+AE72</f>
        <v>0</v>
      </c>
      <c r="AF9" s="187"/>
      <c r="AG9" s="187">
        <f>AG10+AG16+AG23+AG41+AG45+AG52+AG72</f>
        <v>0</v>
      </c>
      <c r="AH9" s="187"/>
      <c r="AI9" s="187">
        <f>AI10+AI16+AI23+AI41+AI45+AI52+AI72</f>
        <v>0</v>
      </c>
      <c r="AJ9" s="187"/>
      <c r="AK9" s="187">
        <f>AK10+AK16+AK23+AK41+AK45+AK52+AK72</f>
        <v>0</v>
      </c>
      <c r="AL9" s="187"/>
      <c r="AM9" s="187">
        <f>AM10+AM16+AM23+AM41+AM45+AM52+AM72</f>
        <v>0</v>
      </c>
      <c r="AN9" s="187"/>
      <c r="AO9" s="187">
        <f>AO10+AO16+AO23+AO41+AO45+AO52+AO72</f>
        <v>0</v>
      </c>
      <c r="AP9" s="187"/>
      <c r="AQ9" s="187">
        <f>AQ10+AQ16+AQ23+AQ41+AQ45+AQ52+AQ72</f>
        <v>0</v>
      </c>
      <c r="AR9" s="187"/>
      <c r="AS9" s="187">
        <f>AS10+AS16+AS23+AS41+AS45+AS52+AS72</f>
        <v>0</v>
      </c>
      <c r="AT9" s="187"/>
      <c r="AU9" s="446">
        <f>AU10+AU16+AU23+AU41+AU45+AU52+AU72</f>
        <v>2898944.9999999995</v>
      </c>
      <c r="AV9" s="474">
        <f>AU9/I9</f>
        <v>1</v>
      </c>
    </row>
    <row r="10" spans="1:48" s="6" customFormat="1" ht="25.95" customHeight="1" thickBot="1" x14ac:dyDescent="0.35">
      <c r="A10"/>
      <c r="B10" s="242"/>
      <c r="C10" s="243" t="s">
        <v>26</v>
      </c>
      <c r="D10" s="244" t="s">
        <v>1108</v>
      </c>
      <c r="E10" s="244" t="s">
        <v>1840</v>
      </c>
      <c r="F10" s="42"/>
      <c r="G10" s="42"/>
      <c r="H10" s="245"/>
      <c r="I10" s="246">
        <f>BJ146</f>
        <v>1028751.2</v>
      </c>
      <c r="J10" s="188"/>
      <c r="K10" s="188">
        <f>K11+K12+K13</f>
        <v>0</v>
      </c>
      <c r="L10" s="188"/>
      <c r="M10" s="188">
        <f>M11+M12+M13</f>
        <v>0</v>
      </c>
      <c r="N10" s="188"/>
      <c r="O10" s="188">
        <f>O11+O12+O13</f>
        <v>0</v>
      </c>
      <c r="P10" s="188"/>
      <c r="Q10" s="188">
        <f>Q11+Q12+Q13</f>
        <v>0</v>
      </c>
      <c r="R10" s="188"/>
      <c r="S10" s="188">
        <f>S11+S12+S13</f>
        <v>0</v>
      </c>
      <c r="T10" s="188"/>
      <c r="U10" s="188">
        <f>U11+U12+U13</f>
        <v>0</v>
      </c>
      <c r="V10" s="188"/>
      <c r="W10" s="188">
        <f>W11+W12+W13</f>
        <v>0</v>
      </c>
      <c r="X10" s="188"/>
      <c r="Y10" s="188">
        <f>Y11+Y12+Y13</f>
        <v>0</v>
      </c>
      <c r="Z10" s="188"/>
      <c r="AA10" s="188">
        <f>AA11+AA12+AA13</f>
        <v>0</v>
      </c>
      <c r="AB10" s="188"/>
      <c r="AC10" s="188">
        <f>AC11+AC12+AC13</f>
        <v>0</v>
      </c>
      <c r="AD10" s="188"/>
      <c r="AE10" s="188">
        <f>AE11+AE12+AE13</f>
        <v>0</v>
      </c>
      <c r="AF10" s="188"/>
      <c r="AG10" s="188">
        <f>AG11+AG12+AG13</f>
        <v>0</v>
      </c>
      <c r="AH10" s="188"/>
      <c r="AI10" s="188">
        <f>AI11+AI12+AI13</f>
        <v>0</v>
      </c>
      <c r="AJ10" s="188"/>
      <c r="AK10" s="188">
        <f>AK11+AK12+AK13</f>
        <v>0</v>
      </c>
      <c r="AL10" s="188"/>
      <c r="AM10" s="188">
        <f>AM11+AM12+AM13</f>
        <v>0</v>
      </c>
      <c r="AN10" s="188"/>
      <c r="AO10" s="188">
        <f>AO11+AO12+AO13</f>
        <v>0</v>
      </c>
      <c r="AP10" s="188"/>
      <c r="AQ10" s="188">
        <f>AQ11+AQ12+AQ13</f>
        <v>0</v>
      </c>
      <c r="AR10" s="188"/>
      <c r="AS10" s="188">
        <f>AS11+AS12+AS13</f>
        <v>0</v>
      </c>
      <c r="AT10" s="188"/>
      <c r="AU10" s="447">
        <f>AU11+AU12+AU13</f>
        <v>1028751.2</v>
      </c>
      <c r="AV10" s="475">
        <f t="shared" ref="AV10:AV72" si="0">AU10/I10</f>
        <v>1</v>
      </c>
    </row>
    <row r="11" spans="1:48" s="1" customFormat="1" ht="42.75" customHeight="1" x14ac:dyDescent="0.2">
      <c r="A11"/>
      <c r="B11" s="281" t="s">
        <v>30</v>
      </c>
      <c r="C11" s="78" t="s">
        <v>231</v>
      </c>
      <c r="D11" s="79" t="s">
        <v>1110</v>
      </c>
      <c r="E11" s="80" t="s">
        <v>2054</v>
      </c>
      <c r="F11" s="81" t="s">
        <v>1112</v>
      </c>
      <c r="G11" s="82">
        <v>1</v>
      </c>
      <c r="H11" s="83">
        <v>534186.5</v>
      </c>
      <c r="I11" s="282">
        <f>ROUND(H11*G11,2)</f>
        <v>534186.5</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1</v>
      </c>
      <c r="AU11" s="457">
        <f>AT11*$H11</f>
        <v>534186.5</v>
      </c>
      <c r="AV11" s="495">
        <f t="shared" si="0"/>
        <v>1</v>
      </c>
    </row>
    <row r="12" spans="1:48" s="1" customFormat="1" ht="43.5" customHeight="1" x14ac:dyDescent="0.2">
      <c r="A12"/>
      <c r="B12" s="281" t="s">
        <v>31</v>
      </c>
      <c r="C12" s="78" t="s">
        <v>231</v>
      </c>
      <c r="D12" s="79" t="s">
        <v>1121</v>
      </c>
      <c r="E12" s="80" t="s">
        <v>2055</v>
      </c>
      <c r="F12" s="81" t="s">
        <v>1112</v>
      </c>
      <c r="G12" s="82">
        <v>1</v>
      </c>
      <c r="H12" s="83">
        <v>432564.5</v>
      </c>
      <c r="I12" s="282">
        <f>ROUND(H12*G12,2)</f>
        <v>432564.5</v>
      </c>
      <c r="J12" s="286"/>
      <c r="K12" s="287">
        <f>ROUND(J12*$H12,2)</f>
        <v>0</v>
      </c>
      <c r="L12" s="286"/>
      <c r="M12" s="287">
        <f>ROUND(L12*$H12,2)</f>
        <v>0</v>
      </c>
      <c r="N12" s="286"/>
      <c r="O12" s="287">
        <f>ROUND(N12*$H12,2)</f>
        <v>0</v>
      </c>
      <c r="P12" s="286"/>
      <c r="Q12" s="287">
        <f>ROUND(P12*$H12,2)</f>
        <v>0</v>
      </c>
      <c r="R12" s="286"/>
      <c r="S12" s="287">
        <f>ROUND(R12*$H12,2)</f>
        <v>0</v>
      </c>
      <c r="T12" s="286"/>
      <c r="U12" s="287">
        <f>ROUND(T12*$H12,2)</f>
        <v>0</v>
      </c>
      <c r="V12" s="286"/>
      <c r="W12" s="287">
        <f>ROUND(V12*$H12,2)</f>
        <v>0</v>
      </c>
      <c r="X12" s="286"/>
      <c r="Y12" s="287">
        <f>ROUND(X12*$H12,2)</f>
        <v>0</v>
      </c>
      <c r="Z12" s="286"/>
      <c r="AA12" s="287">
        <f>ROUND(Z12*$H12,2)</f>
        <v>0</v>
      </c>
      <c r="AB12" s="286"/>
      <c r="AC12" s="287">
        <f>ROUND(AB12*$H12,2)</f>
        <v>0</v>
      </c>
      <c r="AD12" s="286"/>
      <c r="AE12" s="287">
        <f>ROUND(AD12*$H12,2)</f>
        <v>0</v>
      </c>
      <c r="AF12" s="286"/>
      <c r="AG12" s="287">
        <f>ROUND(AF12*$H12,2)</f>
        <v>0</v>
      </c>
      <c r="AH12" s="286"/>
      <c r="AI12" s="287">
        <f>ROUND(AH12*$H12,2)</f>
        <v>0</v>
      </c>
      <c r="AJ12" s="286"/>
      <c r="AK12" s="287">
        <f>ROUND(AJ12*$H12,2)</f>
        <v>0</v>
      </c>
      <c r="AL12" s="286"/>
      <c r="AM12" s="287">
        <f>ROUND(AL12*$H12,2)</f>
        <v>0</v>
      </c>
      <c r="AN12" s="286"/>
      <c r="AO12" s="287">
        <f>ROUND(AN12*$H12,2)</f>
        <v>0</v>
      </c>
      <c r="AP12" s="286"/>
      <c r="AQ12" s="287">
        <f>ROUND(AP12*$H12,2)</f>
        <v>0</v>
      </c>
      <c r="AR12" s="286">
        <f>SUM(J12,L12,N12,P12,R12,T12,V12,X12,Z12,AB12,AD12,AF12,AH12,AJ12,AL12,AN12,AP12)</f>
        <v>0</v>
      </c>
      <c r="AS12" s="287">
        <f>AR12*$H12</f>
        <v>0</v>
      </c>
      <c r="AT12" s="286">
        <f>$G12-AR12</f>
        <v>1</v>
      </c>
      <c r="AU12" s="458">
        <f>AT12*$H12</f>
        <v>432564.5</v>
      </c>
      <c r="AV12" s="496">
        <f t="shared" si="0"/>
        <v>1</v>
      </c>
    </row>
    <row r="13" spans="1:48" s="1" customFormat="1" ht="30" customHeight="1" thickBot="1" x14ac:dyDescent="0.25">
      <c r="A13"/>
      <c r="B13" s="281" t="s">
        <v>34</v>
      </c>
      <c r="C13" s="78" t="s">
        <v>231</v>
      </c>
      <c r="D13" s="79" t="s">
        <v>1127</v>
      </c>
      <c r="E13" s="80" t="s">
        <v>2056</v>
      </c>
      <c r="F13" s="81" t="s">
        <v>1112</v>
      </c>
      <c r="G13" s="82">
        <v>1</v>
      </c>
      <c r="H13" s="83">
        <v>62000.2</v>
      </c>
      <c r="I13" s="282">
        <f>ROUND(H13*G13,2)</f>
        <v>62000.2</v>
      </c>
      <c r="J13" s="286"/>
      <c r="K13" s="287">
        <f>ROUND(J13*$H13,2)</f>
        <v>0</v>
      </c>
      <c r="L13" s="286"/>
      <c r="M13" s="287">
        <f>ROUND(L13*$H13,2)</f>
        <v>0</v>
      </c>
      <c r="N13" s="286"/>
      <c r="O13" s="287">
        <f>ROUND(N13*$H13,2)</f>
        <v>0</v>
      </c>
      <c r="P13" s="286"/>
      <c r="Q13" s="287">
        <f>ROUND(P13*$H13,2)</f>
        <v>0</v>
      </c>
      <c r="R13" s="286"/>
      <c r="S13" s="287">
        <f>ROUND(R13*$H13,2)</f>
        <v>0</v>
      </c>
      <c r="T13" s="286"/>
      <c r="U13" s="287">
        <f>ROUND(T13*$H13,2)</f>
        <v>0</v>
      </c>
      <c r="V13" s="286"/>
      <c r="W13" s="287">
        <f>ROUND(V13*$H13,2)</f>
        <v>0</v>
      </c>
      <c r="X13" s="286"/>
      <c r="Y13" s="287">
        <f>ROUND(X13*$H13,2)</f>
        <v>0</v>
      </c>
      <c r="Z13" s="286"/>
      <c r="AA13" s="287">
        <f>ROUND(Z13*$H13,2)</f>
        <v>0</v>
      </c>
      <c r="AB13" s="286"/>
      <c r="AC13" s="287">
        <f>ROUND(AB13*$H13,2)</f>
        <v>0</v>
      </c>
      <c r="AD13" s="286"/>
      <c r="AE13" s="287">
        <f>ROUND(AD13*$H13,2)</f>
        <v>0</v>
      </c>
      <c r="AF13" s="286"/>
      <c r="AG13" s="287">
        <f>ROUND(AF13*$H13,2)</f>
        <v>0</v>
      </c>
      <c r="AH13" s="286"/>
      <c r="AI13" s="287">
        <f>ROUND(AH13*$H13,2)</f>
        <v>0</v>
      </c>
      <c r="AJ13" s="286"/>
      <c r="AK13" s="287">
        <f>ROUND(AJ13*$H13,2)</f>
        <v>0</v>
      </c>
      <c r="AL13" s="286"/>
      <c r="AM13" s="287">
        <f>ROUND(AL13*$H13,2)</f>
        <v>0</v>
      </c>
      <c r="AN13" s="286"/>
      <c r="AO13" s="287">
        <f>ROUND(AN13*$H13,2)</f>
        <v>0</v>
      </c>
      <c r="AP13" s="286"/>
      <c r="AQ13" s="287">
        <f>ROUND(AP13*$H13,2)</f>
        <v>0</v>
      </c>
      <c r="AR13" s="286">
        <f>SUM(J13,L13,N13,P13,R13,T13,V13,X13,Z13,AB13,AD13,AF13,AH13,AJ13,AL13,AN13,AP13)</f>
        <v>0</v>
      </c>
      <c r="AS13" s="287">
        <f>AR13*$H13</f>
        <v>0</v>
      </c>
      <c r="AT13" s="286">
        <f>$G13-AR13</f>
        <v>1</v>
      </c>
      <c r="AU13" s="458">
        <f>AT13*$H13</f>
        <v>62000.2</v>
      </c>
      <c r="AV13" s="496">
        <f t="shared" ref="AV13" si="1">AU13/I13</f>
        <v>1</v>
      </c>
    </row>
    <row r="14" spans="1:48" s="6" customFormat="1" ht="30" customHeight="1" thickBot="1" x14ac:dyDescent="0.25">
      <c r="A14"/>
      <c r="B14" s="217"/>
      <c r="C14" s="225"/>
      <c r="D14" s="225"/>
      <c r="E14" s="225"/>
      <c r="F14" s="225"/>
      <c r="G14" s="225"/>
      <c r="H14" s="225"/>
      <c r="I14" s="218"/>
      <c r="J14" s="757" t="s">
        <v>2350</v>
      </c>
      <c r="K14" s="758"/>
      <c r="L14" s="761" t="s">
        <v>2351</v>
      </c>
      <c r="M14" s="758"/>
      <c r="N14" s="757" t="s">
        <v>2352</v>
      </c>
      <c r="O14" s="758"/>
      <c r="P14" s="757" t="s">
        <v>2353</v>
      </c>
      <c r="Q14" s="758"/>
      <c r="R14" s="757" t="s">
        <v>2354</v>
      </c>
      <c r="S14" s="758"/>
      <c r="T14" s="757" t="s">
        <v>2355</v>
      </c>
      <c r="U14" s="758"/>
      <c r="V14" s="757" t="s">
        <v>2356</v>
      </c>
      <c r="W14" s="758"/>
      <c r="X14" s="757" t="s">
        <v>2357</v>
      </c>
      <c r="Y14" s="758"/>
      <c r="Z14" s="757" t="s">
        <v>2358</v>
      </c>
      <c r="AA14" s="758"/>
      <c r="AB14" s="757" t="s">
        <v>2359</v>
      </c>
      <c r="AC14" s="758"/>
      <c r="AD14" s="757" t="s">
        <v>2360</v>
      </c>
      <c r="AE14" s="758"/>
      <c r="AF14" s="757" t="s">
        <v>2361</v>
      </c>
      <c r="AG14" s="758"/>
      <c r="AH14" s="757" t="s">
        <v>2362</v>
      </c>
      <c r="AI14" s="758"/>
      <c r="AJ14" s="757" t="s">
        <v>2363</v>
      </c>
      <c r="AK14" s="758"/>
      <c r="AL14" s="757" t="s">
        <v>2364</v>
      </c>
      <c r="AM14" s="758"/>
      <c r="AN14" s="757" t="s">
        <v>2365</v>
      </c>
      <c r="AO14" s="758"/>
      <c r="AP14" s="757" t="s">
        <v>2366</v>
      </c>
      <c r="AQ14" s="758"/>
      <c r="AR14" s="757" t="s">
        <v>2367</v>
      </c>
      <c r="AS14" s="758"/>
      <c r="AT14" s="757" t="s">
        <v>2368</v>
      </c>
      <c r="AU14" s="769"/>
      <c r="AV14" s="449" t="s">
        <v>2369</v>
      </c>
    </row>
    <row r="15" spans="1:48" s="1" customFormat="1" ht="30" customHeight="1" thickBot="1" x14ac:dyDescent="0.25">
      <c r="A15"/>
      <c r="B15" s="285"/>
      <c r="C15" s="219"/>
      <c r="D15" s="219"/>
      <c r="E15" s="219"/>
      <c r="F15" s="219"/>
      <c r="G15" s="219"/>
      <c r="H15" s="219"/>
      <c r="I15" s="208"/>
      <c r="J15" s="184" t="s">
        <v>66</v>
      </c>
      <c r="K15" s="185" t="s">
        <v>2370</v>
      </c>
      <c r="L15" s="184" t="s">
        <v>66</v>
      </c>
      <c r="M15" s="185" t="s">
        <v>2370</v>
      </c>
      <c r="N15" s="184" t="s">
        <v>66</v>
      </c>
      <c r="O15" s="185" t="s">
        <v>2370</v>
      </c>
      <c r="P15" s="184" t="s">
        <v>66</v>
      </c>
      <c r="Q15" s="185" t="s">
        <v>2370</v>
      </c>
      <c r="R15" s="184" t="s">
        <v>66</v>
      </c>
      <c r="S15" s="185" t="s">
        <v>2370</v>
      </c>
      <c r="T15" s="184" t="s">
        <v>66</v>
      </c>
      <c r="U15" s="185" t="s">
        <v>2370</v>
      </c>
      <c r="V15" s="184" t="s">
        <v>66</v>
      </c>
      <c r="W15" s="185" t="s">
        <v>2370</v>
      </c>
      <c r="X15" s="184" t="s">
        <v>66</v>
      </c>
      <c r="Y15" s="185" t="s">
        <v>2370</v>
      </c>
      <c r="Z15" s="184" t="s">
        <v>66</v>
      </c>
      <c r="AA15" s="185" t="s">
        <v>2370</v>
      </c>
      <c r="AB15" s="184" t="s">
        <v>66</v>
      </c>
      <c r="AC15" s="185" t="s">
        <v>2370</v>
      </c>
      <c r="AD15" s="184" t="s">
        <v>66</v>
      </c>
      <c r="AE15" s="185" t="s">
        <v>2370</v>
      </c>
      <c r="AF15" s="184" t="s">
        <v>66</v>
      </c>
      <c r="AG15" s="185" t="s">
        <v>2370</v>
      </c>
      <c r="AH15" s="184" t="s">
        <v>66</v>
      </c>
      <c r="AI15" s="185" t="s">
        <v>2370</v>
      </c>
      <c r="AJ15" s="184" t="s">
        <v>66</v>
      </c>
      <c r="AK15" s="185" t="s">
        <v>2370</v>
      </c>
      <c r="AL15" s="184" t="s">
        <v>66</v>
      </c>
      <c r="AM15" s="185" t="s">
        <v>2370</v>
      </c>
      <c r="AN15" s="184" t="s">
        <v>66</v>
      </c>
      <c r="AO15" s="185" t="s">
        <v>2370</v>
      </c>
      <c r="AP15" s="184" t="s">
        <v>66</v>
      </c>
      <c r="AQ15" s="185" t="s">
        <v>2370</v>
      </c>
      <c r="AR15" s="184" t="s">
        <v>66</v>
      </c>
      <c r="AS15" s="185" t="s">
        <v>2370</v>
      </c>
      <c r="AT15" s="184" t="s">
        <v>66</v>
      </c>
      <c r="AU15" s="448" t="s">
        <v>2370</v>
      </c>
      <c r="AV15" s="497"/>
    </row>
    <row r="16" spans="1:48" s="1" customFormat="1" ht="30" customHeight="1" thickBot="1" x14ac:dyDescent="0.35">
      <c r="A16"/>
      <c r="B16" s="242"/>
      <c r="C16" s="243" t="s">
        <v>26</v>
      </c>
      <c r="D16" s="244" t="s">
        <v>1168</v>
      </c>
      <c r="E16" s="244" t="s">
        <v>1843</v>
      </c>
      <c r="F16" s="42"/>
      <c r="G16" s="42"/>
      <c r="H16" s="245"/>
      <c r="I16" s="246">
        <f>BJ150</f>
        <v>160062.9</v>
      </c>
      <c r="J16" s="188"/>
      <c r="K16" s="188">
        <f>K17+K18+K19+K20</f>
        <v>0</v>
      </c>
      <c r="L16" s="188"/>
      <c r="M16" s="188">
        <f>M17+M18+M19+M20</f>
        <v>0</v>
      </c>
      <c r="N16" s="188"/>
      <c r="O16" s="188">
        <f>O17+O18+O19+O20</f>
        <v>0</v>
      </c>
      <c r="P16" s="188"/>
      <c r="Q16" s="188">
        <f>Q17+Q18+Q19+Q20</f>
        <v>0</v>
      </c>
      <c r="R16" s="188"/>
      <c r="S16" s="188">
        <f>S17+S18+S19+S20</f>
        <v>0</v>
      </c>
      <c r="T16" s="188"/>
      <c r="U16" s="188">
        <f>U17+U18+U19+U20</f>
        <v>0</v>
      </c>
      <c r="V16" s="188"/>
      <c r="W16" s="188">
        <f>W17+W18+W19+W20</f>
        <v>0</v>
      </c>
      <c r="X16" s="188"/>
      <c r="Y16" s="188">
        <f>Y17+Y18+Y19+Y20</f>
        <v>0</v>
      </c>
      <c r="Z16" s="188"/>
      <c r="AA16" s="188">
        <f>AA17+AA18+AA19+AA20</f>
        <v>0</v>
      </c>
      <c r="AB16" s="188"/>
      <c r="AC16" s="188">
        <f>AC17+AC18+AC19+AC20</f>
        <v>0</v>
      </c>
      <c r="AD16" s="188"/>
      <c r="AE16" s="188">
        <f>AE17+AE18+AE19+AE20</f>
        <v>0</v>
      </c>
      <c r="AF16" s="188"/>
      <c r="AG16" s="188">
        <f>AG17+AG18+AG19+AG20</f>
        <v>0</v>
      </c>
      <c r="AH16" s="188"/>
      <c r="AI16" s="188">
        <f>AI17+AI18+AI19+AI20</f>
        <v>0</v>
      </c>
      <c r="AJ16" s="188"/>
      <c r="AK16" s="188">
        <f>AK17+AK18+AK19+AK20</f>
        <v>0</v>
      </c>
      <c r="AL16" s="188"/>
      <c r="AM16" s="188">
        <f>AM17+AM18+AM19+AM20</f>
        <v>0</v>
      </c>
      <c r="AN16" s="188"/>
      <c r="AO16" s="188">
        <f>AO17+AO18+AO19+AO20</f>
        <v>0</v>
      </c>
      <c r="AP16" s="188"/>
      <c r="AQ16" s="188">
        <f>AQ17+AQ18+AQ19+AQ20</f>
        <v>0</v>
      </c>
      <c r="AR16" s="188"/>
      <c r="AS16" s="188">
        <f>AS17+AS18+AS19+AS20</f>
        <v>0</v>
      </c>
      <c r="AT16" s="188"/>
      <c r="AU16" s="447">
        <f>AU17+AU18+AU19+AU20</f>
        <v>160062.90000000002</v>
      </c>
      <c r="AV16" s="475">
        <f t="shared" si="0"/>
        <v>1.0000000000000002</v>
      </c>
    </row>
    <row r="17" spans="1:48" s="1" customFormat="1" ht="30" customHeight="1" x14ac:dyDescent="0.2">
      <c r="A17"/>
      <c r="B17" s="281" t="s">
        <v>84</v>
      </c>
      <c r="C17" s="78" t="s">
        <v>231</v>
      </c>
      <c r="D17" s="79" t="s">
        <v>1134</v>
      </c>
      <c r="E17" s="80" t="s">
        <v>1845</v>
      </c>
      <c r="F17" s="81" t="s">
        <v>1112</v>
      </c>
      <c r="G17" s="82">
        <v>14</v>
      </c>
      <c r="H17" s="83">
        <v>428.3</v>
      </c>
      <c r="I17" s="282">
        <f>ROUND(H17*G17,2)</f>
        <v>5996.2</v>
      </c>
      <c r="J17" s="286"/>
      <c r="K17" s="287">
        <f t="shared" ref="K17:K20" si="2">ROUND(J17*$H17,2)</f>
        <v>0</v>
      </c>
      <c r="L17" s="286"/>
      <c r="M17" s="287">
        <f t="shared" ref="M17:M20" si="3">ROUND(L17*$H17,2)</f>
        <v>0</v>
      </c>
      <c r="N17" s="286"/>
      <c r="O17" s="287">
        <f t="shared" ref="O17:O20" si="4">ROUND(N17*$H17,2)</f>
        <v>0</v>
      </c>
      <c r="P17" s="286"/>
      <c r="Q17" s="287">
        <f t="shared" ref="Q17:Q20" si="5">ROUND(P17*$H17,2)</f>
        <v>0</v>
      </c>
      <c r="R17" s="286"/>
      <c r="S17" s="287">
        <f t="shared" ref="S17:S20" si="6">ROUND(R17*$H17,2)</f>
        <v>0</v>
      </c>
      <c r="T17" s="286"/>
      <c r="U17" s="287">
        <f t="shared" ref="U17:U20" si="7">ROUND(T17*$H17,2)</f>
        <v>0</v>
      </c>
      <c r="V17" s="286"/>
      <c r="W17" s="287">
        <f t="shared" ref="W17:W20" si="8">ROUND(V17*$H17,2)</f>
        <v>0</v>
      </c>
      <c r="X17" s="286"/>
      <c r="Y17" s="287">
        <f t="shared" ref="Y17:Y20" si="9">ROUND(X17*$H17,2)</f>
        <v>0</v>
      </c>
      <c r="Z17" s="286"/>
      <c r="AA17" s="287">
        <f t="shared" ref="AA17:AA20" si="10">ROUND(Z17*$H17,2)</f>
        <v>0</v>
      </c>
      <c r="AB17" s="286"/>
      <c r="AC17" s="287">
        <f t="shared" ref="AC17:AC20" si="11">ROUND(AB17*$H17,2)</f>
        <v>0</v>
      </c>
      <c r="AD17" s="286"/>
      <c r="AE17" s="287">
        <f t="shared" ref="AE17:AE20" si="12">ROUND(AD17*$H17,2)</f>
        <v>0</v>
      </c>
      <c r="AF17" s="286"/>
      <c r="AG17" s="287">
        <f t="shared" ref="AG17:AG20" si="13">ROUND(AF17*$H17,2)</f>
        <v>0</v>
      </c>
      <c r="AH17" s="286"/>
      <c r="AI17" s="287">
        <f t="shared" ref="AI17:AI20" si="14">ROUND(AH17*$H17,2)</f>
        <v>0</v>
      </c>
      <c r="AJ17" s="286"/>
      <c r="AK17" s="287">
        <f t="shared" ref="AK17:AK20" si="15">ROUND(AJ17*$H17,2)</f>
        <v>0</v>
      </c>
      <c r="AL17" s="286"/>
      <c r="AM17" s="287">
        <f t="shared" ref="AM17:AM20" si="16">ROUND(AL17*$H17,2)</f>
        <v>0</v>
      </c>
      <c r="AN17" s="286"/>
      <c r="AO17" s="287">
        <f t="shared" ref="AO17:AO20" si="17">ROUND(AN17*$H17,2)</f>
        <v>0</v>
      </c>
      <c r="AP17" s="286"/>
      <c r="AQ17" s="287">
        <f t="shared" ref="AQ17:AQ20" si="18">ROUND(AP17*$H17,2)</f>
        <v>0</v>
      </c>
      <c r="AR17" s="286">
        <f t="shared" ref="AR17:AR20" si="19">SUM(J17,L17,N17,P17,R17,T17,V17,X17,Z17,AB17,AD17,AF17,AH17,AJ17,AL17,AN17,AP17)</f>
        <v>0</v>
      </c>
      <c r="AS17" s="287">
        <f t="shared" ref="AS17:AS20" si="20">AR17*$H17</f>
        <v>0</v>
      </c>
      <c r="AT17" s="286">
        <f t="shared" ref="AT17:AT20" si="21">$G17-AR17</f>
        <v>14</v>
      </c>
      <c r="AU17" s="458">
        <f t="shared" ref="AU17:AU20" si="22">AT17*$H17</f>
        <v>5996.2</v>
      </c>
      <c r="AV17" s="496">
        <f t="shared" ref="AV17:AV20" si="23">AU17/I17</f>
        <v>1</v>
      </c>
    </row>
    <row r="18" spans="1:48" s="1" customFormat="1" ht="30" customHeight="1" x14ac:dyDescent="0.2">
      <c r="A18"/>
      <c r="B18" s="281" t="s">
        <v>115</v>
      </c>
      <c r="C18" s="78" t="s">
        <v>231</v>
      </c>
      <c r="D18" s="79" t="s">
        <v>1142</v>
      </c>
      <c r="E18" s="80" t="s">
        <v>2057</v>
      </c>
      <c r="F18" s="81" t="s">
        <v>1112</v>
      </c>
      <c r="G18" s="82">
        <v>11</v>
      </c>
      <c r="H18" s="83">
        <v>288.10000000000002</v>
      </c>
      <c r="I18" s="282">
        <f>ROUND(H18*G18,2)</f>
        <v>3169.1</v>
      </c>
      <c r="J18" s="286"/>
      <c r="K18" s="287">
        <f t="shared" si="2"/>
        <v>0</v>
      </c>
      <c r="L18" s="286"/>
      <c r="M18" s="287">
        <f t="shared" si="3"/>
        <v>0</v>
      </c>
      <c r="N18" s="286"/>
      <c r="O18" s="287">
        <f t="shared" si="4"/>
        <v>0</v>
      </c>
      <c r="P18" s="286"/>
      <c r="Q18" s="287">
        <f t="shared" si="5"/>
        <v>0</v>
      </c>
      <c r="R18" s="286"/>
      <c r="S18" s="287">
        <f t="shared" si="6"/>
        <v>0</v>
      </c>
      <c r="T18" s="286"/>
      <c r="U18" s="287">
        <f t="shared" si="7"/>
        <v>0</v>
      </c>
      <c r="V18" s="286"/>
      <c r="W18" s="287">
        <f t="shared" si="8"/>
        <v>0</v>
      </c>
      <c r="X18" s="286"/>
      <c r="Y18" s="287">
        <f t="shared" si="9"/>
        <v>0</v>
      </c>
      <c r="Z18" s="286"/>
      <c r="AA18" s="287">
        <f t="shared" si="10"/>
        <v>0</v>
      </c>
      <c r="AB18" s="286"/>
      <c r="AC18" s="287">
        <f t="shared" si="11"/>
        <v>0</v>
      </c>
      <c r="AD18" s="286"/>
      <c r="AE18" s="287">
        <f t="shared" si="12"/>
        <v>0</v>
      </c>
      <c r="AF18" s="286"/>
      <c r="AG18" s="287">
        <f t="shared" si="13"/>
        <v>0</v>
      </c>
      <c r="AH18" s="286"/>
      <c r="AI18" s="287">
        <f t="shared" si="14"/>
        <v>0</v>
      </c>
      <c r="AJ18" s="286"/>
      <c r="AK18" s="287">
        <f t="shared" si="15"/>
        <v>0</v>
      </c>
      <c r="AL18" s="286"/>
      <c r="AM18" s="287">
        <f t="shared" si="16"/>
        <v>0</v>
      </c>
      <c r="AN18" s="286"/>
      <c r="AO18" s="287">
        <f t="shared" si="17"/>
        <v>0</v>
      </c>
      <c r="AP18" s="286"/>
      <c r="AQ18" s="287">
        <f t="shared" si="18"/>
        <v>0</v>
      </c>
      <c r="AR18" s="286">
        <f t="shared" si="19"/>
        <v>0</v>
      </c>
      <c r="AS18" s="287">
        <f t="shared" si="20"/>
        <v>0</v>
      </c>
      <c r="AT18" s="286">
        <f t="shared" si="21"/>
        <v>11</v>
      </c>
      <c r="AU18" s="458">
        <f t="shared" si="22"/>
        <v>3169.1000000000004</v>
      </c>
      <c r="AV18" s="496">
        <f t="shared" si="23"/>
        <v>1.0000000000000002</v>
      </c>
    </row>
    <row r="19" spans="1:48" s="6" customFormat="1" ht="30" customHeight="1" x14ac:dyDescent="0.2">
      <c r="A19"/>
      <c r="B19" s="281" t="s">
        <v>120</v>
      </c>
      <c r="C19" s="78" t="s">
        <v>231</v>
      </c>
      <c r="D19" s="79" t="s">
        <v>1148</v>
      </c>
      <c r="E19" s="80" t="s">
        <v>2058</v>
      </c>
      <c r="F19" s="81" t="s">
        <v>1112</v>
      </c>
      <c r="G19" s="82">
        <v>3</v>
      </c>
      <c r="H19" s="83">
        <v>31773</v>
      </c>
      <c r="I19" s="282">
        <f>ROUND(H19*G19,2)</f>
        <v>95319</v>
      </c>
      <c r="J19" s="286"/>
      <c r="K19" s="287">
        <f t="shared" si="2"/>
        <v>0</v>
      </c>
      <c r="L19" s="286"/>
      <c r="M19" s="287">
        <f t="shared" si="3"/>
        <v>0</v>
      </c>
      <c r="N19" s="286"/>
      <c r="O19" s="287">
        <f t="shared" si="4"/>
        <v>0</v>
      </c>
      <c r="P19" s="286"/>
      <c r="Q19" s="287">
        <f t="shared" si="5"/>
        <v>0</v>
      </c>
      <c r="R19" s="286"/>
      <c r="S19" s="287">
        <f t="shared" si="6"/>
        <v>0</v>
      </c>
      <c r="T19" s="286"/>
      <c r="U19" s="287">
        <f t="shared" si="7"/>
        <v>0</v>
      </c>
      <c r="V19" s="286"/>
      <c r="W19" s="287">
        <f t="shared" si="8"/>
        <v>0</v>
      </c>
      <c r="X19" s="286"/>
      <c r="Y19" s="287">
        <f t="shared" si="9"/>
        <v>0</v>
      </c>
      <c r="Z19" s="286"/>
      <c r="AA19" s="287">
        <f t="shared" si="10"/>
        <v>0</v>
      </c>
      <c r="AB19" s="286"/>
      <c r="AC19" s="287">
        <f t="shared" si="11"/>
        <v>0</v>
      </c>
      <c r="AD19" s="286"/>
      <c r="AE19" s="287">
        <f t="shared" si="12"/>
        <v>0</v>
      </c>
      <c r="AF19" s="286"/>
      <c r="AG19" s="287">
        <f t="shared" si="13"/>
        <v>0</v>
      </c>
      <c r="AH19" s="286"/>
      <c r="AI19" s="287">
        <f t="shared" si="14"/>
        <v>0</v>
      </c>
      <c r="AJ19" s="286"/>
      <c r="AK19" s="287">
        <f t="shared" si="15"/>
        <v>0</v>
      </c>
      <c r="AL19" s="286"/>
      <c r="AM19" s="287">
        <f t="shared" si="16"/>
        <v>0</v>
      </c>
      <c r="AN19" s="286"/>
      <c r="AO19" s="287">
        <f t="shared" si="17"/>
        <v>0</v>
      </c>
      <c r="AP19" s="286"/>
      <c r="AQ19" s="287">
        <f t="shared" si="18"/>
        <v>0</v>
      </c>
      <c r="AR19" s="286">
        <f t="shared" si="19"/>
        <v>0</v>
      </c>
      <c r="AS19" s="287">
        <f t="shared" si="20"/>
        <v>0</v>
      </c>
      <c r="AT19" s="286">
        <f t="shared" si="21"/>
        <v>3</v>
      </c>
      <c r="AU19" s="458">
        <f t="shared" si="22"/>
        <v>95319</v>
      </c>
      <c r="AV19" s="496">
        <f t="shared" si="23"/>
        <v>1</v>
      </c>
    </row>
    <row r="20" spans="1:48" s="1" customFormat="1" ht="30" customHeight="1" thickBot="1" x14ac:dyDescent="0.25">
      <c r="A20"/>
      <c r="B20" s="281" t="s">
        <v>125</v>
      </c>
      <c r="C20" s="78" t="s">
        <v>231</v>
      </c>
      <c r="D20" s="79" t="s">
        <v>1152</v>
      </c>
      <c r="E20" s="80" t="s">
        <v>2059</v>
      </c>
      <c r="F20" s="81" t="s">
        <v>1112</v>
      </c>
      <c r="G20" s="82">
        <v>3</v>
      </c>
      <c r="H20" s="83">
        <v>18526.2</v>
      </c>
      <c r="I20" s="282">
        <f>ROUND(H20*G20,2)</f>
        <v>55578.6</v>
      </c>
      <c r="J20" s="286"/>
      <c r="K20" s="287">
        <f t="shared" si="2"/>
        <v>0</v>
      </c>
      <c r="L20" s="286"/>
      <c r="M20" s="287">
        <f t="shared" si="3"/>
        <v>0</v>
      </c>
      <c r="N20" s="286"/>
      <c r="O20" s="287">
        <f t="shared" si="4"/>
        <v>0</v>
      </c>
      <c r="P20" s="286"/>
      <c r="Q20" s="287">
        <f t="shared" si="5"/>
        <v>0</v>
      </c>
      <c r="R20" s="286"/>
      <c r="S20" s="287">
        <f t="shared" si="6"/>
        <v>0</v>
      </c>
      <c r="T20" s="286"/>
      <c r="U20" s="287">
        <f t="shared" si="7"/>
        <v>0</v>
      </c>
      <c r="V20" s="286"/>
      <c r="W20" s="287">
        <f t="shared" si="8"/>
        <v>0</v>
      </c>
      <c r="X20" s="286"/>
      <c r="Y20" s="287">
        <f t="shared" si="9"/>
        <v>0</v>
      </c>
      <c r="Z20" s="286"/>
      <c r="AA20" s="287">
        <f t="shared" si="10"/>
        <v>0</v>
      </c>
      <c r="AB20" s="286"/>
      <c r="AC20" s="287">
        <f t="shared" si="11"/>
        <v>0</v>
      </c>
      <c r="AD20" s="286"/>
      <c r="AE20" s="287">
        <f t="shared" si="12"/>
        <v>0</v>
      </c>
      <c r="AF20" s="286"/>
      <c r="AG20" s="287">
        <f t="shared" si="13"/>
        <v>0</v>
      </c>
      <c r="AH20" s="286"/>
      <c r="AI20" s="287">
        <f t="shared" si="14"/>
        <v>0</v>
      </c>
      <c r="AJ20" s="286"/>
      <c r="AK20" s="287">
        <f t="shared" si="15"/>
        <v>0</v>
      </c>
      <c r="AL20" s="286"/>
      <c r="AM20" s="287">
        <f t="shared" si="16"/>
        <v>0</v>
      </c>
      <c r="AN20" s="286"/>
      <c r="AO20" s="287">
        <f t="shared" si="17"/>
        <v>0</v>
      </c>
      <c r="AP20" s="286"/>
      <c r="AQ20" s="287">
        <f t="shared" si="18"/>
        <v>0</v>
      </c>
      <c r="AR20" s="286">
        <f t="shared" si="19"/>
        <v>0</v>
      </c>
      <c r="AS20" s="287">
        <f t="shared" si="20"/>
        <v>0</v>
      </c>
      <c r="AT20" s="286">
        <f t="shared" si="21"/>
        <v>3</v>
      </c>
      <c r="AU20" s="458">
        <f t="shared" si="22"/>
        <v>55578.600000000006</v>
      </c>
      <c r="AV20" s="496">
        <f t="shared" si="23"/>
        <v>1.0000000000000002</v>
      </c>
    </row>
    <row r="21" spans="1:48" s="1" customFormat="1" ht="30" customHeight="1" thickBot="1" x14ac:dyDescent="0.25">
      <c r="A21"/>
      <c r="B21" s="285"/>
      <c r="C21" s="219"/>
      <c r="D21" s="219"/>
      <c r="E21" s="219"/>
      <c r="F21" s="219"/>
      <c r="G21" s="219"/>
      <c r="H21" s="219"/>
      <c r="I21" s="208"/>
      <c r="J21" s="757" t="s">
        <v>2350</v>
      </c>
      <c r="K21" s="758"/>
      <c r="L21" s="761" t="s">
        <v>2351</v>
      </c>
      <c r="M21" s="758"/>
      <c r="N21" s="757" t="s">
        <v>2352</v>
      </c>
      <c r="O21" s="758"/>
      <c r="P21" s="757" t="s">
        <v>2353</v>
      </c>
      <c r="Q21" s="758"/>
      <c r="R21" s="757" t="s">
        <v>2354</v>
      </c>
      <c r="S21" s="758"/>
      <c r="T21" s="757" t="s">
        <v>2355</v>
      </c>
      <c r="U21" s="758"/>
      <c r="V21" s="757" t="s">
        <v>2356</v>
      </c>
      <c r="W21" s="758"/>
      <c r="X21" s="757" t="s">
        <v>2357</v>
      </c>
      <c r="Y21" s="758"/>
      <c r="Z21" s="757" t="s">
        <v>2358</v>
      </c>
      <c r="AA21" s="758"/>
      <c r="AB21" s="757" t="s">
        <v>2359</v>
      </c>
      <c r="AC21" s="758"/>
      <c r="AD21" s="757" t="s">
        <v>2360</v>
      </c>
      <c r="AE21" s="758"/>
      <c r="AF21" s="757" t="s">
        <v>2361</v>
      </c>
      <c r="AG21" s="758"/>
      <c r="AH21" s="757" t="s">
        <v>2362</v>
      </c>
      <c r="AI21" s="758"/>
      <c r="AJ21" s="757" t="s">
        <v>2363</v>
      </c>
      <c r="AK21" s="758"/>
      <c r="AL21" s="757" t="s">
        <v>2364</v>
      </c>
      <c r="AM21" s="758"/>
      <c r="AN21" s="757" t="s">
        <v>2365</v>
      </c>
      <c r="AO21" s="758"/>
      <c r="AP21" s="757" t="s">
        <v>2366</v>
      </c>
      <c r="AQ21" s="758"/>
      <c r="AR21" s="757" t="s">
        <v>2367</v>
      </c>
      <c r="AS21" s="758"/>
      <c r="AT21" s="757" t="s">
        <v>2368</v>
      </c>
      <c r="AU21" s="769"/>
      <c r="AV21" s="449" t="s">
        <v>2369</v>
      </c>
    </row>
    <row r="22" spans="1:48" s="1" customFormat="1" ht="30" customHeight="1" thickBot="1" x14ac:dyDescent="0.25">
      <c r="A22"/>
      <c r="B22" s="285"/>
      <c r="C22" s="219"/>
      <c r="D22" s="219"/>
      <c r="E22" s="219"/>
      <c r="F22" s="219"/>
      <c r="G22" s="219"/>
      <c r="H22" s="219"/>
      <c r="I22" s="208"/>
      <c r="J22" s="184" t="s">
        <v>66</v>
      </c>
      <c r="K22" s="185" t="s">
        <v>2370</v>
      </c>
      <c r="L22" s="184" t="s">
        <v>66</v>
      </c>
      <c r="M22" s="185" t="s">
        <v>2370</v>
      </c>
      <c r="N22" s="184" t="s">
        <v>66</v>
      </c>
      <c r="O22" s="185" t="s">
        <v>2370</v>
      </c>
      <c r="P22" s="184" t="s">
        <v>66</v>
      </c>
      <c r="Q22" s="185" t="s">
        <v>2370</v>
      </c>
      <c r="R22" s="184" t="s">
        <v>66</v>
      </c>
      <c r="S22" s="185" t="s">
        <v>2370</v>
      </c>
      <c r="T22" s="184" t="s">
        <v>66</v>
      </c>
      <c r="U22" s="185" t="s">
        <v>2370</v>
      </c>
      <c r="V22" s="184" t="s">
        <v>66</v>
      </c>
      <c r="W22" s="185" t="s">
        <v>2370</v>
      </c>
      <c r="X22" s="184" t="s">
        <v>66</v>
      </c>
      <c r="Y22" s="185" t="s">
        <v>2370</v>
      </c>
      <c r="Z22" s="184" t="s">
        <v>66</v>
      </c>
      <c r="AA22" s="185" t="s">
        <v>2370</v>
      </c>
      <c r="AB22" s="184" t="s">
        <v>66</v>
      </c>
      <c r="AC22" s="185" t="s">
        <v>2370</v>
      </c>
      <c r="AD22" s="184" t="s">
        <v>66</v>
      </c>
      <c r="AE22" s="185" t="s">
        <v>2370</v>
      </c>
      <c r="AF22" s="184" t="s">
        <v>66</v>
      </c>
      <c r="AG22" s="185" t="s">
        <v>2370</v>
      </c>
      <c r="AH22" s="184" t="s">
        <v>66</v>
      </c>
      <c r="AI22" s="185" t="s">
        <v>2370</v>
      </c>
      <c r="AJ22" s="184" t="s">
        <v>66</v>
      </c>
      <c r="AK22" s="185" t="s">
        <v>2370</v>
      </c>
      <c r="AL22" s="184" t="s">
        <v>66</v>
      </c>
      <c r="AM22" s="185" t="s">
        <v>2370</v>
      </c>
      <c r="AN22" s="184" t="s">
        <v>66</v>
      </c>
      <c r="AO22" s="185" t="s">
        <v>2370</v>
      </c>
      <c r="AP22" s="184" t="s">
        <v>66</v>
      </c>
      <c r="AQ22" s="185" t="s">
        <v>2370</v>
      </c>
      <c r="AR22" s="184" t="s">
        <v>66</v>
      </c>
      <c r="AS22" s="185" t="s">
        <v>2370</v>
      </c>
      <c r="AT22" s="184" t="s">
        <v>66</v>
      </c>
      <c r="AU22" s="448" t="s">
        <v>2370</v>
      </c>
      <c r="AV22" s="497"/>
    </row>
    <row r="23" spans="1:48" s="1" customFormat="1" ht="30" customHeight="1" thickBot="1" x14ac:dyDescent="0.35">
      <c r="A23"/>
      <c r="B23" s="242"/>
      <c r="C23" s="243" t="s">
        <v>26</v>
      </c>
      <c r="D23" s="244" t="s">
        <v>1846</v>
      </c>
      <c r="E23" s="244" t="s">
        <v>2060</v>
      </c>
      <c r="F23" s="42"/>
      <c r="G23" s="42"/>
      <c r="H23" s="245"/>
      <c r="I23" s="246">
        <f>BJ155</f>
        <v>569678.89999999991</v>
      </c>
      <c r="J23" s="188"/>
      <c r="K23" s="188">
        <f>K24+K25+K26+K27+K28+K29+K30+K31+K32+K33+K34+K35+K36+K37+K38</f>
        <v>0</v>
      </c>
      <c r="L23" s="188"/>
      <c r="M23" s="188">
        <f>M24+M25+M26+M27+M28+M29+M30+M31+M32+M33+M34+M35+M36+M37+M38</f>
        <v>0</v>
      </c>
      <c r="N23" s="188"/>
      <c r="O23" s="188">
        <f>O24+O25+O26+O27+O28+O29+O30+O31+O32+O33+O34+O35+O36+O37+O38</f>
        <v>0</v>
      </c>
      <c r="P23" s="188"/>
      <c r="Q23" s="188">
        <f>Q24+Q25+Q26+Q27+Q28+Q29+Q30+Q31+Q32+Q33+Q34+Q35+Q36+Q37+Q38</f>
        <v>0</v>
      </c>
      <c r="R23" s="188"/>
      <c r="S23" s="188">
        <f>S24+S25+S26+S27+S28+S29+S30+S31+S32+S33+S34+S35+S36+S37+S38</f>
        <v>0</v>
      </c>
      <c r="T23" s="188"/>
      <c r="U23" s="188">
        <f>U24+U25+U26+U27+U28+U29+U30+U31+U32+U33+U34+U35+U36+U37+U38</f>
        <v>0</v>
      </c>
      <c r="V23" s="188"/>
      <c r="W23" s="188">
        <f>W24+W25+W26+W27+W28+W29+W30+W31+W32+W33+W34+W35+W36+W37+W38</f>
        <v>0</v>
      </c>
      <c r="X23" s="188"/>
      <c r="Y23" s="188">
        <f>Y24+Y25+Y26+Y27+Y28+Y29+Y30+Y31+Y32+Y33+Y34+Y35+Y36+Y37+Y38</f>
        <v>0</v>
      </c>
      <c r="Z23" s="188"/>
      <c r="AA23" s="188">
        <f>AA24+AA25+AA26+AA27+AA28+AA29+AA30+AA31+AA32+AA33+AA34+AA35+AA36+AA37+AA38</f>
        <v>0</v>
      </c>
      <c r="AB23" s="188"/>
      <c r="AC23" s="188">
        <f>AC24+AC25+AC26+AC27+AC28+AC29+AC30+AC31+AC32+AC33+AC34+AC35+AC36+AC37+AC38</f>
        <v>0</v>
      </c>
      <c r="AD23" s="188"/>
      <c r="AE23" s="188">
        <f>AE24+AE25+AE26+AE27+AE28+AE29+AE30+AE31+AE32+AE33+AE34+AE35+AE36+AE37+AE38</f>
        <v>0</v>
      </c>
      <c r="AF23" s="188"/>
      <c r="AG23" s="188">
        <f>AG24+AG25+AG26+AG27+AG28+AG29+AG30+AG31+AG32+AG33+AG34+AG35+AG36+AG37+AG38</f>
        <v>0</v>
      </c>
      <c r="AH23" s="188"/>
      <c r="AI23" s="188">
        <f>AI24+AI25+AI26+AI27+AI28+AI29+AI30+AI31+AI32+AI33+AI34+AI35+AI36+AI37+AI38</f>
        <v>0</v>
      </c>
      <c r="AJ23" s="188"/>
      <c r="AK23" s="188">
        <f>AK24+AK25+AK26+AK27+AK28+AK29+AK30+AK31+AK32+AK33+AK34+AK35+AK36+AK37+AK38</f>
        <v>0</v>
      </c>
      <c r="AL23" s="188"/>
      <c r="AM23" s="188">
        <f>AM24+AM25+AM26+AM27+AM28+AM29+AM30+AM31+AM32+AM33+AM34+AM35+AM36+AM37+AM38</f>
        <v>0</v>
      </c>
      <c r="AN23" s="188"/>
      <c r="AO23" s="188">
        <f>AO24+AO25+AO26+AO27+AO28+AO29+AO30+AO31+AO32+AO33+AO34+AO35+AO36+AO37+AO38</f>
        <v>0</v>
      </c>
      <c r="AP23" s="188"/>
      <c r="AQ23" s="188">
        <f>AQ24+AQ25+AQ26+AQ27+AQ28+AQ29+AQ30+AQ31+AQ32+AQ33+AQ34+AQ35+AQ36+AQ37+AQ38</f>
        <v>0</v>
      </c>
      <c r="AR23" s="188"/>
      <c r="AS23" s="188">
        <f>AS24+AS25+AS26+AS27+AS28+AS29+AS30+AS31+AS32+AS33+AS34+AS35+AS36+AS37+AS38</f>
        <v>0</v>
      </c>
      <c r="AT23" s="188"/>
      <c r="AU23" s="447">
        <f>AU24+AU25+AU26+AU27+AU28+AU29+AU30+AU31+AU32+AU33+AU34+AU35+AU36+AU37+AU38</f>
        <v>569678.89999999991</v>
      </c>
      <c r="AV23" s="475">
        <f t="shared" si="0"/>
        <v>1</v>
      </c>
    </row>
    <row r="24" spans="1:48" s="1" customFormat="1" ht="30" customHeight="1" x14ac:dyDescent="0.2">
      <c r="A24"/>
      <c r="B24" s="281" t="s">
        <v>130</v>
      </c>
      <c r="C24" s="78" t="s">
        <v>231</v>
      </c>
      <c r="D24" s="79" t="s">
        <v>1158</v>
      </c>
      <c r="E24" s="80" t="s">
        <v>2061</v>
      </c>
      <c r="F24" s="81" t="s">
        <v>1112</v>
      </c>
      <c r="G24" s="82">
        <v>5</v>
      </c>
      <c r="H24" s="83">
        <v>2643.5</v>
      </c>
      <c r="I24" s="282">
        <f t="shared" ref="I24:I38" si="24">ROUND(H24*G24,2)</f>
        <v>13217.5</v>
      </c>
      <c r="J24" s="286"/>
      <c r="K24" s="287">
        <f t="shared" ref="K24:K38" si="25">ROUND(J24*$H24,2)</f>
        <v>0</v>
      </c>
      <c r="L24" s="286"/>
      <c r="M24" s="287">
        <f t="shared" ref="M24:M38" si="26">ROUND(L24*$H24,2)</f>
        <v>0</v>
      </c>
      <c r="N24" s="286"/>
      <c r="O24" s="287">
        <f t="shared" ref="O24:O38" si="27">ROUND(N24*$H24,2)</f>
        <v>0</v>
      </c>
      <c r="P24" s="286"/>
      <c r="Q24" s="287">
        <f t="shared" ref="Q24:Q38" si="28">ROUND(P24*$H24,2)</f>
        <v>0</v>
      </c>
      <c r="R24" s="286"/>
      <c r="S24" s="287">
        <f t="shared" ref="S24:S38" si="29">ROUND(R24*$H24,2)</f>
        <v>0</v>
      </c>
      <c r="T24" s="286"/>
      <c r="U24" s="287">
        <f t="shared" ref="U24:U38" si="30">ROUND(T24*$H24,2)</f>
        <v>0</v>
      </c>
      <c r="V24" s="286"/>
      <c r="W24" s="287">
        <f t="shared" ref="W24:W38" si="31">ROUND(V24*$H24,2)</f>
        <v>0</v>
      </c>
      <c r="X24" s="286"/>
      <c r="Y24" s="287">
        <f t="shared" ref="Y24:Y38" si="32">ROUND(X24*$H24,2)</f>
        <v>0</v>
      </c>
      <c r="Z24" s="286"/>
      <c r="AA24" s="287">
        <f t="shared" ref="AA24:AA38" si="33">ROUND(Z24*$H24,2)</f>
        <v>0</v>
      </c>
      <c r="AB24" s="286"/>
      <c r="AC24" s="287">
        <f t="shared" ref="AC24:AC38" si="34">ROUND(AB24*$H24,2)</f>
        <v>0</v>
      </c>
      <c r="AD24" s="286"/>
      <c r="AE24" s="287">
        <f t="shared" ref="AE24:AE38" si="35">ROUND(AD24*$H24,2)</f>
        <v>0</v>
      </c>
      <c r="AF24" s="286"/>
      <c r="AG24" s="287">
        <f t="shared" ref="AG24:AG38" si="36">ROUND(AF24*$H24,2)</f>
        <v>0</v>
      </c>
      <c r="AH24" s="286"/>
      <c r="AI24" s="287">
        <f t="shared" ref="AI24:AI38" si="37">ROUND(AH24*$H24,2)</f>
        <v>0</v>
      </c>
      <c r="AJ24" s="286"/>
      <c r="AK24" s="287">
        <f t="shared" ref="AK24:AK38" si="38">ROUND(AJ24*$H24,2)</f>
        <v>0</v>
      </c>
      <c r="AL24" s="286"/>
      <c r="AM24" s="287">
        <f t="shared" ref="AM24:AM38" si="39">ROUND(AL24*$H24,2)</f>
        <v>0</v>
      </c>
      <c r="AN24" s="286"/>
      <c r="AO24" s="287">
        <f t="shared" ref="AO24:AO38" si="40">ROUND(AN24*$H24,2)</f>
        <v>0</v>
      </c>
      <c r="AP24" s="286"/>
      <c r="AQ24" s="287">
        <f t="shared" ref="AQ24:AQ38" si="41">ROUND(AP24*$H24,2)</f>
        <v>0</v>
      </c>
      <c r="AR24" s="286">
        <f t="shared" ref="AR24:AR38" si="42">SUM(J24,L24,N24,P24,R24,T24,V24,X24,Z24,AB24,AD24,AF24,AH24,AJ24,AL24,AN24,AP24)</f>
        <v>0</v>
      </c>
      <c r="AS24" s="287">
        <f t="shared" ref="AS24:AS38" si="43">AR24*$H24</f>
        <v>0</v>
      </c>
      <c r="AT24" s="286">
        <f t="shared" ref="AT24:AT38" si="44">$G24-AR24</f>
        <v>5</v>
      </c>
      <c r="AU24" s="458">
        <f t="shared" ref="AU24:AU38" si="45">AT24*$H24</f>
        <v>13217.5</v>
      </c>
      <c r="AV24" s="496">
        <f t="shared" ref="AV24:AV38" si="46">AU24/I24</f>
        <v>1</v>
      </c>
    </row>
    <row r="25" spans="1:48" s="1" customFormat="1" ht="48.75" customHeight="1" x14ac:dyDescent="0.2">
      <c r="A25"/>
      <c r="B25" s="281" t="s">
        <v>137</v>
      </c>
      <c r="C25" s="78" t="s">
        <v>231</v>
      </c>
      <c r="D25" s="79" t="s">
        <v>1163</v>
      </c>
      <c r="E25" s="80" t="s">
        <v>2062</v>
      </c>
      <c r="F25" s="81" t="s">
        <v>1112</v>
      </c>
      <c r="G25" s="82">
        <v>3</v>
      </c>
      <c r="H25" s="83">
        <v>16000.1</v>
      </c>
      <c r="I25" s="282">
        <f t="shared" si="24"/>
        <v>48000.3</v>
      </c>
      <c r="J25" s="286"/>
      <c r="K25" s="287">
        <f t="shared" si="25"/>
        <v>0</v>
      </c>
      <c r="L25" s="286"/>
      <c r="M25" s="287">
        <f t="shared" si="26"/>
        <v>0</v>
      </c>
      <c r="N25" s="286"/>
      <c r="O25" s="287">
        <f t="shared" si="27"/>
        <v>0</v>
      </c>
      <c r="P25" s="286"/>
      <c r="Q25" s="287">
        <f t="shared" si="28"/>
        <v>0</v>
      </c>
      <c r="R25" s="286"/>
      <c r="S25" s="287">
        <f t="shared" si="29"/>
        <v>0</v>
      </c>
      <c r="T25" s="286"/>
      <c r="U25" s="287">
        <f t="shared" si="30"/>
        <v>0</v>
      </c>
      <c r="V25" s="286"/>
      <c r="W25" s="287">
        <f t="shared" si="31"/>
        <v>0</v>
      </c>
      <c r="X25" s="286"/>
      <c r="Y25" s="287">
        <f t="shared" si="32"/>
        <v>0</v>
      </c>
      <c r="Z25" s="286"/>
      <c r="AA25" s="287">
        <f t="shared" si="33"/>
        <v>0</v>
      </c>
      <c r="AB25" s="286"/>
      <c r="AC25" s="287">
        <f t="shared" si="34"/>
        <v>0</v>
      </c>
      <c r="AD25" s="286"/>
      <c r="AE25" s="287">
        <f t="shared" si="35"/>
        <v>0</v>
      </c>
      <c r="AF25" s="286"/>
      <c r="AG25" s="287">
        <f t="shared" si="36"/>
        <v>0</v>
      </c>
      <c r="AH25" s="286"/>
      <c r="AI25" s="287">
        <f t="shared" si="37"/>
        <v>0</v>
      </c>
      <c r="AJ25" s="286"/>
      <c r="AK25" s="287">
        <f t="shared" si="38"/>
        <v>0</v>
      </c>
      <c r="AL25" s="286"/>
      <c r="AM25" s="287">
        <f t="shared" si="39"/>
        <v>0</v>
      </c>
      <c r="AN25" s="286"/>
      <c r="AO25" s="287">
        <f t="shared" si="40"/>
        <v>0</v>
      </c>
      <c r="AP25" s="286"/>
      <c r="AQ25" s="287">
        <f t="shared" si="41"/>
        <v>0</v>
      </c>
      <c r="AR25" s="286">
        <f t="shared" si="42"/>
        <v>0</v>
      </c>
      <c r="AS25" s="287">
        <f t="shared" si="43"/>
        <v>0</v>
      </c>
      <c r="AT25" s="286">
        <f t="shared" si="44"/>
        <v>3</v>
      </c>
      <c r="AU25" s="458">
        <f t="shared" si="45"/>
        <v>48000.3</v>
      </c>
      <c r="AV25" s="496">
        <f t="shared" si="46"/>
        <v>1</v>
      </c>
    </row>
    <row r="26" spans="1:48" s="1" customFormat="1" ht="30" customHeight="1" x14ac:dyDescent="0.2">
      <c r="A26"/>
      <c r="B26" s="281" t="s">
        <v>143</v>
      </c>
      <c r="C26" s="78" t="s">
        <v>231</v>
      </c>
      <c r="D26" s="79" t="s">
        <v>1170</v>
      </c>
      <c r="E26" s="80" t="s">
        <v>2063</v>
      </c>
      <c r="F26" s="81" t="s">
        <v>1112</v>
      </c>
      <c r="G26" s="82">
        <v>2</v>
      </c>
      <c r="H26" s="83">
        <v>31689.3</v>
      </c>
      <c r="I26" s="282">
        <f t="shared" si="24"/>
        <v>63378.6</v>
      </c>
      <c r="J26" s="286"/>
      <c r="K26" s="287">
        <f t="shared" si="25"/>
        <v>0</v>
      </c>
      <c r="L26" s="286"/>
      <c r="M26" s="287">
        <f t="shared" si="26"/>
        <v>0</v>
      </c>
      <c r="N26" s="286"/>
      <c r="O26" s="287">
        <f t="shared" si="27"/>
        <v>0</v>
      </c>
      <c r="P26" s="286"/>
      <c r="Q26" s="287">
        <f t="shared" si="28"/>
        <v>0</v>
      </c>
      <c r="R26" s="286"/>
      <c r="S26" s="287">
        <f t="shared" si="29"/>
        <v>0</v>
      </c>
      <c r="T26" s="286"/>
      <c r="U26" s="287">
        <f t="shared" si="30"/>
        <v>0</v>
      </c>
      <c r="V26" s="286"/>
      <c r="W26" s="287">
        <f t="shared" si="31"/>
        <v>0</v>
      </c>
      <c r="X26" s="286"/>
      <c r="Y26" s="287">
        <f t="shared" si="32"/>
        <v>0</v>
      </c>
      <c r="Z26" s="286"/>
      <c r="AA26" s="287">
        <f t="shared" si="33"/>
        <v>0</v>
      </c>
      <c r="AB26" s="286"/>
      <c r="AC26" s="287">
        <f t="shared" si="34"/>
        <v>0</v>
      </c>
      <c r="AD26" s="286"/>
      <c r="AE26" s="287">
        <f t="shared" si="35"/>
        <v>0</v>
      </c>
      <c r="AF26" s="286"/>
      <c r="AG26" s="287">
        <f t="shared" si="36"/>
        <v>0</v>
      </c>
      <c r="AH26" s="286"/>
      <c r="AI26" s="287">
        <f t="shared" si="37"/>
        <v>0</v>
      </c>
      <c r="AJ26" s="286"/>
      <c r="AK26" s="287">
        <f t="shared" si="38"/>
        <v>0</v>
      </c>
      <c r="AL26" s="286"/>
      <c r="AM26" s="287">
        <f t="shared" si="39"/>
        <v>0</v>
      </c>
      <c r="AN26" s="286"/>
      <c r="AO26" s="287">
        <f t="shared" si="40"/>
        <v>0</v>
      </c>
      <c r="AP26" s="286"/>
      <c r="AQ26" s="287">
        <f t="shared" si="41"/>
        <v>0</v>
      </c>
      <c r="AR26" s="286">
        <f t="shared" si="42"/>
        <v>0</v>
      </c>
      <c r="AS26" s="287">
        <f t="shared" si="43"/>
        <v>0</v>
      </c>
      <c r="AT26" s="286">
        <f t="shared" si="44"/>
        <v>2</v>
      </c>
      <c r="AU26" s="458">
        <f t="shared" si="45"/>
        <v>63378.6</v>
      </c>
      <c r="AV26" s="496">
        <f t="shared" si="46"/>
        <v>1</v>
      </c>
    </row>
    <row r="27" spans="1:48" s="1" customFormat="1" ht="30" customHeight="1" x14ac:dyDescent="0.2">
      <c r="A27"/>
      <c r="B27" s="281" t="s">
        <v>150</v>
      </c>
      <c r="C27" s="78" t="s">
        <v>231</v>
      </c>
      <c r="D27" s="79" t="s">
        <v>1179</v>
      </c>
      <c r="E27" s="80" t="s">
        <v>2064</v>
      </c>
      <c r="F27" s="81" t="s">
        <v>1112</v>
      </c>
      <c r="G27" s="82">
        <v>2</v>
      </c>
      <c r="H27" s="83">
        <v>4975.1000000000004</v>
      </c>
      <c r="I27" s="282">
        <f t="shared" si="24"/>
        <v>9950.2000000000007</v>
      </c>
      <c r="J27" s="286"/>
      <c r="K27" s="287">
        <f t="shared" si="25"/>
        <v>0</v>
      </c>
      <c r="L27" s="286"/>
      <c r="M27" s="287">
        <f t="shared" si="26"/>
        <v>0</v>
      </c>
      <c r="N27" s="286"/>
      <c r="O27" s="287">
        <f t="shared" si="27"/>
        <v>0</v>
      </c>
      <c r="P27" s="286"/>
      <c r="Q27" s="287">
        <f t="shared" si="28"/>
        <v>0</v>
      </c>
      <c r="R27" s="286"/>
      <c r="S27" s="287">
        <f t="shared" si="29"/>
        <v>0</v>
      </c>
      <c r="T27" s="286"/>
      <c r="U27" s="287">
        <f t="shared" si="30"/>
        <v>0</v>
      </c>
      <c r="V27" s="286"/>
      <c r="W27" s="287">
        <f t="shared" si="31"/>
        <v>0</v>
      </c>
      <c r="X27" s="286"/>
      <c r="Y27" s="287">
        <f t="shared" si="32"/>
        <v>0</v>
      </c>
      <c r="Z27" s="286"/>
      <c r="AA27" s="287">
        <f t="shared" si="33"/>
        <v>0</v>
      </c>
      <c r="AB27" s="286"/>
      <c r="AC27" s="287">
        <f t="shared" si="34"/>
        <v>0</v>
      </c>
      <c r="AD27" s="286"/>
      <c r="AE27" s="287">
        <f t="shared" si="35"/>
        <v>0</v>
      </c>
      <c r="AF27" s="286"/>
      <c r="AG27" s="287">
        <f t="shared" si="36"/>
        <v>0</v>
      </c>
      <c r="AH27" s="286"/>
      <c r="AI27" s="287">
        <f t="shared" si="37"/>
        <v>0</v>
      </c>
      <c r="AJ27" s="286"/>
      <c r="AK27" s="287">
        <f t="shared" si="38"/>
        <v>0</v>
      </c>
      <c r="AL27" s="286"/>
      <c r="AM27" s="287">
        <f t="shared" si="39"/>
        <v>0</v>
      </c>
      <c r="AN27" s="286"/>
      <c r="AO27" s="287">
        <f t="shared" si="40"/>
        <v>0</v>
      </c>
      <c r="AP27" s="286"/>
      <c r="AQ27" s="287">
        <f t="shared" si="41"/>
        <v>0</v>
      </c>
      <c r="AR27" s="286">
        <f t="shared" si="42"/>
        <v>0</v>
      </c>
      <c r="AS27" s="287">
        <f t="shared" si="43"/>
        <v>0</v>
      </c>
      <c r="AT27" s="286">
        <f t="shared" si="44"/>
        <v>2</v>
      </c>
      <c r="AU27" s="458">
        <f t="shared" si="45"/>
        <v>9950.2000000000007</v>
      </c>
      <c r="AV27" s="496">
        <f t="shared" si="46"/>
        <v>1</v>
      </c>
    </row>
    <row r="28" spans="1:48" s="1" customFormat="1" ht="39.9" customHeight="1" x14ac:dyDescent="0.2">
      <c r="A28"/>
      <c r="B28" s="281" t="s">
        <v>155</v>
      </c>
      <c r="C28" s="78" t="s">
        <v>231</v>
      </c>
      <c r="D28" s="79" t="s">
        <v>1185</v>
      </c>
      <c r="E28" s="80" t="s">
        <v>2065</v>
      </c>
      <c r="F28" s="81" t="s">
        <v>1112</v>
      </c>
      <c r="G28" s="82">
        <v>2</v>
      </c>
      <c r="H28" s="83">
        <v>4092.4</v>
      </c>
      <c r="I28" s="282">
        <f t="shared" si="24"/>
        <v>8184.8</v>
      </c>
      <c r="J28" s="286"/>
      <c r="K28" s="287">
        <f t="shared" si="25"/>
        <v>0</v>
      </c>
      <c r="L28" s="286"/>
      <c r="M28" s="287">
        <f t="shared" si="26"/>
        <v>0</v>
      </c>
      <c r="N28" s="286"/>
      <c r="O28" s="287">
        <f t="shared" si="27"/>
        <v>0</v>
      </c>
      <c r="P28" s="286"/>
      <c r="Q28" s="287">
        <f t="shared" si="28"/>
        <v>0</v>
      </c>
      <c r="R28" s="286"/>
      <c r="S28" s="287">
        <f t="shared" si="29"/>
        <v>0</v>
      </c>
      <c r="T28" s="286"/>
      <c r="U28" s="287">
        <f t="shared" si="30"/>
        <v>0</v>
      </c>
      <c r="V28" s="286"/>
      <c r="W28" s="287">
        <f t="shared" si="31"/>
        <v>0</v>
      </c>
      <c r="X28" s="286"/>
      <c r="Y28" s="287">
        <f t="shared" si="32"/>
        <v>0</v>
      </c>
      <c r="Z28" s="286"/>
      <c r="AA28" s="287">
        <f t="shared" si="33"/>
        <v>0</v>
      </c>
      <c r="AB28" s="286"/>
      <c r="AC28" s="287">
        <f t="shared" si="34"/>
        <v>0</v>
      </c>
      <c r="AD28" s="286"/>
      <c r="AE28" s="287">
        <f t="shared" si="35"/>
        <v>0</v>
      </c>
      <c r="AF28" s="286"/>
      <c r="AG28" s="287">
        <f t="shared" si="36"/>
        <v>0</v>
      </c>
      <c r="AH28" s="286"/>
      <c r="AI28" s="287">
        <f t="shared" si="37"/>
        <v>0</v>
      </c>
      <c r="AJ28" s="286"/>
      <c r="AK28" s="287">
        <f t="shared" si="38"/>
        <v>0</v>
      </c>
      <c r="AL28" s="286"/>
      <c r="AM28" s="287">
        <f t="shared" si="39"/>
        <v>0</v>
      </c>
      <c r="AN28" s="286"/>
      <c r="AO28" s="287">
        <f t="shared" si="40"/>
        <v>0</v>
      </c>
      <c r="AP28" s="286"/>
      <c r="AQ28" s="287">
        <f t="shared" si="41"/>
        <v>0</v>
      </c>
      <c r="AR28" s="286">
        <f t="shared" si="42"/>
        <v>0</v>
      </c>
      <c r="AS28" s="287">
        <f t="shared" si="43"/>
        <v>0</v>
      </c>
      <c r="AT28" s="286">
        <f t="shared" si="44"/>
        <v>2</v>
      </c>
      <c r="AU28" s="458">
        <f t="shared" si="45"/>
        <v>8184.8</v>
      </c>
      <c r="AV28" s="496">
        <f t="shared" si="46"/>
        <v>1</v>
      </c>
    </row>
    <row r="29" spans="1:48" s="1" customFormat="1" ht="39.9" customHeight="1" x14ac:dyDescent="0.2">
      <c r="A29"/>
      <c r="B29" s="281" t="s">
        <v>163</v>
      </c>
      <c r="C29" s="78" t="s">
        <v>231</v>
      </c>
      <c r="D29" s="79" t="s">
        <v>1189</v>
      </c>
      <c r="E29" s="80" t="s">
        <v>2066</v>
      </c>
      <c r="F29" s="81" t="s">
        <v>1112</v>
      </c>
      <c r="G29" s="82">
        <v>1</v>
      </c>
      <c r="H29" s="83">
        <v>33996.9</v>
      </c>
      <c r="I29" s="282">
        <f t="shared" si="24"/>
        <v>33996.9</v>
      </c>
      <c r="J29" s="286"/>
      <c r="K29" s="287">
        <f t="shared" si="25"/>
        <v>0</v>
      </c>
      <c r="L29" s="286"/>
      <c r="M29" s="287">
        <f t="shared" si="26"/>
        <v>0</v>
      </c>
      <c r="N29" s="286"/>
      <c r="O29" s="287">
        <f t="shared" si="27"/>
        <v>0</v>
      </c>
      <c r="P29" s="286"/>
      <c r="Q29" s="287">
        <f t="shared" si="28"/>
        <v>0</v>
      </c>
      <c r="R29" s="286"/>
      <c r="S29" s="287">
        <f t="shared" si="29"/>
        <v>0</v>
      </c>
      <c r="T29" s="286"/>
      <c r="U29" s="287">
        <f t="shared" si="30"/>
        <v>0</v>
      </c>
      <c r="V29" s="286"/>
      <c r="W29" s="287">
        <f t="shared" si="31"/>
        <v>0</v>
      </c>
      <c r="X29" s="286"/>
      <c r="Y29" s="287">
        <f t="shared" si="32"/>
        <v>0</v>
      </c>
      <c r="Z29" s="286"/>
      <c r="AA29" s="287">
        <f t="shared" si="33"/>
        <v>0</v>
      </c>
      <c r="AB29" s="286"/>
      <c r="AC29" s="287">
        <f t="shared" si="34"/>
        <v>0</v>
      </c>
      <c r="AD29" s="286"/>
      <c r="AE29" s="287">
        <f t="shared" si="35"/>
        <v>0</v>
      </c>
      <c r="AF29" s="286"/>
      <c r="AG29" s="287">
        <f t="shared" si="36"/>
        <v>0</v>
      </c>
      <c r="AH29" s="286"/>
      <c r="AI29" s="287">
        <f t="shared" si="37"/>
        <v>0</v>
      </c>
      <c r="AJ29" s="286"/>
      <c r="AK29" s="287">
        <f t="shared" si="38"/>
        <v>0</v>
      </c>
      <c r="AL29" s="286"/>
      <c r="AM29" s="287">
        <f t="shared" si="39"/>
        <v>0</v>
      </c>
      <c r="AN29" s="286"/>
      <c r="AO29" s="287">
        <f t="shared" si="40"/>
        <v>0</v>
      </c>
      <c r="AP29" s="286"/>
      <c r="AQ29" s="287">
        <f t="shared" si="41"/>
        <v>0</v>
      </c>
      <c r="AR29" s="286">
        <f t="shared" si="42"/>
        <v>0</v>
      </c>
      <c r="AS29" s="287">
        <f t="shared" si="43"/>
        <v>0</v>
      </c>
      <c r="AT29" s="286">
        <f t="shared" si="44"/>
        <v>1</v>
      </c>
      <c r="AU29" s="458">
        <f t="shared" si="45"/>
        <v>33996.9</v>
      </c>
      <c r="AV29" s="496">
        <f t="shared" si="46"/>
        <v>1</v>
      </c>
    </row>
    <row r="30" spans="1:48" s="1" customFormat="1" ht="30.75" customHeight="1" x14ac:dyDescent="0.2">
      <c r="A30"/>
      <c r="B30" s="281" t="s">
        <v>170</v>
      </c>
      <c r="C30" s="78" t="s">
        <v>231</v>
      </c>
      <c r="D30" s="79" t="s">
        <v>1191</v>
      </c>
      <c r="E30" s="80" t="s">
        <v>2067</v>
      </c>
      <c r="F30" s="81" t="s">
        <v>1112</v>
      </c>
      <c r="G30" s="82">
        <v>1</v>
      </c>
      <c r="H30" s="83">
        <v>2821.8</v>
      </c>
      <c r="I30" s="282">
        <f t="shared" si="24"/>
        <v>2821.8</v>
      </c>
      <c r="J30" s="286"/>
      <c r="K30" s="287">
        <f t="shared" si="25"/>
        <v>0</v>
      </c>
      <c r="L30" s="286"/>
      <c r="M30" s="287">
        <f t="shared" si="26"/>
        <v>0</v>
      </c>
      <c r="N30" s="286"/>
      <c r="O30" s="287">
        <f t="shared" si="27"/>
        <v>0</v>
      </c>
      <c r="P30" s="286"/>
      <c r="Q30" s="287">
        <f t="shared" si="28"/>
        <v>0</v>
      </c>
      <c r="R30" s="286"/>
      <c r="S30" s="287">
        <f t="shared" si="29"/>
        <v>0</v>
      </c>
      <c r="T30" s="286"/>
      <c r="U30" s="287">
        <f t="shared" si="30"/>
        <v>0</v>
      </c>
      <c r="V30" s="286"/>
      <c r="W30" s="287">
        <f t="shared" si="31"/>
        <v>0</v>
      </c>
      <c r="X30" s="286"/>
      <c r="Y30" s="287">
        <f t="shared" si="32"/>
        <v>0</v>
      </c>
      <c r="Z30" s="286"/>
      <c r="AA30" s="287">
        <f t="shared" si="33"/>
        <v>0</v>
      </c>
      <c r="AB30" s="286"/>
      <c r="AC30" s="287">
        <f t="shared" si="34"/>
        <v>0</v>
      </c>
      <c r="AD30" s="286"/>
      <c r="AE30" s="287">
        <f t="shared" si="35"/>
        <v>0</v>
      </c>
      <c r="AF30" s="286"/>
      <c r="AG30" s="287">
        <f t="shared" si="36"/>
        <v>0</v>
      </c>
      <c r="AH30" s="286"/>
      <c r="AI30" s="287">
        <f t="shared" si="37"/>
        <v>0</v>
      </c>
      <c r="AJ30" s="286"/>
      <c r="AK30" s="287">
        <f t="shared" si="38"/>
        <v>0</v>
      </c>
      <c r="AL30" s="286"/>
      <c r="AM30" s="287">
        <f t="shared" si="39"/>
        <v>0</v>
      </c>
      <c r="AN30" s="286"/>
      <c r="AO30" s="287">
        <f t="shared" si="40"/>
        <v>0</v>
      </c>
      <c r="AP30" s="286"/>
      <c r="AQ30" s="287">
        <f t="shared" si="41"/>
        <v>0</v>
      </c>
      <c r="AR30" s="286">
        <f t="shared" si="42"/>
        <v>0</v>
      </c>
      <c r="AS30" s="287">
        <f t="shared" si="43"/>
        <v>0</v>
      </c>
      <c r="AT30" s="286">
        <f t="shared" si="44"/>
        <v>1</v>
      </c>
      <c r="AU30" s="458">
        <f t="shared" si="45"/>
        <v>2821.8</v>
      </c>
      <c r="AV30" s="496">
        <f t="shared" si="46"/>
        <v>1</v>
      </c>
    </row>
    <row r="31" spans="1:48" s="1" customFormat="1" ht="34.5" customHeight="1" x14ac:dyDescent="0.2">
      <c r="A31"/>
      <c r="B31" s="281" t="s">
        <v>2</v>
      </c>
      <c r="C31" s="78" t="s">
        <v>231</v>
      </c>
      <c r="D31" s="79" t="s">
        <v>1198</v>
      </c>
      <c r="E31" s="80" t="s">
        <v>2068</v>
      </c>
      <c r="F31" s="81" t="s">
        <v>1112</v>
      </c>
      <c r="G31" s="82">
        <v>1</v>
      </c>
      <c r="H31" s="83">
        <v>3282.7</v>
      </c>
      <c r="I31" s="282">
        <f t="shared" si="24"/>
        <v>3282.7</v>
      </c>
      <c r="J31" s="286"/>
      <c r="K31" s="287">
        <f t="shared" si="25"/>
        <v>0</v>
      </c>
      <c r="L31" s="286"/>
      <c r="M31" s="287">
        <f t="shared" si="26"/>
        <v>0</v>
      </c>
      <c r="N31" s="286"/>
      <c r="O31" s="287">
        <f t="shared" si="27"/>
        <v>0</v>
      </c>
      <c r="P31" s="286"/>
      <c r="Q31" s="287">
        <f t="shared" si="28"/>
        <v>0</v>
      </c>
      <c r="R31" s="286"/>
      <c r="S31" s="287">
        <f t="shared" si="29"/>
        <v>0</v>
      </c>
      <c r="T31" s="286"/>
      <c r="U31" s="287">
        <f t="shared" si="30"/>
        <v>0</v>
      </c>
      <c r="V31" s="286"/>
      <c r="W31" s="287">
        <f t="shared" si="31"/>
        <v>0</v>
      </c>
      <c r="X31" s="286"/>
      <c r="Y31" s="287">
        <f t="shared" si="32"/>
        <v>0</v>
      </c>
      <c r="Z31" s="286"/>
      <c r="AA31" s="287">
        <f t="shared" si="33"/>
        <v>0</v>
      </c>
      <c r="AB31" s="286"/>
      <c r="AC31" s="287">
        <f t="shared" si="34"/>
        <v>0</v>
      </c>
      <c r="AD31" s="286"/>
      <c r="AE31" s="287">
        <f t="shared" si="35"/>
        <v>0</v>
      </c>
      <c r="AF31" s="286"/>
      <c r="AG31" s="287">
        <f t="shared" si="36"/>
        <v>0</v>
      </c>
      <c r="AH31" s="286"/>
      <c r="AI31" s="287">
        <f t="shared" si="37"/>
        <v>0</v>
      </c>
      <c r="AJ31" s="286"/>
      <c r="AK31" s="287">
        <f t="shared" si="38"/>
        <v>0</v>
      </c>
      <c r="AL31" s="286"/>
      <c r="AM31" s="287">
        <f t="shared" si="39"/>
        <v>0</v>
      </c>
      <c r="AN31" s="286"/>
      <c r="AO31" s="287">
        <f t="shared" si="40"/>
        <v>0</v>
      </c>
      <c r="AP31" s="286"/>
      <c r="AQ31" s="287">
        <f t="shared" si="41"/>
        <v>0</v>
      </c>
      <c r="AR31" s="286">
        <f t="shared" si="42"/>
        <v>0</v>
      </c>
      <c r="AS31" s="287">
        <f t="shared" si="43"/>
        <v>0</v>
      </c>
      <c r="AT31" s="286">
        <f t="shared" si="44"/>
        <v>1</v>
      </c>
      <c r="AU31" s="458">
        <f t="shared" si="45"/>
        <v>3282.7</v>
      </c>
      <c r="AV31" s="496">
        <f t="shared" si="46"/>
        <v>1</v>
      </c>
    </row>
    <row r="32" spans="1:48" s="1" customFormat="1" ht="39.9" customHeight="1" x14ac:dyDescent="0.2">
      <c r="A32"/>
      <c r="B32" s="281" t="s">
        <v>180</v>
      </c>
      <c r="C32" s="78" t="s">
        <v>231</v>
      </c>
      <c r="D32" s="79" t="s">
        <v>1200</v>
      </c>
      <c r="E32" s="80" t="s">
        <v>2069</v>
      </c>
      <c r="F32" s="81" t="s">
        <v>1112</v>
      </c>
      <c r="G32" s="82">
        <v>1</v>
      </c>
      <c r="H32" s="83">
        <v>50044.800000000003</v>
      </c>
      <c r="I32" s="282">
        <f t="shared" si="24"/>
        <v>50044.800000000003</v>
      </c>
      <c r="J32" s="286"/>
      <c r="K32" s="287">
        <f t="shared" si="25"/>
        <v>0</v>
      </c>
      <c r="L32" s="286"/>
      <c r="M32" s="287">
        <f t="shared" si="26"/>
        <v>0</v>
      </c>
      <c r="N32" s="286"/>
      <c r="O32" s="287">
        <f t="shared" si="27"/>
        <v>0</v>
      </c>
      <c r="P32" s="286"/>
      <c r="Q32" s="287">
        <f t="shared" si="28"/>
        <v>0</v>
      </c>
      <c r="R32" s="286"/>
      <c r="S32" s="287">
        <f t="shared" si="29"/>
        <v>0</v>
      </c>
      <c r="T32" s="286"/>
      <c r="U32" s="287">
        <f t="shared" si="30"/>
        <v>0</v>
      </c>
      <c r="V32" s="286"/>
      <c r="W32" s="287">
        <f t="shared" si="31"/>
        <v>0</v>
      </c>
      <c r="X32" s="286"/>
      <c r="Y32" s="287">
        <f t="shared" si="32"/>
        <v>0</v>
      </c>
      <c r="Z32" s="286"/>
      <c r="AA32" s="287">
        <f t="shared" si="33"/>
        <v>0</v>
      </c>
      <c r="AB32" s="286"/>
      <c r="AC32" s="287">
        <f t="shared" si="34"/>
        <v>0</v>
      </c>
      <c r="AD32" s="286"/>
      <c r="AE32" s="287">
        <f t="shared" si="35"/>
        <v>0</v>
      </c>
      <c r="AF32" s="286"/>
      <c r="AG32" s="287">
        <f t="shared" si="36"/>
        <v>0</v>
      </c>
      <c r="AH32" s="286"/>
      <c r="AI32" s="287">
        <f t="shared" si="37"/>
        <v>0</v>
      </c>
      <c r="AJ32" s="286"/>
      <c r="AK32" s="287">
        <f t="shared" si="38"/>
        <v>0</v>
      </c>
      <c r="AL32" s="286"/>
      <c r="AM32" s="287">
        <f t="shared" si="39"/>
        <v>0</v>
      </c>
      <c r="AN32" s="286"/>
      <c r="AO32" s="287">
        <f t="shared" si="40"/>
        <v>0</v>
      </c>
      <c r="AP32" s="286"/>
      <c r="AQ32" s="287">
        <f t="shared" si="41"/>
        <v>0</v>
      </c>
      <c r="AR32" s="286">
        <f t="shared" si="42"/>
        <v>0</v>
      </c>
      <c r="AS32" s="287">
        <f t="shared" si="43"/>
        <v>0</v>
      </c>
      <c r="AT32" s="286">
        <f t="shared" si="44"/>
        <v>1</v>
      </c>
      <c r="AU32" s="458">
        <f t="shared" si="45"/>
        <v>50044.800000000003</v>
      </c>
      <c r="AV32" s="496">
        <f t="shared" si="46"/>
        <v>1</v>
      </c>
    </row>
    <row r="33" spans="1:48" s="1" customFormat="1" ht="30" customHeight="1" x14ac:dyDescent="0.2">
      <c r="A33"/>
      <c r="B33" s="281" t="s">
        <v>185</v>
      </c>
      <c r="C33" s="78" t="s">
        <v>231</v>
      </c>
      <c r="D33" s="79" t="s">
        <v>1203</v>
      </c>
      <c r="E33" s="80" t="s">
        <v>2070</v>
      </c>
      <c r="F33" s="81" t="s">
        <v>1112</v>
      </c>
      <c r="G33" s="82">
        <v>2</v>
      </c>
      <c r="H33" s="83">
        <v>42355.6</v>
      </c>
      <c r="I33" s="282">
        <f t="shared" si="24"/>
        <v>84711.2</v>
      </c>
      <c r="J33" s="286"/>
      <c r="K33" s="287">
        <f t="shared" si="25"/>
        <v>0</v>
      </c>
      <c r="L33" s="286"/>
      <c r="M33" s="287">
        <f t="shared" si="26"/>
        <v>0</v>
      </c>
      <c r="N33" s="286"/>
      <c r="O33" s="287">
        <f t="shared" si="27"/>
        <v>0</v>
      </c>
      <c r="P33" s="286"/>
      <c r="Q33" s="287">
        <f t="shared" si="28"/>
        <v>0</v>
      </c>
      <c r="R33" s="286"/>
      <c r="S33" s="287">
        <f t="shared" si="29"/>
        <v>0</v>
      </c>
      <c r="T33" s="286"/>
      <c r="U33" s="287">
        <f t="shared" si="30"/>
        <v>0</v>
      </c>
      <c r="V33" s="286"/>
      <c r="W33" s="287">
        <f t="shared" si="31"/>
        <v>0</v>
      </c>
      <c r="X33" s="286"/>
      <c r="Y33" s="287">
        <f t="shared" si="32"/>
        <v>0</v>
      </c>
      <c r="Z33" s="286"/>
      <c r="AA33" s="287">
        <f t="shared" si="33"/>
        <v>0</v>
      </c>
      <c r="AB33" s="286"/>
      <c r="AC33" s="287">
        <f t="shared" si="34"/>
        <v>0</v>
      </c>
      <c r="AD33" s="286"/>
      <c r="AE33" s="287">
        <f t="shared" si="35"/>
        <v>0</v>
      </c>
      <c r="AF33" s="286"/>
      <c r="AG33" s="287">
        <f t="shared" si="36"/>
        <v>0</v>
      </c>
      <c r="AH33" s="286"/>
      <c r="AI33" s="287">
        <f t="shared" si="37"/>
        <v>0</v>
      </c>
      <c r="AJ33" s="286"/>
      <c r="AK33" s="287">
        <f t="shared" si="38"/>
        <v>0</v>
      </c>
      <c r="AL33" s="286"/>
      <c r="AM33" s="287">
        <f t="shared" si="39"/>
        <v>0</v>
      </c>
      <c r="AN33" s="286"/>
      <c r="AO33" s="287">
        <f t="shared" si="40"/>
        <v>0</v>
      </c>
      <c r="AP33" s="286"/>
      <c r="AQ33" s="287">
        <f t="shared" si="41"/>
        <v>0</v>
      </c>
      <c r="AR33" s="286">
        <f t="shared" si="42"/>
        <v>0</v>
      </c>
      <c r="AS33" s="287">
        <f t="shared" si="43"/>
        <v>0</v>
      </c>
      <c r="AT33" s="286">
        <f t="shared" si="44"/>
        <v>2</v>
      </c>
      <c r="AU33" s="458">
        <f t="shared" si="45"/>
        <v>84711.2</v>
      </c>
      <c r="AV33" s="496">
        <f t="shared" si="46"/>
        <v>1</v>
      </c>
    </row>
    <row r="34" spans="1:48" s="1" customFormat="1" ht="30" customHeight="1" x14ac:dyDescent="0.2">
      <c r="A34"/>
      <c r="B34" s="281" t="s">
        <v>190</v>
      </c>
      <c r="C34" s="78" t="s">
        <v>231</v>
      </c>
      <c r="D34" s="79" t="s">
        <v>1203</v>
      </c>
      <c r="E34" s="80" t="s">
        <v>2070</v>
      </c>
      <c r="F34" s="81" t="s">
        <v>1112</v>
      </c>
      <c r="G34" s="82">
        <v>2</v>
      </c>
      <c r="H34" s="83">
        <v>42355.6</v>
      </c>
      <c r="I34" s="282">
        <f t="shared" si="24"/>
        <v>84711.2</v>
      </c>
      <c r="J34" s="286"/>
      <c r="K34" s="287">
        <f t="shared" si="25"/>
        <v>0</v>
      </c>
      <c r="L34" s="286"/>
      <c r="M34" s="287">
        <f t="shared" si="26"/>
        <v>0</v>
      </c>
      <c r="N34" s="286"/>
      <c r="O34" s="287">
        <f t="shared" si="27"/>
        <v>0</v>
      </c>
      <c r="P34" s="286"/>
      <c r="Q34" s="287">
        <f t="shared" si="28"/>
        <v>0</v>
      </c>
      <c r="R34" s="286"/>
      <c r="S34" s="287">
        <f t="shared" si="29"/>
        <v>0</v>
      </c>
      <c r="T34" s="286"/>
      <c r="U34" s="287">
        <f t="shared" si="30"/>
        <v>0</v>
      </c>
      <c r="V34" s="286"/>
      <c r="W34" s="287">
        <f t="shared" si="31"/>
        <v>0</v>
      </c>
      <c r="X34" s="286"/>
      <c r="Y34" s="287">
        <f t="shared" si="32"/>
        <v>0</v>
      </c>
      <c r="Z34" s="286"/>
      <c r="AA34" s="287">
        <f t="shared" si="33"/>
        <v>0</v>
      </c>
      <c r="AB34" s="286"/>
      <c r="AC34" s="287">
        <f t="shared" si="34"/>
        <v>0</v>
      </c>
      <c r="AD34" s="286"/>
      <c r="AE34" s="287">
        <f t="shared" si="35"/>
        <v>0</v>
      </c>
      <c r="AF34" s="286"/>
      <c r="AG34" s="287">
        <f t="shared" si="36"/>
        <v>0</v>
      </c>
      <c r="AH34" s="286"/>
      <c r="AI34" s="287">
        <f t="shared" si="37"/>
        <v>0</v>
      </c>
      <c r="AJ34" s="286"/>
      <c r="AK34" s="287">
        <f t="shared" si="38"/>
        <v>0</v>
      </c>
      <c r="AL34" s="286"/>
      <c r="AM34" s="287">
        <f t="shared" si="39"/>
        <v>0</v>
      </c>
      <c r="AN34" s="286"/>
      <c r="AO34" s="287">
        <f t="shared" si="40"/>
        <v>0</v>
      </c>
      <c r="AP34" s="286"/>
      <c r="AQ34" s="287">
        <f t="shared" si="41"/>
        <v>0</v>
      </c>
      <c r="AR34" s="286">
        <f t="shared" si="42"/>
        <v>0</v>
      </c>
      <c r="AS34" s="287">
        <f t="shared" si="43"/>
        <v>0</v>
      </c>
      <c r="AT34" s="286">
        <f t="shared" si="44"/>
        <v>2</v>
      </c>
      <c r="AU34" s="458">
        <f t="shared" si="45"/>
        <v>84711.2</v>
      </c>
      <c r="AV34" s="496">
        <f t="shared" si="46"/>
        <v>1</v>
      </c>
    </row>
    <row r="35" spans="1:48" s="6" customFormat="1" ht="30" customHeight="1" x14ac:dyDescent="0.2">
      <c r="A35"/>
      <c r="B35" s="281" t="s">
        <v>197</v>
      </c>
      <c r="C35" s="78" t="s">
        <v>231</v>
      </c>
      <c r="D35" s="79" t="s">
        <v>1206</v>
      </c>
      <c r="E35" s="80" t="s">
        <v>2071</v>
      </c>
      <c r="F35" s="81" t="s">
        <v>728</v>
      </c>
      <c r="G35" s="82">
        <v>1</v>
      </c>
      <c r="H35" s="83">
        <v>59892.6</v>
      </c>
      <c r="I35" s="282">
        <f t="shared" si="24"/>
        <v>59892.6</v>
      </c>
      <c r="J35" s="286"/>
      <c r="K35" s="287">
        <f t="shared" si="25"/>
        <v>0</v>
      </c>
      <c r="L35" s="286"/>
      <c r="M35" s="287">
        <f t="shared" si="26"/>
        <v>0</v>
      </c>
      <c r="N35" s="286"/>
      <c r="O35" s="287">
        <f t="shared" si="27"/>
        <v>0</v>
      </c>
      <c r="P35" s="286"/>
      <c r="Q35" s="287">
        <f t="shared" si="28"/>
        <v>0</v>
      </c>
      <c r="R35" s="286"/>
      <c r="S35" s="287">
        <f t="shared" si="29"/>
        <v>0</v>
      </c>
      <c r="T35" s="286"/>
      <c r="U35" s="287">
        <f t="shared" si="30"/>
        <v>0</v>
      </c>
      <c r="V35" s="286"/>
      <c r="W35" s="287">
        <f t="shared" si="31"/>
        <v>0</v>
      </c>
      <c r="X35" s="286"/>
      <c r="Y35" s="287">
        <f t="shared" si="32"/>
        <v>0</v>
      </c>
      <c r="Z35" s="286"/>
      <c r="AA35" s="287">
        <f t="shared" si="33"/>
        <v>0</v>
      </c>
      <c r="AB35" s="286"/>
      <c r="AC35" s="287">
        <f t="shared" si="34"/>
        <v>0</v>
      </c>
      <c r="AD35" s="286"/>
      <c r="AE35" s="287">
        <f t="shared" si="35"/>
        <v>0</v>
      </c>
      <c r="AF35" s="286"/>
      <c r="AG35" s="287">
        <f t="shared" si="36"/>
        <v>0</v>
      </c>
      <c r="AH35" s="286"/>
      <c r="AI35" s="287">
        <f t="shared" si="37"/>
        <v>0</v>
      </c>
      <c r="AJ35" s="286"/>
      <c r="AK35" s="287">
        <f t="shared" si="38"/>
        <v>0</v>
      </c>
      <c r="AL35" s="286"/>
      <c r="AM35" s="287">
        <f t="shared" si="39"/>
        <v>0</v>
      </c>
      <c r="AN35" s="286"/>
      <c r="AO35" s="287">
        <f t="shared" si="40"/>
        <v>0</v>
      </c>
      <c r="AP35" s="286"/>
      <c r="AQ35" s="287">
        <f t="shared" si="41"/>
        <v>0</v>
      </c>
      <c r="AR35" s="286">
        <f t="shared" si="42"/>
        <v>0</v>
      </c>
      <c r="AS35" s="287">
        <f t="shared" si="43"/>
        <v>0</v>
      </c>
      <c r="AT35" s="286">
        <f t="shared" si="44"/>
        <v>1</v>
      </c>
      <c r="AU35" s="458">
        <f t="shared" si="45"/>
        <v>59892.6</v>
      </c>
      <c r="AV35" s="496">
        <f t="shared" si="46"/>
        <v>1</v>
      </c>
    </row>
    <row r="36" spans="1:48" s="1" customFormat="1" ht="30" customHeight="1" x14ac:dyDescent="0.2">
      <c r="A36"/>
      <c r="B36" s="281" t="s">
        <v>211</v>
      </c>
      <c r="C36" s="78" t="s">
        <v>231</v>
      </c>
      <c r="D36" s="79" t="s">
        <v>1209</v>
      </c>
      <c r="E36" s="80" t="s">
        <v>2072</v>
      </c>
      <c r="F36" s="81" t="s">
        <v>1112</v>
      </c>
      <c r="G36" s="82">
        <v>1</v>
      </c>
      <c r="H36" s="83">
        <v>29225.1</v>
      </c>
      <c r="I36" s="282">
        <f t="shared" si="24"/>
        <v>29225.1</v>
      </c>
      <c r="J36" s="286"/>
      <c r="K36" s="287">
        <f t="shared" si="25"/>
        <v>0</v>
      </c>
      <c r="L36" s="286"/>
      <c r="M36" s="287">
        <f t="shared" si="26"/>
        <v>0</v>
      </c>
      <c r="N36" s="286"/>
      <c r="O36" s="287">
        <f t="shared" si="27"/>
        <v>0</v>
      </c>
      <c r="P36" s="286"/>
      <c r="Q36" s="287">
        <f t="shared" si="28"/>
        <v>0</v>
      </c>
      <c r="R36" s="286"/>
      <c r="S36" s="287">
        <f t="shared" si="29"/>
        <v>0</v>
      </c>
      <c r="T36" s="286"/>
      <c r="U36" s="287">
        <f t="shared" si="30"/>
        <v>0</v>
      </c>
      <c r="V36" s="286"/>
      <c r="W36" s="287">
        <f t="shared" si="31"/>
        <v>0</v>
      </c>
      <c r="X36" s="286"/>
      <c r="Y36" s="287">
        <f t="shared" si="32"/>
        <v>0</v>
      </c>
      <c r="Z36" s="286"/>
      <c r="AA36" s="287">
        <f t="shared" si="33"/>
        <v>0</v>
      </c>
      <c r="AB36" s="286"/>
      <c r="AC36" s="287">
        <f t="shared" si="34"/>
        <v>0</v>
      </c>
      <c r="AD36" s="286"/>
      <c r="AE36" s="287">
        <f t="shared" si="35"/>
        <v>0</v>
      </c>
      <c r="AF36" s="286"/>
      <c r="AG36" s="287">
        <f t="shared" si="36"/>
        <v>0</v>
      </c>
      <c r="AH36" s="286"/>
      <c r="AI36" s="287">
        <f t="shared" si="37"/>
        <v>0</v>
      </c>
      <c r="AJ36" s="286"/>
      <c r="AK36" s="287">
        <f t="shared" si="38"/>
        <v>0</v>
      </c>
      <c r="AL36" s="286"/>
      <c r="AM36" s="287">
        <f t="shared" si="39"/>
        <v>0</v>
      </c>
      <c r="AN36" s="286"/>
      <c r="AO36" s="287">
        <f t="shared" si="40"/>
        <v>0</v>
      </c>
      <c r="AP36" s="286"/>
      <c r="AQ36" s="287">
        <f t="shared" si="41"/>
        <v>0</v>
      </c>
      <c r="AR36" s="286">
        <f t="shared" si="42"/>
        <v>0</v>
      </c>
      <c r="AS36" s="287">
        <f t="shared" si="43"/>
        <v>0</v>
      </c>
      <c r="AT36" s="286">
        <f t="shared" si="44"/>
        <v>1</v>
      </c>
      <c r="AU36" s="458">
        <f t="shared" si="45"/>
        <v>29225.1</v>
      </c>
      <c r="AV36" s="496">
        <f t="shared" si="46"/>
        <v>1</v>
      </c>
    </row>
    <row r="37" spans="1:48" s="6" customFormat="1" ht="30" customHeight="1" x14ac:dyDescent="0.2">
      <c r="A37"/>
      <c r="B37" s="281" t="s">
        <v>1</v>
      </c>
      <c r="C37" s="78" t="s">
        <v>231</v>
      </c>
      <c r="D37" s="79" t="s">
        <v>1866</v>
      </c>
      <c r="E37" s="80" t="s">
        <v>2073</v>
      </c>
      <c r="F37" s="81" t="s">
        <v>1112</v>
      </c>
      <c r="G37" s="82">
        <v>2</v>
      </c>
      <c r="H37" s="83">
        <v>2926.1</v>
      </c>
      <c r="I37" s="282">
        <f t="shared" si="24"/>
        <v>5852.2</v>
      </c>
      <c r="J37" s="286"/>
      <c r="K37" s="287">
        <f t="shared" si="25"/>
        <v>0</v>
      </c>
      <c r="L37" s="286"/>
      <c r="M37" s="287">
        <f t="shared" si="26"/>
        <v>0</v>
      </c>
      <c r="N37" s="286"/>
      <c r="O37" s="287">
        <f t="shared" si="27"/>
        <v>0</v>
      </c>
      <c r="P37" s="286"/>
      <c r="Q37" s="287">
        <f t="shared" si="28"/>
        <v>0</v>
      </c>
      <c r="R37" s="286"/>
      <c r="S37" s="287">
        <f t="shared" si="29"/>
        <v>0</v>
      </c>
      <c r="T37" s="286"/>
      <c r="U37" s="287">
        <f t="shared" si="30"/>
        <v>0</v>
      </c>
      <c r="V37" s="286"/>
      <c r="W37" s="287">
        <f t="shared" si="31"/>
        <v>0</v>
      </c>
      <c r="X37" s="286"/>
      <c r="Y37" s="287">
        <f t="shared" si="32"/>
        <v>0</v>
      </c>
      <c r="Z37" s="286"/>
      <c r="AA37" s="287">
        <f t="shared" si="33"/>
        <v>0</v>
      </c>
      <c r="AB37" s="286"/>
      <c r="AC37" s="287">
        <f t="shared" si="34"/>
        <v>0</v>
      </c>
      <c r="AD37" s="286"/>
      <c r="AE37" s="287">
        <f t="shared" si="35"/>
        <v>0</v>
      </c>
      <c r="AF37" s="286"/>
      <c r="AG37" s="287">
        <f t="shared" si="36"/>
        <v>0</v>
      </c>
      <c r="AH37" s="286"/>
      <c r="AI37" s="287">
        <f t="shared" si="37"/>
        <v>0</v>
      </c>
      <c r="AJ37" s="286"/>
      <c r="AK37" s="287">
        <f t="shared" si="38"/>
        <v>0</v>
      </c>
      <c r="AL37" s="286"/>
      <c r="AM37" s="287">
        <f t="shared" si="39"/>
        <v>0</v>
      </c>
      <c r="AN37" s="286"/>
      <c r="AO37" s="287">
        <f t="shared" si="40"/>
        <v>0</v>
      </c>
      <c r="AP37" s="286"/>
      <c r="AQ37" s="287">
        <f t="shared" si="41"/>
        <v>0</v>
      </c>
      <c r="AR37" s="286">
        <f t="shared" si="42"/>
        <v>0</v>
      </c>
      <c r="AS37" s="287">
        <f t="shared" si="43"/>
        <v>0</v>
      </c>
      <c r="AT37" s="286">
        <f t="shared" si="44"/>
        <v>2</v>
      </c>
      <c r="AU37" s="458">
        <f t="shared" si="45"/>
        <v>5852.2</v>
      </c>
      <c r="AV37" s="496">
        <f t="shared" si="46"/>
        <v>1</v>
      </c>
    </row>
    <row r="38" spans="1:48" s="1" customFormat="1" ht="30" customHeight="1" thickBot="1" x14ac:dyDescent="0.25">
      <c r="A38"/>
      <c r="B38" s="281" t="s">
        <v>225</v>
      </c>
      <c r="C38" s="78" t="s">
        <v>231</v>
      </c>
      <c r="D38" s="79" t="s">
        <v>1868</v>
      </c>
      <c r="E38" s="80" t="s">
        <v>2074</v>
      </c>
      <c r="F38" s="81" t="s">
        <v>1112</v>
      </c>
      <c r="G38" s="82">
        <v>38</v>
      </c>
      <c r="H38" s="83">
        <v>1905.5</v>
      </c>
      <c r="I38" s="282">
        <f t="shared" si="24"/>
        <v>72409</v>
      </c>
      <c r="J38" s="286"/>
      <c r="K38" s="287">
        <f t="shared" si="25"/>
        <v>0</v>
      </c>
      <c r="L38" s="286"/>
      <c r="M38" s="287">
        <f t="shared" si="26"/>
        <v>0</v>
      </c>
      <c r="N38" s="286"/>
      <c r="O38" s="287">
        <f t="shared" si="27"/>
        <v>0</v>
      </c>
      <c r="P38" s="286"/>
      <c r="Q38" s="287">
        <f t="shared" si="28"/>
        <v>0</v>
      </c>
      <c r="R38" s="286"/>
      <c r="S38" s="287">
        <f t="shared" si="29"/>
        <v>0</v>
      </c>
      <c r="T38" s="286"/>
      <c r="U38" s="287">
        <f t="shared" si="30"/>
        <v>0</v>
      </c>
      <c r="V38" s="286"/>
      <c r="W38" s="287">
        <f t="shared" si="31"/>
        <v>0</v>
      </c>
      <c r="X38" s="286"/>
      <c r="Y38" s="287">
        <f t="shared" si="32"/>
        <v>0</v>
      </c>
      <c r="Z38" s="286"/>
      <c r="AA38" s="287">
        <f t="shared" si="33"/>
        <v>0</v>
      </c>
      <c r="AB38" s="286"/>
      <c r="AC38" s="287">
        <f t="shared" si="34"/>
        <v>0</v>
      </c>
      <c r="AD38" s="286"/>
      <c r="AE38" s="287">
        <f t="shared" si="35"/>
        <v>0</v>
      </c>
      <c r="AF38" s="286"/>
      <c r="AG38" s="287">
        <f t="shared" si="36"/>
        <v>0</v>
      </c>
      <c r="AH38" s="286"/>
      <c r="AI38" s="287">
        <f t="shared" si="37"/>
        <v>0</v>
      </c>
      <c r="AJ38" s="286"/>
      <c r="AK38" s="287">
        <f t="shared" si="38"/>
        <v>0</v>
      </c>
      <c r="AL38" s="286"/>
      <c r="AM38" s="287">
        <f t="shared" si="39"/>
        <v>0</v>
      </c>
      <c r="AN38" s="286"/>
      <c r="AO38" s="287">
        <f t="shared" si="40"/>
        <v>0</v>
      </c>
      <c r="AP38" s="286"/>
      <c r="AQ38" s="287">
        <f t="shared" si="41"/>
        <v>0</v>
      </c>
      <c r="AR38" s="286">
        <f t="shared" si="42"/>
        <v>0</v>
      </c>
      <c r="AS38" s="287">
        <f t="shared" si="43"/>
        <v>0</v>
      </c>
      <c r="AT38" s="286">
        <f t="shared" si="44"/>
        <v>38</v>
      </c>
      <c r="AU38" s="458">
        <f t="shared" si="45"/>
        <v>72409</v>
      </c>
      <c r="AV38" s="496">
        <f t="shared" si="46"/>
        <v>1</v>
      </c>
    </row>
    <row r="39" spans="1:48" s="1" customFormat="1" ht="30" customHeight="1" thickBot="1" x14ac:dyDescent="0.25">
      <c r="A39"/>
      <c r="B39" s="285"/>
      <c r="C39" s="219"/>
      <c r="D39" s="219"/>
      <c r="E39" s="219"/>
      <c r="F39" s="219"/>
      <c r="G39" s="219"/>
      <c r="H39" s="219"/>
      <c r="I39" s="208"/>
      <c r="J39" s="757" t="s">
        <v>2350</v>
      </c>
      <c r="K39" s="758"/>
      <c r="L39" s="761" t="s">
        <v>2351</v>
      </c>
      <c r="M39" s="758"/>
      <c r="N39" s="757" t="s">
        <v>2352</v>
      </c>
      <c r="O39" s="758"/>
      <c r="P39" s="757" t="s">
        <v>2353</v>
      </c>
      <c r="Q39" s="758"/>
      <c r="R39" s="757" t="s">
        <v>2354</v>
      </c>
      <c r="S39" s="758"/>
      <c r="T39" s="757" t="s">
        <v>2355</v>
      </c>
      <c r="U39" s="758"/>
      <c r="V39" s="757" t="s">
        <v>2356</v>
      </c>
      <c r="W39" s="758"/>
      <c r="X39" s="757" t="s">
        <v>2357</v>
      </c>
      <c r="Y39" s="758"/>
      <c r="Z39" s="757" t="s">
        <v>2358</v>
      </c>
      <c r="AA39" s="758"/>
      <c r="AB39" s="757" t="s">
        <v>2359</v>
      </c>
      <c r="AC39" s="758"/>
      <c r="AD39" s="757" t="s">
        <v>2360</v>
      </c>
      <c r="AE39" s="758"/>
      <c r="AF39" s="757" t="s">
        <v>2361</v>
      </c>
      <c r="AG39" s="758"/>
      <c r="AH39" s="757" t="s">
        <v>2362</v>
      </c>
      <c r="AI39" s="758"/>
      <c r="AJ39" s="757" t="s">
        <v>2363</v>
      </c>
      <c r="AK39" s="758"/>
      <c r="AL39" s="757" t="s">
        <v>2364</v>
      </c>
      <c r="AM39" s="758"/>
      <c r="AN39" s="757" t="s">
        <v>2365</v>
      </c>
      <c r="AO39" s="758"/>
      <c r="AP39" s="757" t="s">
        <v>2366</v>
      </c>
      <c r="AQ39" s="758"/>
      <c r="AR39" s="757" t="s">
        <v>2367</v>
      </c>
      <c r="AS39" s="758"/>
      <c r="AT39" s="757" t="s">
        <v>2368</v>
      </c>
      <c r="AU39" s="769"/>
      <c r="AV39" s="449" t="s">
        <v>2369</v>
      </c>
    </row>
    <row r="40" spans="1:48" s="1" customFormat="1" ht="30" customHeight="1" thickBot="1" x14ac:dyDescent="0.25">
      <c r="A40"/>
      <c r="B40" s="285"/>
      <c r="C40" s="219"/>
      <c r="D40" s="219"/>
      <c r="E40" s="219"/>
      <c r="F40" s="219"/>
      <c r="G40" s="219"/>
      <c r="H40" s="219"/>
      <c r="I40" s="208"/>
      <c r="J40" s="184" t="s">
        <v>66</v>
      </c>
      <c r="K40" s="185" t="s">
        <v>2370</v>
      </c>
      <c r="L40" s="184" t="s">
        <v>66</v>
      </c>
      <c r="M40" s="185" t="s">
        <v>2370</v>
      </c>
      <c r="N40" s="184" t="s">
        <v>66</v>
      </c>
      <c r="O40" s="185" t="s">
        <v>2370</v>
      </c>
      <c r="P40" s="184" t="s">
        <v>66</v>
      </c>
      <c r="Q40" s="185" t="s">
        <v>2370</v>
      </c>
      <c r="R40" s="184" t="s">
        <v>66</v>
      </c>
      <c r="S40" s="185" t="s">
        <v>2370</v>
      </c>
      <c r="T40" s="184" t="s">
        <v>66</v>
      </c>
      <c r="U40" s="185" t="s">
        <v>2370</v>
      </c>
      <c r="V40" s="184" t="s">
        <v>66</v>
      </c>
      <c r="W40" s="185" t="s">
        <v>2370</v>
      </c>
      <c r="X40" s="184" t="s">
        <v>66</v>
      </c>
      <c r="Y40" s="185" t="s">
        <v>2370</v>
      </c>
      <c r="Z40" s="184" t="s">
        <v>66</v>
      </c>
      <c r="AA40" s="185" t="s">
        <v>2370</v>
      </c>
      <c r="AB40" s="184" t="s">
        <v>66</v>
      </c>
      <c r="AC40" s="185" t="s">
        <v>2370</v>
      </c>
      <c r="AD40" s="184" t="s">
        <v>66</v>
      </c>
      <c r="AE40" s="185" t="s">
        <v>2370</v>
      </c>
      <c r="AF40" s="184" t="s">
        <v>66</v>
      </c>
      <c r="AG40" s="185" t="s">
        <v>2370</v>
      </c>
      <c r="AH40" s="184" t="s">
        <v>66</v>
      </c>
      <c r="AI40" s="185" t="s">
        <v>2370</v>
      </c>
      <c r="AJ40" s="184" t="s">
        <v>66</v>
      </c>
      <c r="AK40" s="185" t="s">
        <v>2370</v>
      </c>
      <c r="AL40" s="184" t="s">
        <v>66</v>
      </c>
      <c r="AM40" s="185" t="s">
        <v>2370</v>
      </c>
      <c r="AN40" s="184" t="s">
        <v>66</v>
      </c>
      <c r="AO40" s="185" t="s">
        <v>2370</v>
      </c>
      <c r="AP40" s="184" t="s">
        <v>66</v>
      </c>
      <c r="AQ40" s="185" t="s">
        <v>2370</v>
      </c>
      <c r="AR40" s="184" t="s">
        <v>66</v>
      </c>
      <c r="AS40" s="185" t="s">
        <v>2370</v>
      </c>
      <c r="AT40" s="184" t="s">
        <v>66</v>
      </c>
      <c r="AU40" s="448" t="s">
        <v>2370</v>
      </c>
      <c r="AV40" s="497"/>
    </row>
    <row r="41" spans="1:48" s="1" customFormat="1" ht="30" customHeight="1" thickBot="1" x14ac:dyDescent="0.35">
      <c r="A41"/>
      <c r="B41" s="242"/>
      <c r="C41" s="243" t="s">
        <v>26</v>
      </c>
      <c r="D41" s="244" t="s">
        <v>1850</v>
      </c>
      <c r="E41" s="244" t="s">
        <v>1847</v>
      </c>
      <c r="F41" s="42"/>
      <c r="G41" s="42"/>
      <c r="H41" s="245"/>
      <c r="I41" s="246">
        <f>BJ171</f>
        <v>4678.3999999999996</v>
      </c>
      <c r="J41" s="188"/>
      <c r="K41" s="188">
        <f>K42</f>
        <v>0</v>
      </c>
      <c r="L41" s="188"/>
      <c r="M41" s="188">
        <f>M42</f>
        <v>0</v>
      </c>
      <c r="N41" s="188"/>
      <c r="O41" s="188">
        <f>O42</f>
        <v>0</v>
      </c>
      <c r="P41" s="188"/>
      <c r="Q41" s="188">
        <f>Q42</f>
        <v>0</v>
      </c>
      <c r="R41" s="188"/>
      <c r="S41" s="188">
        <f>S42</f>
        <v>0</v>
      </c>
      <c r="T41" s="188"/>
      <c r="U41" s="188">
        <f>U42</f>
        <v>0</v>
      </c>
      <c r="V41" s="188"/>
      <c r="W41" s="188">
        <f>W42</f>
        <v>0</v>
      </c>
      <c r="X41" s="188"/>
      <c r="Y41" s="188">
        <f>Y42</f>
        <v>0</v>
      </c>
      <c r="Z41" s="188"/>
      <c r="AA41" s="188">
        <f>AA42</f>
        <v>0</v>
      </c>
      <c r="AB41" s="188"/>
      <c r="AC41" s="188">
        <f>AC42</f>
        <v>0</v>
      </c>
      <c r="AD41" s="188"/>
      <c r="AE41" s="188">
        <f>AE42</f>
        <v>0</v>
      </c>
      <c r="AF41" s="188"/>
      <c r="AG41" s="188">
        <f>AG42</f>
        <v>0</v>
      </c>
      <c r="AH41" s="188"/>
      <c r="AI41" s="188">
        <f>AI42</f>
        <v>0</v>
      </c>
      <c r="AJ41" s="188"/>
      <c r="AK41" s="188">
        <f>AK42</f>
        <v>0</v>
      </c>
      <c r="AL41" s="188"/>
      <c r="AM41" s="188">
        <f>AM42</f>
        <v>0</v>
      </c>
      <c r="AN41" s="188"/>
      <c r="AO41" s="188">
        <f>AO42</f>
        <v>0</v>
      </c>
      <c r="AP41" s="188"/>
      <c r="AQ41" s="188">
        <f>AQ42</f>
        <v>0</v>
      </c>
      <c r="AR41" s="188"/>
      <c r="AS41" s="188">
        <f>AS42</f>
        <v>0</v>
      </c>
      <c r="AT41" s="188"/>
      <c r="AU41" s="447">
        <f>AU42</f>
        <v>4678.3999999999996</v>
      </c>
      <c r="AV41" s="475">
        <f t="shared" si="0"/>
        <v>1</v>
      </c>
    </row>
    <row r="42" spans="1:48" s="6" customFormat="1" ht="30" customHeight="1" thickBot="1" x14ac:dyDescent="0.25">
      <c r="A42"/>
      <c r="B42" s="281" t="s">
        <v>230</v>
      </c>
      <c r="C42" s="78" t="s">
        <v>231</v>
      </c>
      <c r="D42" s="79" t="s">
        <v>1870</v>
      </c>
      <c r="E42" s="80" t="s">
        <v>2075</v>
      </c>
      <c r="F42" s="81" t="s">
        <v>1112</v>
      </c>
      <c r="G42" s="82">
        <v>4</v>
      </c>
      <c r="H42" s="83">
        <v>1169.5999999999999</v>
      </c>
      <c r="I42" s="282">
        <f>ROUND(H42*G42,2)</f>
        <v>4678.3999999999996</v>
      </c>
      <c r="J42" s="286"/>
      <c r="K42" s="287">
        <f>ROUND(J42*$H42,2)</f>
        <v>0</v>
      </c>
      <c r="L42" s="286"/>
      <c r="M42" s="287">
        <f>ROUND(L42*$H42,2)</f>
        <v>0</v>
      </c>
      <c r="N42" s="286"/>
      <c r="O42" s="287">
        <f>ROUND(N42*$H42,2)</f>
        <v>0</v>
      </c>
      <c r="P42" s="286"/>
      <c r="Q42" s="287">
        <f>ROUND(P42*$H42,2)</f>
        <v>0</v>
      </c>
      <c r="R42" s="286"/>
      <c r="S42" s="287">
        <f>ROUND(R42*$H42,2)</f>
        <v>0</v>
      </c>
      <c r="T42" s="286"/>
      <c r="U42" s="287">
        <f>ROUND(T42*$H42,2)</f>
        <v>0</v>
      </c>
      <c r="V42" s="286"/>
      <c r="W42" s="287">
        <f>ROUND(V42*$H42,2)</f>
        <v>0</v>
      </c>
      <c r="X42" s="286"/>
      <c r="Y42" s="287">
        <f>ROUND(X42*$H42,2)</f>
        <v>0</v>
      </c>
      <c r="Z42" s="286"/>
      <c r="AA42" s="287">
        <f>ROUND(Z42*$H42,2)</f>
        <v>0</v>
      </c>
      <c r="AB42" s="286"/>
      <c r="AC42" s="287">
        <f>ROUND(AB42*$H42,2)</f>
        <v>0</v>
      </c>
      <c r="AD42" s="286"/>
      <c r="AE42" s="287">
        <f>ROUND(AD42*$H42,2)</f>
        <v>0</v>
      </c>
      <c r="AF42" s="286"/>
      <c r="AG42" s="287">
        <f>ROUND(AF42*$H42,2)</f>
        <v>0</v>
      </c>
      <c r="AH42" s="286"/>
      <c r="AI42" s="287">
        <f>ROUND(AH42*$H42,2)</f>
        <v>0</v>
      </c>
      <c r="AJ42" s="286"/>
      <c r="AK42" s="287">
        <f>ROUND(AJ42*$H42,2)</f>
        <v>0</v>
      </c>
      <c r="AL42" s="286"/>
      <c r="AM42" s="287">
        <f>ROUND(AL42*$H42,2)</f>
        <v>0</v>
      </c>
      <c r="AN42" s="286"/>
      <c r="AO42" s="287">
        <f>ROUND(AN42*$H42,2)</f>
        <v>0</v>
      </c>
      <c r="AP42" s="286"/>
      <c r="AQ42" s="287">
        <f>ROUND(AP42*$H42,2)</f>
        <v>0</v>
      </c>
      <c r="AR42" s="286">
        <f>SUM(J42,L42,N42,P42,R42,T42,V42,X42,Z42,AB42,AD42,AF42,AH42,AJ42,AL42,AN42,AP42)</f>
        <v>0</v>
      </c>
      <c r="AS42" s="287">
        <f>AR42*$H42</f>
        <v>0</v>
      </c>
      <c r="AT42" s="286">
        <f>$G42-AR42</f>
        <v>4</v>
      </c>
      <c r="AU42" s="458">
        <f>AT42*$H42</f>
        <v>4678.3999999999996</v>
      </c>
      <c r="AV42" s="496">
        <f t="shared" ref="AV42" si="47">AU42/I42</f>
        <v>1</v>
      </c>
    </row>
    <row r="43" spans="1:48" s="1" customFormat="1" ht="30" customHeight="1" thickBot="1" x14ac:dyDescent="0.25">
      <c r="A43"/>
      <c r="B43" s="285"/>
      <c r="C43" s="219"/>
      <c r="D43" s="219"/>
      <c r="E43" s="219"/>
      <c r="F43" s="219"/>
      <c r="G43" s="219"/>
      <c r="H43" s="219"/>
      <c r="I43" s="208"/>
      <c r="J43" s="757" t="s">
        <v>2350</v>
      </c>
      <c r="K43" s="758"/>
      <c r="L43" s="761" t="s">
        <v>2351</v>
      </c>
      <c r="M43" s="758"/>
      <c r="N43" s="757" t="s">
        <v>2352</v>
      </c>
      <c r="O43" s="758"/>
      <c r="P43" s="757" t="s">
        <v>2353</v>
      </c>
      <c r="Q43" s="758"/>
      <c r="R43" s="757" t="s">
        <v>2354</v>
      </c>
      <c r="S43" s="758"/>
      <c r="T43" s="757" t="s">
        <v>2355</v>
      </c>
      <c r="U43" s="758"/>
      <c r="V43" s="757" t="s">
        <v>2356</v>
      </c>
      <c r="W43" s="758"/>
      <c r="X43" s="757" t="s">
        <v>2357</v>
      </c>
      <c r="Y43" s="758"/>
      <c r="Z43" s="757" t="s">
        <v>2358</v>
      </c>
      <c r="AA43" s="758"/>
      <c r="AB43" s="757" t="s">
        <v>2359</v>
      </c>
      <c r="AC43" s="758"/>
      <c r="AD43" s="757" t="s">
        <v>2360</v>
      </c>
      <c r="AE43" s="758"/>
      <c r="AF43" s="757" t="s">
        <v>2361</v>
      </c>
      <c r="AG43" s="758"/>
      <c r="AH43" s="757" t="s">
        <v>2362</v>
      </c>
      <c r="AI43" s="758"/>
      <c r="AJ43" s="757" t="s">
        <v>2363</v>
      </c>
      <c r="AK43" s="758"/>
      <c r="AL43" s="757" t="s">
        <v>2364</v>
      </c>
      <c r="AM43" s="758"/>
      <c r="AN43" s="757" t="s">
        <v>2365</v>
      </c>
      <c r="AO43" s="758"/>
      <c r="AP43" s="757" t="s">
        <v>2366</v>
      </c>
      <c r="AQ43" s="758"/>
      <c r="AR43" s="757" t="s">
        <v>2367</v>
      </c>
      <c r="AS43" s="758"/>
      <c r="AT43" s="757" t="s">
        <v>2368</v>
      </c>
      <c r="AU43" s="769"/>
      <c r="AV43" s="449" t="s">
        <v>2369</v>
      </c>
    </row>
    <row r="44" spans="1:48" s="1" customFormat="1" ht="30" customHeight="1" thickBot="1" x14ac:dyDescent="0.25">
      <c r="A44"/>
      <c r="B44" s="285"/>
      <c r="C44" s="219"/>
      <c r="D44" s="219"/>
      <c r="E44" s="219"/>
      <c r="F44" s="219"/>
      <c r="G44" s="219"/>
      <c r="H44" s="219"/>
      <c r="I44" s="208"/>
      <c r="J44" s="184" t="s">
        <v>66</v>
      </c>
      <c r="K44" s="185" t="s">
        <v>2370</v>
      </c>
      <c r="L44" s="184" t="s">
        <v>66</v>
      </c>
      <c r="M44" s="185" t="s">
        <v>2370</v>
      </c>
      <c r="N44" s="184" t="s">
        <v>66</v>
      </c>
      <c r="O44" s="185" t="s">
        <v>2370</v>
      </c>
      <c r="P44" s="184" t="s">
        <v>66</v>
      </c>
      <c r="Q44" s="185" t="s">
        <v>2370</v>
      </c>
      <c r="R44" s="184" t="s">
        <v>66</v>
      </c>
      <c r="S44" s="185" t="s">
        <v>2370</v>
      </c>
      <c r="T44" s="184" t="s">
        <v>66</v>
      </c>
      <c r="U44" s="185" t="s">
        <v>2370</v>
      </c>
      <c r="V44" s="184" t="s">
        <v>66</v>
      </c>
      <c r="W44" s="185" t="s">
        <v>2370</v>
      </c>
      <c r="X44" s="184" t="s">
        <v>66</v>
      </c>
      <c r="Y44" s="185" t="s">
        <v>2370</v>
      </c>
      <c r="Z44" s="184" t="s">
        <v>66</v>
      </c>
      <c r="AA44" s="185" t="s">
        <v>2370</v>
      </c>
      <c r="AB44" s="184" t="s">
        <v>66</v>
      </c>
      <c r="AC44" s="185" t="s">
        <v>2370</v>
      </c>
      <c r="AD44" s="184" t="s">
        <v>66</v>
      </c>
      <c r="AE44" s="185" t="s">
        <v>2370</v>
      </c>
      <c r="AF44" s="184" t="s">
        <v>66</v>
      </c>
      <c r="AG44" s="185" t="s">
        <v>2370</v>
      </c>
      <c r="AH44" s="184" t="s">
        <v>66</v>
      </c>
      <c r="AI44" s="185" t="s">
        <v>2370</v>
      </c>
      <c r="AJ44" s="184" t="s">
        <v>66</v>
      </c>
      <c r="AK44" s="185" t="s">
        <v>2370</v>
      </c>
      <c r="AL44" s="184" t="s">
        <v>66</v>
      </c>
      <c r="AM44" s="185" t="s">
        <v>2370</v>
      </c>
      <c r="AN44" s="184" t="s">
        <v>66</v>
      </c>
      <c r="AO44" s="185" t="s">
        <v>2370</v>
      </c>
      <c r="AP44" s="184" t="s">
        <v>66</v>
      </c>
      <c r="AQ44" s="185" t="s">
        <v>2370</v>
      </c>
      <c r="AR44" s="184" t="s">
        <v>66</v>
      </c>
      <c r="AS44" s="185" t="s">
        <v>2370</v>
      </c>
      <c r="AT44" s="184" t="s">
        <v>66</v>
      </c>
      <c r="AU44" s="448" t="s">
        <v>2370</v>
      </c>
      <c r="AV44" s="497"/>
    </row>
    <row r="45" spans="1:48" s="1" customFormat="1" ht="30" customHeight="1" thickBot="1" x14ac:dyDescent="0.35">
      <c r="A45"/>
      <c r="B45" s="242"/>
      <c r="C45" s="243" t="s">
        <v>26</v>
      </c>
      <c r="D45" s="244" t="s">
        <v>1863</v>
      </c>
      <c r="E45" s="244" t="s">
        <v>2076</v>
      </c>
      <c r="F45" s="42"/>
      <c r="G45" s="42"/>
      <c r="H45" s="245"/>
      <c r="I45" s="246">
        <f>BJ173</f>
        <v>214429.2</v>
      </c>
      <c r="J45" s="188"/>
      <c r="K45" s="188">
        <f>K46+K47+K48+K49</f>
        <v>0</v>
      </c>
      <c r="L45" s="188"/>
      <c r="M45" s="188">
        <f>M46+M47+M48+M49</f>
        <v>0</v>
      </c>
      <c r="N45" s="188"/>
      <c r="O45" s="188">
        <f>O46+O47+O48+O49</f>
        <v>0</v>
      </c>
      <c r="P45" s="188"/>
      <c r="Q45" s="188">
        <f>Q46+Q47+Q48+Q49</f>
        <v>0</v>
      </c>
      <c r="R45" s="188"/>
      <c r="S45" s="188">
        <f>S46+S47+S48+S49</f>
        <v>0</v>
      </c>
      <c r="T45" s="188"/>
      <c r="U45" s="188">
        <f>U46+U47+U48+U49</f>
        <v>0</v>
      </c>
      <c r="V45" s="188"/>
      <c r="W45" s="188">
        <f>W46+W47+W48+W49</f>
        <v>0</v>
      </c>
      <c r="X45" s="188"/>
      <c r="Y45" s="188">
        <f>Y46+Y47+Y48+Y49</f>
        <v>0</v>
      </c>
      <c r="Z45" s="188"/>
      <c r="AA45" s="188">
        <f>AA46+AA47+AA48+AA49</f>
        <v>0</v>
      </c>
      <c r="AB45" s="188"/>
      <c r="AC45" s="188">
        <f>AC46+AC47+AC48+AC49</f>
        <v>0</v>
      </c>
      <c r="AD45" s="188"/>
      <c r="AE45" s="188">
        <f>AE46+AE47+AE48+AE49</f>
        <v>0</v>
      </c>
      <c r="AF45" s="188"/>
      <c r="AG45" s="188">
        <f>AG46+AG47+AG48+AG49</f>
        <v>0</v>
      </c>
      <c r="AH45" s="188"/>
      <c r="AI45" s="188">
        <f>AI46+AI47+AI48+AI49</f>
        <v>0</v>
      </c>
      <c r="AJ45" s="188"/>
      <c r="AK45" s="188">
        <f>AK46+AK47+AK48+AK49</f>
        <v>0</v>
      </c>
      <c r="AL45" s="188"/>
      <c r="AM45" s="188">
        <f>AM46+AM47+AM48+AM49</f>
        <v>0</v>
      </c>
      <c r="AN45" s="188"/>
      <c r="AO45" s="188">
        <f>AO46+AO47+AO48+AO49</f>
        <v>0</v>
      </c>
      <c r="AP45" s="188"/>
      <c r="AQ45" s="188">
        <f>AQ46+AQ47+AQ48+AQ49</f>
        <v>0</v>
      </c>
      <c r="AR45" s="188"/>
      <c r="AS45" s="188">
        <f>AS46+AS47+AS48+AS49</f>
        <v>0</v>
      </c>
      <c r="AT45" s="188"/>
      <c r="AU45" s="447">
        <f>AU46+AU47+AU48+AU49</f>
        <v>214429.2</v>
      </c>
      <c r="AV45" s="475">
        <f t="shared" si="0"/>
        <v>1</v>
      </c>
    </row>
    <row r="46" spans="1:48" s="1" customFormat="1" ht="30" customHeight="1" x14ac:dyDescent="0.2">
      <c r="A46"/>
      <c r="B46" s="281" t="s">
        <v>237</v>
      </c>
      <c r="C46" s="78" t="s">
        <v>231</v>
      </c>
      <c r="D46" s="79" t="s">
        <v>1872</v>
      </c>
      <c r="E46" s="80" t="s">
        <v>2077</v>
      </c>
      <c r="F46" s="81" t="s">
        <v>728</v>
      </c>
      <c r="G46" s="82">
        <v>1</v>
      </c>
      <c r="H46" s="83">
        <v>114763.5</v>
      </c>
      <c r="I46" s="282">
        <f>ROUND(H46*G46,2)</f>
        <v>114763.5</v>
      </c>
      <c r="J46" s="286"/>
      <c r="K46" s="287">
        <f t="shared" ref="K46:K49" si="48">ROUND(J46*$H46,2)</f>
        <v>0</v>
      </c>
      <c r="L46" s="286"/>
      <c r="M46" s="287">
        <f t="shared" ref="M46:M49" si="49">ROUND(L46*$H46,2)</f>
        <v>0</v>
      </c>
      <c r="N46" s="286"/>
      <c r="O46" s="287">
        <f t="shared" ref="O46:O49" si="50">ROUND(N46*$H46,2)</f>
        <v>0</v>
      </c>
      <c r="P46" s="286"/>
      <c r="Q46" s="287">
        <f t="shared" ref="Q46:Q49" si="51">ROUND(P46*$H46,2)</f>
        <v>0</v>
      </c>
      <c r="R46" s="286"/>
      <c r="S46" s="287">
        <f t="shared" ref="S46:S49" si="52">ROUND(R46*$H46,2)</f>
        <v>0</v>
      </c>
      <c r="T46" s="286"/>
      <c r="U46" s="287">
        <f t="shared" ref="U46:U49" si="53">ROUND(T46*$H46,2)</f>
        <v>0</v>
      </c>
      <c r="V46" s="286"/>
      <c r="W46" s="287">
        <f t="shared" ref="W46:W49" si="54">ROUND(V46*$H46,2)</f>
        <v>0</v>
      </c>
      <c r="X46" s="286"/>
      <c r="Y46" s="287">
        <f t="shared" ref="Y46:Y49" si="55">ROUND(X46*$H46,2)</f>
        <v>0</v>
      </c>
      <c r="Z46" s="286"/>
      <c r="AA46" s="287">
        <f t="shared" ref="AA46:AA49" si="56">ROUND(Z46*$H46,2)</f>
        <v>0</v>
      </c>
      <c r="AB46" s="286"/>
      <c r="AC46" s="287">
        <f t="shared" ref="AC46:AC49" si="57">ROUND(AB46*$H46,2)</f>
        <v>0</v>
      </c>
      <c r="AD46" s="286"/>
      <c r="AE46" s="287">
        <f t="shared" ref="AE46:AE49" si="58">ROUND(AD46*$H46,2)</f>
        <v>0</v>
      </c>
      <c r="AF46" s="286"/>
      <c r="AG46" s="287">
        <f t="shared" ref="AG46:AG49" si="59">ROUND(AF46*$H46,2)</f>
        <v>0</v>
      </c>
      <c r="AH46" s="286"/>
      <c r="AI46" s="287">
        <f t="shared" ref="AI46:AI49" si="60">ROUND(AH46*$H46,2)</f>
        <v>0</v>
      </c>
      <c r="AJ46" s="286"/>
      <c r="AK46" s="287">
        <f t="shared" ref="AK46:AK49" si="61">ROUND(AJ46*$H46,2)</f>
        <v>0</v>
      </c>
      <c r="AL46" s="286"/>
      <c r="AM46" s="287">
        <f t="shared" ref="AM46:AM49" si="62">ROUND(AL46*$H46,2)</f>
        <v>0</v>
      </c>
      <c r="AN46" s="286"/>
      <c r="AO46" s="287">
        <f t="shared" ref="AO46:AO49" si="63">ROUND(AN46*$H46,2)</f>
        <v>0</v>
      </c>
      <c r="AP46" s="286"/>
      <c r="AQ46" s="287">
        <f t="shared" ref="AQ46:AQ49" si="64">ROUND(AP46*$H46,2)</f>
        <v>0</v>
      </c>
      <c r="AR46" s="286">
        <f t="shared" ref="AR46:AR49" si="65">SUM(J46,L46,N46,P46,R46,T46,V46,X46,Z46,AB46,AD46,AF46,AH46,AJ46,AL46,AN46,AP46)</f>
        <v>0</v>
      </c>
      <c r="AS46" s="287">
        <f t="shared" ref="AS46:AS49" si="66">AR46*$H46</f>
        <v>0</v>
      </c>
      <c r="AT46" s="286">
        <f t="shared" ref="AT46:AT49" si="67">$G46-AR46</f>
        <v>1</v>
      </c>
      <c r="AU46" s="458">
        <f t="shared" ref="AU46:AU49" si="68">AT46*$H46</f>
        <v>114763.5</v>
      </c>
      <c r="AV46" s="496">
        <f t="shared" ref="AV46:AV49" si="69">AU46/I46</f>
        <v>1</v>
      </c>
    </row>
    <row r="47" spans="1:48" s="1" customFormat="1" ht="30" customHeight="1" x14ac:dyDescent="0.2">
      <c r="A47"/>
      <c r="B47" s="281" t="s">
        <v>243</v>
      </c>
      <c r="C47" s="78" t="s">
        <v>231</v>
      </c>
      <c r="D47" s="79" t="s">
        <v>1874</v>
      </c>
      <c r="E47" s="80" t="s">
        <v>2078</v>
      </c>
      <c r="F47" s="81" t="s">
        <v>728</v>
      </c>
      <c r="G47" s="82">
        <v>1</v>
      </c>
      <c r="H47" s="83">
        <v>26488.2</v>
      </c>
      <c r="I47" s="282">
        <f>ROUND(H47*G47,2)</f>
        <v>26488.2</v>
      </c>
      <c r="J47" s="286"/>
      <c r="K47" s="287">
        <f t="shared" si="48"/>
        <v>0</v>
      </c>
      <c r="L47" s="286"/>
      <c r="M47" s="287">
        <f t="shared" si="49"/>
        <v>0</v>
      </c>
      <c r="N47" s="286"/>
      <c r="O47" s="287">
        <f t="shared" si="50"/>
        <v>0</v>
      </c>
      <c r="P47" s="286"/>
      <c r="Q47" s="287">
        <f t="shared" si="51"/>
        <v>0</v>
      </c>
      <c r="R47" s="286"/>
      <c r="S47" s="287">
        <f t="shared" si="52"/>
        <v>0</v>
      </c>
      <c r="T47" s="286"/>
      <c r="U47" s="287">
        <f t="shared" si="53"/>
        <v>0</v>
      </c>
      <c r="V47" s="286"/>
      <c r="W47" s="287">
        <f t="shared" si="54"/>
        <v>0</v>
      </c>
      <c r="X47" s="286"/>
      <c r="Y47" s="287">
        <f t="shared" si="55"/>
        <v>0</v>
      </c>
      <c r="Z47" s="286"/>
      <c r="AA47" s="287">
        <f t="shared" si="56"/>
        <v>0</v>
      </c>
      <c r="AB47" s="286"/>
      <c r="AC47" s="287">
        <f t="shared" si="57"/>
        <v>0</v>
      </c>
      <c r="AD47" s="286"/>
      <c r="AE47" s="287">
        <f t="shared" si="58"/>
        <v>0</v>
      </c>
      <c r="AF47" s="286"/>
      <c r="AG47" s="287">
        <f t="shared" si="59"/>
        <v>0</v>
      </c>
      <c r="AH47" s="286"/>
      <c r="AI47" s="287">
        <f t="shared" si="60"/>
        <v>0</v>
      </c>
      <c r="AJ47" s="286"/>
      <c r="AK47" s="287">
        <f t="shared" si="61"/>
        <v>0</v>
      </c>
      <c r="AL47" s="286"/>
      <c r="AM47" s="287">
        <f t="shared" si="62"/>
        <v>0</v>
      </c>
      <c r="AN47" s="286"/>
      <c r="AO47" s="287">
        <f t="shared" si="63"/>
        <v>0</v>
      </c>
      <c r="AP47" s="286"/>
      <c r="AQ47" s="287">
        <f t="shared" si="64"/>
        <v>0</v>
      </c>
      <c r="AR47" s="286">
        <f t="shared" si="65"/>
        <v>0</v>
      </c>
      <c r="AS47" s="287">
        <f t="shared" si="66"/>
        <v>0</v>
      </c>
      <c r="AT47" s="286">
        <f t="shared" si="67"/>
        <v>1</v>
      </c>
      <c r="AU47" s="458">
        <f t="shared" si="68"/>
        <v>26488.2</v>
      </c>
      <c r="AV47" s="496">
        <f t="shared" si="69"/>
        <v>1</v>
      </c>
    </row>
    <row r="48" spans="1:48" s="1" customFormat="1" ht="30" customHeight="1" x14ac:dyDescent="0.2">
      <c r="A48"/>
      <c r="B48" s="281" t="s">
        <v>249</v>
      </c>
      <c r="C48" s="78" t="s">
        <v>231</v>
      </c>
      <c r="D48" s="79" t="s">
        <v>1876</v>
      </c>
      <c r="E48" s="80" t="s">
        <v>2079</v>
      </c>
      <c r="F48" s="81" t="s">
        <v>728</v>
      </c>
      <c r="G48" s="82">
        <v>1</v>
      </c>
      <c r="H48" s="83">
        <v>59344.800000000003</v>
      </c>
      <c r="I48" s="282">
        <f>ROUND(H48*G48,2)</f>
        <v>59344.800000000003</v>
      </c>
      <c r="J48" s="286"/>
      <c r="K48" s="287">
        <f t="shared" si="48"/>
        <v>0</v>
      </c>
      <c r="L48" s="286"/>
      <c r="M48" s="287">
        <f t="shared" si="49"/>
        <v>0</v>
      </c>
      <c r="N48" s="286"/>
      <c r="O48" s="287">
        <f t="shared" si="50"/>
        <v>0</v>
      </c>
      <c r="P48" s="286"/>
      <c r="Q48" s="287">
        <f t="shared" si="51"/>
        <v>0</v>
      </c>
      <c r="R48" s="286"/>
      <c r="S48" s="287">
        <f t="shared" si="52"/>
        <v>0</v>
      </c>
      <c r="T48" s="286"/>
      <c r="U48" s="287">
        <f t="shared" si="53"/>
        <v>0</v>
      </c>
      <c r="V48" s="286"/>
      <c r="W48" s="287">
        <f t="shared" si="54"/>
        <v>0</v>
      </c>
      <c r="X48" s="286"/>
      <c r="Y48" s="287">
        <f t="shared" si="55"/>
        <v>0</v>
      </c>
      <c r="Z48" s="286"/>
      <c r="AA48" s="287">
        <f t="shared" si="56"/>
        <v>0</v>
      </c>
      <c r="AB48" s="286"/>
      <c r="AC48" s="287">
        <f t="shared" si="57"/>
        <v>0</v>
      </c>
      <c r="AD48" s="286"/>
      <c r="AE48" s="287">
        <f t="shared" si="58"/>
        <v>0</v>
      </c>
      <c r="AF48" s="286"/>
      <c r="AG48" s="287">
        <f t="shared" si="59"/>
        <v>0</v>
      </c>
      <c r="AH48" s="286"/>
      <c r="AI48" s="287">
        <f t="shared" si="60"/>
        <v>0</v>
      </c>
      <c r="AJ48" s="286"/>
      <c r="AK48" s="287">
        <f t="shared" si="61"/>
        <v>0</v>
      </c>
      <c r="AL48" s="286"/>
      <c r="AM48" s="287">
        <f t="shared" si="62"/>
        <v>0</v>
      </c>
      <c r="AN48" s="286"/>
      <c r="AO48" s="287">
        <f t="shared" si="63"/>
        <v>0</v>
      </c>
      <c r="AP48" s="286"/>
      <c r="AQ48" s="287">
        <f t="shared" si="64"/>
        <v>0</v>
      </c>
      <c r="AR48" s="286">
        <f t="shared" si="65"/>
        <v>0</v>
      </c>
      <c r="AS48" s="287">
        <f t="shared" si="66"/>
        <v>0</v>
      </c>
      <c r="AT48" s="286">
        <f t="shared" si="67"/>
        <v>1</v>
      </c>
      <c r="AU48" s="458">
        <f t="shared" si="68"/>
        <v>59344.800000000003</v>
      </c>
      <c r="AV48" s="496">
        <f t="shared" si="69"/>
        <v>1</v>
      </c>
    </row>
    <row r="49" spans="1:48" s="1" customFormat="1" ht="30" customHeight="1" thickBot="1" x14ac:dyDescent="0.25">
      <c r="A49"/>
      <c r="B49" s="281" t="s">
        <v>256</v>
      </c>
      <c r="C49" s="78" t="s">
        <v>231</v>
      </c>
      <c r="D49" s="79" t="s">
        <v>1878</v>
      </c>
      <c r="E49" s="80" t="s">
        <v>2080</v>
      </c>
      <c r="F49" s="81" t="s">
        <v>728</v>
      </c>
      <c r="G49" s="82">
        <v>1</v>
      </c>
      <c r="H49" s="83">
        <v>13832.7</v>
      </c>
      <c r="I49" s="282">
        <f>ROUND(H49*G49,2)</f>
        <v>13832.7</v>
      </c>
      <c r="J49" s="286"/>
      <c r="K49" s="287">
        <f t="shared" si="48"/>
        <v>0</v>
      </c>
      <c r="L49" s="286"/>
      <c r="M49" s="287">
        <f t="shared" si="49"/>
        <v>0</v>
      </c>
      <c r="N49" s="286"/>
      <c r="O49" s="287">
        <f t="shared" si="50"/>
        <v>0</v>
      </c>
      <c r="P49" s="286"/>
      <c r="Q49" s="287">
        <f t="shared" si="51"/>
        <v>0</v>
      </c>
      <c r="R49" s="286"/>
      <c r="S49" s="287">
        <f t="shared" si="52"/>
        <v>0</v>
      </c>
      <c r="T49" s="286"/>
      <c r="U49" s="287">
        <f t="shared" si="53"/>
        <v>0</v>
      </c>
      <c r="V49" s="286"/>
      <c r="W49" s="287">
        <f t="shared" si="54"/>
        <v>0</v>
      </c>
      <c r="X49" s="286"/>
      <c r="Y49" s="287">
        <f t="shared" si="55"/>
        <v>0</v>
      </c>
      <c r="Z49" s="286"/>
      <c r="AA49" s="287">
        <f t="shared" si="56"/>
        <v>0</v>
      </c>
      <c r="AB49" s="286"/>
      <c r="AC49" s="287">
        <f t="shared" si="57"/>
        <v>0</v>
      </c>
      <c r="AD49" s="286"/>
      <c r="AE49" s="287">
        <f t="shared" si="58"/>
        <v>0</v>
      </c>
      <c r="AF49" s="286"/>
      <c r="AG49" s="287">
        <f t="shared" si="59"/>
        <v>0</v>
      </c>
      <c r="AH49" s="286"/>
      <c r="AI49" s="287">
        <f t="shared" si="60"/>
        <v>0</v>
      </c>
      <c r="AJ49" s="286"/>
      <c r="AK49" s="287">
        <f t="shared" si="61"/>
        <v>0</v>
      </c>
      <c r="AL49" s="286"/>
      <c r="AM49" s="287">
        <f t="shared" si="62"/>
        <v>0</v>
      </c>
      <c r="AN49" s="286"/>
      <c r="AO49" s="287">
        <f t="shared" si="63"/>
        <v>0</v>
      </c>
      <c r="AP49" s="286"/>
      <c r="AQ49" s="287">
        <f t="shared" si="64"/>
        <v>0</v>
      </c>
      <c r="AR49" s="286">
        <f t="shared" si="65"/>
        <v>0</v>
      </c>
      <c r="AS49" s="287">
        <f t="shared" si="66"/>
        <v>0</v>
      </c>
      <c r="AT49" s="286">
        <f t="shared" si="67"/>
        <v>1</v>
      </c>
      <c r="AU49" s="458">
        <f t="shared" si="68"/>
        <v>13832.7</v>
      </c>
      <c r="AV49" s="496">
        <f t="shared" si="69"/>
        <v>1</v>
      </c>
    </row>
    <row r="50" spans="1:48" s="1" customFormat="1" ht="30" customHeight="1" thickBot="1" x14ac:dyDescent="0.25">
      <c r="A50"/>
      <c r="B50" s="285"/>
      <c r="C50" s="219"/>
      <c r="D50" s="219"/>
      <c r="E50" s="219"/>
      <c r="F50" s="219"/>
      <c r="G50" s="219"/>
      <c r="H50" s="219"/>
      <c r="I50" s="208"/>
      <c r="J50" s="757" t="s">
        <v>2350</v>
      </c>
      <c r="K50" s="758"/>
      <c r="L50" s="761" t="s">
        <v>2351</v>
      </c>
      <c r="M50" s="758"/>
      <c r="N50" s="757" t="s">
        <v>2352</v>
      </c>
      <c r="O50" s="758"/>
      <c r="P50" s="757" t="s">
        <v>2353</v>
      </c>
      <c r="Q50" s="758"/>
      <c r="R50" s="757" t="s">
        <v>2354</v>
      </c>
      <c r="S50" s="758"/>
      <c r="T50" s="757" t="s">
        <v>2355</v>
      </c>
      <c r="U50" s="758"/>
      <c r="V50" s="757" t="s">
        <v>2356</v>
      </c>
      <c r="W50" s="758"/>
      <c r="X50" s="757" t="s">
        <v>2357</v>
      </c>
      <c r="Y50" s="758"/>
      <c r="Z50" s="757" t="s">
        <v>2358</v>
      </c>
      <c r="AA50" s="758"/>
      <c r="AB50" s="757" t="s">
        <v>2359</v>
      </c>
      <c r="AC50" s="758"/>
      <c r="AD50" s="757" t="s">
        <v>2360</v>
      </c>
      <c r="AE50" s="758"/>
      <c r="AF50" s="757" t="s">
        <v>2361</v>
      </c>
      <c r="AG50" s="758"/>
      <c r="AH50" s="757" t="s">
        <v>2362</v>
      </c>
      <c r="AI50" s="758"/>
      <c r="AJ50" s="757" t="s">
        <v>2363</v>
      </c>
      <c r="AK50" s="758"/>
      <c r="AL50" s="757" t="s">
        <v>2364</v>
      </c>
      <c r="AM50" s="758"/>
      <c r="AN50" s="757" t="s">
        <v>2365</v>
      </c>
      <c r="AO50" s="758"/>
      <c r="AP50" s="757" t="s">
        <v>2366</v>
      </c>
      <c r="AQ50" s="758"/>
      <c r="AR50" s="757" t="s">
        <v>2367</v>
      </c>
      <c r="AS50" s="758"/>
      <c r="AT50" s="757" t="s">
        <v>2368</v>
      </c>
      <c r="AU50" s="769"/>
      <c r="AV50" s="449" t="s">
        <v>2369</v>
      </c>
    </row>
    <row r="51" spans="1:48" s="1" customFormat="1" ht="30" customHeight="1" thickBot="1" x14ac:dyDescent="0.25">
      <c r="A51"/>
      <c r="B51" s="285"/>
      <c r="C51" s="219"/>
      <c r="D51" s="219"/>
      <c r="E51" s="219"/>
      <c r="F51" s="219"/>
      <c r="G51" s="219"/>
      <c r="H51" s="219"/>
      <c r="I51" s="208"/>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48" t="s">
        <v>2370</v>
      </c>
      <c r="AV51" s="497"/>
    </row>
    <row r="52" spans="1:48" s="1" customFormat="1" ht="30" customHeight="1" thickBot="1" x14ac:dyDescent="0.35">
      <c r="A52"/>
      <c r="B52" s="242"/>
      <c r="C52" s="243" t="s">
        <v>26</v>
      </c>
      <c r="D52" s="244" t="s">
        <v>1882</v>
      </c>
      <c r="E52" s="244" t="s">
        <v>1864</v>
      </c>
      <c r="F52" s="42"/>
      <c r="G52" s="42"/>
      <c r="H52" s="245"/>
      <c r="I52" s="246">
        <f>BJ178</f>
        <v>706590</v>
      </c>
      <c r="J52" s="188"/>
      <c r="K52" s="188">
        <f>K53+K54+K55+K56+K57+K58+K59+K60+K61+K62+K63+K64+K65+K66+K67+K68+K69</f>
        <v>0</v>
      </c>
      <c r="L52" s="188"/>
      <c r="M52" s="188">
        <f>M53+M54+M55+M56+M57+M58+M59+M60+M61+M62+M63+M64+M65+M66+M67+M68+M69</f>
        <v>0</v>
      </c>
      <c r="N52" s="188"/>
      <c r="O52" s="188">
        <f>O53+O54+O55+O56+O57+O58+O59+O60+O61+O62+O63+O64+O65+O66+O67+O68+O69</f>
        <v>0</v>
      </c>
      <c r="P52" s="188"/>
      <c r="Q52" s="188">
        <f>Q53+Q54+Q55+Q56+Q57+Q58+Q59+Q60+Q61+Q62+Q63+Q64+Q65+Q66+Q67+Q68+Q69</f>
        <v>0</v>
      </c>
      <c r="R52" s="188"/>
      <c r="S52" s="188">
        <f>S53+S54+S55+S56+S57+S58+S59+S60+S61+S62+S63+S64+S65+S66+S67+S68+S69</f>
        <v>0</v>
      </c>
      <c r="T52" s="188"/>
      <c r="U52" s="188">
        <f>U53+U54+U55+U56+U57+U58+U59+U60+U61+U62+U63+U64+U65+U66+U67+U68+U69</f>
        <v>0</v>
      </c>
      <c r="V52" s="188"/>
      <c r="W52" s="188">
        <f>W53+W54+W55+W56+W57+W58+W59+W60+W61+W62+W63+W64+W65+W66+W67+W68+W69</f>
        <v>0</v>
      </c>
      <c r="X52" s="188"/>
      <c r="Y52" s="188">
        <f>Y53+Y54+Y55+Y56+Y57+Y58+Y59+Y60+Y61+Y62+Y63+Y64+Y65+Y66+Y67+Y68+Y69</f>
        <v>0</v>
      </c>
      <c r="Z52" s="188"/>
      <c r="AA52" s="188">
        <f>AA53+AA54+AA55+AA56+AA57+AA58+AA59+AA60+AA61+AA62+AA63+AA64+AA65+AA66+AA67+AA68+AA69</f>
        <v>0</v>
      </c>
      <c r="AB52" s="188"/>
      <c r="AC52" s="188">
        <f>AC53+AC54+AC55+AC56+AC57+AC58+AC59+AC60+AC61+AC62+AC63+AC64+AC65+AC66+AC67+AC68+AC69</f>
        <v>0</v>
      </c>
      <c r="AD52" s="188"/>
      <c r="AE52" s="188">
        <f>AE53+AE54+AE55+AE56+AE57+AE58+AE59+AE60+AE61+AE62+AE63+AE64+AE65+AE66+AE67+AE68+AE69</f>
        <v>0</v>
      </c>
      <c r="AF52" s="188"/>
      <c r="AG52" s="188">
        <f>AG53+AG54+AG55+AG56+AG57+AG58+AG59+AG60+AG61+AG62+AG63+AG64+AG65+AG66+AG67+AG68+AG69</f>
        <v>0</v>
      </c>
      <c r="AH52" s="188"/>
      <c r="AI52" s="188">
        <f>AI53+AI54+AI55+AI56+AI57+AI58+AI59+AI60+AI61+AI62+AI63+AI64+AI65+AI66+AI67+AI68+AI69</f>
        <v>0</v>
      </c>
      <c r="AJ52" s="188"/>
      <c r="AK52" s="188">
        <f>AK53+AK54+AK55+AK56+AK57+AK58+AK59+AK60+AK61+AK62+AK63+AK64+AK65+AK66+AK67+AK68+AK69</f>
        <v>0</v>
      </c>
      <c r="AL52" s="188"/>
      <c r="AM52" s="188">
        <f>AM53+AM54+AM55+AM56+AM57+AM58+AM59+AM60+AM61+AM62+AM63+AM64+AM65+AM66+AM67+AM68+AM69</f>
        <v>0</v>
      </c>
      <c r="AN52" s="188"/>
      <c r="AO52" s="188">
        <f>AO53+AO54+AO55+AO56+AO57+AO58+AO59+AO60+AO61+AO62+AO63+AO64+AO65+AO66+AO67+AO68+AO69</f>
        <v>0</v>
      </c>
      <c r="AP52" s="188"/>
      <c r="AQ52" s="188">
        <f>AQ53+AQ54+AQ55+AQ56+AQ57+AQ58+AQ59+AQ60+AQ61+AQ62+AQ63+AQ64+AQ65+AQ66+AQ67+AQ68+AQ69</f>
        <v>0</v>
      </c>
      <c r="AR52" s="188"/>
      <c r="AS52" s="188">
        <f>AS53+AS54+AS55+AS56+AS57+AS58+AS59+AS60+AS61+AS62+AS63+AS64+AS65+AS66+AS67+AS68+AS69</f>
        <v>0</v>
      </c>
      <c r="AT52" s="188"/>
      <c r="AU52" s="447">
        <f>AU53+AU54+AU55+AU56+AU57+AU58+AU59+AU60+AU61+AU62+AU63+AU64+AU65+AU66+AU67+AU68+AU69</f>
        <v>706590</v>
      </c>
      <c r="AV52" s="475">
        <f t="shared" si="0"/>
        <v>1</v>
      </c>
    </row>
    <row r="53" spans="1:48" s="1" customFormat="1" ht="30" customHeight="1" x14ac:dyDescent="0.2">
      <c r="A53"/>
      <c r="B53" s="281" t="s">
        <v>261</v>
      </c>
      <c r="C53" s="78" t="s">
        <v>231</v>
      </c>
      <c r="D53" s="79" t="s">
        <v>1880</v>
      </c>
      <c r="E53" s="80" t="s">
        <v>2081</v>
      </c>
      <c r="F53" s="81" t="s">
        <v>220</v>
      </c>
      <c r="G53" s="82">
        <v>240</v>
      </c>
      <c r="H53" s="83">
        <v>125</v>
      </c>
      <c r="I53" s="282">
        <f t="shared" ref="I53:I69" si="70">ROUND(H53*G53,2)</f>
        <v>30000</v>
      </c>
      <c r="J53" s="286"/>
      <c r="K53" s="287">
        <f t="shared" ref="K53:K69" si="71">ROUND(J53*$H53,2)</f>
        <v>0</v>
      </c>
      <c r="L53" s="286"/>
      <c r="M53" s="287">
        <f t="shared" ref="M53:M69" si="72">ROUND(L53*$H53,2)</f>
        <v>0</v>
      </c>
      <c r="N53" s="286"/>
      <c r="O53" s="287">
        <f t="shared" ref="O53:O69" si="73">ROUND(N53*$H53,2)</f>
        <v>0</v>
      </c>
      <c r="P53" s="286"/>
      <c r="Q53" s="287">
        <f t="shared" ref="Q53:Q69" si="74">ROUND(P53*$H53,2)</f>
        <v>0</v>
      </c>
      <c r="R53" s="286"/>
      <c r="S53" s="287">
        <f t="shared" ref="S53:S69" si="75">ROUND(R53*$H53,2)</f>
        <v>0</v>
      </c>
      <c r="T53" s="286"/>
      <c r="U53" s="287">
        <f t="shared" ref="U53:U69" si="76">ROUND(T53*$H53,2)</f>
        <v>0</v>
      </c>
      <c r="V53" s="286"/>
      <c r="W53" s="287">
        <f t="shared" ref="W53:W69" si="77">ROUND(V53*$H53,2)</f>
        <v>0</v>
      </c>
      <c r="X53" s="286"/>
      <c r="Y53" s="287">
        <f t="shared" ref="Y53:Y69" si="78">ROUND(X53*$H53,2)</f>
        <v>0</v>
      </c>
      <c r="Z53" s="286"/>
      <c r="AA53" s="287">
        <f t="shared" ref="AA53:AA69" si="79">ROUND(Z53*$H53,2)</f>
        <v>0</v>
      </c>
      <c r="AB53" s="286"/>
      <c r="AC53" s="287">
        <f t="shared" ref="AC53:AC69" si="80">ROUND(AB53*$H53,2)</f>
        <v>0</v>
      </c>
      <c r="AD53" s="286"/>
      <c r="AE53" s="287">
        <f t="shared" ref="AE53:AE69" si="81">ROUND(AD53*$H53,2)</f>
        <v>0</v>
      </c>
      <c r="AF53" s="286"/>
      <c r="AG53" s="287">
        <f t="shared" ref="AG53:AG69" si="82">ROUND(AF53*$H53,2)</f>
        <v>0</v>
      </c>
      <c r="AH53" s="286"/>
      <c r="AI53" s="287">
        <f t="shared" ref="AI53:AI69" si="83">ROUND(AH53*$H53,2)</f>
        <v>0</v>
      </c>
      <c r="AJ53" s="286"/>
      <c r="AK53" s="287">
        <f t="shared" ref="AK53:AK69" si="84">ROUND(AJ53*$H53,2)</f>
        <v>0</v>
      </c>
      <c r="AL53" s="286"/>
      <c r="AM53" s="287">
        <f t="shared" ref="AM53:AM69" si="85">ROUND(AL53*$H53,2)</f>
        <v>0</v>
      </c>
      <c r="AN53" s="286"/>
      <c r="AO53" s="287">
        <f t="shared" ref="AO53:AO69" si="86">ROUND(AN53*$H53,2)</f>
        <v>0</v>
      </c>
      <c r="AP53" s="286"/>
      <c r="AQ53" s="287">
        <f t="shared" ref="AQ53:AQ69" si="87">ROUND(AP53*$H53,2)</f>
        <v>0</v>
      </c>
      <c r="AR53" s="286">
        <f t="shared" ref="AR53:AR69" si="88">SUM(J53,L53,N53,P53,R53,T53,V53,X53,Z53,AB53,AD53,AF53,AH53,AJ53,AL53,AN53,AP53)</f>
        <v>0</v>
      </c>
      <c r="AS53" s="287">
        <f t="shared" ref="AS53:AS69" si="89">AR53*$H53</f>
        <v>0</v>
      </c>
      <c r="AT53" s="286">
        <f t="shared" ref="AT53:AT69" si="90">$G53-AR53</f>
        <v>240</v>
      </c>
      <c r="AU53" s="458">
        <f t="shared" ref="AU53:AU69" si="91">AT53*$H53</f>
        <v>30000</v>
      </c>
      <c r="AV53" s="496">
        <f t="shared" ref="AV53:AV69" si="92">AU53/I53</f>
        <v>1</v>
      </c>
    </row>
    <row r="54" spans="1:48" s="1" customFormat="1" ht="30" customHeight="1" x14ac:dyDescent="0.2">
      <c r="A54"/>
      <c r="B54" s="281" t="s">
        <v>267</v>
      </c>
      <c r="C54" s="78" t="s">
        <v>231</v>
      </c>
      <c r="D54" s="79" t="s">
        <v>1883</v>
      </c>
      <c r="E54" s="80" t="s">
        <v>2082</v>
      </c>
      <c r="F54" s="81" t="s">
        <v>220</v>
      </c>
      <c r="G54" s="82">
        <v>90</v>
      </c>
      <c r="H54" s="83">
        <v>258.7</v>
      </c>
      <c r="I54" s="282">
        <f t="shared" si="70"/>
        <v>23283</v>
      </c>
      <c r="J54" s="286"/>
      <c r="K54" s="287">
        <f t="shared" si="71"/>
        <v>0</v>
      </c>
      <c r="L54" s="286"/>
      <c r="M54" s="287">
        <f t="shared" si="72"/>
        <v>0</v>
      </c>
      <c r="N54" s="286"/>
      <c r="O54" s="287">
        <f t="shared" si="73"/>
        <v>0</v>
      </c>
      <c r="P54" s="286"/>
      <c r="Q54" s="287">
        <f t="shared" si="74"/>
        <v>0</v>
      </c>
      <c r="R54" s="286"/>
      <c r="S54" s="287">
        <f t="shared" si="75"/>
        <v>0</v>
      </c>
      <c r="T54" s="286"/>
      <c r="U54" s="287">
        <f t="shared" si="76"/>
        <v>0</v>
      </c>
      <c r="V54" s="286"/>
      <c r="W54" s="287">
        <f t="shared" si="77"/>
        <v>0</v>
      </c>
      <c r="X54" s="286"/>
      <c r="Y54" s="287">
        <f t="shared" si="78"/>
        <v>0</v>
      </c>
      <c r="Z54" s="286"/>
      <c r="AA54" s="287">
        <f t="shared" si="79"/>
        <v>0</v>
      </c>
      <c r="AB54" s="286"/>
      <c r="AC54" s="287">
        <f t="shared" si="80"/>
        <v>0</v>
      </c>
      <c r="AD54" s="286"/>
      <c r="AE54" s="287">
        <f t="shared" si="81"/>
        <v>0</v>
      </c>
      <c r="AF54" s="286"/>
      <c r="AG54" s="287">
        <f t="shared" si="82"/>
        <v>0</v>
      </c>
      <c r="AH54" s="286"/>
      <c r="AI54" s="287">
        <f t="shared" si="83"/>
        <v>0</v>
      </c>
      <c r="AJ54" s="286"/>
      <c r="AK54" s="287">
        <f t="shared" si="84"/>
        <v>0</v>
      </c>
      <c r="AL54" s="286"/>
      <c r="AM54" s="287">
        <f t="shared" si="85"/>
        <v>0</v>
      </c>
      <c r="AN54" s="286"/>
      <c r="AO54" s="287">
        <f t="shared" si="86"/>
        <v>0</v>
      </c>
      <c r="AP54" s="286"/>
      <c r="AQ54" s="287">
        <f t="shared" si="87"/>
        <v>0</v>
      </c>
      <c r="AR54" s="286">
        <f t="shared" si="88"/>
        <v>0</v>
      </c>
      <c r="AS54" s="287">
        <f t="shared" si="89"/>
        <v>0</v>
      </c>
      <c r="AT54" s="286">
        <f t="shared" si="90"/>
        <v>90</v>
      </c>
      <c r="AU54" s="458">
        <f t="shared" si="91"/>
        <v>23283</v>
      </c>
      <c r="AV54" s="496">
        <f t="shared" si="92"/>
        <v>1</v>
      </c>
    </row>
    <row r="55" spans="1:48" s="1" customFormat="1" ht="30" customHeight="1" x14ac:dyDescent="0.2">
      <c r="A55"/>
      <c r="B55" s="281" t="s">
        <v>273</v>
      </c>
      <c r="C55" s="78" t="s">
        <v>231</v>
      </c>
      <c r="D55" s="79" t="s">
        <v>1885</v>
      </c>
      <c r="E55" s="80" t="s">
        <v>1865</v>
      </c>
      <c r="F55" s="81" t="s">
        <v>220</v>
      </c>
      <c r="G55" s="82">
        <v>80</v>
      </c>
      <c r="H55" s="83">
        <v>113.1</v>
      </c>
      <c r="I55" s="282">
        <f t="shared" si="70"/>
        <v>9048</v>
      </c>
      <c r="J55" s="286"/>
      <c r="K55" s="287">
        <f t="shared" si="71"/>
        <v>0</v>
      </c>
      <c r="L55" s="286"/>
      <c r="M55" s="287">
        <f t="shared" si="72"/>
        <v>0</v>
      </c>
      <c r="N55" s="286"/>
      <c r="O55" s="287">
        <f t="shared" si="73"/>
        <v>0</v>
      </c>
      <c r="P55" s="286"/>
      <c r="Q55" s="287">
        <f t="shared" si="74"/>
        <v>0</v>
      </c>
      <c r="R55" s="286"/>
      <c r="S55" s="287">
        <f t="shared" si="75"/>
        <v>0</v>
      </c>
      <c r="T55" s="286"/>
      <c r="U55" s="287">
        <f t="shared" si="76"/>
        <v>0</v>
      </c>
      <c r="V55" s="286"/>
      <c r="W55" s="287">
        <f t="shared" si="77"/>
        <v>0</v>
      </c>
      <c r="X55" s="286"/>
      <c r="Y55" s="287">
        <f t="shared" si="78"/>
        <v>0</v>
      </c>
      <c r="Z55" s="286"/>
      <c r="AA55" s="287">
        <f t="shared" si="79"/>
        <v>0</v>
      </c>
      <c r="AB55" s="286"/>
      <c r="AC55" s="287">
        <f t="shared" si="80"/>
        <v>0</v>
      </c>
      <c r="AD55" s="286"/>
      <c r="AE55" s="287">
        <f t="shared" si="81"/>
        <v>0</v>
      </c>
      <c r="AF55" s="286"/>
      <c r="AG55" s="287">
        <f t="shared" si="82"/>
        <v>0</v>
      </c>
      <c r="AH55" s="286"/>
      <c r="AI55" s="287">
        <f t="shared" si="83"/>
        <v>0</v>
      </c>
      <c r="AJ55" s="286"/>
      <c r="AK55" s="287">
        <f t="shared" si="84"/>
        <v>0</v>
      </c>
      <c r="AL55" s="286"/>
      <c r="AM55" s="287">
        <f t="shared" si="85"/>
        <v>0</v>
      </c>
      <c r="AN55" s="286"/>
      <c r="AO55" s="287">
        <f t="shared" si="86"/>
        <v>0</v>
      </c>
      <c r="AP55" s="286"/>
      <c r="AQ55" s="287">
        <f t="shared" si="87"/>
        <v>0</v>
      </c>
      <c r="AR55" s="286">
        <f t="shared" si="88"/>
        <v>0</v>
      </c>
      <c r="AS55" s="287">
        <f t="shared" si="89"/>
        <v>0</v>
      </c>
      <c r="AT55" s="286">
        <f t="shared" si="90"/>
        <v>80</v>
      </c>
      <c r="AU55" s="458">
        <f t="shared" si="91"/>
        <v>9048</v>
      </c>
      <c r="AV55" s="496">
        <f t="shared" si="92"/>
        <v>1</v>
      </c>
    </row>
    <row r="56" spans="1:48" s="1" customFormat="1" ht="27" customHeight="1" x14ac:dyDescent="0.2">
      <c r="A56"/>
      <c r="B56" s="281" t="s">
        <v>280</v>
      </c>
      <c r="C56" s="78" t="s">
        <v>231</v>
      </c>
      <c r="D56" s="79" t="s">
        <v>1887</v>
      </c>
      <c r="E56" s="80" t="s">
        <v>2083</v>
      </c>
      <c r="F56" s="81" t="s">
        <v>220</v>
      </c>
      <c r="G56" s="82">
        <v>180</v>
      </c>
      <c r="H56" s="83">
        <v>60.9</v>
      </c>
      <c r="I56" s="282">
        <f t="shared" si="70"/>
        <v>10962</v>
      </c>
      <c r="J56" s="286"/>
      <c r="K56" s="287">
        <f t="shared" si="71"/>
        <v>0</v>
      </c>
      <c r="L56" s="286"/>
      <c r="M56" s="287">
        <f t="shared" si="72"/>
        <v>0</v>
      </c>
      <c r="N56" s="286"/>
      <c r="O56" s="287">
        <f t="shared" si="73"/>
        <v>0</v>
      </c>
      <c r="P56" s="286"/>
      <c r="Q56" s="287">
        <f t="shared" si="74"/>
        <v>0</v>
      </c>
      <c r="R56" s="286"/>
      <c r="S56" s="287">
        <f t="shared" si="75"/>
        <v>0</v>
      </c>
      <c r="T56" s="286"/>
      <c r="U56" s="287">
        <f t="shared" si="76"/>
        <v>0</v>
      </c>
      <c r="V56" s="286"/>
      <c r="W56" s="287">
        <f t="shared" si="77"/>
        <v>0</v>
      </c>
      <c r="X56" s="286"/>
      <c r="Y56" s="287">
        <f t="shared" si="78"/>
        <v>0</v>
      </c>
      <c r="Z56" s="286"/>
      <c r="AA56" s="287">
        <f t="shared" si="79"/>
        <v>0</v>
      </c>
      <c r="AB56" s="286"/>
      <c r="AC56" s="287">
        <f t="shared" si="80"/>
        <v>0</v>
      </c>
      <c r="AD56" s="286"/>
      <c r="AE56" s="287">
        <f t="shared" si="81"/>
        <v>0</v>
      </c>
      <c r="AF56" s="286"/>
      <c r="AG56" s="287">
        <f t="shared" si="82"/>
        <v>0</v>
      </c>
      <c r="AH56" s="286"/>
      <c r="AI56" s="287">
        <f t="shared" si="83"/>
        <v>0</v>
      </c>
      <c r="AJ56" s="286"/>
      <c r="AK56" s="287">
        <f t="shared" si="84"/>
        <v>0</v>
      </c>
      <c r="AL56" s="286"/>
      <c r="AM56" s="287">
        <f t="shared" si="85"/>
        <v>0</v>
      </c>
      <c r="AN56" s="286"/>
      <c r="AO56" s="287">
        <f t="shared" si="86"/>
        <v>0</v>
      </c>
      <c r="AP56" s="286"/>
      <c r="AQ56" s="287">
        <f t="shared" si="87"/>
        <v>0</v>
      </c>
      <c r="AR56" s="286">
        <f t="shared" si="88"/>
        <v>0</v>
      </c>
      <c r="AS56" s="287">
        <f t="shared" si="89"/>
        <v>0</v>
      </c>
      <c r="AT56" s="286">
        <f t="shared" si="90"/>
        <v>180</v>
      </c>
      <c r="AU56" s="458">
        <f t="shared" si="91"/>
        <v>10962</v>
      </c>
      <c r="AV56" s="496">
        <f t="shared" si="92"/>
        <v>1</v>
      </c>
    </row>
    <row r="57" spans="1:48" s="1" customFormat="1" ht="37.5" customHeight="1" x14ac:dyDescent="0.2">
      <c r="A57"/>
      <c r="B57" s="281" t="s">
        <v>287</v>
      </c>
      <c r="C57" s="78" t="s">
        <v>231</v>
      </c>
      <c r="D57" s="79" t="s">
        <v>1889</v>
      </c>
      <c r="E57" s="80" t="s">
        <v>1869</v>
      </c>
      <c r="F57" s="81" t="s">
        <v>220</v>
      </c>
      <c r="G57" s="82">
        <v>520</v>
      </c>
      <c r="H57" s="83">
        <v>47.9</v>
      </c>
      <c r="I57" s="282">
        <f t="shared" si="70"/>
        <v>24908</v>
      </c>
      <c r="J57" s="286"/>
      <c r="K57" s="287">
        <f t="shared" si="71"/>
        <v>0</v>
      </c>
      <c r="L57" s="286"/>
      <c r="M57" s="287">
        <f t="shared" si="72"/>
        <v>0</v>
      </c>
      <c r="N57" s="286"/>
      <c r="O57" s="287">
        <f t="shared" si="73"/>
        <v>0</v>
      </c>
      <c r="P57" s="286"/>
      <c r="Q57" s="287">
        <f t="shared" si="74"/>
        <v>0</v>
      </c>
      <c r="R57" s="286"/>
      <c r="S57" s="287">
        <f t="shared" si="75"/>
        <v>0</v>
      </c>
      <c r="T57" s="286"/>
      <c r="U57" s="287">
        <f t="shared" si="76"/>
        <v>0</v>
      </c>
      <c r="V57" s="286"/>
      <c r="W57" s="287">
        <f t="shared" si="77"/>
        <v>0</v>
      </c>
      <c r="X57" s="286"/>
      <c r="Y57" s="287">
        <f t="shared" si="78"/>
        <v>0</v>
      </c>
      <c r="Z57" s="286"/>
      <c r="AA57" s="287">
        <f t="shared" si="79"/>
        <v>0</v>
      </c>
      <c r="AB57" s="286"/>
      <c r="AC57" s="287">
        <f t="shared" si="80"/>
        <v>0</v>
      </c>
      <c r="AD57" s="286"/>
      <c r="AE57" s="287">
        <f t="shared" si="81"/>
        <v>0</v>
      </c>
      <c r="AF57" s="286"/>
      <c r="AG57" s="287">
        <f t="shared" si="82"/>
        <v>0</v>
      </c>
      <c r="AH57" s="286"/>
      <c r="AI57" s="287">
        <f t="shared" si="83"/>
        <v>0</v>
      </c>
      <c r="AJ57" s="286"/>
      <c r="AK57" s="287">
        <f t="shared" si="84"/>
        <v>0</v>
      </c>
      <c r="AL57" s="286"/>
      <c r="AM57" s="287">
        <f t="shared" si="85"/>
        <v>0</v>
      </c>
      <c r="AN57" s="286"/>
      <c r="AO57" s="287">
        <f t="shared" si="86"/>
        <v>0</v>
      </c>
      <c r="AP57" s="286"/>
      <c r="AQ57" s="287">
        <f t="shared" si="87"/>
        <v>0</v>
      </c>
      <c r="AR57" s="286">
        <f t="shared" si="88"/>
        <v>0</v>
      </c>
      <c r="AS57" s="287">
        <f t="shared" si="89"/>
        <v>0</v>
      </c>
      <c r="AT57" s="286">
        <f t="shared" si="90"/>
        <v>520</v>
      </c>
      <c r="AU57" s="458">
        <f t="shared" si="91"/>
        <v>24908</v>
      </c>
      <c r="AV57" s="496">
        <f t="shared" si="92"/>
        <v>1</v>
      </c>
    </row>
    <row r="58" spans="1:48" s="1" customFormat="1" ht="30" customHeight="1" x14ac:dyDescent="0.2">
      <c r="A58"/>
      <c r="B58" s="281" t="s">
        <v>293</v>
      </c>
      <c r="C58" s="78" t="s">
        <v>231</v>
      </c>
      <c r="D58" s="79" t="s">
        <v>1891</v>
      </c>
      <c r="E58" s="80" t="s">
        <v>2084</v>
      </c>
      <c r="F58" s="81" t="s">
        <v>220</v>
      </c>
      <c r="G58" s="82">
        <v>420</v>
      </c>
      <c r="H58" s="83">
        <v>68.5</v>
      </c>
      <c r="I58" s="282">
        <f t="shared" si="70"/>
        <v>28770</v>
      </c>
      <c r="J58" s="286"/>
      <c r="K58" s="287">
        <f t="shared" si="71"/>
        <v>0</v>
      </c>
      <c r="L58" s="286"/>
      <c r="M58" s="287">
        <f t="shared" si="72"/>
        <v>0</v>
      </c>
      <c r="N58" s="286"/>
      <c r="O58" s="287">
        <f t="shared" si="73"/>
        <v>0</v>
      </c>
      <c r="P58" s="286"/>
      <c r="Q58" s="287">
        <f t="shared" si="74"/>
        <v>0</v>
      </c>
      <c r="R58" s="286"/>
      <c r="S58" s="287">
        <f t="shared" si="75"/>
        <v>0</v>
      </c>
      <c r="T58" s="286"/>
      <c r="U58" s="287">
        <f t="shared" si="76"/>
        <v>0</v>
      </c>
      <c r="V58" s="286"/>
      <c r="W58" s="287">
        <f t="shared" si="77"/>
        <v>0</v>
      </c>
      <c r="X58" s="286"/>
      <c r="Y58" s="287">
        <f t="shared" si="78"/>
        <v>0</v>
      </c>
      <c r="Z58" s="286"/>
      <c r="AA58" s="287">
        <f t="shared" si="79"/>
        <v>0</v>
      </c>
      <c r="AB58" s="286"/>
      <c r="AC58" s="287">
        <f t="shared" si="80"/>
        <v>0</v>
      </c>
      <c r="AD58" s="286"/>
      <c r="AE58" s="287">
        <f t="shared" si="81"/>
        <v>0</v>
      </c>
      <c r="AF58" s="286"/>
      <c r="AG58" s="287">
        <f t="shared" si="82"/>
        <v>0</v>
      </c>
      <c r="AH58" s="286"/>
      <c r="AI58" s="287">
        <f t="shared" si="83"/>
        <v>0</v>
      </c>
      <c r="AJ58" s="286"/>
      <c r="AK58" s="287">
        <f t="shared" si="84"/>
        <v>0</v>
      </c>
      <c r="AL58" s="286"/>
      <c r="AM58" s="287">
        <f t="shared" si="85"/>
        <v>0</v>
      </c>
      <c r="AN58" s="286"/>
      <c r="AO58" s="287">
        <f t="shared" si="86"/>
        <v>0</v>
      </c>
      <c r="AP58" s="286"/>
      <c r="AQ58" s="287">
        <f t="shared" si="87"/>
        <v>0</v>
      </c>
      <c r="AR58" s="286">
        <f t="shared" si="88"/>
        <v>0</v>
      </c>
      <c r="AS58" s="287">
        <f t="shared" si="89"/>
        <v>0</v>
      </c>
      <c r="AT58" s="286">
        <f t="shared" si="90"/>
        <v>420</v>
      </c>
      <c r="AU58" s="458">
        <f t="shared" si="91"/>
        <v>28770</v>
      </c>
      <c r="AV58" s="496">
        <f t="shared" si="92"/>
        <v>1</v>
      </c>
    </row>
    <row r="59" spans="1:48" s="1" customFormat="1" ht="30" customHeight="1" x14ac:dyDescent="0.2">
      <c r="A59"/>
      <c r="B59" s="281" t="s">
        <v>299</v>
      </c>
      <c r="C59" s="78" t="s">
        <v>231</v>
      </c>
      <c r="D59" s="79" t="s">
        <v>1893</v>
      </c>
      <c r="E59" s="80" t="s">
        <v>2085</v>
      </c>
      <c r="F59" s="81" t="s">
        <v>220</v>
      </c>
      <c r="G59" s="82">
        <v>350</v>
      </c>
      <c r="H59" s="83">
        <v>68.5</v>
      </c>
      <c r="I59" s="282">
        <f t="shared" si="70"/>
        <v>23975</v>
      </c>
      <c r="J59" s="286"/>
      <c r="K59" s="287">
        <f t="shared" si="71"/>
        <v>0</v>
      </c>
      <c r="L59" s="286"/>
      <c r="M59" s="287">
        <f t="shared" si="72"/>
        <v>0</v>
      </c>
      <c r="N59" s="286"/>
      <c r="O59" s="287">
        <f t="shared" si="73"/>
        <v>0</v>
      </c>
      <c r="P59" s="286"/>
      <c r="Q59" s="287">
        <f t="shared" si="74"/>
        <v>0</v>
      </c>
      <c r="R59" s="286"/>
      <c r="S59" s="287">
        <f t="shared" si="75"/>
        <v>0</v>
      </c>
      <c r="T59" s="286"/>
      <c r="U59" s="287">
        <f t="shared" si="76"/>
        <v>0</v>
      </c>
      <c r="V59" s="286"/>
      <c r="W59" s="287">
        <f t="shared" si="77"/>
        <v>0</v>
      </c>
      <c r="X59" s="286"/>
      <c r="Y59" s="287">
        <f t="shared" si="78"/>
        <v>0</v>
      </c>
      <c r="Z59" s="286"/>
      <c r="AA59" s="287">
        <f t="shared" si="79"/>
        <v>0</v>
      </c>
      <c r="AB59" s="286"/>
      <c r="AC59" s="287">
        <f t="shared" si="80"/>
        <v>0</v>
      </c>
      <c r="AD59" s="286"/>
      <c r="AE59" s="287">
        <f t="shared" si="81"/>
        <v>0</v>
      </c>
      <c r="AF59" s="286"/>
      <c r="AG59" s="287">
        <f t="shared" si="82"/>
        <v>0</v>
      </c>
      <c r="AH59" s="286"/>
      <c r="AI59" s="287">
        <f t="shared" si="83"/>
        <v>0</v>
      </c>
      <c r="AJ59" s="286"/>
      <c r="AK59" s="287">
        <f t="shared" si="84"/>
        <v>0</v>
      </c>
      <c r="AL59" s="286"/>
      <c r="AM59" s="287">
        <f t="shared" si="85"/>
        <v>0</v>
      </c>
      <c r="AN59" s="286"/>
      <c r="AO59" s="287">
        <f t="shared" si="86"/>
        <v>0</v>
      </c>
      <c r="AP59" s="286"/>
      <c r="AQ59" s="287">
        <f t="shared" si="87"/>
        <v>0</v>
      </c>
      <c r="AR59" s="286">
        <f t="shared" si="88"/>
        <v>0</v>
      </c>
      <c r="AS59" s="287">
        <f t="shared" si="89"/>
        <v>0</v>
      </c>
      <c r="AT59" s="286">
        <f t="shared" si="90"/>
        <v>350</v>
      </c>
      <c r="AU59" s="458">
        <f t="shared" si="91"/>
        <v>23975</v>
      </c>
      <c r="AV59" s="496">
        <f t="shared" si="92"/>
        <v>1</v>
      </c>
    </row>
    <row r="60" spans="1:48" s="6" customFormat="1" ht="30" customHeight="1" x14ac:dyDescent="0.2">
      <c r="A60"/>
      <c r="B60" s="281" t="s">
        <v>305</v>
      </c>
      <c r="C60" s="78" t="s">
        <v>231</v>
      </c>
      <c r="D60" s="79" t="s">
        <v>1895</v>
      </c>
      <c r="E60" s="80" t="s">
        <v>2086</v>
      </c>
      <c r="F60" s="81" t="s">
        <v>220</v>
      </c>
      <c r="G60" s="82">
        <v>330</v>
      </c>
      <c r="H60" s="83">
        <v>89.2</v>
      </c>
      <c r="I60" s="282">
        <f t="shared" si="70"/>
        <v>29436</v>
      </c>
      <c r="J60" s="286"/>
      <c r="K60" s="287">
        <f t="shared" si="71"/>
        <v>0</v>
      </c>
      <c r="L60" s="286"/>
      <c r="M60" s="287">
        <f t="shared" si="72"/>
        <v>0</v>
      </c>
      <c r="N60" s="286"/>
      <c r="O60" s="287">
        <f t="shared" si="73"/>
        <v>0</v>
      </c>
      <c r="P60" s="286"/>
      <c r="Q60" s="287">
        <f t="shared" si="74"/>
        <v>0</v>
      </c>
      <c r="R60" s="286"/>
      <c r="S60" s="287">
        <f t="shared" si="75"/>
        <v>0</v>
      </c>
      <c r="T60" s="286"/>
      <c r="U60" s="287">
        <f t="shared" si="76"/>
        <v>0</v>
      </c>
      <c r="V60" s="286"/>
      <c r="W60" s="287">
        <f t="shared" si="77"/>
        <v>0</v>
      </c>
      <c r="X60" s="286"/>
      <c r="Y60" s="287">
        <f t="shared" si="78"/>
        <v>0</v>
      </c>
      <c r="Z60" s="286"/>
      <c r="AA60" s="287">
        <f t="shared" si="79"/>
        <v>0</v>
      </c>
      <c r="AB60" s="286"/>
      <c r="AC60" s="287">
        <f t="shared" si="80"/>
        <v>0</v>
      </c>
      <c r="AD60" s="286"/>
      <c r="AE60" s="287">
        <f t="shared" si="81"/>
        <v>0</v>
      </c>
      <c r="AF60" s="286"/>
      <c r="AG60" s="287">
        <f t="shared" si="82"/>
        <v>0</v>
      </c>
      <c r="AH60" s="286"/>
      <c r="AI60" s="287">
        <f t="shared" si="83"/>
        <v>0</v>
      </c>
      <c r="AJ60" s="286"/>
      <c r="AK60" s="287">
        <f t="shared" si="84"/>
        <v>0</v>
      </c>
      <c r="AL60" s="286"/>
      <c r="AM60" s="287">
        <f t="shared" si="85"/>
        <v>0</v>
      </c>
      <c r="AN60" s="286"/>
      <c r="AO60" s="287">
        <f t="shared" si="86"/>
        <v>0</v>
      </c>
      <c r="AP60" s="286"/>
      <c r="AQ60" s="287">
        <f t="shared" si="87"/>
        <v>0</v>
      </c>
      <c r="AR60" s="286">
        <f t="shared" si="88"/>
        <v>0</v>
      </c>
      <c r="AS60" s="287">
        <f t="shared" si="89"/>
        <v>0</v>
      </c>
      <c r="AT60" s="286">
        <f t="shared" si="90"/>
        <v>330</v>
      </c>
      <c r="AU60" s="458">
        <f t="shared" si="91"/>
        <v>29436</v>
      </c>
      <c r="AV60" s="496">
        <f t="shared" si="92"/>
        <v>1</v>
      </c>
    </row>
    <row r="61" spans="1:48" s="1" customFormat="1" ht="30" customHeight="1" x14ac:dyDescent="0.2">
      <c r="A61"/>
      <c r="B61" s="281" t="s">
        <v>310</v>
      </c>
      <c r="C61" s="78" t="s">
        <v>231</v>
      </c>
      <c r="D61" s="79" t="s">
        <v>1897</v>
      </c>
      <c r="E61" s="80" t="s">
        <v>2087</v>
      </c>
      <c r="F61" s="81" t="s">
        <v>220</v>
      </c>
      <c r="G61" s="82">
        <v>40</v>
      </c>
      <c r="H61" s="83">
        <v>106.6</v>
      </c>
      <c r="I61" s="282">
        <f t="shared" si="70"/>
        <v>4264</v>
      </c>
      <c r="J61" s="286"/>
      <c r="K61" s="287">
        <f t="shared" si="71"/>
        <v>0</v>
      </c>
      <c r="L61" s="286"/>
      <c r="M61" s="287">
        <f t="shared" si="72"/>
        <v>0</v>
      </c>
      <c r="N61" s="286"/>
      <c r="O61" s="287">
        <f t="shared" si="73"/>
        <v>0</v>
      </c>
      <c r="P61" s="286"/>
      <c r="Q61" s="287">
        <f t="shared" si="74"/>
        <v>0</v>
      </c>
      <c r="R61" s="286"/>
      <c r="S61" s="287">
        <f t="shared" si="75"/>
        <v>0</v>
      </c>
      <c r="T61" s="286"/>
      <c r="U61" s="287">
        <f t="shared" si="76"/>
        <v>0</v>
      </c>
      <c r="V61" s="286"/>
      <c r="W61" s="287">
        <f t="shared" si="77"/>
        <v>0</v>
      </c>
      <c r="X61" s="286"/>
      <c r="Y61" s="287">
        <f t="shared" si="78"/>
        <v>0</v>
      </c>
      <c r="Z61" s="286"/>
      <c r="AA61" s="287">
        <f t="shared" si="79"/>
        <v>0</v>
      </c>
      <c r="AB61" s="286"/>
      <c r="AC61" s="287">
        <f t="shared" si="80"/>
        <v>0</v>
      </c>
      <c r="AD61" s="286"/>
      <c r="AE61" s="287">
        <f t="shared" si="81"/>
        <v>0</v>
      </c>
      <c r="AF61" s="286"/>
      <c r="AG61" s="287">
        <f t="shared" si="82"/>
        <v>0</v>
      </c>
      <c r="AH61" s="286"/>
      <c r="AI61" s="287">
        <f t="shared" si="83"/>
        <v>0</v>
      </c>
      <c r="AJ61" s="286"/>
      <c r="AK61" s="287">
        <f t="shared" si="84"/>
        <v>0</v>
      </c>
      <c r="AL61" s="286"/>
      <c r="AM61" s="287">
        <f t="shared" si="85"/>
        <v>0</v>
      </c>
      <c r="AN61" s="286"/>
      <c r="AO61" s="287">
        <f t="shared" si="86"/>
        <v>0</v>
      </c>
      <c r="AP61" s="286"/>
      <c r="AQ61" s="287">
        <f t="shared" si="87"/>
        <v>0</v>
      </c>
      <c r="AR61" s="286">
        <f t="shared" si="88"/>
        <v>0</v>
      </c>
      <c r="AS61" s="287">
        <f t="shared" si="89"/>
        <v>0</v>
      </c>
      <c r="AT61" s="286">
        <f t="shared" si="90"/>
        <v>40</v>
      </c>
      <c r="AU61" s="458">
        <f t="shared" si="91"/>
        <v>4264</v>
      </c>
      <c r="AV61" s="496">
        <f t="shared" si="92"/>
        <v>1</v>
      </c>
    </row>
    <row r="62" spans="1:48" s="1" customFormat="1" ht="30" customHeight="1" x14ac:dyDescent="0.2">
      <c r="A62"/>
      <c r="B62" s="281" t="s">
        <v>315</v>
      </c>
      <c r="C62" s="78" t="s">
        <v>231</v>
      </c>
      <c r="D62" s="79" t="s">
        <v>1899</v>
      </c>
      <c r="E62" s="80" t="s">
        <v>2088</v>
      </c>
      <c r="F62" s="81" t="s">
        <v>220</v>
      </c>
      <c r="G62" s="82">
        <v>170</v>
      </c>
      <c r="H62" s="83">
        <v>72.900000000000006</v>
      </c>
      <c r="I62" s="282">
        <f t="shared" si="70"/>
        <v>12393</v>
      </c>
      <c r="J62" s="286"/>
      <c r="K62" s="287">
        <f t="shared" si="71"/>
        <v>0</v>
      </c>
      <c r="L62" s="286"/>
      <c r="M62" s="287">
        <f t="shared" si="72"/>
        <v>0</v>
      </c>
      <c r="N62" s="286"/>
      <c r="O62" s="287">
        <f t="shared" si="73"/>
        <v>0</v>
      </c>
      <c r="P62" s="286"/>
      <c r="Q62" s="287">
        <f t="shared" si="74"/>
        <v>0</v>
      </c>
      <c r="R62" s="286"/>
      <c r="S62" s="287">
        <f t="shared" si="75"/>
        <v>0</v>
      </c>
      <c r="T62" s="286"/>
      <c r="U62" s="287">
        <f t="shared" si="76"/>
        <v>0</v>
      </c>
      <c r="V62" s="286"/>
      <c r="W62" s="287">
        <f t="shared" si="77"/>
        <v>0</v>
      </c>
      <c r="X62" s="286"/>
      <c r="Y62" s="287">
        <f t="shared" si="78"/>
        <v>0</v>
      </c>
      <c r="Z62" s="286"/>
      <c r="AA62" s="287">
        <f t="shared" si="79"/>
        <v>0</v>
      </c>
      <c r="AB62" s="286"/>
      <c r="AC62" s="287">
        <f t="shared" si="80"/>
        <v>0</v>
      </c>
      <c r="AD62" s="286"/>
      <c r="AE62" s="287">
        <f t="shared" si="81"/>
        <v>0</v>
      </c>
      <c r="AF62" s="286"/>
      <c r="AG62" s="287">
        <f t="shared" si="82"/>
        <v>0</v>
      </c>
      <c r="AH62" s="286"/>
      <c r="AI62" s="287">
        <f t="shared" si="83"/>
        <v>0</v>
      </c>
      <c r="AJ62" s="286"/>
      <c r="AK62" s="287">
        <f t="shared" si="84"/>
        <v>0</v>
      </c>
      <c r="AL62" s="286"/>
      <c r="AM62" s="287">
        <f t="shared" si="85"/>
        <v>0</v>
      </c>
      <c r="AN62" s="286"/>
      <c r="AO62" s="287">
        <f t="shared" si="86"/>
        <v>0</v>
      </c>
      <c r="AP62" s="286"/>
      <c r="AQ62" s="287">
        <f t="shared" si="87"/>
        <v>0</v>
      </c>
      <c r="AR62" s="286">
        <f t="shared" si="88"/>
        <v>0</v>
      </c>
      <c r="AS62" s="287">
        <f t="shared" si="89"/>
        <v>0</v>
      </c>
      <c r="AT62" s="286">
        <f t="shared" si="90"/>
        <v>170</v>
      </c>
      <c r="AU62" s="458">
        <f t="shared" si="91"/>
        <v>12393.000000000002</v>
      </c>
      <c r="AV62" s="496">
        <f t="shared" si="92"/>
        <v>1.0000000000000002</v>
      </c>
    </row>
    <row r="63" spans="1:48" s="1" customFormat="1" ht="30" customHeight="1" x14ac:dyDescent="0.2">
      <c r="A63"/>
      <c r="B63" s="281" t="s">
        <v>324</v>
      </c>
      <c r="C63" s="78" t="s">
        <v>231</v>
      </c>
      <c r="D63" s="79" t="s">
        <v>1901</v>
      </c>
      <c r="E63" s="80" t="s">
        <v>2089</v>
      </c>
      <c r="F63" s="81" t="s">
        <v>220</v>
      </c>
      <c r="G63" s="82">
        <v>200</v>
      </c>
      <c r="H63" s="83">
        <v>41.3</v>
      </c>
      <c r="I63" s="282">
        <f t="shared" si="70"/>
        <v>8260</v>
      </c>
      <c r="J63" s="286"/>
      <c r="K63" s="287">
        <f t="shared" si="71"/>
        <v>0</v>
      </c>
      <c r="L63" s="286"/>
      <c r="M63" s="287">
        <f t="shared" si="72"/>
        <v>0</v>
      </c>
      <c r="N63" s="286"/>
      <c r="O63" s="287">
        <f t="shared" si="73"/>
        <v>0</v>
      </c>
      <c r="P63" s="286"/>
      <c r="Q63" s="287">
        <f t="shared" si="74"/>
        <v>0</v>
      </c>
      <c r="R63" s="286"/>
      <c r="S63" s="287">
        <f t="shared" si="75"/>
        <v>0</v>
      </c>
      <c r="T63" s="286"/>
      <c r="U63" s="287">
        <f t="shared" si="76"/>
        <v>0</v>
      </c>
      <c r="V63" s="286"/>
      <c r="W63" s="287">
        <f t="shared" si="77"/>
        <v>0</v>
      </c>
      <c r="X63" s="286"/>
      <c r="Y63" s="287">
        <f t="shared" si="78"/>
        <v>0</v>
      </c>
      <c r="Z63" s="286"/>
      <c r="AA63" s="287">
        <f t="shared" si="79"/>
        <v>0</v>
      </c>
      <c r="AB63" s="286"/>
      <c r="AC63" s="287">
        <f t="shared" si="80"/>
        <v>0</v>
      </c>
      <c r="AD63" s="286"/>
      <c r="AE63" s="287">
        <f t="shared" si="81"/>
        <v>0</v>
      </c>
      <c r="AF63" s="286"/>
      <c r="AG63" s="287">
        <f t="shared" si="82"/>
        <v>0</v>
      </c>
      <c r="AH63" s="286"/>
      <c r="AI63" s="287">
        <f t="shared" si="83"/>
        <v>0</v>
      </c>
      <c r="AJ63" s="286"/>
      <c r="AK63" s="287">
        <f t="shared" si="84"/>
        <v>0</v>
      </c>
      <c r="AL63" s="286"/>
      <c r="AM63" s="287">
        <f t="shared" si="85"/>
        <v>0</v>
      </c>
      <c r="AN63" s="286"/>
      <c r="AO63" s="287">
        <f t="shared" si="86"/>
        <v>0</v>
      </c>
      <c r="AP63" s="286"/>
      <c r="AQ63" s="287">
        <f t="shared" si="87"/>
        <v>0</v>
      </c>
      <c r="AR63" s="286">
        <f t="shared" si="88"/>
        <v>0</v>
      </c>
      <c r="AS63" s="287">
        <f t="shared" si="89"/>
        <v>0</v>
      </c>
      <c r="AT63" s="286">
        <f t="shared" si="90"/>
        <v>200</v>
      </c>
      <c r="AU63" s="458">
        <f t="shared" si="91"/>
        <v>8260</v>
      </c>
      <c r="AV63" s="496">
        <f t="shared" si="92"/>
        <v>1</v>
      </c>
    </row>
    <row r="64" spans="1:48" s="1" customFormat="1" ht="30" customHeight="1" x14ac:dyDescent="0.2">
      <c r="A64"/>
      <c r="B64" s="281" t="s">
        <v>332</v>
      </c>
      <c r="C64" s="78" t="s">
        <v>231</v>
      </c>
      <c r="D64" s="79" t="s">
        <v>1903</v>
      </c>
      <c r="E64" s="80" t="s">
        <v>1875</v>
      </c>
      <c r="F64" s="81" t="s">
        <v>220</v>
      </c>
      <c r="G64" s="82">
        <v>100</v>
      </c>
      <c r="H64" s="83">
        <v>103.3</v>
      </c>
      <c r="I64" s="282">
        <f t="shared" si="70"/>
        <v>10330</v>
      </c>
      <c r="J64" s="286"/>
      <c r="K64" s="287">
        <f t="shared" si="71"/>
        <v>0</v>
      </c>
      <c r="L64" s="286"/>
      <c r="M64" s="287">
        <f t="shared" si="72"/>
        <v>0</v>
      </c>
      <c r="N64" s="286"/>
      <c r="O64" s="287">
        <f t="shared" si="73"/>
        <v>0</v>
      </c>
      <c r="P64" s="286"/>
      <c r="Q64" s="287">
        <f t="shared" si="74"/>
        <v>0</v>
      </c>
      <c r="R64" s="286"/>
      <c r="S64" s="287">
        <f t="shared" si="75"/>
        <v>0</v>
      </c>
      <c r="T64" s="286"/>
      <c r="U64" s="287">
        <f t="shared" si="76"/>
        <v>0</v>
      </c>
      <c r="V64" s="286"/>
      <c r="W64" s="287">
        <f t="shared" si="77"/>
        <v>0</v>
      </c>
      <c r="X64" s="286"/>
      <c r="Y64" s="287">
        <f t="shared" si="78"/>
        <v>0</v>
      </c>
      <c r="Z64" s="286"/>
      <c r="AA64" s="287">
        <f t="shared" si="79"/>
        <v>0</v>
      </c>
      <c r="AB64" s="286"/>
      <c r="AC64" s="287">
        <f t="shared" si="80"/>
        <v>0</v>
      </c>
      <c r="AD64" s="286"/>
      <c r="AE64" s="287">
        <f t="shared" si="81"/>
        <v>0</v>
      </c>
      <c r="AF64" s="286"/>
      <c r="AG64" s="287">
        <f t="shared" si="82"/>
        <v>0</v>
      </c>
      <c r="AH64" s="286"/>
      <c r="AI64" s="287">
        <f t="shared" si="83"/>
        <v>0</v>
      </c>
      <c r="AJ64" s="286"/>
      <c r="AK64" s="287">
        <f t="shared" si="84"/>
        <v>0</v>
      </c>
      <c r="AL64" s="286"/>
      <c r="AM64" s="287">
        <f t="shared" si="85"/>
        <v>0</v>
      </c>
      <c r="AN64" s="286"/>
      <c r="AO64" s="287">
        <f t="shared" si="86"/>
        <v>0</v>
      </c>
      <c r="AP64" s="286"/>
      <c r="AQ64" s="287">
        <f t="shared" si="87"/>
        <v>0</v>
      </c>
      <c r="AR64" s="286">
        <f t="shared" si="88"/>
        <v>0</v>
      </c>
      <c r="AS64" s="287">
        <f t="shared" si="89"/>
        <v>0</v>
      </c>
      <c r="AT64" s="286">
        <f t="shared" si="90"/>
        <v>100</v>
      </c>
      <c r="AU64" s="458">
        <f t="shared" si="91"/>
        <v>10330</v>
      </c>
      <c r="AV64" s="496">
        <f t="shared" si="92"/>
        <v>1</v>
      </c>
    </row>
    <row r="65" spans="1:48" s="1" customFormat="1" ht="30" customHeight="1" x14ac:dyDescent="0.2">
      <c r="A65"/>
      <c r="B65" s="281" t="s">
        <v>342</v>
      </c>
      <c r="C65" s="78" t="s">
        <v>231</v>
      </c>
      <c r="D65" s="79" t="s">
        <v>2090</v>
      </c>
      <c r="E65" s="80" t="s">
        <v>2091</v>
      </c>
      <c r="F65" s="81" t="s">
        <v>220</v>
      </c>
      <c r="G65" s="82">
        <v>100</v>
      </c>
      <c r="H65" s="83">
        <v>151.1</v>
      </c>
      <c r="I65" s="282">
        <f t="shared" si="70"/>
        <v>15110</v>
      </c>
      <c r="J65" s="286"/>
      <c r="K65" s="287">
        <f t="shared" si="71"/>
        <v>0</v>
      </c>
      <c r="L65" s="286"/>
      <c r="M65" s="287">
        <f t="shared" si="72"/>
        <v>0</v>
      </c>
      <c r="N65" s="286"/>
      <c r="O65" s="287">
        <f t="shared" si="73"/>
        <v>0</v>
      </c>
      <c r="P65" s="286"/>
      <c r="Q65" s="287">
        <f t="shared" si="74"/>
        <v>0</v>
      </c>
      <c r="R65" s="286"/>
      <c r="S65" s="287">
        <f t="shared" si="75"/>
        <v>0</v>
      </c>
      <c r="T65" s="286"/>
      <c r="U65" s="287">
        <f t="shared" si="76"/>
        <v>0</v>
      </c>
      <c r="V65" s="286"/>
      <c r="W65" s="287">
        <f t="shared" si="77"/>
        <v>0</v>
      </c>
      <c r="X65" s="286"/>
      <c r="Y65" s="287">
        <f t="shared" si="78"/>
        <v>0</v>
      </c>
      <c r="Z65" s="286"/>
      <c r="AA65" s="287">
        <f t="shared" si="79"/>
        <v>0</v>
      </c>
      <c r="AB65" s="286"/>
      <c r="AC65" s="287">
        <f t="shared" si="80"/>
        <v>0</v>
      </c>
      <c r="AD65" s="286"/>
      <c r="AE65" s="287">
        <f t="shared" si="81"/>
        <v>0</v>
      </c>
      <c r="AF65" s="286"/>
      <c r="AG65" s="287">
        <f t="shared" si="82"/>
        <v>0</v>
      </c>
      <c r="AH65" s="286"/>
      <c r="AI65" s="287">
        <f t="shared" si="83"/>
        <v>0</v>
      </c>
      <c r="AJ65" s="286"/>
      <c r="AK65" s="287">
        <f t="shared" si="84"/>
        <v>0</v>
      </c>
      <c r="AL65" s="286"/>
      <c r="AM65" s="287">
        <f t="shared" si="85"/>
        <v>0</v>
      </c>
      <c r="AN65" s="286"/>
      <c r="AO65" s="287">
        <f t="shared" si="86"/>
        <v>0</v>
      </c>
      <c r="AP65" s="286"/>
      <c r="AQ65" s="287">
        <f t="shared" si="87"/>
        <v>0</v>
      </c>
      <c r="AR65" s="286">
        <f t="shared" si="88"/>
        <v>0</v>
      </c>
      <c r="AS65" s="287">
        <f t="shared" si="89"/>
        <v>0</v>
      </c>
      <c r="AT65" s="286">
        <f t="shared" si="90"/>
        <v>100</v>
      </c>
      <c r="AU65" s="458">
        <f t="shared" si="91"/>
        <v>15110</v>
      </c>
      <c r="AV65" s="496">
        <f t="shared" si="92"/>
        <v>1</v>
      </c>
    </row>
    <row r="66" spans="1:48" s="1" customFormat="1" ht="30" customHeight="1" x14ac:dyDescent="0.2">
      <c r="A66"/>
      <c r="B66" s="281" t="s">
        <v>347</v>
      </c>
      <c r="C66" s="78" t="s">
        <v>231</v>
      </c>
      <c r="D66" s="79" t="s">
        <v>2092</v>
      </c>
      <c r="E66" s="80" t="s">
        <v>2093</v>
      </c>
      <c r="F66" s="81" t="s">
        <v>220</v>
      </c>
      <c r="G66" s="82">
        <v>20</v>
      </c>
      <c r="H66" s="83">
        <v>9342.5</v>
      </c>
      <c r="I66" s="282">
        <f t="shared" si="70"/>
        <v>186850</v>
      </c>
      <c r="J66" s="286"/>
      <c r="K66" s="287">
        <f t="shared" si="71"/>
        <v>0</v>
      </c>
      <c r="L66" s="286"/>
      <c r="M66" s="287">
        <f t="shared" si="72"/>
        <v>0</v>
      </c>
      <c r="N66" s="286"/>
      <c r="O66" s="287">
        <f t="shared" si="73"/>
        <v>0</v>
      </c>
      <c r="P66" s="286"/>
      <c r="Q66" s="287">
        <f t="shared" si="74"/>
        <v>0</v>
      </c>
      <c r="R66" s="286"/>
      <c r="S66" s="287">
        <f t="shared" si="75"/>
        <v>0</v>
      </c>
      <c r="T66" s="286"/>
      <c r="U66" s="287">
        <f t="shared" si="76"/>
        <v>0</v>
      </c>
      <c r="V66" s="286"/>
      <c r="W66" s="287">
        <f t="shared" si="77"/>
        <v>0</v>
      </c>
      <c r="X66" s="286"/>
      <c r="Y66" s="287">
        <f t="shared" si="78"/>
        <v>0</v>
      </c>
      <c r="Z66" s="286"/>
      <c r="AA66" s="287">
        <f t="shared" si="79"/>
        <v>0</v>
      </c>
      <c r="AB66" s="286"/>
      <c r="AC66" s="287">
        <f t="shared" si="80"/>
        <v>0</v>
      </c>
      <c r="AD66" s="286"/>
      <c r="AE66" s="287">
        <f t="shared" si="81"/>
        <v>0</v>
      </c>
      <c r="AF66" s="286"/>
      <c r="AG66" s="287">
        <f t="shared" si="82"/>
        <v>0</v>
      </c>
      <c r="AH66" s="286"/>
      <c r="AI66" s="287">
        <f t="shared" si="83"/>
        <v>0</v>
      </c>
      <c r="AJ66" s="286"/>
      <c r="AK66" s="287">
        <f t="shared" si="84"/>
        <v>0</v>
      </c>
      <c r="AL66" s="286"/>
      <c r="AM66" s="287">
        <f t="shared" si="85"/>
        <v>0</v>
      </c>
      <c r="AN66" s="286"/>
      <c r="AO66" s="287">
        <f t="shared" si="86"/>
        <v>0</v>
      </c>
      <c r="AP66" s="286"/>
      <c r="AQ66" s="287">
        <f t="shared" si="87"/>
        <v>0</v>
      </c>
      <c r="AR66" s="286">
        <f t="shared" si="88"/>
        <v>0</v>
      </c>
      <c r="AS66" s="287">
        <f t="shared" si="89"/>
        <v>0</v>
      </c>
      <c r="AT66" s="286">
        <f t="shared" si="90"/>
        <v>20</v>
      </c>
      <c r="AU66" s="458">
        <f t="shared" si="91"/>
        <v>186850</v>
      </c>
      <c r="AV66" s="496">
        <f t="shared" si="92"/>
        <v>1</v>
      </c>
    </row>
    <row r="67" spans="1:48" s="1" customFormat="1" ht="30" customHeight="1" x14ac:dyDescent="0.2">
      <c r="A67"/>
      <c r="B67" s="281" t="s">
        <v>353</v>
      </c>
      <c r="C67" s="78" t="s">
        <v>231</v>
      </c>
      <c r="D67" s="79" t="s">
        <v>2094</v>
      </c>
      <c r="E67" s="80" t="s">
        <v>2095</v>
      </c>
      <c r="F67" s="81" t="s">
        <v>220</v>
      </c>
      <c r="G67" s="82">
        <v>60</v>
      </c>
      <c r="H67" s="83">
        <v>4726.1000000000004</v>
      </c>
      <c r="I67" s="282">
        <f t="shared" si="70"/>
        <v>283566</v>
      </c>
      <c r="J67" s="286"/>
      <c r="K67" s="287">
        <f t="shared" si="71"/>
        <v>0</v>
      </c>
      <c r="L67" s="286"/>
      <c r="M67" s="287">
        <f t="shared" si="72"/>
        <v>0</v>
      </c>
      <c r="N67" s="286"/>
      <c r="O67" s="287">
        <f t="shared" si="73"/>
        <v>0</v>
      </c>
      <c r="P67" s="286"/>
      <c r="Q67" s="287">
        <f t="shared" si="74"/>
        <v>0</v>
      </c>
      <c r="R67" s="286"/>
      <c r="S67" s="287">
        <f t="shared" si="75"/>
        <v>0</v>
      </c>
      <c r="T67" s="286"/>
      <c r="U67" s="287">
        <f t="shared" si="76"/>
        <v>0</v>
      </c>
      <c r="V67" s="286"/>
      <c r="W67" s="287">
        <f t="shared" si="77"/>
        <v>0</v>
      </c>
      <c r="X67" s="286"/>
      <c r="Y67" s="287">
        <f t="shared" si="78"/>
        <v>0</v>
      </c>
      <c r="Z67" s="286"/>
      <c r="AA67" s="287">
        <f t="shared" si="79"/>
        <v>0</v>
      </c>
      <c r="AB67" s="286"/>
      <c r="AC67" s="287">
        <f t="shared" si="80"/>
        <v>0</v>
      </c>
      <c r="AD67" s="286"/>
      <c r="AE67" s="287">
        <f t="shared" si="81"/>
        <v>0</v>
      </c>
      <c r="AF67" s="286"/>
      <c r="AG67" s="287">
        <f t="shared" si="82"/>
        <v>0</v>
      </c>
      <c r="AH67" s="286"/>
      <c r="AI67" s="287">
        <f t="shared" si="83"/>
        <v>0</v>
      </c>
      <c r="AJ67" s="286"/>
      <c r="AK67" s="287">
        <f t="shared" si="84"/>
        <v>0</v>
      </c>
      <c r="AL67" s="286"/>
      <c r="AM67" s="287">
        <f t="shared" si="85"/>
        <v>0</v>
      </c>
      <c r="AN67" s="286"/>
      <c r="AO67" s="287">
        <f t="shared" si="86"/>
        <v>0</v>
      </c>
      <c r="AP67" s="286"/>
      <c r="AQ67" s="287">
        <f t="shared" si="87"/>
        <v>0</v>
      </c>
      <c r="AR67" s="286">
        <f t="shared" si="88"/>
        <v>0</v>
      </c>
      <c r="AS67" s="287">
        <f t="shared" si="89"/>
        <v>0</v>
      </c>
      <c r="AT67" s="286">
        <f t="shared" si="90"/>
        <v>60</v>
      </c>
      <c r="AU67" s="458">
        <f t="shared" si="91"/>
        <v>283566</v>
      </c>
      <c r="AV67" s="496">
        <f t="shared" si="92"/>
        <v>1</v>
      </c>
    </row>
    <row r="68" spans="1:48" s="1" customFormat="1" ht="30" customHeight="1" x14ac:dyDescent="0.2">
      <c r="A68"/>
      <c r="B68" s="281" t="s">
        <v>360</v>
      </c>
      <c r="C68" s="78" t="s">
        <v>231</v>
      </c>
      <c r="D68" s="79" t="s">
        <v>2096</v>
      </c>
      <c r="E68" s="80" t="s">
        <v>1879</v>
      </c>
      <c r="F68" s="81" t="s">
        <v>220</v>
      </c>
      <c r="G68" s="82">
        <v>50</v>
      </c>
      <c r="H68" s="83">
        <v>50</v>
      </c>
      <c r="I68" s="282">
        <f t="shared" si="70"/>
        <v>2500</v>
      </c>
      <c r="J68" s="286"/>
      <c r="K68" s="287">
        <f t="shared" si="71"/>
        <v>0</v>
      </c>
      <c r="L68" s="286"/>
      <c r="M68" s="287">
        <f t="shared" si="72"/>
        <v>0</v>
      </c>
      <c r="N68" s="286"/>
      <c r="O68" s="287">
        <f t="shared" si="73"/>
        <v>0</v>
      </c>
      <c r="P68" s="286"/>
      <c r="Q68" s="287">
        <f t="shared" si="74"/>
        <v>0</v>
      </c>
      <c r="R68" s="286"/>
      <c r="S68" s="287">
        <f t="shared" si="75"/>
        <v>0</v>
      </c>
      <c r="T68" s="286"/>
      <c r="U68" s="287">
        <f t="shared" si="76"/>
        <v>0</v>
      </c>
      <c r="V68" s="286"/>
      <c r="W68" s="287">
        <f t="shared" si="77"/>
        <v>0</v>
      </c>
      <c r="X68" s="286"/>
      <c r="Y68" s="287">
        <f t="shared" si="78"/>
        <v>0</v>
      </c>
      <c r="Z68" s="286"/>
      <c r="AA68" s="287">
        <f t="shared" si="79"/>
        <v>0</v>
      </c>
      <c r="AB68" s="286"/>
      <c r="AC68" s="287">
        <f t="shared" si="80"/>
        <v>0</v>
      </c>
      <c r="AD68" s="286"/>
      <c r="AE68" s="287">
        <f t="shared" si="81"/>
        <v>0</v>
      </c>
      <c r="AF68" s="286"/>
      <c r="AG68" s="287">
        <f t="shared" si="82"/>
        <v>0</v>
      </c>
      <c r="AH68" s="286"/>
      <c r="AI68" s="287">
        <f t="shared" si="83"/>
        <v>0</v>
      </c>
      <c r="AJ68" s="286"/>
      <c r="AK68" s="287">
        <f t="shared" si="84"/>
        <v>0</v>
      </c>
      <c r="AL68" s="286"/>
      <c r="AM68" s="287">
        <f t="shared" si="85"/>
        <v>0</v>
      </c>
      <c r="AN68" s="286"/>
      <c r="AO68" s="287">
        <f t="shared" si="86"/>
        <v>0</v>
      </c>
      <c r="AP68" s="286"/>
      <c r="AQ68" s="287">
        <f t="shared" si="87"/>
        <v>0</v>
      </c>
      <c r="AR68" s="286">
        <f t="shared" si="88"/>
        <v>0</v>
      </c>
      <c r="AS68" s="287">
        <f t="shared" si="89"/>
        <v>0</v>
      </c>
      <c r="AT68" s="286">
        <f t="shared" si="90"/>
        <v>50</v>
      </c>
      <c r="AU68" s="458">
        <f t="shared" si="91"/>
        <v>2500</v>
      </c>
      <c r="AV68" s="496">
        <f t="shared" si="92"/>
        <v>1</v>
      </c>
    </row>
    <row r="69" spans="1:48" s="1" customFormat="1" ht="30" customHeight="1" thickBot="1" x14ac:dyDescent="0.25">
      <c r="A69"/>
      <c r="B69" s="281" t="s">
        <v>365</v>
      </c>
      <c r="C69" s="78" t="s">
        <v>231</v>
      </c>
      <c r="D69" s="79" t="s">
        <v>2097</v>
      </c>
      <c r="E69" s="80" t="s">
        <v>1881</v>
      </c>
      <c r="F69" s="81" t="s">
        <v>220</v>
      </c>
      <c r="G69" s="82">
        <v>50</v>
      </c>
      <c r="H69" s="83">
        <v>58.7</v>
      </c>
      <c r="I69" s="282">
        <f t="shared" si="70"/>
        <v>2935</v>
      </c>
      <c r="J69" s="286"/>
      <c r="K69" s="287">
        <f t="shared" si="71"/>
        <v>0</v>
      </c>
      <c r="L69" s="286"/>
      <c r="M69" s="287">
        <f t="shared" si="72"/>
        <v>0</v>
      </c>
      <c r="N69" s="286"/>
      <c r="O69" s="287">
        <f t="shared" si="73"/>
        <v>0</v>
      </c>
      <c r="P69" s="286"/>
      <c r="Q69" s="287">
        <f t="shared" si="74"/>
        <v>0</v>
      </c>
      <c r="R69" s="286"/>
      <c r="S69" s="287">
        <f t="shared" si="75"/>
        <v>0</v>
      </c>
      <c r="T69" s="286"/>
      <c r="U69" s="287">
        <f t="shared" si="76"/>
        <v>0</v>
      </c>
      <c r="V69" s="286"/>
      <c r="W69" s="287">
        <f t="shared" si="77"/>
        <v>0</v>
      </c>
      <c r="X69" s="286"/>
      <c r="Y69" s="287">
        <f t="shared" si="78"/>
        <v>0</v>
      </c>
      <c r="Z69" s="286"/>
      <c r="AA69" s="287">
        <f t="shared" si="79"/>
        <v>0</v>
      </c>
      <c r="AB69" s="286"/>
      <c r="AC69" s="287">
        <f t="shared" si="80"/>
        <v>0</v>
      </c>
      <c r="AD69" s="286"/>
      <c r="AE69" s="287">
        <f t="shared" si="81"/>
        <v>0</v>
      </c>
      <c r="AF69" s="286"/>
      <c r="AG69" s="287">
        <f t="shared" si="82"/>
        <v>0</v>
      </c>
      <c r="AH69" s="286"/>
      <c r="AI69" s="287">
        <f t="shared" si="83"/>
        <v>0</v>
      </c>
      <c r="AJ69" s="286"/>
      <c r="AK69" s="287">
        <f t="shared" si="84"/>
        <v>0</v>
      </c>
      <c r="AL69" s="286"/>
      <c r="AM69" s="287">
        <f t="shared" si="85"/>
        <v>0</v>
      </c>
      <c r="AN69" s="286"/>
      <c r="AO69" s="287">
        <f t="shared" si="86"/>
        <v>0</v>
      </c>
      <c r="AP69" s="286"/>
      <c r="AQ69" s="287">
        <f t="shared" si="87"/>
        <v>0</v>
      </c>
      <c r="AR69" s="286">
        <f t="shared" si="88"/>
        <v>0</v>
      </c>
      <c r="AS69" s="287">
        <f t="shared" si="89"/>
        <v>0</v>
      </c>
      <c r="AT69" s="286">
        <f t="shared" si="90"/>
        <v>50</v>
      </c>
      <c r="AU69" s="458">
        <f t="shared" si="91"/>
        <v>2935</v>
      </c>
      <c r="AV69" s="496">
        <f t="shared" si="92"/>
        <v>1</v>
      </c>
    </row>
    <row r="70" spans="1:48" s="1" customFormat="1" ht="30" customHeight="1" thickBot="1" x14ac:dyDescent="0.25">
      <c r="A70"/>
      <c r="B70" s="285"/>
      <c r="C70" s="219"/>
      <c r="D70" s="219"/>
      <c r="E70" s="219"/>
      <c r="F70" s="219"/>
      <c r="G70" s="219"/>
      <c r="H70" s="219"/>
      <c r="I70" s="208"/>
      <c r="J70" s="757" t="s">
        <v>2350</v>
      </c>
      <c r="K70" s="758"/>
      <c r="L70" s="761" t="s">
        <v>2351</v>
      </c>
      <c r="M70" s="758"/>
      <c r="N70" s="757" t="s">
        <v>2352</v>
      </c>
      <c r="O70" s="758"/>
      <c r="P70" s="757" t="s">
        <v>2353</v>
      </c>
      <c r="Q70" s="758"/>
      <c r="R70" s="757" t="s">
        <v>2354</v>
      </c>
      <c r="S70" s="758"/>
      <c r="T70" s="757" t="s">
        <v>2355</v>
      </c>
      <c r="U70" s="758"/>
      <c r="V70" s="757" t="s">
        <v>2356</v>
      </c>
      <c r="W70" s="758"/>
      <c r="X70" s="757" t="s">
        <v>2357</v>
      </c>
      <c r="Y70" s="758"/>
      <c r="Z70" s="757" t="s">
        <v>2358</v>
      </c>
      <c r="AA70" s="758"/>
      <c r="AB70" s="757" t="s">
        <v>2359</v>
      </c>
      <c r="AC70" s="758"/>
      <c r="AD70" s="757" t="s">
        <v>2360</v>
      </c>
      <c r="AE70" s="758"/>
      <c r="AF70" s="757" t="s">
        <v>2361</v>
      </c>
      <c r="AG70" s="758"/>
      <c r="AH70" s="757" t="s">
        <v>2362</v>
      </c>
      <c r="AI70" s="758"/>
      <c r="AJ70" s="757" t="s">
        <v>2363</v>
      </c>
      <c r="AK70" s="758"/>
      <c r="AL70" s="757" t="s">
        <v>2364</v>
      </c>
      <c r="AM70" s="758"/>
      <c r="AN70" s="757" t="s">
        <v>2365</v>
      </c>
      <c r="AO70" s="758"/>
      <c r="AP70" s="757" t="s">
        <v>2366</v>
      </c>
      <c r="AQ70" s="758"/>
      <c r="AR70" s="757" t="s">
        <v>2367</v>
      </c>
      <c r="AS70" s="758"/>
      <c r="AT70" s="757" t="s">
        <v>2368</v>
      </c>
      <c r="AU70" s="769"/>
      <c r="AV70" s="449" t="s">
        <v>2369</v>
      </c>
    </row>
    <row r="71" spans="1:48" ht="30" customHeight="1" thickBot="1" x14ac:dyDescent="0.25">
      <c r="B71" s="292"/>
      <c r="C71" s="220"/>
      <c r="D71" s="220"/>
      <c r="E71" s="220"/>
      <c r="F71" s="220"/>
      <c r="G71" s="220"/>
      <c r="H71" s="232"/>
      <c r="I71" s="293"/>
      <c r="J71" s="184" t="s">
        <v>66</v>
      </c>
      <c r="K71" s="185" t="s">
        <v>2370</v>
      </c>
      <c r="L71" s="184" t="s">
        <v>66</v>
      </c>
      <c r="M71" s="185" t="s">
        <v>2370</v>
      </c>
      <c r="N71" s="184" t="s">
        <v>66</v>
      </c>
      <c r="O71" s="185" t="s">
        <v>2370</v>
      </c>
      <c r="P71" s="184" t="s">
        <v>66</v>
      </c>
      <c r="Q71" s="185" t="s">
        <v>2370</v>
      </c>
      <c r="R71" s="184" t="s">
        <v>66</v>
      </c>
      <c r="S71" s="185" t="s">
        <v>2370</v>
      </c>
      <c r="T71" s="184" t="s">
        <v>66</v>
      </c>
      <c r="U71" s="185" t="s">
        <v>2370</v>
      </c>
      <c r="V71" s="184" t="s">
        <v>66</v>
      </c>
      <c r="W71" s="185" t="s">
        <v>2370</v>
      </c>
      <c r="X71" s="184" t="s">
        <v>66</v>
      </c>
      <c r="Y71" s="185" t="s">
        <v>2370</v>
      </c>
      <c r="Z71" s="184" t="s">
        <v>66</v>
      </c>
      <c r="AA71" s="185" t="s">
        <v>2370</v>
      </c>
      <c r="AB71" s="184" t="s">
        <v>66</v>
      </c>
      <c r="AC71" s="185" t="s">
        <v>2370</v>
      </c>
      <c r="AD71" s="184" t="s">
        <v>66</v>
      </c>
      <c r="AE71" s="185" t="s">
        <v>2370</v>
      </c>
      <c r="AF71" s="184" t="s">
        <v>66</v>
      </c>
      <c r="AG71" s="185" t="s">
        <v>2370</v>
      </c>
      <c r="AH71" s="184" t="s">
        <v>66</v>
      </c>
      <c r="AI71" s="185" t="s">
        <v>2370</v>
      </c>
      <c r="AJ71" s="184" t="s">
        <v>66</v>
      </c>
      <c r="AK71" s="185" t="s">
        <v>2370</v>
      </c>
      <c r="AL71" s="184" t="s">
        <v>66</v>
      </c>
      <c r="AM71" s="185" t="s">
        <v>2370</v>
      </c>
      <c r="AN71" s="184" t="s">
        <v>66</v>
      </c>
      <c r="AO71" s="185" t="s">
        <v>2370</v>
      </c>
      <c r="AP71" s="184" t="s">
        <v>66</v>
      </c>
      <c r="AQ71" s="185" t="s">
        <v>2370</v>
      </c>
      <c r="AR71" s="184" t="s">
        <v>66</v>
      </c>
      <c r="AS71" s="185" t="s">
        <v>2370</v>
      </c>
      <c r="AT71" s="184" t="s">
        <v>66</v>
      </c>
      <c r="AU71" s="448" t="s">
        <v>2370</v>
      </c>
      <c r="AV71" s="497"/>
    </row>
    <row r="72" spans="1:48" ht="30" customHeight="1" thickBot="1" x14ac:dyDescent="0.35">
      <c r="B72" s="242"/>
      <c r="C72" s="243" t="s">
        <v>26</v>
      </c>
      <c r="D72" s="244" t="s">
        <v>2098</v>
      </c>
      <c r="E72" s="244" t="s">
        <v>1197</v>
      </c>
      <c r="F72" s="42"/>
      <c r="G72" s="42"/>
      <c r="H72" s="245"/>
      <c r="I72" s="246">
        <f>BJ196</f>
        <v>214754.40000000005</v>
      </c>
      <c r="J72" s="188"/>
      <c r="K72" s="188">
        <f>K73+K74+K75+K76+K77+K78+K79+K80+K81</f>
        <v>0</v>
      </c>
      <c r="L72" s="188"/>
      <c r="M72" s="188">
        <f>M73+M74+M75+M76+M77+M78+M79+M80+M81</f>
        <v>0</v>
      </c>
      <c r="N72" s="188"/>
      <c r="O72" s="188">
        <f>O73+O74+O75+O76+O77+O78+O79+O80+O81</f>
        <v>0</v>
      </c>
      <c r="P72" s="188"/>
      <c r="Q72" s="188">
        <f>Q73+Q74+Q75+Q76+Q77+Q78+Q79+Q80+Q81</f>
        <v>0</v>
      </c>
      <c r="R72" s="188"/>
      <c r="S72" s="188">
        <f>S73+S74+S75+S76+S77+S78+S79+S80+S81</f>
        <v>0</v>
      </c>
      <c r="T72" s="188"/>
      <c r="U72" s="188">
        <f>U73+U74+U75+U76+U77+U78+U79+U80+U81</f>
        <v>0</v>
      </c>
      <c r="V72" s="188"/>
      <c r="W72" s="188">
        <f>W73+W74+W75+W76+W77+W78+W79+W80+W81</f>
        <v>0</v>
      </c>
      <c r="X72" s="188"/>
      <c r="Y72" s="188">
        <f>Y73+Y74+Y75+Y76+Y77+Y78+Y79+Y80+Y81</f>
        <v>0</v>
      </c>
      <c r="Z72" s="188"/>
      <c r="AA72" s="188">
        <f>AA73+AA74+AA75+AA76+AA77+AA78+AA79+AA80+AA81</f>
        <v>0</v>
      </c>
      <c r="AB72" s="188"/>
      <c r="AC72" s="188">
        <f>AC73+AC74+AC75+AC76+AC77+AC78+AC79+AC80+AC81</f>
        <v>0</v>
      </c>
      <c r="AD72" s="188"/>
      <c r="AE72" s="188">
        <f>AE73+AE74+AE75+AE76+AE77+AE78+AE79+AE80+AE81</f>
        <v>0</v>
      </c>
      <c r="AF72" s="188"/>
      <c r="AG72" s="188">
        <f>AG73+AG74+AG75+AG76+AG77+AG78+AG79+AG80+AG81</f>
        <v>0</v>
      </c>
      <c r="AH72" s="188"/>
      <c r="AI72" s="188">
        <f>AI73+AI74+AI75+AI76+AI77+AI78+AI79+AI80+AI81</f>
        <v>0</v>
      </c>
      <c r="AJ72" s="188"/>
      <c r="AK72" s="188">
        <f>AK73+AK74+AK75+AK76+AK77+AK78+AK79+AK80+AK81</f>
        <v>0</v>
      </c>
      <c r="AL72" s="188"/>
      <c r="AM72" s="188">
        <f>AM73+AM74+AM75+AM76+AM77+AM78+AM79+AM80+AM81</f>
        <v>0</v>
      </c>
      <c r="AN72" s="188"/>
      <c r="AO72" s="188">
        <f>AO73+AO74+AO75+AO76+AO77+AO78+AO79+AO80+AO81</f>
        <v>0</v>
      </c>
      <c r="AP72" s="188"/>
      <c r="AQ72" s="188">
        <f>AQ73+AQ74+AQ75+AQ76+AQ77+AQ78+AQ79+AQ80+AQ81</f>
        <v>0</v>
      </c>
      <c r="AR72" s="188"/>
      <c r="AS72" s="188">
        <f>AS73+AS74+AS75+AS76+AS77+AS78+AS79+AS80+AS81</f>
        <v>0</v>
      </c>
      <c r="AT72" s="188"/>
      <c r="AU72" s="447">
        <f>AU73+AU74+AU75+AU76+AU77+AU78+AU79+AU80+AU81</f>
        <v>214754.40000000005</v>
      </c>
      <c r="AV72" s="475">
        <f t="shared" si="0"/>
        <v>1</v>
      </c>
    </row>
    <row r="73" spans="1:48" ht="30" customHeight="1" x14ac:dyDescent="0.2">
      <c r="B73" s="283" t="s">
        <v>370</v>
      </c>
      <c r="C73" s="48" t="s">
        <v>80</v>
      </c>
      <c r="D73" s="49" t="s">
        <v>2099</v>
      </c>
      <c r="E73" s="50" t="s">
        <v>2100</v>
      </c>
      <c r="F73" s="51" t="s">
        <v>728</v>
      </c>
      <c r="G73" s="52">
        <v>1</v>
      </c>
      <c r="H73" s="53">
        <v>25740.3</v>
      </c>
      <c r="I73" s="284">
        <f t="shared" ref="I73:I81" si="93">ROUND(H73*G73,2)</f>
        <v>25740.3</v>
      </c>
      <c r="J73" s="286"/>
      <c r="K73" s="287">
        <f t="shared" ref="K73:K81" si="94">ROUND(J73*$H73,2)</f>
        <v>0</v>
      </c>
      <c r="L73" s="286"/>
      <c r="M73" s="287">
        <f t="shared" ref="M73:M81" si="95">ROUND(L73*$H73,2)</f>
        <v>0</v>
      </c>
      <c r="N73" s="286"/>
      <c r="O73" s="287">
        <f t="shared" ref="O73:O81" si="96">ROUND(N73*$H73,2)</f>
        <v>0</v>
      </c>
      <c r="P73" s="286"/>
      <c r="Q73" s="287">
        <f t="shared" ref="Q73:Q81" si="97">ROUND(P73*$H73,2)</f>
        <v>0</v>
      </c>
      <c r="R73" s="286"/>
      <c r="S73" s="287">
        <f t="shared" ref="S73:S81" si="98">ROUND(R73*$H73,2)</f>
        <v>0</v>
      </c>
      <c r="T73" s="286"/>
      <c r="U73" s="287">
        <f t="shared" ref="U73:U81" si="99">ROUND(T73*$H73,2)</f>
        <v>0</v>
      </c>
      <c r="V73" s="286"/>
      <c r="W73" s="287">
        <f t="shared" ref="W73:W81" si="100">ROUND(V73*$H73,2)</f>
        <v>0</v>
      </c>
      <c r="X73" s="286"/>
      <c r="Y73" s="287">
        <f t="shared" ref="Y73:Y81" si="101">ROUND(X73*$H73,2)</f>
        <v>0</v>
      </c>
      <c r="Z73" s="286"/>
      <c r="AA73" s="287">
        <f t="shared" ref="AA73:AA81" si="102">ROUND(Z73*$H73,2)</f>
        <v>0</v>
      </c>
      <c r="AB73" s="286"/>
      <c r="AC73" s="287">
        <f t="shared" ref="AC73:AC81" si="103">ROUND(AB73*$H73,2)</f>
        <v>0</v>
      </c>
      <c r="AD73" s="286"/>
      <c r="AE73" s="287">
        <f t="shared" ref="AE73:AE81" si="104">ROUND(AD73*$H73,2)</f>
        <v>0</v>
      </c>
      <c r="AF73" s="286"/>
      <c r="AG73" s="287">
        <f t="shared" ref="AG73:AG81" si="105">ROUND(AF73*$H73,2)</f>
        <v>0</v>
      </c>
      <c r="AH73" s="286"/>
      <c r="AI73" s="287">
        <f t="shared" ref="AI73:AI81" si="106">ROUND(AH73*$H73,2)</f>
        <v>0</v>
      </c>
      <c r="AJ73" s="286"/>
      <c r="AK73" s="287">
        <f t="shared" ref="AK73:AK81" si="107">ROUND(AJ73*$H73,2)</f>
        <v>0</v>
      </c>
      <c r="AL73" s="286"/>
      <c r="AM73" s="287">
        <f t="shared" ref="AM73:AM81" si="108">ROUND(AL73*$H73,2)</f>
        <v>0</v>
      </c>
      <c r="AN73" s="286"/>
      <c r="AO73" s="287">
        <f t="shared" ref="AO73:AO81" si="109">ROUND(AN73*$H73,2)</f>
        <v>0</v>
      </c>
      <c r="AP73" s="286"/>
      <c r="AQ73" s="287">
        <f t="shared" ref="AQ73:AQ81" si="110">ROUND(AP73*$H73,2)</f>
        <v>0</v>
      </c>
      <c r="AR73" s="286">
        <f t="shared" ref="AR73:AR81" si="111">SUM(J73,L73,N73,P73,R73,T73,V73,X73,Z73,AB73,AD73,AF73,AH73,AJ73,AL73,AN73,AP73)</f>
        <v>0</v>
      </c>
      <c r="AS73" s="287">
        <f t="shared" ref="AS73:AS81" si="112">AR73*$H73</f>
        <v>0</v>
      </c>
      <c r="AT73" s="286">
        <f t="shared" ref="AT73:AT81" si="113">$G73-AR73</f>
        <v>1</v>
      </c>
      <c r="AU73" s="458">
        <f t="shared" ref="AU73:AU81" si="114">AT73*$H73</f>
        <v>25740.3</v>
      </c>
      <c r="AV73" s="496">
        <f t="shared" ref="AV73:AV81" si="115">AU73/I73</f>
        <v>1</v>
      </c>
    </row>
    <row r="74" spans="1:48" ht="30" customHeight="1" x14ac:dyDescent="0.2">
      <c r="B74" s="283" t="s">
        <v>377</v>
      </c>
      <c r="C74" s="48" t="s">
        <v>80</v>
      </c>
      <c r="D74" s="49" t="s">
        <v>2101</v>
      </c>
      <c r="E74" s="50" t="s">
        <v>1892</v>
      </c>
      <c r="F74" s="51" t="s">
        <v>728</v>
      </c>
      <c r="G74" s="52">
        <v>1</v>
      </c>
      <c r="H74" s="53">
        <v>38500.199999999997</v>
      </c>
      <c r="I74" s="284">
        <f t="shared" si="93"/>
        <v>38500.199999999997</v>
      </c>
      <c r="J74" s="286"/>
      <c r="K74" s="287">
        <f t="shared" si="94"/>
        <v>0</v>
      </c>
      <c r="L74" s="286"/>
      <c r="M74" s="287">
        <f t="shared" si="95"/>
        <v>0</v>
      </c>
      <c r="N74" s="286"/>
      <c r="O74" s="287">
        <f t="shared" si="96"/>
        <v>0</v>
      </c>
      <c r="P74" s="286"/>
      <c r="Q74" s="287">
        <f t="shared" si="97"/>
        <v>0</v>
      </c>
      <c r="R74" s="286"/>
      <c r="S74" s="287">
        <f t="shared" si="98"/>
        <v>0</v>
      </c>
      <c r="T74" s="286"/>
      <c r="U74" s="287">
        <f t="shared" si="99"/>
        <v>0</v>
      </c>
      <c r="V74" s="286"/>
      <c r="W74" s="287">
        <f t="shared" si="100"/>
        <v>0</v>
      </c>
      <c r="X74" s="286"/>
      <c r="Y74" s="287">
        <f t="shared" si="101"/>
        <v>0</v>
      </c>
      <c r="Z74" s="286"/>
      <c r="AA74" s="287">
        <f t="shared" si="102"/>
        <v>0</v>
      </c>
      <c r="AB74" s="286"/>
      <c r="AC74" s="287">
        <f t="shared" si="103"/>
        <v>0</v>
      </c>
      <c r="AD74" s="286"/>
      <c r="AE74" s="287">
        <f t="shared" si="104"/>
        <v>0</v>
      </c>
      <c r="AF74" s="286"/>
      <c r="AG74" s="287">
        <f t="shared" si="105"/>
        <v>0</v>
      </c>
      <c r="AH74" s="286"/>
      <c r="AI74" s="287">
        <f t="shared" si="106"/>
        <v>0</v>
      </c>
      <c r="AJ74" s="286"/>
      <c r="AK74" s="287">
        <f t="shared" si="107"/>
        <v>0</v>
      </c>
      <c r="AL74" s="286"/>
      <c r="AM74" s="287">
        <f t="shared" si="108"/>
        <v>0</v>
      </c>
      <c r="AN74" s="286"/>
      <c r="AO74" s="287">
        <f t="shared" si="109"/>
        <v>0</v>
      </c>
      <c r="AP74" s="286"/>
      <c r="AQ74" s="287">
        <f t="shared" si="110"/>
        <v>0</v>
      </c>
      <c r="AR74" s="286">
        <f t="shared" si="111"/>
        <v>0</v>
      </c>
      <c r="AS74" s="287">
        <f t="shared" si="112"/>
        <v>0</v>
      </c>
      <c r="AT74" s="286">
        <f t="shared" si="113"/>
        <v>1</v>
      </c>
      <c r="AU74" s="458">
        <f t="shared" si="114"/>
        <v>38500.199999999997</v>
      </c>
      <c r="AV74" s="496">
        <f t="shared" si="115"/>
        <v>1</v>
      </c>
    </row>
    <row r="75" spans="1:48" ht="30" customHeight="1" x14ac:dyDescent="0.2">
      <c r="B75" s="283" t="s">
        <v>382</v>
      </c>
      <c r="C75" s="48" t="s">
        <v>80</v>
      </c>
      <c r="D75" s="49" t="s">
        <v>2102</v>
      </c>
      <c r="E75" s="50" t="s">
        <v>1894</v>
      </c>
      <c r="F75" s="51" t="s">
        <v>728</v>
      </c>
      <c r="G75" s="52">
        <v>1</v>
      </c>
      <c r="H75" s="53">
        <v>4665.3</v>
      </c>
      <c r="I75" s="284">
        <f t="shared" si="93"/>
        <v>4665.3</v>
      </c>
      <c r="J75" s="286"/>
      <c r="K75" s="287">
        <f t="shared" si="94"/>
        <v>0</v>
      </c>
      <c r="L75" s="286"/>
      <c r="M75" s="287">
        <f t="shared" si="95"/>
        <v>0</v>
      </c>
      <c r="N75" s="286"/>
      <c r="O75" s="287">
        <f t="shared" si="96"/>
        <v>0</v>
      </c>
      <c r="P75" s="286"/>
      <c r="Q75" s="287">
        <f t="shared" si="97"/>
        <v>0</v>
      </c>
      <c r="R75" s="286"/>
      <c r="S75" s="287">
        <f t="shared" si="98"/>
        <v>0</v>
      </c>
      <c r="T75" s="286"/>
      <c r="U75" s="287">
        <f t="shared" si="99"/>
        <v>0</v>
      </c>
      <c r="V75" s="286"/>
      <c r="W75" s="287">
        <f t="shared" si="100"/>
        <v>0</v>
      </c>
      <c r="X75" s="286"/>
      <c r="Y75" s="287">
        <f t="shared" si="101"/>
        <v>0</v>
      </c>
      <c r="Z75" s="286"/>
      <c r="AA75" s="287">
        <f t="shared" si="102"/>
        <v>0</v>
      </c>
      <c r="AB75" s="286"/>
      <c r="AC75" s="287">
        <f t="shared" si="103"/>
        <v>0</v>
      </c>
      <c r="AD75" s="286"/>
      <c r="AE75" s="287">
        <f t="shared" si="104"/>
        <v>0</v>
      </c>
      <c r="AF75" s="286"/>
      <c r="AG75" s="287">
        <f t="shared" si="105"/>
        <v>0</v>
      </c>
      <c r="AH75" s="286"/>
      <c r="AI75" s="287">
        <f t="shared" si="106"/>
        <v>0</v>
      </c>
      <c r="AJ75" s="286"/>
      <c r="AK75" s="287">
        <f t="shared" si="107"/>
        <v>0</v>
      </c>
      <c r="AL75" s="286"/>
      <c r="AM75" s="287">
        <f t="shared" si="108"/>
        <v>0</v>
      </c>
      <c r="AN75" s="286"/>
      <c r="AO75" s="287">
        <f t="shared" si="109"/>
        <v>0</v>
      </c>
      <c r="AP75" s="286"/>
      <c r="AQ75" s="287">
        <f t="shared" si="110"/>
        <v>0</v>
      </c>
      <c r="AR75" s="286">
        <f t="shared" si="111"/>
        <v>0</v>
      </c>
      <c r="AS75" s="287">
        <f t="shared" si="112"/>
        <v>0</v>
      </c>
      <c r="AT75" s="286">
        <f t="shared" si="113"/>
        <v>1</v>
      </c>
      <c r="AU75" s="458">
        <f t="shared" si="114"/>
        <v>4665.3</v>
      </c>
      <c r="AV75" s="496">
        <f t="shared" si="115"/>
        <v>1</v>
      </c>
    </row>
    <row r="76" spans="1:48" ht="30" customHeight="1" x14ac:dyDescent="0.2">
      <c r="B76" s="283" t="s">
        <v>393</v>
      </c>
      <c r="C76" s="48" t="s">
        <v>80</v>
      </c>
      <c r="D76" s="49" t="s">
        <v>2103</v>
      </c>
      <c r="E76" s="50" t="s">
        <v>1896</v>
      </c>
      <c r="F76" s="51" t="s">
        <v>728</v>
      </c>
      <c r="G76" s="52">
        <v>1</v>
      </c>
      <c r="H76" s="53">
        <v>23328.400000000001</v>
      </c>
      <c r="I76" s="284">
        <f t="shared" si="93"/>
        <v>23328.400000000001</v>
      </c>
      <c r="J76" s="286"/>
      <c r="K76" s="287">
        <f t="shared" si="94"/>
        <v>0</v>
      </c>
      <c r="L76" s="286"/>
      <c r="M76" s="287">
        <f t="shared" si="95"/>
        <v>0</v>
      </c>
      <c r="N76" s="286"/>
      <c r="O76" s="287">
        <f t="shared" si="96"/>
        <v>0</v>
      </c>
      <c r="P76" s="286"/>
      <c r="Q76" s="287">
        <f t="shared" si="97"/>
        <v>0</v>
      </c>
      <c r="R76" s="286"/>
      <c r="S76" s="287">
        <f t="shared" si="98"/>
        <v>0</v>
      </c>
      <c r="T76" s="286"/>
      <c r="U76" s="287">
        <f t="shared" si="99"/>
        <v>0</v>
      </c>
      <c r="V76" s="286"/>
      <c r="W76" s="287">
        <f t="shared" si="100"/>
        <v>0</v>
      </c>
      <c r="X76" s="286"/>
      <c r="Y76" s="287">
        <f t="shared" si="101"/>
        <v>0</v>
      </c>
      <c r="Z76" s="286"/>
      <c r="AA76" s="287">
        <f t="shared" si="102"/>
        <v>0</v>
      </c>
      <c r="AB76" s="286"/>
      <c r="AC76" s="287">
        <f t="shared" si="103"/>
        <v>0</v>
      </c>
      <c r="AD76" s="286"/>
      <c r="AE76" s="287">
        <f t="shared" si="104"/>
        <v>0</v>
      </c>
      <c r="AF76" s="286"/>
      <c r="AG76" s="287">
        <f t="shared" si="105"/>
        <v>0</v>
      </c>
      <c r="AH76" s="286"/>
      <c r="AI76" s="287">
        <f t="shared" si="106"/>
        <v>0</v>
      </c>
      <c r="AJ76" s="286"/>
      <c r="AK76" s="287">
        <f t="shared" si="107"/>
        <v>0</v>
      </c>
      <c r="AL76" s="286"/>
      <c r="AM76" s="287">
        <f t="shared" si="108"/>
        <v>0</v>
      </c>
      <c r="AN76" s="286"/>
      <c r="AO76" s="287">
        <f t="shared" si="109"/>
        <v>0</v>
      </c>
      <c r="AP76" s="286"/>
      <c r="AQ76" s="287">
        <f t="shared" si="110"/>
        <v>0</v>
      </c>
      <c r="AR76" s="286">
        <f t="shared" si="111"/>
        <v>0</v>
      </c>
      <c r="AS76" s="287">
        <f t="shared" si="112"/>
        <v>0</v>
      </c>
      <c r="AT76" s="286">
        <f t="shared" si="113"/>
        <v>1</v>
      </c>
      <c r="AU76" s="458">
        <f t="shared" si="114"/>
        <v>23328.400000000001</v>
      </c>
      <c r="AV76" s="496">
        <f t="shared" si="115"/>
        <v>1</v>
      </c>
    </row>
    <row r="77" spans="1:48" ht="30" customHeight="1" x14ac:dyDescent="0.2">
      <c r="B77" s="283" t="s">
        <v>400</v>
      </c>
      <c r="C77" s="48" t="s">
        <v>80</v>
      </c>
      <c r="D77" s="49" t="s">
        <v>2104</v>
      </c>
      <c r="E77" s="50" t="s">
        <v>1898</v>
      </c>
      <c r="F77" s="51" t="s">
        <v>728</v>
      </c>
      <c r="G77" s="52">
        <v>1</v>
      </c>
      <c r="H77" s="53">
        <v>23375.1</v>
      </c>
      <c r="I77" s="284">
        <f t="shared" si="93"/>
        <v>23375.1</v>
      </c>
      <c r="J77" s="286"/>
      <c r="K77" s="287">
        <f t="shared" si="94"/>
        <v>0</v>
      </c>
      <c r="L77" s="286"/>
      <c r="M77" s="287">
        <f t="shared" si="95"/>
        <v>0</v>
      </c>
      <c r="N77" s="286"/>
      <c r="O77" s="287">
        <f t="shared" si="96"/>
        <v>0</v>
      </c>
      <c r="P77" s="286"/>
      <c r="Q77" s="287">
        <f t="shared" si="97"/>
        <v>0</v>
      </c>
      <c r="R77" s="286"/>
      <c r="S77" s="287">
        <f t="shared" si="98"/>
        <v>0</v>
      </c>
      <c r="T77" s="286"/>
      <c r="U77" s="287">
        <f t="shared" si="99"/>
        <v>0</v>
      </c>
      <c r="V77" s="286"/>
      <c r="W77" s="287">
        <f t="shared" si="100"/>
        <v>0</v>
      </c>
      <c r="X77" s="286"/>
      <c r="Y77" s="287">
        <f t="shared" si="101"/>
        <v>0</v>
      </c>
      <c r="Z77" s="286"/>
      <c r="AA77" s="287">
        <f t="shared" si="102"/>
        <v>0</v>
      </c>
      <c r="AB77" s="286"/>
      <c r="AC77" s="287">
        <f t="shared" si="103"/>
        <v>0</v>
      </c>
      <c r="AD77" s="286"/>
      <c r="AE77" s="287">
        <f t="shared" si="104"/>
        <v>0</v>
      </c>
      <c r="AF77" s="286"/>
      <c r="AG77" s="287">
        <f t="shared" si="105"/>
        <v>0</v>
      </c>
      <c r="AH77" s="286"/>
      <c r="AI77" s="287">
        <f t="shared" si="106"/>
        <v>0</v>
      </c>
      <c r="AJ77" s="286"/>
      <c r="AK77" s="287">
        <f t="shared" si="107"/>
        <v>0</v>
      </c>
      <c r="AL77" s="286"/>
      <c r="AM77" s="287">
        <f t="shared" si="108"/>
        <v>0</v>
      </c>
      <c r="AN77" s="286"/>
      <c r="AO77" s="287">
        <f t="shared" si="109"/>
        <v>0</v>
      </c>
      <c r="AP77" s="286"/>
      <c r="AQ77" s="287">
        <f t="shared" si="110"/>
        <v>0</v>
      </c>
      <c r="AR77" s="286">
        <f t="shared" si="111"/>
        <v>0</v>
      </c>
      <c r="AS77" s="287">
        <f t="shared" si="112"/>
        <v>0</v>
      </c>
      <c r="AT77" s="286">
        <f t="shared" si="113"/>
        <v>1</v>
      </c>
      <c r="AU77" s="458">
        <f t="shared" si="114"/>
        <v>23375.1</v>
      </c>
      <c r="AV77" s="496">
        <f t="shared" si="115"/>
        <v>1</v>
      </c>
    </row>
    <row r="78" spans="1:48" ht="30" customHeight="1" x14ac:dyDescent="0.2">
      <c r="B78" s="283" t="s">
        <v>407</v>
      </c>
      <c r="C78" s="48" t="s">
        <v>80</v>
      </c>
      <c r="D78" s="49" t="s">
        <v>2105</v>
      </c>
      <c r="E78" s="50" t="s">
        <v>1900</v>
      </c>
      <c r="F78" s="51" t="s">
        <v>1112</v>
      </c>
      <c r="G78" s="52">
        <v>1</v>
      </c>
      <c r="H78" s="53">
        <v>24750.1</v>
      </c>
      <c r="I78" s="284">
        <f t="shared" si="93"/>
        <v>24750.1</v>
      </c>
      <c r="J78" s="286"/>
      <c r="K78" s="287">
        <f t="shared" si="94"/>
        <v>0</v>
      </c>
      <c r="L78" s="286"/>
      <c r="M78" s="287">
        <f t="shared" si="95"/>
        <v>0</v>
      </c>
      <c r="N78" s="286"/>
      <c r="O78" s="287">
        <f t="shared" si="96"/>
        <v>0</v>
      </c>
      <c r="P78" s="286"/>
      <c r="Q78" s="287">
        <f t="shared" si="97"/>
        <v>0</v>
      </c>
      <c r="R78" s="286"/>
      <c r="S78" s="287">
        <f t="shared" si="98"/>
        <v>0</v>
      </c>
      <c r="T78" s="286"/>
      <c r="U78" s="287">
        <f t="shared" si="99"/>
        <v>0</v>
      </c>
      <c r="V78" s="286"/>
      <c r="W78" s="287">
        <f t="shared" si="100"/>
        <v>0</v>
      </c>
      <c r="X78" s="286"/>
      <c r="Y78" s="287">
        <f t="shared" si="101"/>
        <v>0</v>
      </c>
      <c r="Z78" s="286"/>
      <c r="AA78" s="287">
        <f t="shared" si="102"/>
        <v>0</v>
      </c>
      <c r="AB78" s="286"/>
      <c r="AC78" s="287">
        <f t="shared" si="103"/>
        <v>0</v>
      </c>
      <c r="AD78" s="286"/>
      <c r="AE78" s="287">
        <f t="shared" si="104"/>
        <v>0</v>
      </c>
      <c r="AF78" s="286"/>
      <c r="AG78" s="287">
        <f t="shared" si="105"/>
        <v>0</v>
      </c>
      <c r="AH78" s="286"/>
      <c r="AI78" s="287">
        <f t="shared" si="106"/>
        <v>0</v>
      </c>
      <c r="AJ78" s="286"/>
      <c r="AK78" s="287">
        <f t="shared" si="107"/>
        <v>0</v>
      </c>
      <c r="AL78" s="286"/>
      <c r="AM78" s="287">
        <f t="shared" si="108"/>
        <v>0</v>
      </c>
      <c r="AN78" s="286"/>
      <c r="AO78" s="287">
        <f t="shared" si="109"/>
        <v>0</v>
      </c>
      <c r="AP78" s="286"/>
      <c r="AQ78" s="287">
        <f t="shared" si="110"/>
        <v>0</v>
      </c>
      <c r="AR78" s="286">
        <f t="shared" si="111"/>
        <v>0</v>
      </c>
      <c r="AS78" s="287">
        <f t="shared" si="112"/>
        <v>0</v>
      </c>
      <c r="AT78" s="286">
        <f t="shared" si="113"/>
        <v>1</v>
      </c>
      <c r="AU78" s="458">
        <f t="shared" si="114"/>
        <v>24750.1</v>
      </c>
      <c r="AV78" s="496">
        <f t="shared" si="115"/>
        <v>1</v>
      </c>
    </row>
    <row r="79" spans="1:48" ht="30" customHeight="1" x14ac:dyDescent="0.2">
      <c r="B79" s="283" t="s">
        <v>413</v>
      </c>
      <c r="C79" s="48" t="s">
        <v>80</v>
      </c>
      <c r="D79" s="49" t="s">
        <v>2106</v>
      </c>
      <c r="E79" s="50" t="s">
        <v>1902</v>
      </c>
      <c r="F79" s="51" t="s">
        <v>1112</v>
      </c>
      <c r="G79" s="52">
        <v>1</v>
      </c>
      <c r="H79" s="53">
        <v>9331.6</v>
      </c>
      <c r="I79" s="284">
        <f t="shared" si="93"/>
        <v>9331.6</v>
      </c>
      <c r="J79" s="286"/>
      <c r="K79" s="287">
        <f t="shared" si="94"/>
        <v>0</v>
      </c>
      <c r="L79" s="286"/>
      <c r="M79" s="287">
        <f t="shared" si="95"/>
        <v>0</v>
      </c>
      <c r="N79" s="286"/>
      <c r="O79" s="287">
        <f t="shared" si="96"/>
        <v>0</v>
      </c>
      <c r="P79" s="286"/>
      <c r="Q79" s="287">
        <f t="shared" si="97"/>
        <v>0</v>
      </c>
      <c r="R79" s="286"/>
      <c r="S79" s="287">
        <f t="shared" si="98"/>
        <v>0</v>
      </c>
      <c r="T79" s="286"/>
      <c r="U79" s="287">
        <f t="shared" si="99"/>
        <v>0</v>
      </c>
      <c r="V79" s="286"/>
      <c r="W79" s="287">
        <f t="shared" si="100"/>
        <v>0</v>
      </c>
      <c r="X79" s="286"/>
      <c r="Y79" s="287">
        <f t="shared" si="101"/>
        <v>0</v>
      </c>
      <c r="Z79" s="286"/>
      <c r="AA79" s="287">
        <f t="shared" si="102"/>
        <v>0</v>
      </c>
      <c r="AB79" s="286"/>
      <c r="AC79" s="287">
        <f t="shared" si="103"/>
        <v>0</v>
      </c>
      <c r="AD79" s="286"/>
      <c r="AE79" s="287">
        <f t="shared" si="104"/>
        <v>0</v>
      </c>
      <c r="AF79" s="286"/>
      <c r="AG79" s="287">
        <f t="shared" si="105"/>
        <v>0</v>
      </c>
      <c r="AH79" s="286"/>
      <c r="AI79" s="287">
        <f t="shared" si="106"/>
        <v>0</v>
      </c>
      <c r="AJ79" s="286"/>
      <c r="AK79" s="287">
        <f t="shared" si="107"/>
        <v>0</v>
      </c>
      <c r="AL79" s="286"/>
      <c r="AM79" s="287">
        <f t="shared" si="108"/>
        <v>0</v>
      </c>
      <c r="AN79" s="286"/>
      <c r="AO79" s="287">
        <f t="shared" si="109"/>
        <v>0</v>
      </c>
      <c r="AP79" s="286"/>
      <c r="AQ79" s="287">
        <f t="shared" si="110"/>
        <v>0</v>
      </c>
      <c r="AR79" s="286">
        <f t="shared" si="111"/>
        <v>0</v>
      </c>
      <c r="AS79" s="287">
        <f t="shared" si="112"/>
        <v>0</v>
      </c>
      <c r="AT79" s="286">
        <f t="shared" si="113"/>
        <v>1</v>
      </c>
      <c r="AU79" s="458">
        <f t="shared" si="114"/>
        <v>9331.6</v>
      </c>
      <c r="AV79" s="496">
        <f t="shared" si="115"/>
        <v>1</v>
      </c>
    </row>
    <row r="80" spans="1:48" ht="30" customHeight="1" x14ac:dyDescent="0.2">
      <c r="B80" s="283" t="s">
        <v>419</v>
      </c>
      <c r="C80" s="48" t="s">
        <v>80</v>
      </c>
      <c r="D80" s="49" t="s">
        <v>2107</v>
      </c>
      <c r="E80" s="50" t="s">
        <v>1904</v>
      </c>
      <c r="F80" s="51" t="s">
        <v>728</v>
      </c>
      <c r="G80" s="52">
        <v>1</v>
      </c>
      <c r="H80" s="53">
        <v>55988.3</v>
      </c>
      <c r="I80" s="284">
        <f t="shared" si="93"/>
        <v>55988.3</v>
      </c>
      <c r="J80" s="286"/>
      <c r="K80" s="287">
        <f t="shared" si="94"/>
        <v>0</v>
      </c>
      <c r="L80" s="286"/>
      <c r="M80" s="287">
        <f t="shared" si="95"/>
        <v>0</v>
      </c>
      <c r="N80" s="286"/>
      <c r="O80" s="287">
        <f t="shared" si="96"/>
        <v>0</v>
      </c>
      <c r="P80" s="286"/>
      <c r="Q80" s="287">
        <f t="shared" si="97"/>
        <v>0</v>
      </c>
      <c r="R80" s="286"/>
      <c r="S80" s="287">
        <f t="shared" si="98"/>
        <v>0</v>
      </c>
      <c r="T80" s="286"/>
      <c r="U80" s="287">
        <f t="shared" si="99"/>
        <v>0</v>
      </c>
      <c r="V80" s="286"/>
      <c r="W80" s="287">
        <f t="shared" si="100"/>
        <v>0</v>
      </c>
      <c r="X80" s="286"/>
      <c r="Y80" s="287">
        <f t="shared" si="101"/>
        <v>0</v>
      </c>
      <c r="Z80" s="286"/>
      <c r="AA80" s="287">
        <f t="shared" si="102"/>
        <v>0</v>
      </c>
      <c r="AB80" s="286"/>
      <c r="AC80" s="287">
        <f t="shared" si="103"/>
        <v>0</v>
      </c>
      <c r="AD80" s="286"/>
      <c r="AE80" s="287">
        <f t="shared" si="104"/>
        <v>0</v>
      </c>
      <c r="AF80" s="286"/>
      <c r="AG80" s="287">
        <f t="shared" si="105"/>
        <v>0</v>
      </c>
      <c r="AH80" s="286"/>
      <c r="AI80" s="287">
        <f t="shared" si="106"/>
        <v>0</v>
      </c>
      <c r="AJ80" s="286"/>
      <c r="AK80" s="287">
        <f t="shared" si="107"/>
        <v>0</v>
      </c>
      <c r="AL80" s="286"/>
      <c r="AM80" s="287">
        <f t="shared" si="108"/>
        <v>0</v>
      </c>
      <c r="AN80" s="286"/>
      <c r="AO80" s="287">
        <f t="shared" si="109"/>
        <v>0</v>
      </c>
      <c r="AP80" s="286"/>
      <c r="AQ80" s="287">
        <f t="shared" si="110"/>
        <v>0</v>
      </c>
      <c r="AR80" s="286">
        <f t="shared" si="111"/>
        <v>0</v>
      </c>
      <c r="AS80" s="287">
        <f t="shared" si="112"/>
        <v>0</v>
      </c>
      <c r="AT80" s="286">
        <f t="shared" si="113"/>
        <v>1</v>
      </c>
      <c r="AU80" s="458">
        <f t="shared" si="114"/>
        <v>55988.3</v>
      </c>
      <c r="AV80" s="496">
        <f t="shared" si="115"/>
        <v>1</v>
      </c>
    </row>
    <row r="81" spans="2:48" ht="30" customHeight="1" x14ac:dyDescent="0.2">
      <c r="B81" s="283" t="s">
        <v>425</v>
      </c>
      <c r="C81" s="48" t="s">
        <v>80</v>
      </c>
      <c r="D81" s="49" t="s">
        <v>2108</v>
      </c>
      <c r="E81" s="50" t="s">
        <v>2109</v>
      </c>
      <c r="F81" s="51" t="s">
        <v>728</v>
      </c>
      <c r="G81" s="52">
        <v>1</v>
      </c>
      <c r="H81" s="53">
        <v>9075.1</v>
      </c>
      <c r="I81" s="284">
        <f t="shared" si="93"/>
        <v>9075.1</v>
      </c>
      <c r="J81" s="286"/>
      <c r="K81" s="287">
        <f t="shared" si="94"/>
        <v>0</v>
      </c>
      <c r="L81" s="286"/>
      <c r="M81" s="287">
        <f t="shared" si="95"/>
        <v>0</v>
      </c>
      <c r="N81" s="286"/>
      <c r="O81" s="287">
        <f t="shared" si="96"/>
        <v>0</v>
      </c>
      <c r="P81" s="286"/>
      <c r="Q81" s="287">
        <f t="shared" si="97"/>
        <v>0</v>
      </c>
      <c r="R81" s="286"/>
      <c r="S81" s="287">
        <f t="shared" si="98"/>
        <v>0</v>
      </c>
      <c r="T81" s="286"/>
      <c r="U81" s="287">
        <f t="shared" si="99"/>
        <v>0</v>
      </c>
      <c r="V81" s="286"/>
      <c r="W81" s="287">
        <f t="shared" si="100"/>
        <v>0</v>
      </c>
      <c r="X81" s="286"/>
      <c r="Y81" s="287">
        <f t="shared" si="101"/>
        <v>0</v>
      </c>
      <c r="Z81" s="286"/>
      <c r="AA81" s="287">
        <f t="shared" si="102"/>
        <v>0</v>
      </c>
      <c r="AB81" s="286"/>
      <c r="AC81" s="287">
        <f t="shared" si="103"/>
        <v>0</v>
      </c>
      <c r="AD81" s="286"/>
      <c r="AE81" s="287">
        <f t="shared" si="104"/>
        <v>0</v>
      </c>
      <c r="AF81" s="286"/>
      <c r="AG81" s="287">
        <f t="shared" si="105"/>
        <v>0</v>
      </c>
      <c r="AH81" s="286"/>
      <c r="AI81" s="287">
        <f t="shared" si="106"/>
        <v>0</v>
      </c>
      <c r="AJ81" s="286"/>
      <c r="AK81" s="287">
        <f t="shared" si="107"/>
        <v>0</v>
      </c>
      <c r="AL81" s="286"/>
      <c r="AM81" s="287">
        <f t="shared" si="108"/>
        <v>0</v>
      </c>
      <c r="AN81" s="286"/>
      <c r="AO81" s="287">
        <f t="shared" si="109"/>
        <v>0</v>
      </c>
      <c r="AP81" s="286"/>
      <c r="AQ81" s="287">
        <f t="shared" si="110"/>
        <v>0</v>
      </c>
      <c r="AR81" s="286">
        <f t="shared" si="111"/>
        <v>0</v>
      </c>
      <c r="AS81" s="287">
        <f t="shared" si="112"/>
        <v>0</v>
      </c>
      <c r="AT81" s="286">
        <f t="shared" si="113"/>
        <v>1</v>
      </c>
      <c r="AU81" s="458">
        <f t="shared" si="114"/>
        <v>9075.1</v>
      </c>
      <c r="AV81" s="496">
        <f t="shared" si="115"/>
        <v>1</v>
      </c>
    </row>
    <row r="82" spans="2:48" ht="30" customHeight="1" thickBot="1" x14ac:dyDescent="0.25">
      <c r="B82" s="275"/>
      <c r="C82" s="276"/>
      <c r="D82" s="276"/>
      <c r="E82" s="276"/>
      <c r="F82" s="276"/>
      <c r="G82" s="276"/>
      <c r="H82" s="277"/>
      <c r="I82" s="278"/>
      <c r="J82" s="289"/>
      <c r="K82" s="290"/>
      <c r="L82" s="289"/>
      <c r="M82" s="290"/>
      <c r="N82" s="289"/>
      <c r="O82" s="290"/>
      <c r="P82" s="289"/>
      <c r="Q82" s="290"/>
      <c r="R82" s="289"/>
      <c r="S82" s="290"/>
      <c r="T82" s="289"/>
      <c r="U82" s="290"/>
      <c r="V82" s="289"/>
      <c r="W82" s="290"/>
      <c r="X82" s="289"/>
      <c r="Y82" s="290"/>
      <c r="Z82" s="289"/>
      <c r="AA82" s="290"/>
      <c r="AB82" s="289"/>
      <c r="AC82" s="290"/>
      <c r="AD82" s="289"/>
      <c r="AE82" s="290"/>
      <c r="AF82" s="289"/>
      <c r="AG82" s="290"/>
      <c r="AH82" s="289"/>
      <c r="AI82" s="290"/>
      <c r="AJ82" s="289"/>
      <c r="AK82" s="290"/>
      <c r="AL82" s="289"/>
      <c r="AM82" s="290"/>
      <c r="AN82" s="289"/>
      <c r="AO82" s="290"/>
      <c r="AP82" s="289"/>
      <c r="AQ82" s="290"/>
      <c r="AR82" s="289"/>
      <c r="AS82" s="290"/>
      <c r="AT82" s="289"/>
      <c r="AU82" s="297"/>
      <c r="AV82" s="498"/>
    </row>
    <row r="83" spans="2:48" ht="30" customHeight="1" x14ac:dyDescent="0.2"/>
    <row r="84" spans="2:48" ht="30" customHeight="1" x14ac:dyDescent="0.2"/>
    <row r="85" spans="2:48" ht="30" customHeight="1" x14ac:dyDescent="0.2"/>
    <row r="86" spans="2:48" ht="30" customHeight="1" x14ac:dyDescent="0.2"/>
    <row r="87" spans="2:48" ht="30" customHeight="1" x14ac:dyDescent="0.2"/>
    <row r="88" spans="2:48" ht="30" customHeight="1" x14ac:dyDescent="0.2"/>
    <row r="141" spans="13:69" x14ac:dyDescent="0.2">
      <c r="M141" s="1"/>
      <c r="N141" s="1"/>
      <c r="O141" s="1"/>
      <c r="P141" s="1"/>
      <c r="Q141" s="1"/>
      <c r="R141" s="1"/>
      <c r="S141" s="14"/>
      <c r="T141" s="14"/>
      <c r="U141" s="14"/>
      <c r="V141" s="14"/>
      <c r="W141" s="14"/>
      <c r="X141" s="14"/>
      <c r="Y141" s="14"/>
      <c r="Z141" s="14"/>
      <c r="AA141" s="14"/>
      <c r="AB141" s="14"/>
      <c r="AC141" s="14"/>
      <c r="AD141" s="14"/>
      <c r="AE141" s="14"/>
      <c r="AF141" s="1"/>
      <c r="AG141" s="1"/>
      <c r="AH141" s="1"/>
      <c r="AI141" s="1"/>
      <c r="AJ141" s="1"/>
      <c r="AK141" s="1"/>
      <c r="AL141" s="1"/>
      <c r="AM141" s="1"/>
      <c r="AN141" s="1"/>
      <c r="AO141" s="1"/>
      <c r="AP141" s="1"/>
      <c r="AQ141" s="1"/>
      <c r="AR141" s="1"/>
      <c r="AS141" s="1"/>
      <c r="AT141" s="1"/>
      <c r="AU141" s="1"/>
      <c r="AV141" s="473"/>
      <c r="AW141" s="1"/>
      <c r="AX141" s="1"/>
      <c r="AY141" s="1"/>
      <c r="AZ141" s="1"/>
      <c r="BA141" s="1"/>
      <c r="BB141" s="1"/>
      <c r="BC141" s="1"/>
      <c r="BD141" s="1"/>
      <c r="BE141" s="1"/>
      <c r="BF141" s="1"/>
      <c r="BG141" s="1"/>
      <c r="BH141" s="1"/>
      <c r="BI141" s="1"/>
      <c r="BJ141" s="1"/>
      <c r="BK141" s="1"/>
      <c r="BL141" s="1"/>
      <c r="BM141" s="1"/>
      <c r="BN141" s="1"/>
      <c r="BO141" s="1"/>
      <c r="BP141" s="1"/>
      <c r="BQ141" s="1"/>
    </row>
    <row r="142" spans="13:69" x14ac:dyDescent="0.2">
      <c r="M142" s="1"/>
      <c r="N142" s="1"/>
      <c r="O142" s="1"/>
      <c r="P142" s="1"/>
      <c r="Q142" s="1"/>
      <c r="R142" s="1"/>
      <c r="S142" s="14"/>
      <c r="T142" s="14"/>
      <c r="U142" s="14"/>
      <c r="V142" s="14"/>
      <c r="W142" s="14"/>
      <c r="X142" s="14"/>
      <c r="Y142" s="14"/>
      <c r="Z142" s="14"/>
      <c r="AA142" s="14"/>
      <c r="AB142" s="14"/>
      <c r="AC142" s="14"/>
      <c r="AD142" s="14"/>
      <c r="AE142" s="14"/>
      <c r="AF142" s="1"/>
      <c r="AG142" s="1"/>
      <c r="AH142" s="1"/>
      <c r="AI142" s="1"/>
      <c r="AJ142" s="1"/>
      <c r="AK142" s="1"/>
      <c r="AL142" s="1"/>
      <c r="AM142" s="1"/>
      <c r="AN142" s="1"/>
      <c r="AO142" s="1"/>
      <c r="AP142" s="1"/>
      <c r="AQ142" s="1"/>
      <c r="AR142" s="1"/>
      <c r="AS142" s="1"/>
      <c r="AT142" s="1"/>
      <c r="AU142" s="1"/>
      <c r="AV142" s="473"/>
      <c r="AW142" s="1"/>
      <c r="AX142" s="1"/>
      <c r="AY142" s="1"/>
      <c r="AZ142" s="1"/>
      <c r="BA142" s="1"/>
      <c r="BB142" s="1"/>
      <c r="BC142" s="1"/>
      <c r="BD142" s="1"/>
      <c r="BE142" s="1"/>
      <c r="BF142" s="1"/>
      <c r="BG142" s="1"/>
      <c r="BH142" s="1"/>
      <c r="BI142" s="1"/>
      <c r="BJ142" s="1"/>
      <c r="BK142" s="1"/>
      <c r="BL142" s="1"/>
      <c r="BM142" s="1"/>
      <c r="BN142" s="1"/>
      <c r="BO142" s="1"/>
      <c r="BP142" s="1"/>
      <c r="BQ142" s="1"/>
    </row>
    <row r="143" spans="13:69" x14ac:dyDescent="0.2">
      <c r="M143" s="1"/>
      <c r="N143" s="1"/>
      <c r="O143" s="1"/>
      <c r="P143" s="1"/>
      <c r="Q143" s="1"/>
      <c r="R143" s="1"/>
      <c r="S143" s="14"/>
      <c r="T143" s="14"/>
      <c r="U143" s="14"/>
      <c r="V143" s="14"/>
      <c r="W143" s="14"/>
      <c r="X143" s="14"/>
      <c r="Y143" s="14"/>
      <c r="Z143" s="14"/>
      <c r="AA143" s="14"/>
      <c r="AB143" s="14"/>
      <c r="AC143" s="14"/>
      <c r="AD143" s="14"/>
      <c r="AE143" s="14"/>
      <c r="AF143" s="1"/>
      <c r="AG143" s="1"/>
      <c r="AH143" s="1"/>
      <c r="AI143" s="1"/>
      <c r="AJ143" s="1"/>
      <c r="AK143" s="1"/>
      <c r="AL143" s="1"/>
      <c r="AM143" s="1"/>
      <c r="AN143" s="1"/>
      <c r="AO143" s="1"/>
      <c r="AP143" s="1"/>
      <c r="AQ143" s="1"/>
      <c r="AR143" s="1"/>
      <c r="AS143" s="1"/>
      <c r="AT143" s="1"/>
      <c r="AU143" s="1"/>
      <c r="AV143" s="473"/>
      <c r="AW143" s="1"/>
      <c r="AX143" s="1"/>
      <c r="AY143" s="1"/>
      <c r="AZ143" s="1"/>
      <c r="BA143" s="1"/>
      <c r="BB143" s="1"/>
      <c r="BC143" s="1"/>
      <c r="BD143" s="1"/>
      <c r="BE143" s="1"/>
      <c r="BF143" s="1"/>
      <c r="BG143" s="1"/>
      <c r="BH143" s="1"/>
      <c r="BI143" s="1"/>
      <c r="BJ143" s="1"/>
      <c r="BK143" s="1"/>
      <c r="BL143" s="1"/>
      <c r="BM143" s="1"/>
      <c r="BN143" s="1"/>
      <c r="BO143" s="1"/>
      <c r="BP143" s="1"/>
      <c r="BQ143" s="1"/>
    </row>
    <row r="144" spans="13:69" ht="11.4" x14ac:dyDescent="0.2">
      <c r="M144" s="25" t="s">
        <v>5</v>
      </c>
      <c r="N144" s="26" t="s">
        <v>14</v>
      </c>
      <c r="O144" s="26" t="s">
        <v>69</v>
      </c>
      <c r="P144" s="26" t="s">
        <v>70</v>
      </c>
      <c r="Q144" s="26" t="s">
        <v>71</v>
      </c>
      <c r="R144" s="26" t="s">
        <v>72</v>
      </c>
      <c r="S144" s="26" t="s">
        <v>73</v>
      </c>
      <c r="T144" s="27" t="s">
        <v>74</v>
      </c>
      <c r="U144" s="34"/>
      <c r="V144" s="34"/>
      <c r="W144" s="34"/>
      <c r="X144" s="34"/>
      <c r="Y144" s="34"/>
      <c r="Z144" s="34"/>
      <c r="AA144" s="34"/>
      <c r="AB144" s="34"/>
      <c r="AC144" s="34"/>
      <c r="AD144" s="34"/>
      <c r="AE144" s="34"/>
      <c r="AF144" s="5"/>
      <c r="AG144" s="5"/>
      <c r="AH144" s="5"/>
      <c r="AI144" s="5"/>
      <c r="AJ144" s="5"/>
      <c r="AK144" s="5"/>
      <c r="AL144" s="5"/>
      <c r="AM144" s="5"/>
      <c r="AN144" s="5"/>
      <c r="AO144" s="5"/>
      <c r="AP144" s="5"/>
      <c r="AQ144" s="5"/>
      <c r="AR144" s="5"/>
      <c r="AS144" s="5"/>
      <c r="AT144" s="5"/>
      <c r="AU144" s="5"/>
      <c r="AV144" s="490"/>
      <c r="AW144" s="5"/>
      <c r="AX144" s="5"/>
      <c r="AY144" s="5"/>
      <c r="AZ144" s="5"/>
      <c r="BA144" s="5"/>
      <c r="BB144" s="5"/>
      <c r="BC144" s="5"/>
      <c r="BD144" s="5"/>
      <c r="BE144" s="5"/>
      <c r="BF144" s="5"/>
      <c r="BG144" s="5"/>
      <c r="BH144" s="5"/>
      <c r="BI144" s="5"/>
      <c r="BJ144" s="5"/>
      <c r="BK144" s="5"/>
      <c r="BL144" s="5"/>
      <c r="BM144" s="5"/>
      <c r="BN144" s="5"/>
      <c r="BO144" s="5"/>
      <c r="BP144" s="5"/>
      <c r="BQ144" s="5"/>
    </row>
    <row r="145" spans="13:69" x14ac:dyDescent="0.2">
      <c r="M145" s="28"/>
      <c r="N145" s="37"/>
      <c r="O145" s="29"/>
      <c r="P145" s="38">
        <f>P146+P150+P155+P171+P173+P178+P196</f>
        <v>0</v>
      </c>
      <c r="Q145" s="29"/>
      <c r="R145" s="38">
        <f>R146+R150+R155+R171+R173+R178+R196</f>
        <v>0</v>
      </c>
      <c r="S145" s="29"/>
      <c r="T145" s="39">
        <f>T146+T150+T155+T171+T173+T178+T196</f>
        <v>0</v>
      </c>
      <c r="U145" s="14"/>
      <c r="V145" s="14"/>
      <c r="W145" s="14"/>
      <c r="X145" s="14"/>
      <c r="Y145" s="14"/>
      <c r="Z145" s="14"/>
      <c r="AA145" s="14"/>
      <c r="AB145" s="14"/>
      <c r="AC145" s="14"/>
      <c r="AD145" s="14"/>
      <c r="AE145" s="14"/>
      <c r="AF145" s="1"/>
      <c r="AG145" s="1"/>
      <c r="AH145" s="1"/>
      <c r="AI145" s="1"/>
      <c r="AJ145" s="1"/>
      <c r="AK145" s="1"/>
      <c r="AL145" s="1"/>
      <c r="AM145" s="1"/>
      <c r="AN145" s="1"/>
      <c r="AO145" s="1"/>
      <c r="AP145" s="1"/>
      <c r="AQ145" s="1"/>
      <c r="AR145" s="1"/>
      <c r="AS145" s="1"/>
      <c r="AT145" s="12" t="s">
        <v>26</v>
      </c>
      <c r="AU145" s="12" t="s">
        <v>62</v>
      </c>
      <c r="AV145" s="491"/>
      <c r="AW145" s="1"/>
      <c r="AX145" s="1"/>
      <c r="AY145" s="1"/>
      <c r="AZ145" s="1"/>
      <c r="BA145" s="1"/>
      <c r="BB145" s="1"/>
      <c r="BC145" s="1"/>
      <c r="BD145" s="1"/>
      <c r="BE145" s="1"/>
      <c r="BF145" s="1"/>
      <c r="BG145" s="1"/>
      <c r="BH145" s="1"/>
      <c r="BI145" s="1"/>
      <c r="BJ145" s="40">
        <f>BJ146+BJ150+BJ155+BJ171+BJ173+BJ178+BJ196</f>
        <v>2898944.9999999995</v>
      </c>
      <c r="BK145" s="1"/>
      <c r="BL145" s="1"/>
      <c r="BM145" s="1"/>
      <c r="BN145" s="1"/>
      <c r="BO145" s="1"/>
      <c r="BP145" s="1"/>
      <c r="BQ145" s="1"/>
    </row>
    <row r="146" spans="13:69" x14ac:dyDescent="0.2">
      <c r="M146" s="41"/>
      <c r="N146" s="42"/>
      <c r="O146" s="42"/>
      <c r="P146" s="43">
        <f>SUM(P147:P149)</f>
        <v>0</v>
      </c>
      <c r="Q146" s="42"/>
      <c r="R146" s="43">
        <f>SUM(R147:R149)</f>
        <v>0</v>
      </c>
      <c r="S146" s="42"/>
      <c r="T146" s="44">
        <f>SUM(T147:T149)</f>
        <v>0</v>
      </c>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45" t="s">
        <v>30</v>
      </c>
      <c r="AS146" s="6"/>
      <c r="AT146" s="46" t="s">
        <v>26</v>
      </c>
      <c r="AU146" s="46" t="s">
        <v>27</v>
      </c>
      <c r="AV146" s="492"/>
      <c r="AW146" s="6"/>
      <c r="AX146" s="45" t="s">
        <v>78</v>
      </c>
      <c r="AY146" s="6"/>
      <c r="AZ146" s="6"/>
      <c r="BA146" s="6"/>
      <c r="BB146" s="6"/>
      <c r="BC146" s="6"/>
      <c r="BD146" s="6"/>
      <c r="BE146" s="6"/>
      <c r="BF146" s="6"/>
      <c r="BG146" s="6"/>
      <c r="BH146" s="6"/>
      <c r="BI146" s="6"/>
      <c r="BJ146" s="47">
        <f>SUM(BJ147:BJ149)</f>
        <v>1028751.2</v>
      </c>
      <c r="BK146" s="6"/>
      <c r="BL146" s="6"/>
      <c r="BM146" s="6"/>
      <c r="BN146" s="6"/>
      <c r="BO146" s="6"/>
      <c r="BP146" s="6"/>
      <c r="BQ146" s="6"/>
    </row>
    <row r="147" spans="13:69" ht="11.4" x14ac:dyDescent="0.2">
      <c r="M147" s="84" t="s">
        <v>5</v>
      </c>
      <c r="N147" s="85" t="s">
        <v>15</v>
      </c>
      <c r="O147" s="23"/>
      <c r="P147" s="56">
        <f>O147*G11</f>
        <v>0</v>
      </c>
      <c r="Q147" s="56">
        <v>0</v>
      </c>
      <c r="R147" s="56">
        <f>Q147*G11</f>
        <v>0</v>
      </c>
      <c r="S147" s="56">
        <v>0</v>
      </c>
      <c r="T147" s="57">
        <f>S147*G11</f>
        <v>0</v>
      </c>
      <c r="U147" s="14"/>
      <c r="V147" s="14"/>
      <c r="W147" s="14"/>
      <c r="X147" s="14"/>
      <c r="Y147" s="14"/>
      <c r="Z147" s="14"/>
      <c r="AA147" s="14"/>
      <c r="AB147" s="14"/>
      <c r="AC147" s="14"/>
      <c r="AD147" s="14"/>
      <c r="AE147" s="14"/>
      <c r="AF147" s="1"/>
      <c r="AG147" s="1"/>
      <c r="AH147" s="1"/>
      <c r="AI147" s="1"/>
      <c r="AJ147" s="1"/>
      <c r="AK147" s="1"/>
      <c r="AL147" s="1"/>
      <c r="AM147" s="1"/>
      <c r="AN147" s="1"/>
      <c r="AO147" s="1"/>
      <c r="AP147" s="1"/>
      <c r="AQ147" s="1"/>
      <c r="AR147" s="58" t="s">
        <v>130</v>
      </c>
      <c r="AS147" s="1"/>
      <c r="AT147" s="58" t="s">
        <v>231</v>
      </c>
      <c r="AU147" s="58" t="s">
        <v>30</v>
      </c>
      <c r="AV147" s="493"/>
      <c r="AW147" s="1"/>
      <c r="AX147" s="12" t="s">
        <v>78</v>
      </c>
      <c r="AY147" s="1"/>
      <c r="AZ147" s="1"/>
      <c r="BA147" s="1"/>
      <c r="BB147" s="1"/>
      <c r="BC147" s="1"/>
      <c r="BD147" s="59">
        <f>IF(N147="základní",I11,0)</f>
        <v>534186.5</v>
      </c>
      <c r="BE147" s="59">
        <f>IF(N147="snížená",I11,0)</f>
        <v>0</v>
      </c>
      <c r="BF147" s="59">
        <f>IF(N147="zákl. přenesená",I11,0)</f>
        <v>0</v>
      </c>
      <c r="BG147" s="59">
        <f>IF(N147="sníž. přenesená",I11,0)</f>
        <v>0</v>
      </c>
      <c r="BH147" s="59">
        <f>IF(N147="nulová",I11,0)</f>
        <v>0</v>
      </c>
      <c r="BI147" s="12" t="s">
        <v>30</v>
      </c>
      <c r="BJ147" s="59">
        <f>ROUND(H11*G11,2)</f>
        <v>534186.5</v>
      </c>
      <c r="BK147" s="12" t="s">
        <v>84</v>
      </c>
      <c r="BL147" s="58" t="s">
        <v>31</v>
      </c>
      <c r="BM147" s="1"/>
      <c r="BN147" s="1"/>
      <c r="BO147" s="1"/>
      <c r="BP147" s="1"/>
      <c r="BQ147" s="1"/>
    </row>
    <row r="148" spans="13:69" ht="11.4" x14ac:dyDescent="0.2">
      <c r="M148" s="84" t="s">
        <v>5</v>
      </c>
      <c r="N148" s="85" t="s">
        <v>15</v>
      </c>
      <c r="O148" s="23"/>
      <c r="P148" s="56">
        <f>O148*G12</f>
        <v>0</v>
      </c>
      <c r="Q148" s="56">
        <v>0</v>
      </c>
      <c r="R148" s="56">
        <f>Q148*G12</f>
        <v>0</v>
      </c>
      <c r="S148" s="56">
        <v>0</v>
      </c>
      <c r="T148" s="57">
        <f>S148*G12</f>
        <v>0</v>
      </c>
      <c r="U148" s="14"/>
      <c r="V148" s="14"/>
      <c r="W148" s="14"/>
      <c r="X148" s="14"/>
      <c r="Y148" s="14"/>
      <c r="Z148" s="14"/>
      <c r="AA148" s="14"/>
      <c r="AB148" s="14"/>
      <c r="AC148" s="14"/>
      <c r="AD148" s="14"/>
      <c r="AE148" s="14"/>
      <c r="AF148" s="1"/>
      <c r="AG148" s="1"/>
      <c r="AH148" s="1"/>
      <c r="AI148" s="1"/>
      <c r="AJ148" s="1"/>
      <c r="AK148" s="1"/>
      <c r="AL148" s="1"/>
      <c r="AM148" s="1"/>
      <c r="AN148" s="1"/>
      <c r="AO148" s="1"/>
      <c r="AP148" s="1"/>
      <c r="AQ148" s="1"/>
      <c r="AR148" s="58" t="s">
        <v>130</v>
      </c>
      <c r="AS148" s="1"/>
      <c r="AT148" s="58" t="s">
        <v>231</v>
      </c>
      <c r="AU148" s="58" t="s">
        <v>30</v>
      </c>
      <c r="AV148" s="493"/>
      <c r="AW148" s="1"/>
      <c r="AX148" s="12" t="s">
        <v>78</v>
      </c>
      <c r="AY148" s="1"/>
      <c r="AZ148" s="1"/>
      <c r="BA148" s="1"/>
      <c r="BB148" s="1"/>
      <c r="BC148" s="1"/>
      <c r="BD148" s="59">
        <f>IF(N148="základní",I12,0)</f>
        <v>432564.5</v>
      </c>
      <c r="BE148" s="59">
        <f>IF(N148="snížená",I12,0)</f>
        <v>0</v>
      </c>
      <c r="BF148" s="59">
        <f>IF(N148="zákl. přenesená",I12,0)</f>
        <v>0</v>
      </c>
      <c r="BG148" s="59">
        <f>IF(N148="sníž. přenesená",I12,0)</f>
        <v>0</v>
      </c>
      <c r="BH148" s="59">
        <f>IF(N148="nulová",I12,0)</f>
        <v>0</v>
      </c>
      <c r="BI148" s="12" t="s">
        <v>30</v>
      </c>
      <c r="BJ148" s="59">
        <f>ROUND(H12*G12,2)</f>
        <v>432564.5</v>
      </c>
      <c r="BK148" s="12" t="s">
        <v>84</v>
      </c>
      <c r="BL148" s="58" t="s">
        <v>84</v>
      </c>
      <c r="BM148" s="1"/>
      <c r="BN148" s="1"/>
      <c r="BO148" s="1"/>
      <c r="BP148" s="1"/>
      <c r="BQ148" s="1"/>
    </row>
    <row r="149" spans="13:69" ht="11.4" x14ac:dyDescent="0.2">
      <c r="M149" s="84" t="s">
        <v>5</v>
      </c>
      <c r="N149" s="85" t="s">
        <v>15</v>
      </c>
      <c r="O149" s="23"/>
      <c r="P149" s="56">
        <f>O149*G13</f>
        <v>0</v>
      </c>
      <c r="Q149" s="56">
        <v>0</v>
      </c>
      <c r="R149" s="56">
        <f>Q149*G13</f>
        <v>0</v>
      </c>
      <c r="S149" s="56">
        <v>0</v>
      </c>
      <c r="T149" s="57">
        <f>S149*G13</f>
        <v>0</v>
      </c>
      <c r="U149" s="14"/>
      <c r="V149" s="14"/>
      <c r="W149" s="14"/>
      <c r="X149" s="14"/>
      <c r="Y149" s="14"/>
      <c r="Z149" s="14"/>
      <c r="AA149" s="14"/>
      <c r="AB149" s="14"/>
      <c r="AC149" s="14"/>
      <c r="AD149" s="14"/>
      <c r="AE149" s="14"/>
      <c r="AF149" s="1"/>
      <c r="AG149" s="1"/>
      <c r="AH149" s="1"/>
      <c r="AI149" s="1"/>
      <c r="AJ149" s="1"/>
      <c r="AK149" s="1"/>
      <c r="AL149" s="1"/>
      <c r="AM149" s="1"/>
      <c r="AN149" s="1"/>
      <c r="AO149" s="1"/>
      <c r="AP149" s="1"/>
      <c r="AQ149" s="1"/>
      <c r="AR149" s="58" t="s">
        <v>130</v>
      </c>
      <c r="AS149" s="1"/>
      <c r="AT149" s="58" t="s">
        <v>231</v>
      </c>
      <c r="AU149" s="58" t="s">
        <v>30</v>
      </c>
      <c r="AV149" s="493"/>
      <c r="AW149" s="1"/>
      <c r="AX149" s="12" t="s">
        <v>78</v>
      </c>
      <c r="AY149" s="1"/>
      <c r="AZ149" s="1"/>
      <c r="BA149" s="1"/>
      <c r="BB149" s="1"/>
      <c r="BC149" s="1"/>
      <c r="BD149" s="59">
        <f>IF(N149="základní",I13,0)</f>
        <v>62000.2</v>
      </c>
      <c r="BE149" s="59">
        <f>IF(N149="snížená",I13,0)</f>
        <v>0</v>
      </c>
      <c r="BF149" s="59">
        <f>IF(N149="zákl. přenesená",I13,0)</f>
        <v>0</v>
      </c>
      <c r="BG149" s="59">
        <f>IF(N149="sníž. přenesená",I13,0)</f>
        <v>0</v>
      </c>
      <c r="BH149" s="59">
        <f>IF(N149="nulová",I13,0)</f>
        <v>0</v>
      </c>
      <c r="BI149" s="12" t="s">
        <v>30</v>
      </c>
      <c r="BJ149" s="59">
        <f>ROUND(H13*G13,2)</f>
        <v>62000.2</v>
      </c>
      <c r="BK149" s="12" t="s">
        <v>84</v>
      </c>
      <c r="BL149" s="58" t="s">
        <v>120</v>
      </c>
      <c r="BM149" s="1"/>
      <c r="BN149" s="1"/>
      <c r="BO149" s="1"/>
      <c r="BP149" s="1"/>
      <c r="BQ149" s="1"/>
    </row>
    <row r="150" spans="13:69" x14ac:dyDescent="0.2">
      <c r="M150" s="41"/>
      <c r="N150" s="42"/>
      <c r="O150" s="42"/>
      <c r="P150" s="43">
        <f>SUM(P151:P154)</f>
        <v>0</v>
      </c>
      <c r="Q150" s="42"/>
      <c r="R150" s="43">
        <f>SUM(R151:R154)</f>
        <v>0</v>
      </c>
      <c r="S150" s="42"/>
      <c r="T150" s="44">
        <f>SUM(T151:T154)</f>
        <v>0</v>
      </c>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45" t="s">
        <v>30</v>
      </c>
      <c r="AS150" s="6"/>
      <c r="AT150" s="46" t="s">
        <v>26</v>
      </c>
      <c r="AU150" s="46" t="s">
        <v>27</v>
      </c>
      <c r="AV150" s="492"/>
      <c r="AW150" s="6"/>
      <c r="AX150" s="45" t="s">
        <v>78</v>
      </c>
      <c r="AY150" s="6"/>
      <c r="AZ150" s="6"/>
      <c r="BA150" s="6"/>
      <c r="BB150" s="6"/>
      <c r="BC150" s="6"/>
      <c r="BD150" s="6"/>
      <c r="BE150" s="6"/>
      <c r="BF150" s="6"/>
      <c r="BG150" s="6"/>
      <c r="BH150" s="6"/>
      <c r="BI150" s="6"/>
      <c r="BJ150" s="47">
        <f>SUM(BJ151:BJ154)</f>
        <v>160062.9</v>
      </c>
      <c r="BK150" s="6"/>
      <c r="BL150" s="6"/>
      <c r="BM150" s="6"/>
      <c r="BN150" s="6"/>
      <c r="BO150" s="6"/>
      <c r="BP150" s="6"/>
      <c r="BQ150" s="6"/>
    </row>
    <row r="151" spans="13:69" ht="11.4" x14ac:dyDescent="0.2">
      <c r="M151" s="84" t="s">
        <v>5</v>
      </c>
      <c r="N151" s="85" t="s">
        <v>15</v>
      </c>
      <c r="O151" s="23"/>
      <c r="P151" s="56">
        <f>O151*G17</f>
        <v>0</v>
      </c>
      <c r="Q151" s="56">
        <v>0</v>
      </c>
      <c r="R151" s="56">
        <f>Q151*G17</f>
        <v>0</v>
      </c>
      <c r="S151" s="56">
        <v>0</v>
      </c>
      <c r="T151" s="57">
        <f>S151*G17</f>
        <v>0</v>
      </c>
      <c r="U151" s="14"/>
      <c r="V151" s="14"/>
      <c r="W151" s="14"/>
      <c r="X151" s="14"/>
      <c r="Y151" s="14"/>
      <c r="Z151" s="14"/>
      <c r="AA151" s="14"/>
      <c r="AB151" s="14"/>
      <c r="AC151" s="14"/>
      <c r="AD151" s="14"/>
      <c r="AE151" s="14"/>
      <c r="AF151" s="1"/>
      <c r="AG151" s="1"/>
      <c r="AH151" s="1"/>
      <c r="AI151" s="1"/>
      <c r="AJ151" s="1"/>
      <c r="AK151" s="1"/>
      <c r="AL151" s="1"/>
      <c r="AM151" s="1"/>
      <c r="AN151" s="1"/>
      <c r="AO151" s="1"/>
      <c r="AP151" s="1"/>
      <c r="AQ151" s="1"/>
      <c r="AR151" s="58" t="s">
        <v>130</v>
      </c>
      <c r="AS151" s="1"/>
      <c r="AT151" s="58" t="s">
        <v>231</v>
      </c>
      <c r="AU151" s="58" t="s">
        <v>30</v>
      </c>
      <c r="AV151" s="493"/>
      <c r="AW151" s="1"/>
      <c r="AX151" s="12" t="s">
        <v>78</v>
      </c>
      <c r="AY151" s="1"/>
      <c r="AZ151" s="1"/>
      <c r="BA151" s="1"/>
      <c r="BB151" s="1"/>
      <c r="BC151" s="1"/>
      <c r="BD151" s="59">
        <f>IF(N151="základní",I17,0)</f>
        <v>5996.2</v>
      </c>
      <c r="BE151" s="59">
        <f>IF(N151="snížená",I17,0)</f>
        <v>0</v>
      </c>
      <c r="BF151" s="59">
        <f>IF(N151="zákl. přenesená",I17,0)</f>
        <v>0</v>
      </c>
      <c r="BG151" s="59">
        <f>IF(N151="sníž. přenesená",I17,0)</f>
        <v>0</v>
      </c>
      <c r="BH151" s="59">
        <f>IF(N151="nulová",I17,0)</f>
        <v>0</v>
      </c>
      <c r="BI151" s="12" t="s">
        <v>30</v>
      </c>
      <c r="BJ151" s="59">
        <f>ROUND(H17*G17,2)</f>
        <v>5996.2</v>
      </c>
      <c r="BK151" s="12" t="s">
        <v>84</v>
      </c>
      <c r="BL151" s="58" t="s">
        <v>130</v>
      </c>
      <c r="BM151" s="1"/>
      <c r="BN151" s="1"/>
      <c r="BO151" s="1"/>
      <c r="BP151" s="1"/>
      <c r="BQ151" s="1"/>
    </row>
    <row r="152" spans="13:69" ht="11.4" x14ac:dyDescent="0.2">
      <c r="M152" s="84" t="s">
        <v>5</v>
      </c>
      <c r="N152" s="85" t="s">
        <v>15</v>
      </c>
      <c r="O152" s="23"/>
      <c r="P152" s="56">
        <f>O152*G18</f>
        <v>0</v>
      </c>
      <c r="Q152" s="56">
        <v>0</v>
      </c>
      <c r="R152" s="56">
        <f>Q152*G18</f>
        <v>0</v>
      </c>
      <c r="S152" s="56">
        <v>0</v>
      </c>
      <c r="T152" s="57">
        <f>S152*G18</f>
        <v>0</v>
      </c>
      <c r="U152" s="14"/>
      <c r="V152" s="14"/>
      <c r="W152" s="14"/>
      <c r="X152" s="14"/>
      <c r="Y152" s="14"/>
      <c r="Z152" s="14"/>
      <c r="AA152" s="14"/>
      <c r="AB152" s="14"/>
      <c r="AC152" s="14"/>
      <c r="AD152" s="14"/>
      <c r="AE152" s="14"/>
      <c r="AF152" s="1"/>
      <c r="AG152" s="1"/>
      <c r="AH152" s="1"/>
      <c r="AI152" s="1"/>
      <c r="AJ152" s="1"/>
      <c r="AK152" s="1"/>
      <c r="AL152" s="1"/>
      <c r="AM152" s="1"/>
      <c r="AN152" s="1"/>
      <c r="AO152" s="1"/>
      <c r="AP152" s="1"/>
      <c r="AQ152" s="1"/>
      <c r="AR152" s="58" t="s">
        <v>130</v>
      </c>
      <c r="AS152" s="1"/>
      <c r="AT152" s="58" t="s">
        <v>231</v>
      </c>
      <c r="AU152" s="58" t="s">
        <v>30</v>
      </c>
      <c r="AV152" s="493"/>
      <c r="AW152" s="1"/>
      <c r="AX152" s="12" t="s">
        <v>78</v>
      </c>
      <c r="AY152" s="1"/>
      <c r="AZ152" s="1"/>
      <c r="BA152" s="1"/>
      <c r="BB152" s="1"/>
      <c r="BC152" s="1"/>
      <c r="BD152" s="59">
        <f>IF(N152="základní",I18,0)</f>
        <v>3169.1</v>
      </c>
      <c r="BE152" s="59">
        <f>IF(N152="snížená",I18,0)</f>
        <v>0</v>
      </c>
      <c r="BF152" s="59">
        <f>IF(N152="zákl. přenesená",I18,0)</f>
        <v>0</v>
      </c>
      <c r="BG152" s="59">
        <f>IF(N152="sníž. přenesená",I18,0)</f>
        <v>0</v>
      </c>
      <c r="BH152" s="59">
        <f>IF(N152="nulová",I18,0)</f>
        <v>0</v>
      </c>
      <c r="BI152" s="12" t="s">
        <v>30</v>
      </c>
      <c r="BJ152" s="59">
        <f>ROUND(H18*G18,2)</f>
        <v>3169.1</v>
      </c>
      <c r="BK152" s="12" t="s">
        <v>84</v>
      </c>
      <c r="BL152" s="58" t="s">
        <v>143</v>
      </c>
      <c r="BM152" s="1"/>
      <c r="BN152" s="1"/>
      <c r="BO152" s="1"/>
      <c r="BP152" s="1"/>
      <c r="BQ152" s="1"/>
    </row>
    <row r="153" spans="13:69" ht="11.4" x14ac:dyDescent="0.2">
      <c r="M153" s="84" t="s">
        <v>5</v>
      </c>
      <c r="N153" s="85" t="s">
        <v>15</v>
      </c>
      <c r="O153" s="23"/>
      <c r="P153" s="56">
        <f>O153*G19</f>
        <v>0</v>
      </c>
      <c r="Q153" s="56">
        <v>0</v>
      </c>
      <c r="R153" s="56">
        <f>Q153*G19</f>
        <v>0</v>
      </c>
      <c r="S153" s="56">
        <v>0</v>
      </c>
      <c r="T153" s="57">
        <f>S153*G19</f>
        <v>0</v>
      </c>
      <c r="U153" s="14"/>
      <c r="V153" s="14"/>
      <c r="W153" s="14"/>
      <c r="X153" s="14"/>
      <c r="Y153" s="14"/>
      <c r="Z153" s="14"/>
      <c r="AA153" s="14"/>
      <c r="AB153" s="14"/>
      <c r="AC153" s="14"/>
      <c r="AD153" s="14"/>
      <c r="AE153" s="14"/>
      <c r="AF153" s="1"/>
      <c r="AG153" s="1"/>
      <c r="AH153" s="1"/>
      <c r="AI153" s="1"/>
      <c r="AJ153" s="1"/>
      <c r="AK153" s="1"/>
      <c r="AL153" s="1"/>
      <c r="AM153" s="1"/>
      <c r="AN153" s="1"/>
      <c r="AO153" s="1"/>
      <c r="AP153" s="1"/>
      <c r="AQ153" s="1"/>
      <c r="AR153" s="58" t="s">
        <v>130</v>
      </c>
      <c r="AS153" s="1"/>
      <c r="AT153" s="58" t="s">
        <v>231</v>
      </c>
      <c r="AU153" s="58" t="s">
        <v>30</v>
      </c>
      <c r="AV153" s="493"/>
      <c r="AW153" s="1"/>
      <c r="AX153" s="12" t="s">
        <v>78</v>
      </c>
      <c r="AY153" s="1"/>
      <c r="AZ153" s="1"/>
      <c r="BA153" s="1"/>
      <c r="BB153" s="1"/>
      <c r="BC153" s="1"/>
      <c r="BD153" s="59">
        <f>IF(N153="základní",I19,0)</f>
        <v>95319</v>
      </c>
      <c r="BE153" s="59">
        <f>IF(N153="snížená",I19,0)</f>
        <v>0</v>
      </c>
      <c r="BF153" s="59">
        <f>IF(N153="zákl. přenesená",I19,0)</f>
        <v>0</v>
      </c>
      <c r="BG153" s="59">
        <f>IF(N153="sníž. přenesená",I19,0)</f>
        <v>0</v>
      </c>
      <c r="BH153" s="59">
        <f>IF(N153="nulová",I19,0)</f>
        <v>0</v>
      </c>
      <c r="BI153" s="12" t="s">
        <v>30</v>
      </c>
      <c r="BJ153" s="59">
        <f>ROUND(H19*G19,2)</f>
        <v>95319</v>
      </c>
      <c r="BK153" s="12" t="s">
        <v>84</v>
      </c>
      <c r="BL153" s="58" t="s">
        <v>155</v>
      </c>
      <c r="BM153" s="1"/>
      <c r="BN153" s="1"/>
      <c r="BO153" s="1"/>
      <c r="BP153" s="1"/>
      <c r="BQ153" s="1"/>
    </row>
    <row r="154" spans="13:69" ht="11.4" x14ac:dyDescent="0.2">
      <c r="M154" s="84" t="s">
        <v>5</v>
      </c>
      <c r="N154" s="85" t="s">
        <v>15</v>
      </c>
      <c r="O154" s="23"/>
      <c r="P154" s="56">
        <f>O154*G20</f>
        <v>0</v>
      </c>
      <c r="Q154" s="56">
        <v>0</v>
      </c>
      <c r="R154" s="56">
        <f>Q154*G20</f>
        <v>0</v>
      </c>
      <c r="S154" s="56">
        <v>0</v>
      </c>
      <c r="T154" s="57">
        <f>S154*G20</f>
        <v>0</v>
      </c>
      <c r="U154" s="14"/>
      <c r="V154" s="14"/>
      <c r="W154" s="14"/>
      <c r="X154" s="14"/>
      <c r="Y154" s="14"/>
      <c r="Z154" s="14"/>
      <c r="AA154" s="14"/>
      <c r="AB154" s="14"/>
      <c r="AC154" s="14"/>
      <c r="AD154" s="14"/>
      <c r="AE154" s="14"/>
      <c r="AF154" s="1"/>
      <c r="AG154" s="1"/>
      <c r="AH154" s="1"/>
      <c r="AI154" s="1"/>
      <c r="AJ154" s="1"/>
      <c r="AK154" s="1"/>
      <c r="AL154" s="1"/>
      <c r="AM154" s="1"/>
      <c r="AN154" s="1"/>
      <c r="AO154" s="1"/>
      <c r="AP154" s="1"/>
      <c r="AQ154" s="1"/>
      <c r="AR154" s="58" t="s">
        <v>130</v>
      </c>
      <c r="AS154" s="1"/>
      <c r="AT154" s="58" t="s">
        <v>231</v>
      </c>
      <c r="AU154" s="58" t="s">
        <v>30</v>
      </c>
      <c r="AV154" s="493"/>
      <c r="AW154" s="1"/>
      <c r="AX154" s="12" t="s">
        <v>78</v>
      </c>
      <c r="AY154" s="1"/>
      <c r="AZ154" s="1"/>
      <c r="BA154" s="1"/>
      <c r="BB154" s="1"/>
      <c r="BC154" s="1"/>
      <c r="BD154" s="59">
        <f>IF(N154="základní",I20,0)</f>
        <v>55578.6</v>
      </c>
      <c r="BE154" s="59">
        <f>IF(N154="snížená",I20,0)</f>
        <v>0</v>
      </c>
      <c r="BF154" s="59">
        <f>IF(N154="zákl. přenesená",I20,0)</f>
        <v>0</v>
      </c>
      <c r="BG154" s="59">
        <f>IF(N154="sníž. přenesená",I20,0)</f>
        <v>0</v>
      </c>
      <c r="BH154" s="59">
        <f>IF(N154="nulová",I20,0)</f>
        <v>0</v>
      </c>
      <c r="BI154" s="12" t="s">
        <v>30</v>
      </c>
      <c r="BJ154" s="59">
        <f>ROUND(H20*G20,2)</f>
        <v>55578.6</v>
      </c>
      <c r="BK154" s="12" t="s">
        <v>84</v>
      </c>
      <c r="BL154" s="58" t="s">
        <v>170</v>
      </c>
      <c r="BM154" s="1"/>
      <c r="BN154" s="1"/>
      <c r="BO154" s="1"/>
      <c r="BP154" s="1"/>
      <c r="BQ154" s="1"/>
    </row>
    <row r="155" spans="13:69" x14ac:dyDescent="0.2">
      <c r="M155" s="41"/>
      <c r="N155" s="42"/>
      <c r="O155" s="42"/>
      <c r="P155" s="43">
        <f>SUM(P156:P170)</f>
        <v>0</v>
      </c>
      <c r="Q155" s="42"/>
      <c r="R155" s="43">
        <f>SUM(R156:R170)</f>
        <v>0</v>
      </c>
      <c r="S155" s="42"/>
      <c r="T155" s="44">
        <f>SUM(T156:T170)</f>
        <v>0</v>
      </c>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45" t="s">
        <v>30</v>
      </c>
      <c r="AS155" s="6"/>
      <c r="AT155" s="46" t="s">
        <v>26</v>
      </c>
      <c r="AU155" s="46" t="s">
        <v>27</v>
      </c>
      <c r="AV155" s="492"/>
      <c r="AW155" s="6"/>
      <c r="AX155" s="45" t="s">
        <v>78</v>
      </c>
      <c r="AY155" s="6"/>
      <c r="AZ155" s="6"/>
      <c r="BA155" s="6"/>
      <c r="BB155" s="6"/>
      <c r="BC155" s="6"/>
      <c r="BD155" s="6"/>
      <c r="BE155" s="6"/>
      <c r="BF155" s="6"/>
      <c r="BG155" s="6"/>
      <c r="BH155" s="6"/>
      <c r="BI155" s="6"/>
      <c r="BJ155" s="47">
        <f>SUM(BJ156:BJ170)</f>
        <v>569678.89999999991</v>
      </c>
      <c r="BK155" s="6"/>
      <c r="BL155" s="6"/>
      <c r="BM155" s="6"/>
      <c r="BN155" s="6"/>
      <c r="BO155" s="6"/>
      <c r="BP155" s="6"/>
      <c r="BQ155" s="6"/>
    </row>
    <row r="156" spans="13:69" ht="11.4" x14ac:dyDescent="0.2">
      <c r="M156" s="84" t="s">
        <v>5</v>
      </c>
      <c r="N156" s="85" t="s">
        <v>15</v>
      </c>
      <c r="O156" s="23"/>
      <c r="P156" s="56">
        <f t="shared" ref="P156:P170" si="116">O156*G24</f>
        <v>0</v>
      </c>
      <c r="Q156" s="56">
        <v>0</v>
      </c>
      <c r="R156" s="56">
        <f t="shared" ref="R156:R170" si="117">Q156*G24</f>
        <v>0</v>
      </c>
      <c r="S156" s="56">
        <v>0</v>
      </c>
      <c r="T156" s="57">
        <f t="shared" ref="T156:T170" si="118">S156*G24</f>
        <v>0</v>
      </c>
      <c r="U156" s="14"/>
      <c r="V156" s="14"/>
      <c r="W156" s="14"/>
      <c r="X156" s="14"/>
      <c r="Y156" s="14"/>
      <c r="Z156" s="14"/>
      <c r="AA156" s="14"/>
      <c r="AB156" s="14"/>
      <c r="AC156" s="14"/>
      <c r="AD156" s="14"/>
      <c r="AE156" s="14"/>
      <c r="AF156" s="1"/>
      <c r="AG156" s="1"/>
      <c r="AH156" s="1"/>
      <c r="AI156" s="1"/>
      <c r="AJ156" s="1"/>
      <c r="AK156" s="1"/>
      <c r="AL156" s="1"/>
      <c r="AM156" s="1"/>
      <c r="AN156" s="1"/>
      <c r="AO156" s="1"/>
      <c r="AP156" s="1"/>
      <c r="AQ156" s="1"/>
      <c r="AR156" s="58" t="s">
        <v>130</v>
      </c>
      <c r="AS156" s="1"/>
      <c r="AT156" s="58" t="s">
        <v>231</v>
      </c>
      <c r="AU156" s="58" t="s">
        <v>30</v>
      </c>
      <c r="AV156" s="493"/>
      <c r="AW156" s="1"/>
      <c r="AX156" s="12" t="s">
        <v>78</v>
      </c>
      <c r="AY156" s="1"/>
      <c r="AZ156" s="1"/>
      <c r="BA156" s="1"/>
      <c r="BB156" s="1"/>
      <c r="BC156" s="1"/>
      <c r="BD156" s="59">
        <f t="shared" ref="BD156:BD170" si="119">IF(N156="základní",I24,0)</f>
        <v>13217.5</v>
      </c>
      <c r="BE156" s="59">
        <f t="shared" ref="BE156:BE170" si="120">IF(N156="snížená",I24,0)</f>
        <v>0</v>
      </c>
      <c r="BF156" s="59">
        <f t="shared" ref="BF156:BF170" si="121">IF(N156="zákl. přenesená",I24,0)</f>
        <v>0</v>
      </c>
      <c r="BG156" s="59">
        <f t="shared" ref="BG156:BG170" si="122">IF(N156="sníž. přenesená",I24,0)</f>
        <v>0</v>
      </c>
      <c r="BH156" s="59">
        <f t="shared" ref="BH156:BH170" si="123">IF(N156="nulová",I24,0)</f>
        <v>0</v>
      </c>
      <c r="BI156" s="12" t="s">
        <v>30</v>
      </c>
      <c r="BJ156" s="59">
        <f t="shared" ref="BJ156:BJ170" si="124">ROUND(H24*G24,2)</f>
        <v>13217.5</v>
      </c>
      <c r="BK156" s="12" t="s">
        <v>84</v>
      </c>
      <c r="BL156" s="58" t="s">
        <v>180</v>
      </c>
      <c r="BM156" s="1"/>
      <c r="BN156" s="1"/>
      <c r="BO156" s="1"/>
      <c r="BP156" s="1"/>
      <c r="BQ156" s="1"/>
    </row>
    <row r="157" spans="13:69" ht="11.4" x14ac:dyDescent="0.2">
      <c r="M157" s="84" t="s">
        <v>5</v>
      </c>
      <c r="N157" s="85" t="s">
        <v>15</v>
      </c>
      <c r="O157" s="23"/>
      <c r="P157" s="56">
        <f t="shared" si="116"/>
        <v>0</v>
      </c>
      <c r="Q157" s="56">
        <v>0</v>
      </c>
      <c r="R157" s="56">
        <f t="shared" si="117"/>
        <v>0</v>
      </c>
      <c r="S157" s="56">
        <v>0</v>
      </c>
      <c r="T157" s="57">
        <f t="shared" si="118"/>
        <v>0</v>
      </c>
      <c r="U157" s="14"/>
      <c r="V157" s="14"/>
      <c r="W157" s="14"/>
      <c r="X157" s="14"/>
      <c r="Y157" s="14"/>
      <c r="Z157" s="14"/>
      <c r="AA157" s="14"/>
      <c r="AB157" s="14"/>
      <c r="AC157" s="14"/>
      <c r="AD157" s="14"/>
      <c r="AE157" s="14"/>
      <c r="AF157" s="1"/>
      <c r="AG157" s="1"/>
      <c r="AH157" s="1"/>
      <c r="AI157" s="1"/>
      <c r="AJ157" s="1"/>
      <c r="AK157" s="1"/>
      <c r="AL157" s="1"/>
      <c r="AM157" s="1"/>
      <c r="AN157" s="1"/>
      <c r="AO157" s="1"/>
      <c r="AP157" s="1"/>
      <c r="AQ157" s="1"/>
      <c r="AR157" s="58" t="s">
        <v>130</v>
      </c>
      <c r="AS157" s="1"/>
      <c r="AT157" s="58" t="s">
        <v>231</v>
      </c>
      <c r="AU157" s="58" t="s">
        <v>30</v>
      </c>
      <c r="AV157" s="493"/>
      <c r="AW157" s="1"/>
      <c r="AX157" s="12" t="s">
        <v>78</v>
      </c>
      <c r="AY157" s="1"/>
      <c r="AZ157" s="1"/>
      <c r="BA157" s="1"/>
      <c r="BB157" s="1"/>
      <c r="BC157" s="1"/>
      <c r="BD157" s="59">
        <f t="shared" si="119"/>
        <v>48000.3</v>
      </c>
      <c r="BE157" s="59">
        <f t="shared" si="120"/>
        <v>0</v>
      </c>
      <c r="BF157" s="59">
        <f t="shared" si="121"/>
        <v>0</v>
      </c>
      <c r="BG157" s="59">
        <f t="shared" si="122"/>
        <v>0</v>
      </c>
      <c r="BH157" s="59">
        <f t="shared" si="123"/>
        <v>0</v>
      </c>
      <c r="BI157" s="12" t="s">
        <v>30</v>
      </c>
      <c r="BJ157" s="59">
        <f t="shared" si="124"/>
        <v>48000.3</v>
      </c>
      <c r="BK157" s="12" t="s">
        <v>84</v>
      </c>
      <c r="BL157" s="58" t="s">
        <v>190</v>
      </c>
      <c r="BM157" s="1"/>
      <c r="BN157" s="1"/>
      <c r="BO157" s="1"/>
      <c r="BP157" s="1"/>
      <c r="BQ157" s="1"/>
    </row>
    <row r="158" spans="13:69" ht="11.4" x14ac:dyDescent="0.2">
      <c r="M158" s="84" t="s">
        <v>5</v>
      </c>
      <c r="N158" s="85" t="s">
        <v>15</v>
      </c>
      <c r="O158" s="23"/>
      <c r="P158" s="56">
        <f t="shared" si="116"/>
        <v>0</v>
      </c>
      <c r="Q158" s="56">
        <v>0</v>
      </c>
      <c r="R158" s="56">
        <f t="shared" si="117"/>
        <v>0</v>
      </c>
      <c r="S158" s="56">
        <v>0</v>
      </c>
      <c r="T158" s="57">
        <f t="shared" si="118"/>
        <v>0</v>
      </c>
      <c r="U158" s="14"/>
      <c r="V158" s="14"/>
      <c r="W158" s="14"/>
      <c r="X158" s="14"/>
      <c r="Y158" s="14"/>
      <c r="Z158" s="14"/>
      <c r="AA158" s="14"/>
      <c r="AB158" s="14"/>
      <c r="AC158" s="14"/>
      <c r="AD158" s="14"/>
      <c r="AE158" s="14"/>
      <c r="AF158" s="1"/>
      <c r="AG158" s="1"/>
      <c r="AH158" s="1"/>
      <c r="AI158" s="1"/>
      <c r="AJ158" s="1"/>
      <c r="AK158" s="1"/>
      <c r="AL158" s="1"/>
      <c r="AM158" s="1"/>
      <c r="AN158" s="1"/>
      <c r="AO158" s="1"/>
      <c r="AP158" s="1"/>
      <c r="AQ158" s="1"/>
      <c r="AR158" s="58" t="s">
        <v>130</v>
      </c>
      <c r="AS158" s="1"/>
      <c r="AT158" s="58" t="s">
        <v>231</v>
      </c>
      <c r="AU158" s="58" t="s">
        <v>30</v>
      </c>
      <c r="AV158" s="493"/>
      <c r="AW158" s="1"/>
      <c r="AX158" s="12" t="s">
        <v>78</v>
      </c>
      <c r="AY158" s="1"/>
      <c r="AZ158" s="1"/>
      <c r="BA158" s="1"/>
      <c r="BB158" s="1"/>
      <c r="BC158" s="1"/>
      <c r="BD158" s="59">
        <f t="shared" si="119"/>
        <v>63378.6</v>
      </c>
      <c r="BE158" s="59">
        <f t="shared" si="120"/>
        <v>0</v>
      </c>
      <c r="BF158" s="59">
        <f t="shared" si="121"/>
        <v>0</v>
      </c>
      <c r="BG158" s="59">
        <f t="shared" si="122"/>
        <v>0</v>
      </c>
      <c r="BH158" s="59">
        <f t="shared" si="123"/>
        <v>0</v>
      </c>
      <c r="BI158" s="12" t="s">
        <v>30</v>
      </c>
      <c r="BJ158" s="59">
        <f t="shared" si="124"/>
        <v>63378.6</v>
      </c>
      <c r="BK158" s="12" t="s">
        <v>84</v>
      </c>
      <c r="BL158" s="58" t="s">
        <v>211</v>
      </c>
      <c r="BM158" s="1"/>
      <c r="BN158" s="1"/>
      <c r="BO158" s="1"/>
      <c r="BP158" s="1"/>
      <c r="BQ158" s="1"/>
    </row>
    <row r="159" spans="13:69" ht="11.4" x14ac:dyDescent="0.2">
      <c r="M159" s="84" t="s">
        <v>5</v>
      </c>
      <c r="N159" s="85" t="s">
        <v>15</v>
      </c>
      <c r="O159" s="23"/>
      <c r="P159" s="56">
        <f t="shared" si="116"/>
        <v>0</v>
      </c>
      <c r="Q159" s="56">
        <v>0</v>
      </c>
      <c r="R159" s="56">
        <f t="shared" si="117"/>
        <v>0</v>
      </c>
      <c r="S159" s="56">
        <v>0</v>
      </c>
      <c r="T159" s="57">
        <f t="shared" si="118"/>
        <v>0</v>
      </c>
      <c r="U159" s="14"/>
      <c r="V159" s="14"/>
      <c r="W159" s="14"/>
      <c r="X159" s="14"/>
      <c r="Y159" s="14"/>
      <c r="Z159" s="14"/>
      <c r="AA159" s="14"/>
      <c r="AB159" s="14"/>
      <c r="AC159" s="14"/>
      <c r="AD159" s="14"/>
      <c r="AE159" s="14"/>
      <c r="AF159" s="1"/>
      <c r="AG159" s="1"/>
      <c r="AH159" s="1"/>
      <c r="AI159" s="1"/>
      <c r="AJ159" s="1"/>
      <c r="AK159" s="1"/>
      <c r="AL159" s="1"/>
      <c r="AM159" s="1"/>
      <c r="AN159" s="1"/>
      <c r="AO159" s="1"/>
      <c r="AP159" s="1"/>
      <c r="AQ159" s="1"/>
      <c r="AR159" s="58" t="s">
        <v>130</v>
      </c>
      <c r="AS159" s="1"/>
      <c r="AT159" s="58" t="s">
        <v>231</v>
      </c>
      <c r="AU159" s="58" t="s">
        <v>30</v>
      </c>
      <c r="AV159" s="493"/>
      <c r="AW159" s="1"/>
      <c r="AX159" s="12" t="s">
        <v>78</v>
      </c>
      <c r="AY159" s="1"/>
      <c r="AZ159" s="1"/>
      <c r="BA159" s="1"/>
      <c r="BB159" s="1"/>
      <c r="BC159" s="1"/>
      <c r="BD159" s="59">
        <f t="shared" si="119"/>
        <v>9950.2000000000007</v>
      </c>
      <c r="BE159" s="59">
        <f t="shared" si="120"/>
        <v>0</v>
      </c>
      <c r="BF159" s="59">
        <f t="shared" si="121"/>
        <v>0</v>
      </c>
      <c r="BG159" s="59">
        <f t="shared" si="122"/>
        <v>0</v>
      </c>
      <c r="BH159" s="59">
        <f t="shared" si="123"/>
        <v>0</v>
      </c>
      <c r="BI159" s="12" t="s">
        <v>30</v>
      </c>
      <c r="BJ159" s="59">
        <f t="shared" si="124"/>
        <v>9950.2000000000007</v>
      </c>
      <c r="BK159" s="12" t="s">
        <v>84</v>
      </c>
      <c r="BL159" s="58" t="s">
        <v>225</v>
      </c>
      <c r="BM159" s="1"/>
      <c r="BN159" s="1"/>
      <c r="BO159" s="1"/>
      <c r="BP159" s="1"/>
      <c r="BQ159" s="1"/>
    </row>
    <row r="160" spans="13:69" ht="11.4" x14ac:dyDescent="0.2">
      <c r="M160" s="84" t="s">
        <v>5</v>
      </c>
      <c r="N160" s="85" t="s">
        <v>15</v>
      </c>
      <c r="O160" s="23"/>
      <c r="P160" s="56">
        <f t="shared" si="116"/>
        <v>0</v>
      </c>
      <c r="Q160" s="56">
        <v>0</v>
      </c>
      <c r="R160" s="56">
        <f t="shared" si="117"/>
        <v>0</v>
      </c>
      <c r="S160" s="56">
        <v>0</v>
      </c>
      <c r="T160" s="57">
        <f t="shared" si="118"/>
        <v>0</v>
      </c>
      <c r="U160" s="14"/>
      <c r="V160" s="14"/>
      <c r="W160" s="14"/>
      <c r="X160" s="14"/>
      <c r="Y160" s="14"/>
      <c r="Z160" s="14"/>
      <c r="AA160" s="14"/>
      <c r="AB160" s="14"/>
      <c r="AC160" s="14"/>
      <c r="AD160" s="14"/>
      <c r="AE160" s="14"/>
      <c r="AF160" s="1"/>
      <c r="AG160" s="1"/>
      <c r="AH160" s="1"/>
      <c r="AI160" s="1"/>
      <c r="AJ160" s="1"/>
      <c r="AK160" s="1"/>
      <c r="AL160" s="1"/>
      <c r="AM160" s="1"/>
      <c r="AN160" s="1"/>
      <c r="AO160" s="1"/>
      <c r="AP160" s="1"/>
      <c r="AQ160" s="1"/>
      <c r="AR160" s="58" t="s">
        <v>130</v>
      </c>
      <c r="AS160" s="1"/>
      <c r="AT160" s="58" t="s">
        <v>231</v>
      </c>
      <c r="AU160" s="58" t="s">
        <v>30</v>
      </c>
      <c r="AV160" s="493"/>
      <c r="AW160" s="1"/>
      <c r="AX160" s="12" t="s">
        <v>78</v>
      </c>
      <c r="AY160" s="1"/>
      <c r="AZ160" s="1"/>
      <c r="BA160" s="1"/>
      <c r="BB160" s="1"/>
      <c r="BC160" s="1"/>
      <c r="BD160" s="59">
        <f t="shared" si="119"/>
        <v>8184.8</v>
      </c>
      <c r="BE160" s="59">
        <f t="shared" si="120"/>
        <v>0</v>
      </c>
      <c r="BF160" s="59">
        <f t="shared" si="121"/>
        <v>0</v>
      </c>
      <c r="BG160" s="59">
        <f t="shared" si="122"/>
        <v>0</v>
      </c>
      <c r="BH160" s="59">
        <f t="shared" si="123"/>
        <v>0</v>
      </c>
      <c r="BI160" s="12" t="s">
        <v>30</v>
      </c>
      <c r="BJ160" s="59">
        <f t="shared" si="124"/>
        <v>8184.8</v>
      </c>
      <c r="BK160" s="12" t="s">
        <v>84</v>
      </c>
      <c r="BL160" s="58" t="s">
        <v>237</v>
      </c>
      <c r="BM160" s="1"/>
      <c r="BN160" s="1"/>
      <c r="BO160" s="1"/>
      <c r="BP160" s="1"/>
      <c r="BQ160" s="1"/>
    </row>
    <row r="161" spans="13:69" ht="11.4" x14ac:dyDescent="0.2">
      <c r="M161" s="84" t="s">
        <v>5</v>
      </c>
      <c r="N161" s="85" t="s">
        <v>15</v>
      </c>
      <c r="O161" s="23"/>
      <c r="P161" s="56">
        <f t="shared" si="116"/>
        <v>0</v>
      </c>
      <c r="Q161" s="56">
        <v>0</v>
      </c>
      <c r="R161" s="56">
        <f t="shared" si="117"/>
        <v>0</v>
      </c>
      <c r="S161" s="56">
        <v>0</v>
      </c>
      <c r="T161" s="57">
        <f t="shared" si="118"/>
        <v>0</v>
      </c>
      <c r="U161" s="14"/>
      <c r="V161" s="14"/>
      <c r="W161" s="14"/>
      <c r="X161" s="14"/>
      <c r="Y161" s="14"/>
      <c r="Z161" s="14"/>
      <c r="AA161" s="14"/>
      <c r="AB161" s="14"/>
      <c r="AC161" s="14"/>
      <c r="AD161" s="14"/>
      <c r="AE161" s="14"/>
      <c r="AF161" s="1"/>
      <c r="AG161" s="1"/>
      <c r="AH161" s="1"/>
      <c r="AI161" s="1"/>
      <c r="AJ161" s="1"/>
      <c r="AK161" s="1"/>
      <c r="AL161" s="1"/>
      <c r="AM161" s="1"/>
      <c r="AN161" s="1"/>
      <c r="AO161" s="1"/>
      <c r="AP161" s="1"/>
      <c r="AQ161" s="1"/>
      <c r="AR161" s="58" t="s">
        <v>130</v>
      </c>
      <c r="AS161" s="1"/>
      <c r="AT161" s="58" t="s">
        <v>231</v>
      </c>
      <c r="AU161" s="58" t="s">
        <v>30</v>
      </c>
      <c r="AV161" s="493"/>
      <c r="AW161" s="1"/>
      <c r="AX161" s="12" t="s">
        <v>78</v>
      </c>
      <c r="AY161" s="1"/>
      <c r="AZ161" s="1"/>
      <c r="BA161" s="1"/>
      <c r="BB161" s="1"/>
      <c r="BC161" s="1"/>
      <c r="BD161" s="59">
        <f t="shared" si="119"/>
        <v>33996.9</v>
      </c>
      <c r="BE161" s="59">
        <f t="shared" si="120"/>
        <v>0</v>
      </c>
      <c r="BF161" s="59">
        <f t="shared" si="121"/>
        <v>0</v>
      </c>
      <c r="BG161" s="59">
        <f t="shared" si="122"/>
        <v>0</v>
      </c>
      <c r="BH161" s="59">
        <f t="shared" si="123"/>
        <v>0</v>
      </c>
      <c r="BI161" s="12" t="s">
        <v>30</v>
      </c>
      <c r="BJ161" s="59">
        <f t="shared" si="124"/>
        <v>33996.9</v>
      </c>
      <c r="BK161" s="12" t="s">
        <v>84</v>
      </c>
      <c r="BL161" s="58" t="s">
        <v>249</v>
      </c>
      <c r="BM161" s="1"/>
      <c r="BN161" s="1"/>
      <c r="BO161" s="1"/>
      <c r="BP161" s="1"/>
      <c r="BQ161" s="1"/>
    </row>
    <row r="162" spans="13:69" ht="11.4" x14ac:dyDescent="0.2">
      <c r="M162" s="84" t="s">
        <v>5</v>
      </c>
      <c r="N162" s="85" t="s">
        <v>15</v>
      </c>
      <c r="O162" s="23"/>
      <c r="P162" s="56">
        <f t="shared" si="116"/>
        <v>0</v>
      </c>
      <c r="Q162" s="56">
        <v>0</v>
      </c>
      <c r="R162" s="56">
        <f t="shared" si="117"/>
        <v>0</v>
      </c>
      <c r="S162" s="56">
        <v>0</v>
      </c>
      <c r="T162" s="57">
        <f t="shared" si="118"/>
        <v>0</v>
      </c>
      <c r="U162" s="14"/>
      <c r="V162" s="14"/>
      <c r="W162" s="14"/>
      <c r="X162" s="14"/>
      <c r="Y162" s="14"/>
      <c r="Z162" s="14"/>
      <c r="AA162" s="14"/>
      <c r="AB162" s="14"/>
      <c r="AC162" s="14"/>
      <c r="AD162" s="14"/>
      <c r="AE162" s="14"/>
      <c r="AF162" s="1"/>
      <c r="AG162" s="1"/>
      <c r="AH162" s="1"/>
      <c r="AI162" s="1"/>
      <c r="AJ162" s="1"/>
      <c r="AK162" s="1"/>
      <c r="AL162" s="1"/>
      <c r="AM162" s="1"/>
      <c r="AN162" s="1"/>
      <c r="AO162" s="1"/>
      <c r="AP162" s="1"/>
      <c r="AQ162" s="1"/>
      <c r="AR162" s="58" t="s">
        <v>130</v>
      </c>
      <c r="AS162" s="1"/>
      <c r="AT162" s="58" t="s">
        <v>231</v>
      </c>
      <c r="AU162" s="58" t="s">
        <v>30</v>
      </c>
      <c r="AV162" s="493"/>
      <c r="AW162" s="1"/>
      <c r="AX162" s="12" t="s">
        <v>78</v>
      </c>
      <c r="AY162" s="1"/>
      <c r="AZ162" s="1"/>
      <c r="BA162" s="1"/>
      <c r="BB162" s="1"/>
      <c r="BC162" s="1"/>
      <c r="BD162" s="59">
        <f t="shared" si="119"/>
        <v>2821.8</v>
      </c>
      <c r="BE162" s="59">
        <f t="shared" si="120"/>
        <v>0</v>
      </c>
      <c r="BF162" s="59">
        <f t="shared" si="121"/>
        <v>0</v>
      </c>
      <c r="BG162" s="59">
        <f t="shared" si="122"/>
        <v>0</v>
      </c>
      <c r="BH162" s="59">
        <f t="shared" si="123"/>
        <v>0</v>
      </c>
      <c r="BI162" s="12" t="s">
        <v>30</v>
      </c>
      <c r="BJ162" s="59">
        <f t="shared" si="124"/>
        <v>2821.8</v>
      </c>
      <c r="BK162" s="12" t="s">
        <v>84</v>
      </c>
      <c r="BL162" s="58" t="s">
        <v>261</v>
      </c>
      <c r="BM162" s="1"/>
      <c r="BN162" s="1"/>
      <c r="BO162" s="1"/>
      <c r="BP162" s="1"/>
      <c r="BQ162" s="1"/>
    </row>
    <row r="163" spans="13:69" ht="11.4" x14ac:dyDescent="0.2">
      <c r="M163" s="84" t="s">
        <v>5</v>
      </c>
      <c r="N163" s="85" t="s">
        <v>15</v>
      </c>
      <c r="O163" s="23"/>
      <c r="P163" s="56">
        <f t="shared" si="116"/>
        <v>0</v>
      </c>
      <c r="Q163" s="56">
        <v>0</v>
      </c>
      <c r="R163" s="56">
        <f t="shared" si="117"/>
        <v>0</v>
      </c>
      <c r="S163" s="56">
        <v>0</v>
      </c>
      <c r="T163" s="57">
        <f t="shared" si="118"/>
        <v>0</v>
      </c>
      <c r="U163" s="14"/>
      <c r="V163" s="14"/>
      <c r="W163" s="14"/>
      <c r="X163" s="14"/>
      <c r="Y163" s="14"/>
      <c r="Z163" s="14"/>
      <c r="AA163" s="14"/>
      <c r="AB163" s="14"/>
      <c r="AC163" s="14"/>
      <c r="AD163" s="14"/>
      <c r="AE163" s="14"/>
      <c r="AF163" s="1"/>
      <c r="AG163" s="1"/>
      <c r="AH163" s="1"/>
      <c r="AI163" s="1"/>
      <c r="AJ163" s="1"/>
      <c r="AK163" s="1"/>
      <c r="AL163" s="1"/>
      <c r="AM163" s="1"/>
      <c r="AN163" s="1"/>
      <c r="AO163" s="1"/>
      <c r="AP163" s="1"/>
      <c r="AQ163" s="1"/>
      <c r="AR163" s="58" t="s">
        <v>130</v>
      </c>
      <c r="AS163" s="1"/>
      <c r="AT163" s="58" t="s">
        <v>231</v>
      </c>
      <c r="AU163" s="58" t="s">
        <v>30</v>
      </c>
      <c r="AV163" s="493"/>
      <c r="AW163" s="1"/>
      <c r="AX163" s="12" t="s">
        <v>78</v>
      </c>
      <c r="AY163" s="1"/>
      <c r="AZ163" s="1"/>
      <c r="BA163" s="1"/>
      <c r="BB163" s="1"/>
      <c r="BC163" s="1"/>
      <c r="BD163" s="59">
        <f t="shared" si="119"/>
        <v>3282.7</v>
      </c>
      <c r="BE163" s="59">
        <f t="shared" si="120"/>
        <v>0</v>
      </c>
      <c r="BF163" s="59">
        <f t="shared" si="121"/>
        <v>0</v>
      </c>
      <c r="BG163" s="59">
        <f t="shared" si="122"/>
        <v>0</v>
      </c>
      <c r="BH163" s="59">
        <f t="shared" si="123"/>
        <v>0</v>
      </c>
      <c r="BI163" s="12" t="s">
        <v>30</v>
      </c>
      <c r="BJ163" s="59">
        <f t="shared" si="124"/>
        <v>3282.7</v>
      </c>
      <c r="BK163" s="12" t="s">
        <v>84</v>
      </c>
      <c r="BL163" s="58" t="s">
        <v>273</v>
      </c>
      <c r="BM163" s="1"/>
      <c r="BN163" s="1"/>
      <c r="BO163" s="1"/>
      <c r="BP163" s="1"/>
      <c r="BQ163" s="1"/>
    </row>
    <row r="164" spans="13:69" ht="11.4" x14ac:dyDescent="0.2">
      <c r="M164" s="84" t="s">
        <v>5</v>
      </c>
      <c r="N164" s="85" t="s">
        <v>15</v>
      </c>
      <c r="O164" s="23"/>
      <c r="P164" s="56">
        <f t="shared" si="116"/>
        <v>0</v>
      </c>
      <c r="Q164" s="56">
        <v>0</v>
      </c>
      <c r="R164" s="56">
        <f t="shared" si="117"/>
        <v>0</v>
      </c>
      <c r="S164" s="56">
        <v>0</v>
      </c>
      <c r="T164" s="57">
        <f t="shared" si="118"/>
        <v>0</v>
      </c>
      <c r="U164" s="14"/>
      <c r="V164" s="14"/>
      <c r="W164" s="14"/>
      <c r="X164" s="14"/>
      <c r="Y164" s="14"/>
      <c r="Z164" s="14"/>
      <c r="AA164" s="14"/>
      <c r="AB164" s="14"/>
      <c r="AC164" s="14"/>
      <c r="AD164" s="14"/>
      <c r="AE164" s="14"/>
      <c r="AF164" s="1"/>
      <c r="AG164" s="1"/>
      <c r="AH164" s="1"/>
      <c r="AI164" s="1"/>
      <c r="AJ164" s="1"/>
      <c r="AK164" s="1"/>
      <c r="AL164" s="1"/>
      <c r="AM164" s="1"/>
      <c r="AN164" s="1"/>
      <c r="AO164" s="1"/>
      <c r="AP164" s="1"/>
      <c r="AQ164" s="1"/>
      <c r="AR164" s="58" t="s">
        <v>130</v>
      </c>
      <c r="AS164" s="1"/>
      <c r="AT164" s="58" t="s">
        <v>231</v>
      </c>
      <c r="AU164" s="58" t="s">
        <v>30</v>
      </c>
      <c r="AV164" s="493"/>
      <c r="AW164" s="1"/>
      <c r="AX164" s="12" t="s">
        <v>78</v>
      </c>
      <c r="AY164" s="1"/>
      <c r="AZ164" s="1"/>
      <c r="BA164" s="1"/>
      <c r="BB164" s="1"/>
      <c r="BC164" s="1"/>
      <c r="BD164" s="59">
        <f t="shared" si="119"/>
        <v>50044.800000000003</v>
      </c>
      <c r="BE164" s="59">
        <f t="shared" si="120"/>
        <v>0</v>
      </c>
      <c r="BF164" s="59">
        <f t="shared" si="121"/>
        <v>0</v>
      </c>
      <c r="BG164" s="59">
        <f t="shared" si="122"/>
        <v>0</v>
      </c>
      <c r="BH164" s="59">
        <f t="shared" si="123"/>
        <v>0</v>
      </c>
      <c r="BI164" s="12" t="s">
        <v>30</v>
      </c>
      <c r="BJ164" s="59">
        <f t="shared" si="124"/>
        <v>50044.800000000003</v>
      </c>
      <c r="BK164" s="12" t="s">
        <v>84</v>
      </c>
      <c r="BL164" s="58" t="s">
        <v>287</v>
      </c>
      <c r="BM164" s="1"/>
      <c r="BN164" s="1"/>
      <c r="BO164" s="1"/>
      <c r="BP164" s="1"/>
      <c r="BQ164" s="1"/>
    </row>
    <row r="165" spans="13:69" ht="11.4" x14ac:dyDescent="0.2">
      <c r="M165" s="84" t="s">
        <v>5</v>
      </c>
      <c r="N165" s="85" t="s">
        <v>15</v>
      </c>
      <c r="O165" s="23"/>
      <c r="P165" s="56">
        <f t="shared" si="116"/>
        <v>0</v>
      </c>
      <c r="Q165" s="56">
        <v>0</v>
      </c>
      <c r="R165" s="56">
        <f t="shared" si="117"/>
        <v>0</v>
      </c>
      <c r="S165" s="56">
        <v>0</v>
      </c>
      <c r="T165" s="57">
        <f t="shared" si="118"/>
        <v>0</v>
      </c>
      <c r="U165" s="14"/>
      <c r="V165" s="14"/>
      <c r="W165" s="14"/>
      <c r="X165" s="14"/>
      <c r="Y165" s="14"/>
      <c r="Z165" s="14"/>
      <c r="AA165" s="14"/>
      <c r="AB165" s="14"/>
      <c r="AC165" s="14"/>
      <c r="AD165" s="14"/>
      <c r="AE165" s="14"/>
      <c r="AF165" s="1"/>
      <c r="AG165" s="1"/>
      <c r="AH165" s="1"/>
      <c r="AI165" s="1"/>
      <c r="AJ165" s="1"/>
      <c r="AK165" s="1"/>
      <c r="AL165" s="1"/>
      <c r="AM165" s="1"/>
      <c r="AN165" s="1"/>
      <c r="AO165" s="1"/>
      <c r="AP165" s="1"/>
      <c r="AQ165" s="1"/>
      <c r="AR165" s="58" t="s">
        <v>130</v>
      </c>
      <c r="AS165" s="1"/>
      <c r="AT165" s="58" t="s">
        <v>231</v>
      </c>
      <c r="AU165" s="58" t="s">
        <v>30</v>
      </c>
      <c r="AV165" s="493"/>
      <c r="AW165" s="1"/>
      <c r="AX165" s="12" t="s">
        <v>78</v>
      </c>
      <c r="AY165" s="1"/>
      <c r="AZ165" s="1"/>
      <c r="BA165" s="1"/>
      <c r="BB165" s="1"/>
      <c r="BC165" s="1"/>
      <c r="BD165" s="59">
        <f t="shared" si="119"/>
        <v>84711.2</v>
      </c>
      <c r="BE165" s="59">
        <f t="shared" si="120"/>
        <v>0</v>
      </c>
      <c r="BF165" s="59">
        <f t="shared" si="121"/>
        <v>0</v>
      </c>
      <c r="BG165" s="59">
        <f t="shared" si="122"/>
        <v>0</v>
      </c>
      <c r="BH165" s="59">
        <f t="shared" si="123"/>
        <v>0</v>
      </c>
      <c r="BI165" s="12" t="s">
        <v>30</v>
      </c>
      <c r="BJ165" s="59">
        <f t="shared" si="124"/>
        <v>84711.2</v>
      </c>
      <c r="BK165" s="12" t="s">
        <v>84</v>
      </c>
      <c r="BL165" s="58" t="s">
        <v>299</v>
      </c>
      <c r="BM165" s="1"/>
      <c r="BN165" s="1"/>
      <c r="BO165" s="1"/>
      <c r="BP165" s="1"/>
      <c r="BQ165" s="1"/>
    </row>
    <row r="166" spans="13:69" ht="11.4" x14ac:dyDescent="0.2">
      <c r="M166" s="84" t="s">
        <v>5</v>
      </c>
      <c r="N166" s="85" t="s">
        <v>15</v>
      </c>
      <c r="O166" s="23"/>
      <c r="P166" s="56">
        <f t="shared" si="116"/>
        <v>0</v>
      </c>
      <c r="Q166" s="56">
        <v>0</v>
      </c>
      <c r="R166" s="56">
        <f t="shared" si="117"/>
        <v>0</v>
      </c>
      <c r="S166" s="56">
        <v>0</v>
      </c>
      <c r="T166" s="57">
        <f t="shared" si="118"/>
        <v>0</v>
      </c>
      <c r="U166" s="14"/>
      <c r="V166" s="14"/>
      <c r="W166" s="14"/>
      <c r="X166" s="14"/>
      <c r="Y166" s="14"/>
      <c r="Z166" s="14"/>
      <c r="AA166" s="14"/>
      <c r="AB166" s="14"/>
      <c r="AC166" s="14"/>
      <c r="AD166" s="14"/>
      <c r="AE166" s="14"/>
      <c r="AF166" s="1"/>
      <c r="AG166" s="1"/>
      <c r="AH166" s="1"/>
      <c r="AI166" s="1"/>
      <c r="AJ166" s="1"/>
      <c r="AK166" s="1"/>
      <c r="AL166" s="1"/>
      <c r="AM166" s="1"/>
      <c r="AN166" s="1"/>
      <c r="AO166" s="1"/>
      <c r="AP166" s="1"/>
      <c r="AQ166" s="1"/>
      <c r="AR166" s="58" t="s">
        <v>130</v>
      </c>
      <c r="AS166" s="1"/>
      <c r="AT166" s="58" t="s">
        <v>231</v>
      </c>
      <c r="AU166" s="58" t="s">
        <v>30</v>
      </c>
      <c r="AV166" s="493"/>
      <c r="AW166" s="1"/>
      <c r="AX166" s="12" t="s">
        <v>78</v>
      </c>
      <c r="AY166" s="1"/>
      <c r="AZ166" s="1"/>
      <c r="BA166" s="1"/>
      <c r="BB166" s="1"/>
      <c r="BC166" s="1"/>
      <c r="BD166" s="59">
        <f t="shared" si="119"/>
        <v>84711.2</v>
      </c>
      <c r="BE166" s="59">
        <f t="shared" si="120"/>
        <v>0</v>
      </c>
      <c r="BF166" s="59">
        <f t="shared" si="121"/>
        <v>0</v>
      </c>
      <c r="BG166" s="59">
        <f t="shared" si="122"/>
        <v>0</v>
      </c>
      <c r="BH166" s="59">
        <f t="shared" si="123"/>
        <v>0</v>
      </c>
      <c r="BI166" s="12" t="s">
        <v>30</v>
      </c>
      <c r="BJ166" s="59">
        <f t="shared" si="124"/>
        <v>84711.2</v>
      </c>
      <c r="BK166" s="12" t="s">
        <v>84</v>
      </c>
      <c r="BL166" s="58" t="s">
        <v>310</v>
      </c>
      <c r="BM166" s="1"/>
      <c r="BN166" s="1"/>
      <c r="BO166" s="1"/>
      <c r="BP166" s="1"/>
      <c r="BQ166" s="1"/>
    </row>
    <row r="167" spans="13:69" ht="11.4" x14ac:dyDescent="0.2">
      <c r="M167" s="84" t="s">
        <v>5</v>
      </c>
      <c r="N167" s="85" t="s">
        <v>15</v>
      </c>
      <c r="O167" s="23"/>
      <c r="P167" s="56">
        <f t="shared" si="116"/>
        <v>0</v>
      </c>
      <c r="Q167" s="56">
        <v>0</v>
      </c>
      <c r="R167" s="56">
        <f t="shared" si="117"/>
        <v>0</v>
      </c>
      <c r="S167" s="56">
        <v>0</v>
      </c>
      <c r="T167" s="57">
        <f t="shared" si="118"/>
        <v>0</v>
      </c>
      <c r="U167" s="14"/>
      <c r="V167" s="14"/>
      <c r="W167" s="14"/>
      <c r="X167" s="14"/>
      <c r="Y167" s="14"/>
      <c r="Z167" s="14"/>
      <c r="AA167" s="14"/>
      <c r="AB167" s="14"/>
      <c r="AC167" s="14"/>
      <c r="AD167" s="14"/>
      <c r="AE167" s="14"/>
      <c r="AF167" s="1"/>
      <c r="AG167" s="1"/>
      <c r="AH167" s="1"/>
      <c r="AI167" s="1"/>
      <c r="AJ167" s="1"/>
      <c r="AK167" s="1"/>
      <c r="AL167" s="1"/>
      <c r="AM167" s="1"/>
      <c r="AN167" s="1"/>
      <c r="AO167" s="1"/>
      <c r="AP167" s="1"/>
      <c r="AQ167" s="1"/>
      <c r="AR167" s="58" t="s">
        <v>130</v>
      </c>
      <c r="AS167" s="1"/>
      <c r="AT167" s="58" t="s">
        <v>231</v>
      </c>
      <c r="AU167" s="58" t="s">
        <v>30</v>
      </c>
      <c r="AV167" s="493"/>
      <c r="AW167" s="1"/>
      <c r="AX167" s="12" t="s">
        <v>78</v>
      </c>
      <c r="AY167" s="1"/>
      <c r="AZ167" s="1"/>
      <c r="BA167" s="1"/>
      <c r="BB167" s="1"/>
      <c r="BC167" s="1"/>
      <c r="BD167" s="59">
        <f t="shared" si="119"/>
        <v>59892.6</v>
      </c>
      <c r="BE167" s="59">
        <f t="shared" si="120"/>
        <v>0</v>
      </c>
      <c r="BF167" s="59">
        <f t="shared" si="121"/>
        <v>0</v>
      </c>
      <c r="BG167" s="59">
        <f t="shared" si="122"/>
        <v>0</v>
      </c>
      <c r="BH167" s="59">
        <f t="shared" si="123"/>
        <v>0</v>
      </c>
      <c r="BI167" s="12" t="s">
        <v>30</v>
      </c>
      <c r="BJ167" s="59">
        <f t="shared" si="124"/>
        <v>59892.6</v>
      </c>
      <c r="BK167" s="12" t="s">
        <v>84</v>
      </c>
      <c r="BL167" s="58" t="s">
        <v>324</v>
      </c>
      <c r="BM167" s="1"/>
      <c r="BN167" s="1"/>
      <c r="BO167" s="1"/>
      <c r="BP167" s="1"/>
      <c r="BQ167" s="1"/>
    </row>
    <row r="168" spans="13:69" ht="11.4" x14ac:dyDescent="0.2">
      <c r="M168" s="84" t="s">
        <v>5</v>
      </c>
      <c r="N168" s="85" t="s">
        <v>15</v>
      </c>
      <c r="O168" s="23"/>
      <c r="P168" s="56">
        <f t="shared" si="116"/>
        <v>0</v>
      </c>
      <c r="Q168" s="56">
        <v>0</v>
      </c>
      <c r="R168" s="56">
        <f t="shared" si="117"/>
        <v>0</v>
      </c>
      <c r="S168" s="56">
        <v>0</v>
      </c>
      <c r="T168" s="57">
        <f t="shared" si="118"/>
        <v>0</v>
      </c>
      <c r="U168" s="14"/>
      <c r="V168" s="14"/>
      <c r="W168" s="14"/>
      <c r="X168" s="14"/>
      <c r="Y168" s="14"/>
      <c r="Z168" s="14"/>
      <c r="AA168" s="14"/>
      <c r="AB168" s="14"/>
      <c r="AC168" s="14"/>
      <c r="AD168" s="14"/>
      <c r="AE168" s="14"/>
      <c r="AF168" s="1"/>
      <c r="AG168" s="1"/>
      <c r="AH168" s="1"/>
      <c r="AI168" s="1"/>
      <c r="AJ168" s="1"/>
      <c r="AK168" s="1"/>
      <c r="AL168" s="1"/>
      <c r="AM168" s="1"/>
      <c r="AN168" s="1"/>
      <c r="AO168" s="1"/>
      <c r="AP168" s="1"/>
      <c r="AQ168" s="1"/>
      <c r="AR168" s="58" t="s">
        <v>130</v>
      </c>
      <c r="AS168" s="1"/>
      <c r="AT168" s="58" t="s">
        <v>231</v>
      </c>
      <c r="AU168" s="58" t="s">
        <v>30</v>
      </c>
      <c r="AV168" s="493"/>
      <c r="AW168" s="1"/>
      <c r="AX168" s="12" t="s">
        <v>78</v>
      </c>
      <c r="AY168" s="1"/>
      <c r="AZ168" s="1"/>
      <c r="BA168" s="1"/>
      <c r="BB168" s="1"/>
      <c r="BC168" s="1"/>
      <c r="BD168" s="59">
        <f t="shared" si="119"/>
        <v>29225.1</v>
      </c>
      <c r="BE168" s="59">
        <f t="shared" si="120"/>
        <v>0</v>
      </c>
      <c r="BF168" s="59">
        <f t="shared" si="121"/>
        <v>0</v>
      </c>
      <c r="BG168" s="59">
        <f t="shared" si="122"/>
        <v>0</v>
      </c>
      <c r="BH168" s="59">
        <f t="shared" si="123"/>
        <v>0</v>
      </c>
      <c r="BI168" s="12" t="s">
        <v>30</v>
      </c>
      <c r="BJ168" s="59">
        <f t="shared" si="124"/>
        <v>29225.1</v>
      </c>
      <c r="BK168" s="12" t="s">
        <v>84</v>
      </c>
      <c r="BL168" s="58" t="s">
        <v>342</v>
      </c>
      <c r="BM168" s="1"/>
      <c r="BN168" s="1"/>
      <c r="BO168" s="1"/>
      <c r="BP168" s="1"/>
      <c r="BQ168" s="1"/>
    </row>
    <row r="169" spans="13:69" ht="11.4" x14ac:dyDescent="0.2">
      <c r="M169" s="84" t="s">
        <v>5</v>
      </c>
      <c r="N169" s="85" t="s">
        <v>15</v>
      </c>
      <c r="O169" s="23"/>
      <c r="P169" s="56">
        <f t="shared" si="116"/>
        <v>0</v>
      </c>
      <c r="Q169" s="56">
        <v>0</v>
      </c>
      <c r="R169" s="56">
        <f t="shared" si="117"/>
        <v>0</v>
      </c>
      <c r="S169" s="56">
        <v>0</v>
      </c>
      <c r="T169" s="57">
        <f t="shared" si="118"/>
        <v>0</v>
      </c>
      <c r="U169" s="14"/>
      <c r="V169" s="14"/>
      <c r="W169" s="14"/>
      <c r="X169" s="14"/>
      <c r="Y169" s="14"/>
      <c r="Z169" s="14"/>
      <c r="AA169" s="14"/>
      <c r="AB169" s="14"/>
      <c r="AC169" s="14"/>
      <c r="AD169" s="14"/>
      <c r="AE169" s="14"/>
      <c r="AF169" s="1"/>
      <c r="AG169" s="1"/>
      <c r="AH169" s="1"/>
      <c r="AI169" s="1"/>
      <c r="AJ169" s="1"/>
      <c r="AK169" s="1"/>
      <c r="AL169" s="1"/>
      <c r="AM169" s="1"/>
      <c r="AN169" s="1"/>
      <c r="AO169" s="1"/>
      <c r="AP169" s="1"/>
      <c r="AQ169" s="1"/>
      <c r="AR169" s="58" t="s">
        <v>130</v>
      </c>
      <c r="AS169" s="1"/>
      <c r="AT169" s="58" t="s">
        <v>231</v>
      </c>
      <c r="AU169" s="58" t="s">
        <v>30</v>
      </c>
      <c r="AV169" s="493"/>
      <c r="AW169" s="1"/>
      <c r="AX169" s="12" t="s">
        <v>78</v>
      </c>
      <c r="AY169" s="1"/>
      <c r="AZ169" s="1"/>
      <c r="BA169" s="1"/>
      <c r="BB169" s="1"/>
      <c r="BC169" s="1"/>
      <c r="BD169" s="59">
        <f t="shared" si="119"/>
        <v>5852.2</v>
      </c>
      <c r="BE169" s="59">
        <f t="shared" si="120"/>
        <v>0</v>
      </c>
      <c r="BF169" s="59">
        <f t="shared" si="121"/>
        <v>0</v>
      </c>
      <c r="BG169" s="59">
        <f t="shared" si="122"/>
        <v>0</v>
      </c>
      <c r="BH169" s="59">
        <f t="shared" si="123"/>
        <v>0</v>
      </c>
      <c r="BI169" s="12" t="s">
        <v>30</v>
      </c>
      <c r="BJ169" s="59">
        <f t="shared" si="124"/>
        <v>5852.2</v>
      </c>
      <c r="BK169" s="12" t="s">
        <v>84</v>
      </c>
      <c r="BL169" s="58" t="s">
        <v>353</v>
      </c>
      <c r="BM169" s="1"/>
      <c r="BN169" s="1"/>
      <c r="BO169" s="1"/>
      <c r="BP169" s="1"/>
      <c r="BQ169" s="1"/>
    </row>
    <row r="170" spans="13:69" ht="11.4" x14ac:dyDescent="0.2">
      <c r="M170" s="84" t="s">
        <v>5</v>
      </c>
      <c r="N170" s="85" t="s">
        <v>15</v>
      </c>
      <c r="O170" s="23"/>
      <c r="P170" s="56">
        <f t="shared" si="116"/>
        <v>0</v>
      </c>
      <c r="Q170" s="56">
        <v>0</v>
      </c>
      <c r="R170" s="56">
        <f t="shared" si="117"/>
        <v>0</v>
      </c>
      <c r="S170" s="56">
        <v>0</v>
      </c>
      <c r="T170" s="57">
        <f t="shared" si="118"/>
        <v>0</v>
      </c>
      <c r="U170" s="14"/>
      <c r="V170" s="14"/>
      <c r="W170" s="14"/>
      <c r="X170" s="14"/>
      <c r="Y170" s="14"/>
      <c r="Z170" s="14"/>
      <c r="AA170" s="14"/>
      <c r="AB170" s="14"/>
      <c r="AC170" s="14"/>
      <c r="AD170" s="14"/>
      <c r="AE170" s="14"/>
      <c r="AF170" s="1"/>
      <c r="AG170" s="1"/>
      <c r="AH170" s="1"/>
      <c r="AI170" s="1"/>
      <c r="AJ170" s="1"/>
      <c r="AK170" s="1"/>
      <c r="AL170" s="1"/>
      <c r="AM170" s="1"/>
      <c r="AN170" s="1"/>
      <c r="AO170" s="1"/>
      <c r="AP170" s="1"/>
      <c r="AQ170" s="1"/>
      <c r="AR170" s="58" t="s">
        <v>130</v>
      </c>
      <c r="AS170" s="1"/>
      <c r="AT170" s="58" t="s">
        <v>231</v>
      </c>
      <c r="AU170" s="58" t="s">
        <v>30</v>
      </c>
      <c r="AV170" s="493"/>
      <c r="AW170" s="1"/>
      <c r="AX170" s="12" t="s">
        <v>78</v>
      </c>
      <c r="AY170" s="1"/>
      <c r="AZ170" s="1"/>
      <c r="BA170" s="1"/>
      <c r="BB170" s="1"/>
      <c r="BC170" s="1"/>
      <c r="BD170" s="59">
        <f t="shared" si="119"/>
        <v>72409</v>
      </c>
      <c r="BE170" s="59">
        <f t="shared" si="120"/>
        <v>0</v>
      </c>
      <c r="BF170" s="59">
        <f t="shared" si="121"/>
        <v>0</v>
      </c>
      <c r="BG170" s="59">
        <f t="shared" si="122"/>
        <v>0</v>
      </c>
      <c r="BH170" s="59">
        <f t="shared" si="123"/>
        <v>0</v>
      </c>
      <c r="BI170" s="12" t="s">
        <v>30</v>
      </c>
      <c r="BJ170" s="59">
        <f t="shared" si="124"/>
        <v>72409</v>
      </c>
      <c r="BK170" s="12" t="s">
        <v>84</v>
      </c>
      <c r="BL170" s="58" t="s">
        <v>365</v>
      </c>
      <c r="BM170" s="1"/>
      <c r="BN170" s="1"/>
      <c r="BO170" s="1"/>
      <c r="BP170" s="1"/>
      <c r="BQ170" s="1"/>
    </row>
    <row r="171" spans="13:69" x14ac:dyDescent="0.2">
      <c r="M171" s="41"/>
      <c r="N171" s="42"/>
      <c r="O171" s="42"/>
      <c r="P171" s="43">
        <f>P172</f>
        <v>0</v>
      </c>
      <c r="Q171" s="42"/>
      <c r="R171" s="43">
        <f>R172</f>
        <v>0</v>
      </c>
      <c r="S171" s="42"/>
      <c r="T171" s="44">
        <f>T172</f>
        <v>0</v>
      </c>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45" t="s">
        <v>30</v>
      </c>
      <c r="AS171" s="6"/>
      <c r="AT171" s="46" t="s">
        <v>26</v>
      </c>
      <c r="AU171" s="46" t="s">
        <v>27</v>
      </c>
      <c r="AV171" s="492"/>
      <c r="AW171" s="6"/>
      <c r="AX171" s="45" t="s">
        <v>78</v>
      </c>
      <c r="AY171" s="6"/>
      <c r="AZ171" s="6"/>
      <c r="BA171" s="6"/>
      <c r="BB171" s="6"/>
      <c r="BC171" s="6"/>
      <c r="BD171" s="6"/>
      <c r="BE171" s="6"/>
      <c r="BF171" s="6"/>
      <c r="BG171" s="6"/>
      <c r="BH171" s="6"/>
      <c r="BI171" s="6"/>
      <c r="BJ171" s="47">
        <f>BJ172</f>
        <v>4678.3999999999996</v>
      </c>
      <c r="BK171" s="6"/>
      <c r="BL171" s="6"/>
      <c r="BM171" s="6"/>
      <c r="BN171" s="6"/>
      <c r="BO171" s="6"/>
      <c r="BP171" s="6"/>
      <c r="BQ171" s="6"/>
    </row>
    <row r="172" spans="13:69" ht="11.4" x14ac:dyDescent="0.2">
      <c r="M172" s="84" t="s">
        <v>5</v>
      </c>
      <c r="N172" s="85" t="s">
        <v>15</v>
      </c>
      <c r="O172" s="23"/>
      <c r="P172" s="56">
        <f>O172*G42</f>
        <v>0</v>
      </c>
      <c r="Q172" s="56">
        <v>0</v>
      </c>
      <c r="R172" s="56">
        <f>Q172*G42</f>
        <v>0</v>
      </c>
      <c r="S172" s="56">
        <v>0</v>
      </c>
      <c r="T172" s="57">
        <f>S172*G42</f>
        <v>0</v>
      </c>
      <c r="U172" s="14"/>
      <c r="V172" s="14"/>
      <c r="W172" s="14"/>
      <c r="X172" s="14"/>
      <c r="Y172" s="14"/>
      <c r="Z172" s="14"/>
      <c r="AA172" s="14"/>
      <c r="AB172" s="14"/>
      <c r="AC172" s="14"/>
      <c r="AD172" s="14"/>
      <c r="AE172" s="14"/>
      <c r="AF172" s="1"/>
      <c r="AG172" s="1"/>
      <c r="AH172" s="1"/>
      <c r="AI172" s="1"/>
      <c r="AJ172" s="1"/>
      <c r="AK172" s="1"/>
      <c r="AL172" s="1"/>
      <c r="AM172" s="1"/>
      <c r="AN172" s="1"/>
      <c r="AO172" s="1"/>
      <c r="AP172" s="1"/>
      <c r="AQ172" s="1"/>
      <c r="AR172" s="58" t="s">
        <v>130</v>
      </c>
      <c r="AS172" s="1"/>
      <c r="AT172" s="58" t="s">
        <v>231</v>
      </c>
      <c r="AU172" s="58" t="s">
        <v>30</v>
      </c>
      <c r="AV172" s="493"/>
      <c r="AW172" s="1"/>
      <c r="AX172" s="12" t="s">
        <v>78</v>
      </c>
      <c r="AY172" s="1"/>
      <c r="AZ172" s="1"/>
      <c r="BA172" s="1"/>
      <c r="BB172" s="1"/>
      <c r="BC172" s="1"/>
      <c r="BD172" s="59">
        <f>IF(N172="základní",I42,0)</f>
        <v>4678.3999999999996</v>
      </c>
      <c r="BE172" s="59">
        <f>IF(N172="snížená",I42,0)</f>
        <v>0</v>
      </c>
      <c r="BF172" s="59">
        <f>IF(N172="zákl. přenesená",I42,0)</f>
        <v>0</v>
      </c>
      <c r="BG172" s="59">
        <f>IF(N172="sníž. přenesená",I42,0)</f>
        <v>0</v>
      </c>
      <c r="BH172" s="59">
        <f>IF(N172="nulová",I42,0)</f>
        <v>0</v>
      </c>
      <c r="BI172" s="12" t="s">
        <v>30</v>
      </c>
      <c r="BJ172" s="59">
        <f>ROUND(H42*G42,2)</f>
        <v>4678.3999999999996</v>
      </c>
      <c r="BK172" s="12" t="s">
        <v>84</v>
      </c>
      <c r="BL172" s="58" t="s">
        <v>377</v>
      </c>
      <c r="BM172" s="1"/>
      <c r="BN172" s="1"/>
      <c r="BO172" s="1"/>
      <c r="BP172" s="1"/>
      <c r="BQ172" s="1"/>
    </row>
    <row r="173" spans="13:69" x14ac:dyDescent="0.2">
      <c r="M173" s="41"/>
      <c r="N173" s="42"/>
      <c r="O173" s="42"/>
      <c r="P173" s="43">
        <f>SUM(P174:P177)</f>
        <v>0</v>
      </c>
      <c r="Q173" s="42"/>
      <c r="R173" s="43">
        <f>SUM(R174:R177)</f>
        <v>0</v>
      </c>
      <c r="S173" s="42"/>
      <c r="T173" s="44">
        <f>SUM(T174:T177)</f>
        <v>0</v>
      </c>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45" t="s">
        <v>30</v>
      </c>
      <c r="AS173" s="6"/>
      <c r="AT173" s="46" t="s">
        <v>26</v>
      </c>
      <c r="AU173" s="46" t="s">
        <v>27</v>
      </c>
      <c r="AV173" s="492"/>
      <c r="AW173" s="6"/>
      <c r="AX173" s="45" t="s">
        <v>78</v>
      </c>
      <c r="AY173" s="6"/>
      <c r="AZ173" s="6"/>
      <c r="BA173" s="6"/>
      <c r="BB173" s="6"/>
      <c r="BC173" s="6"/>
      <c r="BD173" s="6"/>
      <c r="BE173" s="6"/>
      <c r="BF173" s="6"/>
      <c r="BG173" s="6"/>
      <c r="BH173" s="6"/>
      <c r="BI173" s="6"/>
      <c r="BJ173" s="47">
        <f>SUM(BJ174:BJ177)</f>
        <v>214429.2</v>
      </c>
      <c r="BK173" s="6"/>
      <c r="BL173" s="6"/>
      <c r="BM173" s="6"/>
      <c r="BN173" s="6"/>
      <c r="BO173" s="6"/>
      <c r="BP173" s="6"/>
      <c r="BQ173" s="6"/>
    </row>
    <row r="174" spans="13:69" ht="11.4" x14ac:dyDescent="0.2">
      <c r="M174" s="84" t="s">
        <v>5</v>
      </c>
      <c r="N174" s="85" t="s">
        <v>15</v>
      </c>
      <c r="O174" s="23"/>
      <c r="P174" s="56">
        <f>O174*G46</f>
        <v>0</v>
      </c>
      <c r="Q174" s="56">
        <v>0</v>
      </c>
      <c r="R174" s="56">
        <f>Q174*G46</f>
        <v>0</v>
      </c>
      <c r="S174" s="56">
        <v>0</v>
      </c>
      <c r="T174" s="57">
        <f>S174*G46</f>
        <v>0</v>
      </c>
      <c r="U174" s="14"/>
      <c r="V174" s="14"/>
      <c r="W174" s="14"/>
      <c r="X174" s="14"/>
      <c r="Y174" s="14"/>
      <c r="Z174" s="14"/>
      <c r="AA174" s="14"/>
      <c r="AB174" s="14"/>
      <c r="AC174" s="14"/>
      <c r="AD174" s="14"/>
      <c r="AE174" s="14"/>
      <c r="AF174" s="1"/>
      <c r="AG174" s="1"/>
      <c r="AH174" s="1"/>
      <c r="AI174" s="1"/>
      <c r="AJ174" s="1"/>
      <c r="AK174" s="1"/>
      <c r="AL174" s="1"/>
      <c r="AM174" s="1"/>
      <c r="AN174" s="1"/>
      <c r="AO174" s="1"/>
      <c r="AP174" s="1"/>
      <c r="AQ174" s="1"/>
      <c r="AR174" s="58" t="s">
        <v>130</v>
      </c>
      <c r="AS174" s="1"/>
      <c r="AT174" s="58" t="s">
        <v>231</v>
      </c>
      <c r="AU174" s="58" t="s">
        <v>30</v>
      </c>
      <c r="AV174" s="493"/>
      <c r="AW174" s="1"/>
      <c r="AX174" s="12" t="s">
        <v>78</v>
      </c>
      <c r="AY174" s="1"/>
      <c r="AZ174" s="1"/>
      <c r="BA174" s="1"/>
      <c r="BB174" s="1"/>
      <c r="BC174" s="1"/>
      <c r="BD174" s="59">
        <f>IF(N174="základní",I46,0)</f>
        <v>114763.5</v>
      </c>
      <c r="BE174" s="59">
        <f>IF(N174="snížená",I46,0)</f>
        <v>0</v>
      </c>
      <c r="BF174" s="59">
        <f>IF(N174="zákl. přenesená",I46,0)</f>
        <v>0</v>
      </c>
      <c r="BG174" s="59">
        <f>IF(N174="sníž. přenesená",I46,0)</f>
        <v>0</v>
      </c>
      <c r="BH174" s="59">
        <f>IF(N174="nulová",I46,0)</f>
        <v>0</v>
      </c>
      <c r="BI174" s="12" t="s">
        <v>30</v>
      </c>
      <c r="BJ174" s="59">
        <f>ROUND(H46*G46,2)</f>
        <v>114763.5</v>
      </c>
      <c r="BK174" s="12" t="s">
        <v>84</v>
      </c>
      <c r="BL174" s="58" t="s">
        <v>393</v>
      </c>
      <c r="BM174" s="1"/>
      <c r="BN174" s="1"/>
      <c r="BO174" s="1"/>
      <c r="BP174" s="1"/>
      <c r="BQ174" s="1"/>
    </row>
    <row r="175" spans="13:69" ht="11.4" x14ac:dyDescent="0.2">
      <c r="M175" s="84" t="s">
        <v>5</v>
      </c>
      <c r="N175" s="85" t="s">
        <v>15</v>
      </c>
      <c r="O175" s="23"/>
      <c r="P175" s="56">
        <f>O175*G47</f>
        <v>0</v>
      </c>
      <c r="Q175" s="56">
        <v>0</v>
      </c>
      <c r="R175" s="56">
        <f>Q175*G47</f>
        <v>0</v>
      </c>
      <c r="S175" s="56">
        <v>0</v>
      </c>
      <c r="T175" s="57">
        <f>S175*G47</f>
        <v>0</v>
      </c>
      <c r="U175" s="14"/>
      <c r="V175" s="14"/>
      <c r="W175" s="14"/>
      <c r="X175" s="14"/>
      <c r="Y175" s="14"/>
      <c r="Z175" s="14"/>
      <c r="AA175" s="14"/>
      <c r="AB175" s="14"/>
      <c r="AC175" s="14"/>
      <c r="AD175" s="14"/>
      <c r="AE175" s="14"/>
      <c r="AF175" s="1"/>
      <c r="AG175" s="1"/>
      <c r="AH175" s="1"/>
      <c r="AI175" s="1"/>
      <c r="AJ175" s="1"/>
      <c r="AK175" s="1"/>
      <c r="AL175" s="1"/>
      <c r="AM175" s="1"/>
      <c r="AN175" s="1"/>
      <c r="AO175" s="1"/>
      <c r="AP175" s="1"/>
      <c r="AQ175" s="1"/>
      <c r="AR175" s="58" t="s">
        <v>130</v>
      </c>
      <c r="AS175" s="1"/>
      <c r="AT175" s="58" t="s">
        <v>231</v>
      </c>
      <c r="AU175" s="58" t="s">
        <v>30</v>
      </c>
      <c r="AV175" s="493"/>
      <c r="AW175" s="1"/>
      <c r="AX175" s="12" t="s">
        <v>78</v>
      </c>
      <c r="AY175" s="1"/>
      <c r="AZ175" s="1"/>
      <c r="BA175" s="1"/>
      <c r="BB175" s="1"/>
      <c r="BC175" s="1"/>
      <c r="BD175" s="59">
        <f>IF(N175="základní",I47,0)</f>
        <v>26488.2</v>
      </c>
      <c r="BE175" s="59">
        <f>IF(N175="snížená",I47,0)</f>
        <v>0</v>
      </c>
      <c r="BF175" s="59">
        <f>IF(N175="zákl. přenesená",I47,0)</f>
        <v>0</v>
      </c>
      <c r="BG175" s="59">
        <f>IF(N175="sníž. přenesená",I47,0)</f>
        <v>0</v>
      </c>
      <c r="BH175" s="59">
        <f>IF(N175="nulová",I47,0)</f>
        <v>0</v>
      </c>
      <c r="BI175" s="12" t="s">
        <v>30</v>
      </c>
      <c r="BJ175" s="59">
        <f>ROUND(H47*G47,2)</f>
        <v>26488.2</v>
      </c>
      <c r="BK175" s="12" t="s">
        <v>84</v>
      </c>
      <c r="BL175" s="58" t="s">
        <v>407</v>
      </c>
      <c r="BM175" s="1"/>
      <c r="BN175" s="1"/>
      <c r="BO175" s="1"/>
      <c r="BP175" s="1"/>
      <c r="BQ175" s="1"/>
    </row>
    <row r="176" spans="13:69" ht="11.4" x14ac:dyDescent="0.2">
      <c r="M176" s="84" t="s">
        <v>5</v>
      </c>
      <c r="N176" s="85" t="s">
        <v>15</v>
      </c>
      <c r="O176" s="23"/>
      <c r="P176" s="56">
        <f>O176*G48</f>
        <v>0</v>
      </c>
      <c r="Q176" s="56">
        <v>0</v>
      </c>
      <c r="R176" s="56">
        <f>Q176*G48</f>
        <v>0</v>
      </c>
      <c r="S176" s="56">
        <v>0</v>
      </c>
      <c r="T176" s="57">
        <f>S176*G48</f>
        <v>0</v>
      </c>
      <c r="U176" s="14"/>
      <c r="V176" s="14"/>
      <c r="W176" s="14"/>
      <c r="X176" s="14"/>
      <c r="Y176" s="14"/>
      <c r="Z176" s="14"/>
      <c r="AA176" s="14"/>
      <c r="AB176" s="14"/>
      <c r="AC176" s="14"/>
      <c r="AD176" s="14"/>
      <c r="AE176" s="14"/>
      <c r="AF176" s="1"/>
      <c r="AG176" s="1"/>
      <c r="AH176" s="1"/>
      <c r="AI176" s="1"/>
      <c r="AJ176" s="1"/>
      <c r="AK176" s="1"/>
      <c r="AL176" s="1"/>
      <c r="AM176" s="1"/>
      <c r="AN176" s="1"/>
      <c r="AO176" s="1"/>
      <c r="AP176" s="1"/>
      <c r="AQ176" s="1"/>
      <c r="AR176" s="58" t="s">
        <v>130</v>
      </c>
      <c r="AS176" s="1"/>
      <c r="AT176" s="58" t="s">
        <v>231</v>
      </c>
      <c r="AU176" s="58" t="s">
        <v>30</v>
      </c>
      <c r="AV176" s="493"/>
      <c r="AW176" s="1"/>
      <c r="AX176" s="12" t="s">
        <v>78</v>
      </c>
      <c r="AY176" s="1"/>
      <c r="AZ176" s="1"/>
      <c r="BA176" s="1"/>
      <c r="BB176" s="1"/>
      <c r="BC176" s="1"/>
      <c r="BD176" s="59">
        <f>IF(N176="základní",I48,0)</f>
        <v>59344.800000000003</v>
      </c>
      <c r="BE176" s="59">
        <f>IF(N176="snížená",I48,0)</f>
        <v>0</v>
      </c>
      <c r="BF176" s="59">
        <f>IF(N176="zákl. přenesená",I48,0)</f>
        <v>0</v>
      </c>
      <c r="BG176" s="59">
        <f>IF(N176="sníž. přenesená",I48,0)</f>
        <v>0</v>
      </c>
      <c r="BH176" s="59">
        <f>IF(N176="nulová",I48,0)</f>
        <v>0</v>
      </c>
      <c r="BI176" s="12" t="s">
        <v>30</v>
      </c>
      <c r="BJ176" s="59">
        <f>ROUND(H48*G48,2)</f>
        <v>59344.800000000003</v>
      </c>
      <c r="BK176" s="12" t="s">
        <v>84</v>
      </c>
      <c r="BL176" s="58" t="s">
        <v>419</v>
      </c>
      <c r="BM176" s="1"/>
      <c r="BN176" s="1"/>
      <c r="BO176" s="1"/>
      <c r="BP176" s="1"/>
      <c r="BQ176" s="1"/>
    </row>
    <row r="177" spans="13:69" ht="11.4" x14ac:dyDescent="0.2">
      <c r="M177" s="84" t="s">
        <v>5</v>
      </c>
      <c r="N177" s="85" t="s">
        <v>15</v>
      </c>
      <c r="O177" s="23"/>
      <c r="P177" s="56">
        <f>O177*G49</f>
        <v>0</v>
      </c>
      <c r="Q177" s="56">
        <v>0</v>
      </c>
      <c r="R177" s="56">
        <f>Q177*G49</f>
        <v>0</v>
      </c>
      <c r="S177" s="56">
        <v>0</v>
      </c>
      <c r="T177" s="57">
        <f>S177*G49</f>
        <v>0</v>
      </c>
      <c r="U177" s="14"/>
      <c r="V177" s="14"/>
      <c r="W177" s="14"/>
      <c r="X177" s="14"/>
      <c r="Y177" s="14"/>
      <c r="Z177" s="14"/>
      <c r="AA177" s="14"/>
      <c r="AB177" s="14"/>
      <c r="AC177" s="14"/>
      <c r="AD177" s="14"/>
      <c r="AE177" s="14"/>
      <c r="AF177" s="1"/>
      <c r="AG177" s="1"/>
      <c r="AH177" s="1"/>
      <c r="AI177" s="1"/>
      <c r="AJ177" s="1"/>
      <c r="AK177" s="1"/>
      <c r="AL177" s="1"/>
      <c r="AM177" s="1"/>
      <c r="AN177" s="1"/>
      <c r="AO177" s="1"/>
      <c r="AP177" s="1"/>
      <c r="AQ177" s="1"/>
      <c r="AR177" s="58" t="s">
        <v>130</v>
      </c>
      <c r="AS177" s="1"/>
      <c r="AT177" s="58" t="s">
        <v>231</v>
      </c>
      <c r="AU177" s="58" t="s">
        <v>30</v>
      </c>
      <c r="AV177" s="493"/>
      <c r="AW177" s="1"/>
      <c r="AX177" s="12" t="s">
        <v>78</v>
      </c>
      <c r="AY177" s="1"/>
      <c r="AZ177" s="1"/>
      <c r="BA177" s="1"/>
      <c r="BB177" s="1"/>
      <c r="BC177" s="1"/>
      <c r="BD177" s="59">
        <f>IF(N177="základní",I49,0)</f>
        <v>13832.7</v>
      </c>
      <c r="BE177" s="59">
        <f>IF(N177="snížená",I49,0)</f>
        <v>0</v>
      </c>
      <c r="BF177" s="59">
        <f>IF(N177="zákl. přenesená",I49,0)</f>
        <v>0</v>
      </c>
      <c r="BG177" s="59">
        <f>IF(N177="sníž. přenesená",I49,0)</f>
        <v>0</v>
      </c>
      <c r="BH177" s="59">
        <f>IF(N177="nulová",I49,0)</f>
        <v>0</v>
      </c>
      <c r="BI177" s="12" t="s">
        <v>30</v>
      </c>
      <c r="BJ177" s="59">
        <f>ROUND(H49*G49,2)</f>
        <v>13832.7</v>
      </c>
      <c r="BK177" s="12" t="s">
        <v>84</v>
      </c>
      <c r="BL177" s="58" t="s">
        <v>431</v>
      </c>
      <c r="BM177" s="1"/>
      <c r="BN177" s="1"/>
      <c r="BO177" s="1"/>
      <c r="BP177" s="1"/>
      <c r="BQ177" s="1"/>
    </row>
    <row r="178" spans="13:69" x14ac:dyDescent="0.2">
      <c r="M178" s="41"/>
      <c r="N178" s="42"/>
      <c r="O178" s="42"/>
      <c r="P178" s="43">
        <f>SUM(P179:P195)</f>
        <v>0</v>
      </c>
      <c r="Q178" s="42"/>
      <c r="R178" s="43">
        <f>SUM(R179:R195)</f>
        <v>0</v>
      </c>
      <c r="S178" s="42"/>
      <c r="T178" s="44">
        <f>SUM(T179:T195)</f>
        <v>0</v>
      </c>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45" t="s">
        <v>30</v>
      </c>
      <c r="AS178" s="6"/>
      <c r="AT178" s="46" t="s">
        <v>26</v>
      </c>
      <c r="AU178" s="46" t="s">
        <v>27</v>
      </c>
      <c r="AV178" s="492"/>
      <c r="AW178" s="6"/>
      <c r="AX178" s="45" t="s">
        <v>78</v>
      </c>
      <c r="AY178" s="6"/>
      <c r="AZ178" s="6"/>
      <c r="BA178" s="6"/>
      <c r="BB178" s="6"/>
      <c r="BC178" s="6"/>
      <c r="BD178" s="6"/>
      <c r="BE178" s="6"/>
      <c r="BF178" s="6"/>
      <c r="BG178" s="6"/>
      <c r="BH178" s="6"/>
      <c r="BI178" s="6"/>
      <c r="BJ178" s="47">
        <f>SUM(BJ179:BJ195)</f>
        <v>706590</v>
      </c>
      <c r="BK178" s="6"/>
      <c r="BL178" s="6"/>
      <c r="BM178" s="6"/>
      <c r="BN178" s="6"/>
      <c r="BO178" s="6"/>
      <c r="BP178" s="6"/>
      <c r="BQ178" s="6"/>
    </row>
    <row r="179" spans="13:69" ht="11.4" x14ac:dyDescent="0.2">
      <c r="M179" s="84" t="s">
        <v>5</v>
      </c>
      <c r="N179" s="85" t="s">
        <v>15</v>
      </c>
      <c r="O179" s="23"/>
      <c r="P179" s="56">
        <f t="shared" ref="P179:P195" si="125">O179*G53</f>
        <v>0</v>
      </c>
      <c r="Q179" s="56">
        <v>0</v>
      </c>
      <c r="R179" s="56">
        <f t="shared" ref="R179:R195" si="126">Q179*G53</f>
        <v>0</v>
      </c>
      <c r="S179" s="56">
        <v>0</v>
      </c>
      <c r="T179" s="57">
        <f t="shared" ref="T179:T195" si="127">S179*G53</f>
        <v>0</v>
      </c>
      <c r="U179" s="14"/>
      <c r="V179" s="14"/>
      <c r="W179" s="14"/>
      <c r="X179" s="14"/>
      <c r="Y179" s="14"/>
      <c r="Z179" s="14"/>
      <c r="AA179" s="14"/>
      <c r="AB179" s="14"/>
      <c r="AC179" s="14"/>
      <c r="AD179" s="14"/>
      <c r="AE179" s="14"/>
      <c r="AF179" s="1"/>
      <c r="AG179" s="1"/>
      <c r="AH179" s="1"/>
      <c r="AI179" s="1"/>
      <c r="AJ179" s="1"/>
      <c r="AK179" s="1"/>
      <c r="AL179" s="1"/>
      <c r="AM179" s="1"/>
      <c r="AN179" s="1"/>
      <c r="AO179" s="1"/>
      <c r="AP179" s="1"/>
      <c r="AQ179" s="1"/>
      <c r="AR179" s="58" t="s">
        <v>130</v>
      </c>
      <c r="AS179" s="1"/>
      <c r="AT179" s="58" t="s">
        <v>231</v>
      </c>
      <c r="AU179" s="58" t="s">
        <v>30</v>
      </c>
      <c r="AV179" s="493"/>
      <c r="AW179" s="1"/>
      <c r="AX179" s="12" t="s">
        <v>78</v>
      </c>
      <c r="AY179" s="1"/>
      <c r="AZ179" s="1"/>
      <c r="BA179" s="1"/>
      <c r="BB179" s="1"/>
      <c r="BC179" s="1"/>
      <c r="BD179" s="59">
        <f t="shared" ref="BD179:BD195" si="128">IF(N179="základní",I53,0)</f>
        <v>30000</v>
      </c>
      <c r="BE179" s="59">
        <f t="shared" ref="BE179:BE195" si="129">IF(N179="snížená",I53,0)</f>
        <v>0</v>
      </c>
      <c r="BF179" s="59">
        <f t="shared" ref="BF179:BF195" si="130">IF(N179="zákl. přenesená",I53,0)</f>
        <v>0</v>
      </c>
      <c r="BG179" s="59">
        <f t="shared" ref="BG179:BG195" si="131">IF(N179="sníž. přenesená",I53,0)</f>
        <v>0</v>
      </c>
      <c r="BH179" s="59">
        <f t="shared" ref="BH179:BH195" si="132">IF(N179="nulová",I53,0)</f>
        <v>0</v>
      </c>
      <c r="BI179" s="12" t="s">
        <v>30</v>
      </c>
      <c r="BJ179" s="59">
        <f t="shared" ref="BJ179:BJ195" si="133">ROUND(H53*G53,2)</f>
        <v>30000</v>
      </c>
      <c r="BK179" s="12" t="s">
        <v>84</v>
      </c>
      <c r="BL179" s="58" t="s">
        <v>442</v>
      </c>
      <c r="BM179" s="1"/>
      <c r="BN179" s="1"/>
      <c r="BO179" s="1"/>
      <c r="BP179" s="1"/>
      <c r="BQ179" s="1"/>
    </row>
    <row r="180" spans="13:69" ht="11.4" x14ac:dyDescent="0.2">
      <c r="M180" s="84" t="s">
        <v>5</v>
      </c>
      <c r="N180" s="85" t="s">
        <v>15</v>
      </c>
      <c r="O180" s="23"/>
      <c r="P180" s="56">
        <f t="shared" si="125"/>
        <v>0</v>
      </c>
      <c r="Q180" s="56">
        <v>0</v>
      </c>
      <c r="R180" s="56">
        <f t="shared" si="126"/>
        <v>0</v>
      </c>
      <c r="S180" s="56">
        <v>0</v>
      </c>
      <c r="T180" s="57">
        <f t="shared" si="127"/>
        <v>0</v>
      </c>
      <c r="U180" s="14"/>
      <c r="V180" s="14"/>
      <c r="W180" s="14"/>
      <c r="X180" s="14"/>
      <c r="Y180" s="14"/>
      <c r="Z180" s="14"/>
      <c r="AA180" s="14"/>
      <c r="AB180" s="14"/>
      <c r="AC180" s="14"/>
      <c r="AD180" s="14"/>
      <c r="AE180" s="14"/>
      <c r="AF180" s="1"/>
      <c r="AG180" s="1"/>
      <c r="AH180" s="1"/>
      <c r="AI180" s="1"/>
      <c r="AJ180" s="1"/>
      <c r="AK180" s="1"/>
      <c r="AL180" s="1"/>
      <c r="AM180" s="1"/>
      <c r="AN180" s="1"/>
      <c r="AO180" s="1"/>
      <c r="AP180" s="1"/>
      <c r="AQ180" s="1"/>
      <c r="AR180" s="58" t="s">
        <v>130</v>
      </c>
      <c r="AS180" s="1"/>
      <c r="AT180" s="58" t="s">
        <v>231</v>
      </c>
      <c r="AU180" s="58" t="s">
        <v>30</v>
      </c>
      <c r="AV180" s="493"/>
      <c r="AW180" s="1"/>
      <c r="AX180" s="12" t="s">
        <v>78</v>
      </c>
      <c r="AY180" s="1"/>
      <c r="AZ180" s="1"/>
      <c r="BA180" s="1"/>
      <c r="BB180" s="1"/>
      <c r="BC180" s="1"/>
      <c r="BD180" s="59">
        <f t="shared" si="128"/>
        <v>23283</v>
      </c>
      <c r="BE180" s="59">
        <f t="shared" si="129"/>
        <v>0</v>
      </c>
      <c r="BF180" s="59">
        <f t="shared" si="130"/>
        <v>0</v>
      </c>
      <c r="BG180" s="59">
        <f t="shared" si="131"/>
        <v>0</v>
      </c>
      <c r="BH180" s="59">
        <f t="shared" si="132"/>
        <v>0</v>
      </c>
      <c r="BI180" s="12" t="s">
        <v>30</v>
      </c>
      <c r="BJ180" s="59">
        <f t="shared" si="133"/>
        <v>23283</v>
      </c>
      <c r="BK180" s="12" t="s">
        <v>84</v>
      </c>
      <c r="BL180" s="58" t="s">
        <v>454</v>
      </c>
      <c r="BM180" s="1"/>
      <c r="BN180" s="1"/>
      <c r="BO180" s="1"/>
      <c r="BP180" s="1"/>
      <c r="BQ180" s="1"/>
    </row>
    <row r="181" spans="13:69" ht="11.4" x14ac:dyDescent="0.2">
      <c r="M181" s="84" t="s">
        <v>5</v>
      </c>
      <c r="N181" s="85" t="s">
        <v>15</v>
      </c>
      <c r="O181" s="23"/>
      <c r="P181" s="56">
        <f t="shared" si="125"/>
        <v>0</v>
      </c>
      <c r="Q181" s="56">
        <v>0</v>
      </c>
      <c r="R181" s="56">
        <f t="shared" si="126"/>
        <v>0</v>
      </c>
      <c r="S181" s="56">
        <v>0</v>
      </c>
      <c r="T181" s="57">
        <f t="shared" si="127"/>
        <v>0</v>
      </c>
      <c r="U181" s="14"/>
      <c r="V181" s="14"/>
      <c r="W181" s="14"/>
      <c r="X181" s="14"/>
      <c r="Y181" s="14"/>
      <c r="Z181" s="14"/>
      <c r="AA181" s="14"/>
      <c r="AB181" s="14"/>
      <c r="AC181" s="14"/>
      <c r="AD181" s="14"/>
      <c r="AE181" s="14"/>
      <c r="AF181" s="1"/>
      <c r="AG181" s="1"/>
      <c r="AH181" s="1"/>
      <c r="AI181" s="1"/>
      <c r="AJ181" s="1"/>
      <c r="AK181" s="1"/>
      <c r="AL181" s="1"/>
      <c r="AM181" s="1"/>
      <c r="AN181" s="1"/>
      <c r="AO181" s="1"/>
      <c r="AP181" s="1"/>
      <c r="AQ181" s="1"/>
      <c r="AR181" s="58" t="s">
        <v>130</v>
      </c>
      <c r="AS181" s="1"/>
      <c r="AT181" s="58" t="s">
        <v>231</v>
      </c>
      <c r="AU181" s="58" t="s">
        <v>30</v>
      </c>
      <c r="AV181" s="493"/>
      <c r="AW181" s="1"/>
      <c r="AX181" s="12" t="s">
        <v>78</v>
      </c>
      <c r="AY181" s="1"/>
      <c r="AZ181" s="1"/>
      <c r="BA181" s="1"/>
      <c r="BB181" s="1"/>
      <c r="BC181" s="1"/>
      <c r="BD181" s="59">
        <f t="shared" si="128"/>
        <v>9048</v>
      </c>
      <c r="BE181" s="59">
        <f t="shared" si="129"/>
        <v>0</v>
      </c>
      <c r="BF181" s="59">
        <f t="shared" si="130"/>
        <v>0</v>
      </c>
      <c r="BG181" s="59">
        <f t="shared" si="131"/>
        <v>0</v>
      </c>
      <c r="BH181" s="59">
        <f t="shared" si="132"/>
        <v>0</v>
      </c>
      <c r="BI181" s="12" t="s">
        <v>30</v>
      </c>
      <c r="BJ181" s="59">
        <f t="shared" si="133"/>
        <v>9048</v>
      </c>
      <c r="BK181" s="12" t="s">
        <v>84</v>
      </c>
      <c r="BL181" s="58" t="s">
        <v>466</v>
      </c>
      <c r="BM181" s="1"/>
      <c r="BN181" s="1"/>
      <c r="BO181" s="1"/>
      <c r="BP181" s="1"/>
      <c r="BQ181" s="1"/>
    </row>
    <row r="182" spans="13:69" ht="11.4" x14ac:dyDescent="0.2">
      <c r="M182" s="84" t="s">
        <v>5</v>
      </c>
      <c r="N182" s="85" t="s">
        <v>15</v>
      </c>
      <c r="O182" s="23"/>
      <c r="P182" s="56">
        <f t="shared" si="125"/>
        <v>0</v>
      </c>
      <c r="Q182" s="56">
        <v>0</v>
      </c>
      <c r="R182" s="56">
        <f t="shared" si="126"/>
        <v>0</v>
      </c>
      <c r="S182" s="56">
        <v>0</v>
      </c>
      <c r="T182" s="57">
        <f t="shared" si="127"/>
        <v>0</v>
      </c>
      <c r="U182" s="14"/>
      <c r="V182" s="14"/>
      <c r="W182" s="14"/>
      <c r="X182" s="14"/>
      <c r="Y182" s="14"/>
      <c r="Z182" s="14"/>
      <c r="AA182" s="14"/>
      <c r="AB182" s="14"/>
      <c r="AC182" s="14"/>
      <c r="AD182" s="14"/>
      <c r="AE182" s="14"/>
      <c r="AF182" s="1"/>
      <c r="AG182" s="1"/>
      <c r="AH182" s="1"/>
      <c r="AI182" s="1"/>
      <c r="AJ182" s="1"/>
      <c r="AK182" s="1"/>
      <c r="AL182" s="1"/>
      <c r="AM182" s="1"/>
      <c r="AN182" s="1"/>
      <c r="AO182" s="1"/>
      <c r="AP182" s="1"/>
      <c r="AQ182" s="1"/>
      <c r="AR182" s="58" t="s">
        <v>130</v>
      </c>
      <c r="AS182" s="1"/>
      <c r="AT182" s="58" t="s">
        <v>231</v>
      </c>
      <c r="AU182" s="58" t="s">
        <v>30</v>
      </c>
      <c r="AV182" s="493"/>
      <c r="AW182" s="1"/>
      <c r="AX182" s="12" t="s">
        <v>78</v>
      </c>
      <c r="AY182" s="1"/>
      <c r="AZ182" s="1"/>
      <c r="BA182" s="1"/>
      <c r="BB182" s="1"/>
      <c r="BC182" s="1"/>
      <c r="BD182" s="59">
        <f t="shared" si="128"/>
        <v>10962</v>
      </c>
      <c r="BE182" s="59">
        <f t="shared" si="129"/>
        <v>0</v>
      </c>
      <c r="BF182" s="59">
        <f t="shared" si="130"/>
        <v>0</v>
      </c>
      <c r="BG182" s="59">
        <f t="shared" si="131"/>
        <v>0</v>
      </c>
      <c r="BH182" s="59">
        <f t="shared" si="132"/>
        <v>0</v>
      </c>
      <c r="BI182" s="12" t="s">
        <v>30</v>
      </c>
      <c r="BJ182" s="59">
        <f t="shared" si="133"/>
        <v>10962</v>
      </c>
      <c r="BK182" s="12" t="s">
        <v>84</v>
      </c>
      <c r="BL182" s="58" t="s">
        <v>485</v>
      </c>
      <c r="BM182" s="1"/>
      <c r="BN182" s="1"/>
      <c r="BO182" s="1"/>
      <c r="BP182" s="1"/>
      <c r="BQ182" s="1"/>
    </row>
    <row r="183" spans="13:69" ht="11.4" x14ac:dyDescent="0.2">
      <c r="M183" s="84" t="s">
        <v>5</v>
      </c>
      <c r="N183" s="85" t="s">
        <v>15</v>
      </c>
      <c r="O183" s="23"/>
      <c r="P183" s="56">
        <f t="shared" si="125"/>
        <v>0</v>
      </c>
      <c r="Q183" s="56">
        <v>0</v>
      </c>
      <c r="R183" s="56">
        <f t="shared" si="126"/>
        <v>0</v>
      </c>
      <c r="S183" s="56">
        <v>0</v>
      </c>
      <c r="T183" s="57">
        <f t="shared" si="127"/>
        <v>0</v>
      </c>
      <c r="U183" s="14"/>
      <c r="V183" s="14"/>
      <c r="W183" s="14"/>
      <c r="X183" s="14"/>
      <c r="Y183" s="14"/>
      <c r="Z183" s="14"/>
      <c r="AA183" s="14"/>
      <c r="AB183" s="14"/>
      <c r="AC183" s="14"/>
      <c r="AD183" s="14"/>
      <c r="AE183" s="14"/>
      <c r="AF183" s="1"/>
      <c r="AG183" s="1"/>
      <c r="AH183" s="1"/>
      <c r="AI183" s="1"/>
      <c r="AJ183" s="1"/>
      <c r="AK183" s="1"/>
      <c r="AL183" s="1"/>
      <c r="AM183" s="1"/>
      <c r="AN183" s="1"/>
      <c r="AO183" s="1"/>
      <c r="AP183" s="1"/>
      <c r="AQ183" s="1"/>
      <c r="AR183" s="58" t="s">
        <v>130</v>
      </c>
      <c r="AS183" s="1"/>
      <c r="AT183" s="58" t="s">
        <v>231</v>
      </c>
      <c r="AU183" s="58" t="s">
        <v>30</v>
      </c>
      <c r="AV183" s="493"/>
      <c r="AW183" s="1"/>
      <c r="AX183" s="12" t="s">
        <v>78</v>
      </c>
      <c r="AY183" s="1"/>
      <c r="AZ183" s="1"/>
      <c r="BA183" s="1"/>
      <c r="BB183" s="1"/>
      <c r="BC183" s="1"/>
      <c r="BD183" s="59">
        <f t="shared" si="128"/>
        <v>24908</v>
      </c>
      <c r="BE183" s="59">
        <f t="shared" si="129"/>
        <v>0</v>
      </c>
      <c r="BF183" s="59">
        <f t="shared" si="130"/>
        <v>0</v>
      </c>
      <c r="BG183" s="59">
        <f t="shared" si="131"/>
        <v>0</v>
      </c>
      <c r="BH183" s="59">
        <f t="shared" si="132"/>
        <v>0</v>
      </c>
      <c r="BI183" s="12" t="s">
        <v>30</v>
      </c>
      <c r="BJ183" s="59">
        <f t="shared" si="133"/>
        <v>24908</v>
      </c>
      <c r="BK183" s="12" t="s">
        <v>84</v>
      </c>
      <c r="BL183" s="58" t="s">
        <v>500</v>
      </c>
      <c r="BM183" s="1"/>
      <c r="BN183" s="1"/>
      <c r="BO183" s="1"/>
      <c r="BP183" s="1"/>
      <c r="BQ183" s="1"/>
    </row>
    <row r="184" spans="13:69" ht="11.4" x14ac:dyDescent="0.2">
      <c r="M184" s="84" t="s">
        <v>5</v>
      </c>
      <c r="N184" s="85" t="s">
        <v>15</v>
      </c>
      <c r="O184" s="23"/>
      <c r="P184" s="56">
        <f t="shared" si="125"/>
        <v>0</v>
      </c>
      <c r="Q184" s="56">
        <v>0</v>
      </c>
      <c r="R184" s="56">
        <f t="shared" si="126"/>
        <v>0</v>
      </c>
      <c r="S184" s="56">
        <v>0</v>
      </c>
      <c r="T184" s="57">
        <f t="shared" si="127"/>
        <v>0</v>
      </c>
      <c r="U184" s="14"/>
      <c r="V184" s="14"/>
      <c r="W184" s="14"/>
      <c r="X184" s="14"/>
      <c r="Y184" s="14"/>
      <c r="Z184" s="14"/>
      <c r="AA184" s="14"/>
      <c r="AB184" s="14"/>
      <c r="AC184" s="14"/>
      <c r="AD184" s="14"/>
      <c r="AE184" s="14"/>
      <c r="AF184" s="1"/>
      <c r="AG184" s="1"/>
      <c r="AH184" s="1"/>
      <c r="AI184" s="1"/>
      <c r="AJ184" s="1"/>
      <c r="AK184" s="1"/>
      <c r="AL184" s="1"/>
      <c r="AM184" s="1"/>
      <c r="AN184" s="1"/>
      <c r="AO184" s="1"/>
      <c r="AP184" s="1"/>
      <c r="AQ184" s="1"/>
      <c r="AR184" s="58" t="s">
        <v>130</v>
      </c>
      <c r="AS184" s="1"/>
      <c r="AT184" s="58" t="s">
        <v>231</v>
      </c>
      <c r="AU184" s="58" t="s">
        <v>30</v>
      </c>
      <c r="AV184" s="493"/>
      <c r="AW184" s="1"/>
      <c r="AX184" s="12" t="s">
        <v>78</v>
      </c>
      <c r="AY184" s="1"/>
      <c r="AZ184" s="1"/>
      <c r="BA184" s="1"/>
      <c r="BB184" s="1"/>
      <c r="BC184" s="1"/>
      <c r="BD184" s="59">
        <f t="shared" si="128"/>
        <v>28770</v>
      </c>
      <c r="BE184" s="59">
        <f t="shared" si="129"/>
        <v>0</v>
      </c>
      <c r="BF184" s="59">
        <f t="shared" si="130"/>
        <v>0</v>
      </c>
      <c r="BG184" s="59">
        <f t="shared" si="131"/>
        <v>0</v>
      </c>
      <c r="BH184" s="59">
        <f t="shared" si="132"/>
        <v>0</v>
      </c>
      <c r="BI184" s="12" t="s">
        <v>30</v>
      </c>
      <c r="BJ184" s="59">
        <f t="shared" si="133"/>
        <v>28770</v>
      </c>
      <c r="BK184" s="12" t="s">
        <v>84</v>
      </c>
      <c r="BL184" s="58" t="s">
        <v>511</v>
      </c>
      <c r="BM184" s="1"/>
      <c r="BN184" s="1"/>
      <c r="BO184" s="1"/>
      <c r="BP184" s="1"/>
      <c r="BQ184" s="1"/>
    </row>
    <row r="185" spans="13:69" ht="11.4" x14ac:dyDescent="0.2">
      <c r="M185" s="84" t="s">
        <v>5</v>
      </c>
      <c r="N185" s="85" t="s">
        <v>15</v>
      </c>
      <c r="O185" s="23"/>
      <c r="P185" s="56">
        <f t="shared" si="125"/>
        <v>0</v>
      </c>
      <c r="Q185" s="56">
        <v>0</v>
      </c>
      <c r="R185" s="56">
        <f t="shared" si="126"/>
        <v>0</v>
      </c>
      <c r="S185" s="56">
        <v>0</v>
      </c>
      <c r="T185" s="57">
        <f t="shared" si="127"/>
        <v>0</v>
      </c>
      <c r="U185" s="14"/>
      <c r="V185" s="14"/>
      <c r="W185" s="14"/>
      <c r="X185" s="14"/>
      <c r="Y185" s="14"/>
      <c r="Z185" s="14"/>
      <c r="AA185" s="14"/>
      <c r="AB185" s="14"/>
      <c r="AC185" s="14"/>
      <c r="AD185" s="14"/>
      <c r="AE185" s="14"/>
      <c r="AF185" s="1"/>
      <c r="AG185" s="1"/>
      <c r="AH185" s="1"/>
      <c r="AI185" s="1"/>
      <c r="AJ185" s="1"/>
      <c r="AK185" s="1"/>
      <c r="AL185" s="1"/>
      <c r="AM185" s="1"/>
      <c r="AN185" s="1"/>
      <c r="AO185" s="1"/>
      <c r="AP185" s="1"/>
      <c r="AQ185" s="1"/>
      <c r="AR185" s="58" t="s">
        <v>130</v>
      </c>
      <c r="AS185" s="1"/>
      <c r="AT185" s="58" t="s">
        <v>231</v>
      </c>
      <c r="AU185" s="58" t="s">
        <v>30</v>
      </c>
      <c r="AV185" s="493"/>
      <c r="AW185" s="1"/>
      <c r="AX185" s="12" t="s">
        <v>78</v>
      </c>
      <c r="AY185" s="1"/>
      <c r="AZ185" s="1"/>
      <c r="BA185" s="1"/>
      <c r="BB185" s="1"/>
      <c r="BC185" s="1"/>
      <c r="BD185" s="59">
        <f t="shared" si="128"/>
        <v>23975</v>
      </c>
      <c r="BE185" s="59">
        <f t="shared" si="129"/>
        <v>0</v>
      </c>
      <c r="BF185" s="59">
        <f t="shared" si="130"/>
        <v>0</v>
      </c>
      <c r="BG185" s="59">
        <f t="shared" si="131"/>
        <v>0</v>
      </c>
      <c r="BH185" s="59">
        <f t="shared" si="132"/>
        <v>0</v>
      </c>
      <c r="BI185" s="12" t="s">
        <v>30</v>
      </c>
      <c r="BJ185" s="59">
        <f t="shared" si="133"/>
        <v>23975</v>
      </c>
      <c r="BK185" s="12" t="s">
        <v>84</v>
      </c>
      <c r="BL185" s="58" t="s">
        <v>524</v>
      </c>
      <c r="BM185" s="1"/>
      <c r="BN185" s="1"/>
      <c r="BO185" s="1"/>
      <c r="BP185" s="1"/>
      <c r="BQ185" s="1"/>
    </row>
    <row r="186" spans="13:69" ht="11.4" x14ac:dyDescent="0.2">
      <c r="M186" s="84" t="s">
        <v>5</v>
      </c>
      <c r="N186" s="85" t="s">
        <v>15</v>
      </c>
      <c r="O186" s="23"/>
      <c r="P186" s="56">
        <f t="shared" si="125"/>
        <v>0</v>
      </c>
      <c r="Q186" s="56">
        <v>0</v>
      </c>
      <c r="R186" s="56">
        <f t="shared" si="126"/>
        <v>0</v>
      </c>
      <c r="S186" s="56">
        <v>0</v>
      </c>
      <c r="T186" s="57">
        <f t="shared" si="127"/>
        <v>0</v>
      </c>
      <c r="U186" s="14"/>
      <c r="V186" s="14"/>
      <c r="W186" s="14"/>
      <c r="X186" s="14"/>
      <c r="Y186" s="14"/>
      <c r="Z186" s="14"/>
      <c r="AA186" s="14"/>
      <c r="AB186" s="14"/>
      <c r="AC186" s="14"/>
      <c r="AD186" s="14"/>
      <c r="AE186" s="14"/>
      <c r="AF186" s="1"/>
      <c r="AG186" s="1"/>
      <c r="AH186" s="1"/>
      <c r="AI186" s="1"/>
      <c r="AJ186" s="1"/>
      <c r="AK186" s="1"/>
      <c r="AL186" s="1"/>
      <c r="AM186" s="1"/>
      <c r="AN186" s="1"/>
      <c r="AO186" s="1"/>
      <c r="AP186" s="1"/>
      <c r="AQ186" s="1"/>
      <c r="AR186" s="58" t="s">
        <v>130</v>
      </c>
      <c r="AS186" s="1"/>
      <c r="AT186" s="58" t="s">
        <v>231</v>
      </c>
      <c r="AU186" s="58" t="s">
        <v>30</v>
      </c>
      <c r="AV186" s="493"/>
      <c r="AW186" s="1"/>
      <c r="AX186" s="12" t="s">
        <v>78</v>
      </c>
      <c r="AY186" s="1"/>
      <c r="AZ186" s="1"/>
      <c r="BA186" s="1"/>
      <c r="BB186" s="1"/>
      <c r="BC186" s="1"/>
      <c r="BD186" s="59">
        <f t="shared" si="128"/>
        <v>29436</v>
      </c>
      <c r="BE186" s="59">
        <f t="shared" si="129"/>
        <v>0</v>
      </c>
      <c r="BF186" s="59">
        <f t="shared" si="130"/>
        <v>0</v>
      </c>
      <c r="BG186" s="59">
        <f t="shared" si="131"/>
        <v>0</v>
      </c>
      <c r="BH186" s="59">
        <f t="shared" si="132"/>
        <v>0</v>
      </c>
      <c r="BI186" s="12" t="s">
        <v>30</v>
      </c>
      <c r="BJ186" s="59">
        <f t="shared" si="133"/>
        <v>29436</v>
      </c>
      <c r="BK186" s="12" t="s">
        <v>84</v>
      </c>
      <c r="BL186" s="58" t="s">
        <v>537</v>
      </c>
      <c r="BM186" s="1"/>
      <c r="BN186" s="1"/>
      <c r="BO186" s="1"/>
      <c r="BP186" s="1"/>
      <c r="BQ186" s="1"/>
    </row>
    <row r="187" spans="13:69" ht="11.4" x14ac:dyDescent="0.2">
      <c r="M187" s="84" t="s">
        <v>5</v>
      </c>
      <c r="N187" s="85" t="s">
        <v>15</v>
      </c>
      <c r="O187" s="23"/>
      <c r="P187" s="56">
        <f t="shared" si="125"/>
        <v>0</v>
      </c>
      <c r="Q187" s="56">
        <v>0</v>
      </c>
      <c r="R187" s="56">
        <f t="shared" si="126"/>
        <v>0</v>
      </c>
      <c r="S187" s="56">
        <v>0</v>
      </c>
      <c r="T187" s="57">
        <f t="shared" si="127"/>
        <v>0</v>
      </c>
      <c r="U187" s="14"/>
      <c r="V187" s="14"/>
      <c r="W187" s="14"/>
      <c r="X187" s="14"/>
      <c r="Y187" s="14"/>
      <c r="Z187" s="14"/>
      <c r="AA187" s="14"/>
      <c r="AB187" s="14"/>
      <c r="AC187" s="14"/>
      <c r="AD187" s="14"/>
      <c r="AE187" s="14"/>
      <c r="AF187" s="1"/>
      <c r="AG187" s="1"/>
      <c r="AH187" s="1"/>
      <c r="AI187" s="1"/>
      <c r="AJ187" s="1"/>
      <c r="AK187" s="1"/>
      <c r="AL187" s="1"/>
      <c r="AM187" s="1"/>
      <c r="AN187" s="1"/>
      <c r="AO187" s="1"/>
      <c r="AP187" s="1"/>
      <c r="AQ187" s="1"/>
      <c r="AR187" s="58" t="s">
        <v>130</v>
      </c>
      <c r="AS187" s="1"/>
      <c r="AT187" s="58" t="s">
        <v>231</v>
      </c>
      <c r="AU187" s="58" t="s">
        <v>30</v>
      </c>
      <c r="AV187" s="493"/>
      <c r="AW187" s="1"/>
      <c r="AX187" s="12" t="s">
        <v>78</v>
      </c>
      <c r="AY187" s="1"/>
      <c r="AZ187" s="1"/>
      <c r="BA187" s="1"/>
      <c r="BB187" s="1"/>
      <c r="BC187" s="1"/>
      <c r="BD187" s="59">
        <f t="shared" si="128"/>
        <v>4264</v>
      </c>
      <c r="BE187" s="59">
        <f t="shared" si="129"/>
        <v>0</v>
      </c>
      <c r="BF187" s="59">
        <f t="shared" si="130"/>
        <v>0</v>
      </c>
      <c r="BG187" s="59">
        <f t="shared" si="131"/>
        <v>0</v>
      </c>
      <c r="BH187" s="59">
        <f t="shared" si="132"/>
        <v>0</v>
      </c>
      <c r="BI187" s="12" t="s">
        <v>30</v>
      </c>
      <c r="BJ187" s="59">
        <f t="shared" si="133"/>
        <v>4264</v>
      </c>
      <c r="BK187" s="12" t="s">
        <v>84</v>
      </c>
      <c r="BL187" s="58" t="s">
        <v>549</v>
      </c>
      <c r="BM187" s="1"/>
      <c r="BN187" s="1"/>
      <c r="BO187" s="1"/>
      <c r="BP187" s="1"/>
      <c r="BQ187" s="1"/>
    </row>
    <row r="188" spans="13:69" ht="11.4" x14ac:dyDescent="0.2">
      <c r="M188" s="84" t="s">
        <v>5</v>
      </c>
      <c r="N188" s="85" t="s">
        <v>15</v>
      </c>
      <c r="O188" s="23"/>
      <c r="P188" s="56">
        <f t="shared" si="125"/>
        <v>0</v>
      </c>
      <c r="Q188" s="56">
        <v>0</v>
      </c>
      <c r="R188" s="56">
        <f t="shared" si="126"/>
        <v>0</v>
      </c>
      <c r="S188" s="56">
        <v>0</v>
      </c>
      <c r="T188" s="57">
        <f t="shared" si="127"/>
        <v>0</v>
      </c>
      <c r="U188" s="14"/>
      <c r="V188" s="14"/>
      <c r="W188" s="14"/>
      <c r="X188" s="14"/>
      <c r="Y188" s="14"/>
      <c r="Z188" s="14"/>
      <c r="AA188" s="14"/>
      <c r="AB188" s="14"/>
      <c r="AC188" s="14"/>
      <c r="AD188" s="14"/>
      <c r="AE188" s="14"/>
      <c r="AF188" s="1"/>
      <c r="AG188" s="1"/>
      <c r="AH188" s="1"/>
      <c r="AI188" s="1"/>
      <c r="AJ188" s="1"/>
      <c r="AK188" s="1"/>
      <c r="AL188" s="1"/>
      <c r="AM188" s="1"/>
      <c r="AN188" s="1"/>
      <c r="AO188" s="1"/>
      <c r="AP188" s="1"/>
      <c r="AQ188" s="1"/>
      <c r="AR188" s="58" t="s">
        <v>130</v>
      </c>
      <c r="AS188" s="1"/>
      <c r="AT188" s="58" t="s">
        <v>231</v>
      </c>
      <c r="AU188" s="58" t="s">
        <v>30</v>
      </c>
      <c r="AV188" s="493"/>
      <c r="AW188" s="1"/>
      <c r="AX188" s="12" t="s">
        <v>78</v>
      </c>
      <c r="AY188" s="1"/>
      <c r="AZ188" s="1"/>
      <c r="BA188" s="1"/>
      <c r="BB188" s="1"/>
      <c r="BC188" s="1"/>
      <c r="BD188" s="59">
        <f t="shared" si="128"/>
        <v>12393</v>
      </c>
      <c r="BE188" s="59">
        <f t="shared" si="129"/>
        <v>0</v>
      </c>
      <c r="BF188" s="59">
        <f t="shared" si="130"/>
        <v>0</v>
      </c>
      <c r="BG188" s="59">
        <f t="shared" si="131"/>
        <v>0</v>
      </c>
      <c r="BH188" s="59">
        <f t="shared" si="132"/>
        <v>0</v>
      </c>
      <c r="BI188" s="12" t="s">
        <v>30</v>
      </c>
      <c r="BJ188" s="59">
        <f t="shared" si="133"/>
        <v>12393</v>
      </c>
      <c r="BK188" s="12" t="s">
        <v>84</v>
      </c>
      <c r="BL188" s="58" t="s">
        <v>560</v>
      </c>
      <c r="BM188" s="1"/>
      <c r="BN188" s="1"/>
      <c r="BO188" s="1"/>
      <c r="BP188" s="1"/>
      <c r="BQ188" s="1"/>
    </row>
    <row r="189" spans="13:69" ht="11.4" x14ac:dyDescent="0.2">
      <c r="M189" s="84" t="s">
        <v>5</v>
      </c>
      <c r="N189" s="85" t="s">
        <v>15</v>
      </c>
      <c r="O189" s="23"/>
      <c r="P189" s="56">
        <f t="shared" si="125"/>
        <v>0</v>
      </c>
      <c r="Q189" s="56">
        <v>0</v>
      </c>
      <c r="R189" s="56">
        <f t="shared" si="126"/>
        <v>0</v>
      </c>
      <c r="S189" s="56">
        <v>0</v>
      </c>
      <c r="T189" s="57">
        <f t="shared" si="127"/>
        <v>0</v>
      </c>
      <c r="U189" s="14"/>
      <c r="V189" s="14"/>
      <c r="W189" s="14"/>
      <c r="X189" s="14"/>
      <c r="Y189" s="14"/>
      <c r="Z189" s="14"/>
      <c r="AA189" s="14"/>
      <c r="AB189" s="14"/>
      <c r="AC189" s="14"/>
      <c r="AD189" s="14"/>
      <c r="AE189" s="14"/>
      <c r="AF189" s="1"/>
      <c r="AG189" s="1"/>
      <c r="AH189" s="1"/>
      <c r="AI189" s="1"/>
      <c r="AJ189" s="1"/>
      <c r="AK189" s="1"/>
      <c r="AL189" s="1"/>
      <c r="AM189" s="1"/>
      <c r="AN189" s="1"/>
      <c r="AO189" s="1"/>
      <c r="AP189" s="1"/>
      <c r="AQ189" s="1"/>
      <c r="AR189" s="58" t="s">
        <v>130</v>
      </c>
      <c r="AS189" s="1"/>
      <c r="AT189" s="58" t="s">
        <v>231</v>
      </c>
      <c r="AU189" s="58" t="s">
        <v>30</v>
      </c>
      <c r="AV189" s="493"/>
      <c r="AW189" s="1"/>
      <c r="AX189" s="12" t="s">
        <v>78</v>
      </c>
      <c r="AY189" s="1"/>
      <c r="AZ189" s="1"/>
      <c r="BA189" s="1"/>
      <c r="BB189" s="1"/>
      <c r="BC189" s="1"/>
      <c r="BD189" s="59">
        <f t="shared" si="128"/>
        <v>8260</v>
      </c>
      <c r="BE189" s="59">
        <f t="shared" si="129"/>
        <v>0</v>
      </c>
      <c r="BF189" s="59">
        <f t="shared" si="130"/>
        <v>0</v>
      </c>
      <c r="BG189" s="59">
        <f t="shared" si="131"/>
        <v>0</v>
      </c>
      <c r="BH189" s="59">
        <f t="shared" si="132"/>
        <v>0</v>
      </c>
      <c r="BI189" s="12" t="s">
        <v>30</v>
      </c>
      <c r="BJ189" s="59">
        <f t="shared" si="133"/>
        <v>8260</v>
      </c>
      <c r="BK189" s="12" t="s">
        <v>84</v>
      </c>
      <c r="BL189" s="58" t="s">
        <v>572</v>
      </c>
      <c r="BM189" s="1"/>
      <c r="BN189" s="1"/>
      <c r="BO189" s="1"/>
      <c r="BP189" s="1"/>
      <c r="BQ189" s="1"/>
    </row>
    <row r="190" spans="13:69" ht="11.4" x14ac:dyDescent="0.2">
      <c r="M190" s="84" t="s">
        <v>5</v>
      </c>
      <c r="N190" s="85" t="s">
        <v>15</v>
      </c>
      <c r="O190" s="23"/>
      <c r="P190" s="56">
        <f t="shared" si="125"/>
        <v>0</v>
      </c>
      <c r="Q190" s="56">
        <v>0</v>
      </c>
      <c r="R190" s="56">
        <f t="shared" si="126"/>
        <v>0</v>
      </c>
      <c r="S190" s="56">
        <v>0</v>
      </c>
      <c r="T190" s="57">
        <f t="shared" si="127"/>
        <v>0</v>
      </c>
      <c r="U190" s="14"/>
      <c r="V190" s="14"/>
      <c r="W190" s="14"/>
      <c r="X190" s="14"/>
      <c r="Y190" s="14"/>
      <c r="Z190" s="14"/>
      <c r="AA190" s="14"/>
      <c r="AB190" s="14"/>
      <c r="AC190" s="14"/>
      <c r="AD190" s="14"/>
      <c r="AE190" s="14"/>
      <c r="AF190" s="1"/>
      <c r="AG190" s="1"/>
      <c r="AH190" s="1"/>
      <c r="AI190" s="1"/>
      <c r="AJ190" s="1"/>
      <c r="AK190" s="1"/>
      <c r="AL190" s="1"/>
      <c r="AM190" s="1"/>
      <c r="AN190" s="1"/>
      <c r="AO190" s="1"/>
      <c r="AP190" s="1"/>
      <c r="AQ190" s="1"/>
      <c r="AR190" s="58" t="s">
        <v>130</v>
      </c>
      <c r="AS190" s="1"/>
      <c r="AT190" s="58" t="s">
        <v>231</v>
      </c>
      <c r="AU190" s="58" t="s">
        <v>30</v>
      </c>
      <c r="AV190" s="493"/>
      <c r="AW190" s="1"/>
      <c r="AX190" s="12" t="s">
        <v>78</v>
      </c>
      <c r="AY190" s="1"/>
      <c r="AZ190" s="1"/>
      <c r="BA190" s="1"/>
      <c r="BB190" s="1"/>
      <c r="BC190" s="1"/>
      <c r="BD190" s="59">
        <f t="shared" si="128"/>
        <v>10330</v>
      </c>
      <c r="BE190" s="59">
        <f t="shared" si="129"/>
        <v>0</v>
      </c>
      <c r="BF190" s="59">
        <f t="shared" si="130"/>
        <v>0</v>
      </c>
      <c r="BG190" s="59">
        <f t="shared" si="131"/>
        <v>0</v>
      </c>
      <c r="BH190" s="59">
        <f t="shared" si="132"/>
        <v>0</v>
      </c>
      <c r="BI190" s="12" t="s">
        <v>30</v>
      </c>
      <c r="BJ190" s="59">
        <f t="shared" si="133"/>
        <v>10330</v>
      </c>
      <c r="BK190" s="12" t="s">
        <v>84</v>
      </c>
      <c r="BL190" s="58" t="s">
        <v>585</v>
      </c>
      <c r="BM190" s="1"/>
      <c r="BN190" s="1"/>
      <c r="BO190" s="1"/>
      <c r="BP190" s="1"/>
      <c r="BQ190" s="1"/>
    </row>
    <row r="191" spans="13:69" ht="11.4" x14ac:dyDescent="0.2">
      <c r="M191" s="84" t="s">
        <v>5</v>
      </c>
      <c r="N191" s="85" t="s">
        <v>15</v>
      </c>
      <c r="O191" s="23"/>
      <c r="P191" s="56">
        <f t="shared" si="125"/>
        <v>0</v>
      </c>
      <c r="Q191" s="56">
        <v>0</v>
      </c>
      <c r="R191" s="56">
        <f t="shared" si="126"/>
        <v>0</v>
      </c>
      <c r="S191" s="56">
        <v>0</v>
      </c>
      <c r="T191" s="57">
        <f t="shared" si="127"/>
        <v>0</v>
      </c>
      <c r="U191" s="14"/>
      <c r="V191" s="14"/>
      <c r="W191" s="14"/>
      <c r="X191" s="14"/>
      <c r="Y191" s="14"/>
      <c r="Z191" s="14"/>
      <c r="AA191" s="14"/>
      <c r="AB191" s="14"/>
      <c r="AC191" s="14"/>
      <c r="AD191" s="14"/>
      <c r="AE191" s="14"/>
      <c r="AF191" s="1"/>
      <c r="AG191" s="1"/>
      <c r="AH191" s="1"/>
      <c r="AI191" s="1"/>
      <c r="AJ191" s="1"/>
      <c r="AK191" s="1"/>
      <c r="AL191" s="1"/>
      <c r="AM191" s="1"/>
      <c r="AN191" s="1"/>
      <c r="AO191" s="1"/>
      <c r="AP191" s="1"/>
      <c r="AQ191" s="1"/>
      <c r="AR191" s="58" t="s">
        <v>130</v>
      </c>
      <c r="AS191" s="1"/>
      <c r="AT191" s="58" t="s">
        <v>231</v>
      </c>
      <c r="AU191" s="58" t="s">
        <v>30</v>
      </c>
      <c r="AV191" s="493"/>
      <c r="AW191" s="1"/>
      <c r="AX191" s="12" t="s">
        <v>78</v>
      </c>
      <c r="AY191" s="1"/>
      <c r="AZ191" s="1"/>
      <c r="BA191" s="1"/>
      <c r="BB191" s="1"/>
      <c r="BC191" s="1"/>
      <c r="BD191" s="59">
        <f t="shared" si="128"/>
        <v>15110</v>
      </c>
      <c r="BE191" s="59">
        <f t="shared" si="129"/>
        <v>0</v>
      </c>
      <c r="BF191" s="59">
        <f t="shared" si="130"/>
        <v>0</v>
      </c>
      <c r="BG191" s="59">
        <f t="shared" si="131"/>
        <v>0</v>
      </c>
      <c r="BH191" s="59">
        <f t="shared" si="132"/>
        <v>0</v>
      </c>
      <c r="BI191" s="12" t="s">
        <v>30</v>
      </c>
      <c r="BJ191" s="59">
        <f t="shared" si="133"/>
        <v>15110</v>
      </c>
      <c r="BK191" s="12" t="s">
        <v>84</v>
      </c>
      <c r="BL191" s="58" t="s">
        <v>597</v>
      </c>
      <c r="BM191" s="1"/>
      <c r="BN191" s="1"/>
      <c r="BO191" s="1"/>
      <c r="BP191" s="1"/>
      <c r="BQ191" s="1"/>
    </row>
    <row r="192" spans="13:69" ht="11.4" x14ac:dyDescent="0.2">
      <c r="M192" s="84" t="s">
        <v>5</v>
      </c>
      <c r="N192" s="85" t="s">
        <v>15</v>
      </c>
      <c r="O192" s="23"/>
      <c r="P192" s="56">
        <f t="shared" si="125"/>
        <v>0</v>
      </c>
      <c r="Q192" s="56">
        <v>0</v>
      </c>
      <c r="R192" s="56">
        <f t="shared" si="126"/>
        <v>0</v>
      </c>
      <c r="S192" s="56">
        <v>0</v>
      </c>
      <c r="T192" s="57">
        <f t="shared" si="127"/>
        <v>0</v>
      </c>
      <c r="U192" s="14"/>
      <c r="V192" s="14"/>
      <c r="W192" s="14"/>
      <c r="X192" s="14"/>
      <c r="Y192" s="14"/>
      <c r="Z192" s="14"/>
      <c r="AA192" s="14"/>
      <c r="AB192" s="14"/>
      <c r="AC192" s="14"/>
      <c r="AD192" s="14"/>
      <c r="AE192" s="14"/>
      <c r="AF192" s="1"/>
      <c r="AG192" s="1"/>
      <c r="AH192" s="1"/>
      <c r="AI192" s="1"/>
      <c r="AJ192" s="1"/>
      <c r="AK192" s="1"/>
      <c r="AL192" s="1"/>
      <c r="AM192" s="1"/>
      <c r="AN192" s="1"/>
      <c r="AO192" s="1"/>
      <c r="AP192" s="1"/>
      <c r="AQ192" s="1"/>
      <c r="AR192" s="58" t="s">
        <v>130</v>
      </c>
      <c r="AS192" s="1"/>
      <c r="AT192" s="58" t="s">
        <v>231</v>
      </c>
      <c r="AU192" s="58" t="s">
        <v>30</v>
      </c>
      <c r="AV192" s="493"/>
      <c r="AW192" s="1"/>
      <c r="AX192" s="12" t="s">
        <v>78</v>
      </c>
      <c r="AY192" s="1"/>
      <c r="AZ192" s="1"/>
      <c r="BA192" s="1"/>
      <c r="BB192" s="1"/>
      <c r="BC192" s="1"/>
      <c r="BD192" s="59">
        <f t="shared" si="128"/>
        <v>186850</v>
      </c>
      <c r="BE192" s="59">
        <f t="shared" si="129"/>
        <v>0</v>
      </c>
      <c r="BF192" s="59">
        <f t="shared" si="130"/>
        <v>0</v>
      </c>
      <c r="BG192" s="59">
        <f t="shared" si="131"/>
        <v>0</v>
      </c>
      <c r="BH192" s="59">
        <f t="shared" si="132"/>
        <v>0</v>
      </c>
      <c r="BI192" s="12" t="s">
        <v>30</v>
      </c>
      <c r="BJ192" s="59">
        <f t="shared" si="133"/>
        <v>186850</v>
      </c>
      <c r="BK192" s="12" t="s">
        <v>84</v>
      </c>
      <c r="BL192" s="58" t="s">
        <v>608</v>
      </c>
      <c r="BM192" s="1"/>
      <c r="BN192" s="1"/>
      <c r="BO192" s="1"/>
      <c r="BP192" s="1"/>
      <c r="BQ192" s="1"/>
    </row>
    <row r="193" spans="13:69" ht="11.4" x14ac:dyDescent="0.2">
      <c r="M193" s="84" t="s">
        <v>5</v>
      </c>
      <c r="N193" s="85" t="s">
        <v>15</v>
      </c>
      <c r="O193" s="23"/>
      <c r="P193" s="56">
        <f t="shared" si="125"/>
        <v>0</v>
      </c>
      <c r="Q193" s="56">
        <v>0</v>
      </c>
      <c r="R193" s="56">
        <f t="shared" si="126"/>
        <v>0</v>
      </c>
      <c r="S193" s="56">
        <v>0</v>
      </c>
      <c r="T193" s="57">
        <f t="shared" si="127"/>
        <v>0</v>
      </c>
      <c r="U193" s="14"/>
      <c r="V193" s="14"/>
      <c r="W193" s="14"/>
      <c r="X193" s="14"/>
      <c r="Y193" s="14"/>
      <c r="Z193" s="14"/>
      <c r="AA193" s="14"/>
      <c r="AB193" s="14"/>
      <c r="AC193" s="14"/>
      <c r="AD193" s="14"/>
      <c r="AE193" s="14"/>
      <c r="AF193" s="1"/>
      <c r="AG193" s="1"/>
      <c r="AH193" s="1"/>
      <c r="AI193" s="1"/>
      <c r="AJ193" s="1"/>
      <c r="AK193" s="1"/>
      <c r="AL193" s="1"/>
      <c r="AM193" s="1"/>
      <c r="AN193" s="1"/>
      <c r="AO193" s="1"/>
      <c r="AP193" s="1"/>
      <c r="AQ193" s="1"/>
      <c r="AR193" s="58" t="s">
        <v>130</v>
      </c>
      <c r="AS193" s="1"/>
      <c r="AT193" s="58" t="s">
        <v>231</v>
      </c>
      <c r="AU193" s="58" t="s">
        <v>30</v>
      </c>
      <c r="AV193" s="493"/>
      <c r="AW193" s="1"/>
      <c r="AX193" s="12" t="s">
        <v>78</v>
      </c>
      <c r="AY193" s="1"/>
      <c r="AZ193" s="1"/>
      <c r="BA193" s="1"/>
      <c r="BB193" s="1"/>
      <c r="BC193" s="1"/>
      <c r="BD193" s="59">
        <f t="shared" si="128"/>
        <v>283566</v>
      </c>
      <c r="BE193" s="59">
        <f t="shared" si="129"/>
        <v>0</v>
      </c>
      <c r="BF193" s="59">
        <f t="shared" si="130"/>
        <v>0</v>
      </c>
      <c r="BG193" s="59">
        <f t="shared" si="131"/>
        <v>0</v>
      </c>
      <c r="BH193" s="59">
        <f t="shared" si="132"/>
        <v>0</v>
      </c>
      <c r="BI193" s="12" t="s">
        <v>30</v>
      </c>
      <c r="BJ193" s="59">
        <f t="shared" si="133"/>
        <v>283566</v>
      </c>
      <c r="BK193" s="12" t="s">
        <v>84</v>
      </c>
      <c r="BL193" s="58" t="s">
        <v>618</v>
      </c>
      <c r="BM193" s="1"/>
      <c r="BN193" s="1"/>
      <c r="BO193" s="1"/>
      <c r="BP193" s="1"/>
      <c r="BQ193" s="1"/>
    </row>
    <row r="194" spans="13:69" ht="11.4" x14ac:dyDescent="0.2">
      <c r="M194" s="84" t="s">
        <v>5</v>
      </c>
      <c r="N194" s="85" t="s">
        <v>15</v>
      </c>
      <c r="O194" s="23"/>
      <c r="P194" s="56">
        <f t="shared" si="125"/>
        <v>0</v>
      </c>
      <c r="Q194" s="56">
        <v>0</v>
      </c>
      <c r="R194" s="56">
        <f t="shared" si="126"/>
        <v>0</v>
      </c>
      <c r="S194" s="56">
        <v>0</v>
      </c>
      <c r="T194" s="57">
        <f t="shared" si="127"/>
        <v>0</v>
      </c>
      <c r="U194" s="14"/>
      <c r="V194" s="14"/>
      <c r="W194" s="14"/>
      <c r="X194" s="14"/>
      <c r="Y194" s="14"/>
      <c r="Z194" s="14"/>
      <c r="AA194" s="14"/>
      <c r="AB194" s="14"/>
      <c r="AC194" s="14"/>
      <c r="AD194" s="14"/>
      <c r="AE194" s="14"/>
      <c r="AF194" s="1"/>
      <c r="AG194" s="1"/>
      <c r="AH194" s="1"/>
      <c r="AI194" s="1"/>
      <c r="AJ194" s="1"/>
      <c r="AK194" s="1"/>
      <c r="AL194" s="1"/>
      <c r="AM194" s="1"/>
      <c r="AN194" s="1"/>
      <c r="AO194" s="1"/>
      <c r="AP194" s="1"/>
      <c r="AQ194" s="1"/>
      <c r="AR194" s="58" t="s">
        <v>130</v>
      </c>
      <c r="AS194" s="1"/>
      <c r="AT194" s="58" t="s">
        <v>231</v>
      </c>
      <c r="AU194" s="58" t="s">
        <v>30</v>
      </c>
      <c r="AV194" s="493"/>
      <c r="AW194" s="1"/>
      <c r="AX194" s="12" t="s">
        <v>78</v>
      </c>
      <c r="AY194" s="1"/>
      <c r="AZ194" s="1"/>
      <c r="BA194" s="1"/>
      <c r="BB194" s="1"/>
      <c r="BC194" s="1"/>
      <c r="BD194" s="59">
        <f t="shared" si="128"/>
        <v>2500</v>
      </c>
      <c r="BE194" s="59">
        <f t="shared" si="129"/>
        <v>0</v>
      </c>
      <c r="BF194" s="59">
        <f t="shared" si="130"/>
        <v>0</v>
      </c>
      <c r="BG194" s="59">
        <f t="shared" si="131"/>
        <v>0</v>
      </c>
      <c r="BH194" s="59">
        <f t="shared" si="132"/>
        <v>0</v>
      </c>
      <c r="BI194" s="12" t="s">
        <v>30</v>
      </c>
      <c r="BJ194" s="59">
        <f t="shared" si="133"/>
        <v>2500</v>
      </c>
      <c r="BK194" s="12" t="s">
        <v>84</v>
      </c>
      <c r="BL194" s="58" t="s">
        <v>633</v>
      </c>
      <c r="BM194" s="1"/>
      <c r="BN194" s="1"/>
      <c r="BO194" s="1"/>
      <c r="BP194" s="1"/>
      <c r="BQ194" s="1"/>
    </row>
    <row r="195" spans="13:69" ht="11.4" x14ac:dyDescent="0.2">
      <c r="M195" s="84" t="s">
        <v>5</v>
      </c>
      <c r="N195" s="85" t="s">
        <v>15</v>
      </c>
      <c r="O195" s="23"/>
      <c r="P195" s="56">
        <f t="shared" si="125"/>
        <v>0</v>
      </c>
      <c r="Q195" s="56">
        <v>0</v>
      </c>
      <c r="R195" s="56">
        <f t="shared" si="126"/>
        <v>0</v>
      </c>
      <c r="S195" s="56">
        <v>0</v>
      </c>
      <c r="T195" s="57">
        <f t="shared" si="127"/>
        <v>0</v>
      </c>
      <c r="U195" s="14"/>
      <c r="V195" s="14"/>
      <c r="W195" s="14"/>
      <c r="X195" s="14"/>
      <c r="Y195" s="14"/>
      <c r="Z195" s="14"/>
      <c r="AA195" s="14"/>
      <c r="AB195" s="14"/>
      <c r="AC195" s="14"/>
      <c r="AD195" s="14"/>
      <c r="AE195" s="14"/>
      <c r="AF195" s="1"/>
      <c r="AG195" s="1"/>
      <c r="AH195" s="1"/>
      <c r="AI195" s="1"/>
      <c r="AJ195" s="1"/>
      <c r="AK195" s="1"/>
      <c r="AL195" s="1"/>
      <c r="AM195" s="1"/>
      <c r="AN195" s="1"/>
      <c r="AO195" s="1"/>
      <c r="AP195" s="1"/>
      <c r="AQ195" s="1"/>
      <c r="AR195" s="58" t="s">
        <v>130</v>
      </c>
      <c r="AS195" s="1"/>
      <c r="AT195" s="58" t="s">
        <v>231</v>
      </c>
      <c r="AU195" s="58" t="s">
        <v>30</v>
      </c>
      <c r="AV195" s="493"/>
      <c r="AW195" s="1"/>
      <c r="AX195" s="12" t="s">
        <v>78</v>
      </c>
      <c r="AY195" s="1"/>
      <c r="AZ195" s="1"/>
      <c r="BA195" s="1"/>
      <c r="BB195" s="1"/>
      <c r="BC195" s="1"/>
      <c r="BD195" s="59">
        <f t="shared" si="128"/>
        <v>2935</v>
      </c>
      <c r="BE195" s="59">
        <f t="shared" si="129"/>
        <v>0</v>
      </c>
      <c r="BF195" s="59">
        <f t="shared" si="130"/>
        <v>0</v>
      </c>
      <c r="BG195" s="59">
        <f t="shared" si="131"/>
        <v>0</v>
      </c>
      <c r="BH195" s="59">
        <f t="shared" si="132"/>
        <v>0</v>
      </c>
      <c r="BI195" s="12" t="s">
        <v>30</v>
      </c>
      <c r="BJ195" s="59">
        <f t="shared" si="133"/>
        <v>2935</v>
      </c>
      <c r="BK195" s="12" t="s">
        <v>84</v>
      </c>
      <c r="BL195" s="58" t="s">
        <v>645</v>
      </c>
      <c r="BM195" s="1"/>
      <c r="BN195" s="1"/>
      <c r="BO195" s="1"/>
      <c r="BP195" s="1"/>
      <c r="BQ195" s="1"/>
    </row>
    <row r="196" spans="13:69" x14ac:dyDescent="0.2">
      <c r="M196" s="41"/>
      <c r="N196" s="42"/>
      <c r="O196" s="42"/>
      <c r="P196" s="43">
        <f>SUM(P197:P205)</f>
        <v>0</v>
      </c>
      <c r="Q196" s="42"/>
      <c r="R196" s="43">
        <f>SUM(R197:R205)</f>
        <v>0</v>
      </c>
      <c r="S196" s="42"/>
      <c r="T196" s="44">
        <f>SUM(T197:T205)</f>
        <v>0</v>
      </c>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45" t="s">
        <v>30</v>
      </c>
      <c r="AS196" s="6"/>
      <c r="AT196" s="46" t="s">
        <v>26</v>
      </c>
      <c r="AU196" s="46" t="s">
        <v>27</v>
      </c>
      <c r="AV196" s="492"/>
      <c r="AW196" s="6"/>
      <c r="AX196" s="45" t="s">
        <v>78</v>
      </c>
      <c r="AY196" s="6"/>
      <c r="AZ196" s="6"/>
      <c r="BA196" s="6"/>
      <c r="BB196" s="6"/>
      <c r="BC196" s="6"/>
      <c r="BD196" s="6"/>
      <c r="BE196" s="6"/>
      <c r="BF196" s="6"/>
      <c r="BG196" s="6"/>
      <c r="BH196" s="6"/>
      <c r="BI196" s="6"/>
      <c r="BJ196" s="47">
        <f>SUM(BJ197:BJ205)</f>
        <v>214754.40000000005</v>
      </c>
      <c r="BK196" s="6"/>
      <c r="BL196" s="6"/>
      <c r="BM196" s="6"/>
      <c r="BN196" s="6"/>
      <c r="BO196" s="6"/>
      <c r="BP196" s="6"/>
      <c r="BQ196" s="6"/>
    </row>
    <row r="197" spans="13:69" ht="11.4" x14ac:dyDescent="0.2">
      <c r="M197" s="54" t="s">
        <v>5</v>
      </c>
      <c r="N197" s="55" t="s">
        <v>15</v>
      </c>
      <c r="O197" s="23"/>
      <c r="P197" s="56">
        <f t="shared" ref="P197:P205" si="134">O197*G73</f>
        <v>0</v>
      </c>
      <c r="Q197" s="56">
        <v>0</v>
      </c>
      <c r="R197" s="56">
        <f t="shared" ref="R197:R205" si="135">Q197*G73</f>
        <v>0</v>
      </c>
      <c r="S197" s="56">
        <v>0</v>
      </c>
      <c r="T197" s="57">
        <f t="shared" ref="T197:T205" si="136">S197*G73</f>
        <v>0</v>
      </c>
      <c r="U197" s="14"/>
      <c r="V197" s="14"/>
      <c r="W197" s="14"/>
      <c r="X197" s="14"/>
      <c r="Y197" s="14"/>
      <c r="Z197" s="14"/>
      <c r="AA197" s="14"/>
      <c r="AB197" s="14"/>
      <c r="AC197" s="14"/>
      <c r="AD197" s="14"/>
      <c r="AE197" s="14"/>
      <c r="AF197" s="1"/>
      <c r="AG197" s="1"/>
      <c r="AH197" s="1"/>
      <c r="AI197" s="1"/>
      <c r="AJ197" s="1"/>
      <c r="AK197" s="1"/>
      <c r="AL197" s="1"/>
      <c r="AM197" s="1"/>
      <c r="AN197" s="1"/>
      <c r="AO197" s="1"/>
      <c r="AP197" s="1"/>
      <c r="AQ197" s="1"/>
      <c r="AR197" s="58" t="s">
        <v>84</v>
      </c>
      <c r="AS197" s="1"/>
      <c r="AT197" s="58" t="s">
        <v>80</v>
      </c>
      <c r="AU197" s="58" t="s">
        <v>30</v>
      </c>
      <c r="AV197" s="493"/>
      <c r="AW197" s="1"/>
      <c r="AX197" s="12" t="s">
        <v>78</v>
      </c>
      <c r="AY197" s="1"/>
      <c r="AZ197" s="1"/>
      <c r="BA197" s="1"/>
      <c r="BB197" s="1"/>
      <c r="BC197" s="1"/>
      <c r="BD197" s="59">
        <f t="shared" ref="BD197:BD205" si="137">IF(N197="základní",I73,0)</f>
        <v>25740.3</v>
      </c>
      <c r="BE197" s="59">
        <f t="shared" ref="BE197:BE205" si="138">IF(N197="snížená",I73,0)</f>
        <v>0</v>
      </c>
      <c r="BF197" s="59">
        <f t="shared" ref="BF197:BF205" si="139">IF(N197="zákl. přenesená",I73,0)</f>
        <v>0</v>
      </c>
      <c r="BG197" s="59">
        <f t="shared" ref="BG197:BG205" si="140">IF(N197="sníž. přenesená",I73,0)</f>
        <v>0</v>
      </c>
      <c r="BH197" s="59">
        <f t="shared" ref="BH197:BH205" si="141">IF(N197="nulová",I73,0)</f>
        <v>0</v>
      </c>
      <c r="BI197" s="12" t="s">
        <v>30</v>
      </c>
      <c r="BJ197" s="59">
        <f t="shared" ref="BJ197:BJ205" si="142">ROUND(H73*G73,2)</f>
        <v>25740.3</v>
      </c>
      <c r="BK197" s="12" t="s">
        <v>84</v>
      </c>
      <c r="BL197" s="58" t="s">
        <v>657</v>
      </c>
      <c r="BM197" s="1"/>
      <c r="BN197" s="1"/>
      <c r="BO197" s="1"/>
      <c r="BP197" s="1"/>
      <c r="BQ197" s="1"/>
    </row>
    <row r="198" spans="13:69" ht="11.4" x14ac:dyDescent="0.2">
      <c r="M198" s="54" t="s">
        <v>5</v>
      </c>
      <c r="N198" s="55" t="s">
        <v>15</v>
      </c>
      <c r="O198" s="23"/>
      <c r="P198" s="56">
        <f t="shared" si="134"/>
        <v>0</v>
      </c>
      <c r="Q198" s="56">
        <v>0</v>
      </c>
      <c r="R198" s="56">
        <f t="shared" si="135"/>
        <v>0</v>
      </c>
      <c r="S198" s="56">
        <v>0</v>
      </c>
      <c r="T198" s="57">
        <f t="shared" si="136"/>
        <v>0</v>
      </c>
      <c r="U198" s="14"/>
      <c r="V198" s="14"/>
      <c r="W198" s="14"/>
      <c r="X198" s="14"/>
      <c r="Y198" s="14"/>
      <c r="Z198" s="14"/>
      <c r="AA198" s="14"/>
      <c r="AB198" s="14"/>
      <c r="AC198" s="14"/>
      <c r="AD198" s="14"/>
      <c r="AE198" s="14"/>
      <c r="AF198" s="1"/>
      <c r="AG198" s="1"/>
      <c r="AH198" s="1"/>
      <c r="AI198" s="1"/>
      <c r="AJ198" s="1"/>
      <c r="AK198" s="1"/>
      <c r="AL198" s="1"/>
      <c r="AM198" s="1"/>
      <c r="AN198" s="1"/>
      <c r="AO198" s="1"/>
      <c r="AP198" s="1"/>
      <c r="AQ198" s="1"/>
      <c r="AR198" s="58" t="s">
        <v>84</v>
      </c>
      <c r="AS198" s="1"/>
      <c r="AT198" s="58" t="s">
        <v>80</v>
      </c>
      <c r="AU198" s="58" t="s">
        <v>30</v>
      </c>
      <c r="AV198" s="493"/>
      <c r="AW198" s="1"/>
      <c r="AX198" s="12" t="s">
        <v>78</v>
      </c>
      <c r="AY198" s="1"/>
      <c r="AZ198" s="1"/>
      <c r="BA198" s="1"/>
      <c r="BB198" s="1"/>
      <c r="BC198" s="1"/>
      <c r="BD198" s="59">
        <f t="shared" si="137"/>
        <v>38500.199999999997</v>
      </c>
      <c r="BE198" s="59">
        <f t="shared" si="138"/>
        <v>0</v>
      </c>
      <c r="BF198" s="59">
        <f t="shared" si="139"/>
        <v>0</v>
      </c>
      <c r="BG198" s="59">
        <f t="shared" si="140"/>
        <v>0</v>
      </c>
      <c r="BH198" s="59">
        <f t="shared" si="141"/>
        <v>0</v>
      </c>
      <c r="BI198" s="12" t="s">
        <v>30</v>
      </c>
      <c r="BJ198" s="59">
        <f t="shared" si="142"/>
        <v>38500.199999999997</v>
      </c>
      <c r="BK198" s="12" t="s">
        <v>84</v>
      </c>
      <c r="BL198" s="58" t="s">
        <v>669</v>
      </c>
      <c r="BM198" s="1"/>
      <c r="BN198" s="1"/>
      <c r="BO198" s="1"/>
      <c r="BP198" s="1"/>
      <c r="BQ198" s="1"/>
    </row>
    <row r="199" spans="13:69" ht="11.4" x14ac:dyDescent="0.2">
      <c r="M199" s="54" t="s">
        <v>5</v>
      </c>
      <c r="N199" s="55" t="s">
        <v>15</v>
      </c>
      <c r="O199" s="23"/>
      <c r="P199" s="56">
        <f t="shared" si="134"/>
        <v>0</v>
      </c>
      <c r="Q199" s="56">
        <v>0</v>
      </c>
      <c r="R199" s="56">
        <f t="shared" si="135"/>
        <v>0</v>
      </c>
      <c r="S199" s="56">
        <v>0</v>
      </c>
      <c r="T199" s="57">
        <f t="shared" si="136"/>
        <v>0</v>
      </c>
      <c r="U199" s="14"/>
      <c r="V199" s="14"/>
      <c r="W199" s="14"/>
      <c r="X199" s="14"/>
      <c r="Y199" s="14"/>
      <c r="Z199" s="14"/>
      <c r="AA199" s="14"/>
      <c r="AB199" s="14"/>
      <c r="AC199" s="14"/>
      <c r="AD199" s="14"/>
      <c r="AE199" s="14"/>
      <c r="AF199" s="1"/>
      <c r="AG199" s="1"/>
      <c r="AH199" s="1"/>
      <c r="AI199" s="1"/>
      <c r="AJ199" s="1"/>
      <c r="AK199" s="1"/>
      <c r="AL199" s="1"/>
      <c r="AM199" s="1"/>
      <c r="AN199" s="1"/>
      <c r="AO199" s="1"/>
      <c r="AP199" s="1"/>
      <c r="AQ199" s="1"/>
      <c r="AR199" s="58" t="s">
        <v>84</v>
      </c>
      <c r="AS199" s="1"/>
      <c r="AT199" s="58" t="s">
        <v>80</v>
      </c>
      <c r="AU199" s="58" t="s">
        <v>30</v>
      </c>
      <c r="AV199" s="493"/>
      <c r="AW199" s="1"/>
      <c r="AX199" s="12" t="s">
        <v>78</v>
      </c>
      <c r="AY199" s="1"/>
      <c r="AZ199" s="1"/>
      <c r="BA199" s="1"/>
      <c r="BB199" s="1"/>
      <c r="BC199" s="1"/>
      <c r="BD199" s="59">
        <f t="shared" si="137"/>
        <v>4665.3</v>
      </c>
      <c r="BE199" s="59">
        <f t="shared" si="138"/>
        <v>0</v>
      </c>
      <c r="BF199" s="59">
        <f t="shared" si="139"/>
        <v>0</v>
      </c>
      <c r="BG199" s="59">
        <f t="shared" si="140"/>
        <v>0</v>
      </c>
      <c r="BH199" s="59">
        <f t="shared" si="141"/>
        <v>0</v>
      </c>
      <c r="BI199" s="12" t="s">
        <v>30</v>
      </c>
      <c r="BJ199" s="59">
        <f t="shared" si="142"/>
        <v>4665.3</v>
      </c>
      <c r="BK199" s="12" t="s">
        <v>84</v>
      </c>
      <c r="BL199" s="58" t="s">
        <v>679</v>
      </c>
      <c r="BM199" s="1"/>
      <c r="BN199" s="1"/>
      <c r="BO199" s="1"/>
      <c r="BP199" s="1"/>
      <c r="BQ199" s="1"/>
    </row>
    <row r="200" spans="13:69" ht="11.4" x14ac:dyDescent="0.2">
      <c r="M200" s="54" t="s">
        <v>5</v>
      </c>
      <c r="N200" s="55" t="s">
        <v>15</v>
      </c>
      <c r="O200" s="23"/>
      <c r="P200" s="56">
        <f t="shared" si="134"/>
        <v>0</v>
      </c>
      <c r="Q200" s="56">
        <v>0</v>
      </c>
      <c r="R200" s="56">
        <f t="shared" si="135"/>
        <v>0</v>
      </c>
      <c r="S200" s="56">
        <v>0</v>
      </c>
      <c r="T200" s="57">
        <f t="shared" si="136"/>
        <v>0</v>
      </c>
      <c r="U200" s="14"/>
      <c r="V200" s="14"/>
      <c r="W200" s="14"/>
      <c r="X200" s="14"/>
      <c r="Y200" s="14"/>
      <c r="Z200" s="14"/>
      <c r="AA200" s="14"/>
      <c r="AB200" s="14"/>
      <c r="AC200" s="14"/>
      <c r="AD200" s="14"/>
      <c r="AE200" s="14"/>
      <c r="AF200" s="1"/>
      <c r="AG200" s="1"/>
      <c r="AH200" s="1"/>
      <c r="AI200" s="1"/>
      <c r="AJ200" s="1"/>
      <c r="AK200" s="1"/>
      <c r="AL200" s="1"/>
      <c r="AM200" s="1"/>
      <c r="AN200" s="1"/>
      <c r="AO200" s="1"/>
      <c r="AP200" s="1"/>
      <c r="AQ200" s="1"/>
      <c r="AR200" s="58" t="s">
        <v>84</v>
      </c>
      <c r="AS200" s="1"/>
      <c r="AT200" s="58" t="s">
        <v>80</v>
      </c>
      <c r="AU200" s="58" t="s">
        <v>30</v>
      </c>
      <c r="AV200" s="493"/>
      <c r="AW200" s="1"/>
      <c r="AX200" s="12" t="s">
        <v>78</v>
      </c>
      <c r="AY200" s="1"/>
      <c r="AZ200" s="1"/>
      <c r="BA200" s="1"/>
      <c r="BB200" s="1"/>
      <c r="BC200" s="1"/>
      <c r="BD200" s="59">
        <f t="shared" si="137"/>
        <v>23328.400000000001</v>
      </c>
      <c r="BE200" s="59">
        <f t="shared" si="138"/>
        <v>0</v>
      </c>
      <c r="BF200" s="59">
        <f t="shared" si="139"/>
        <v>0</v>
      </c>
      <c r="BG200" s="59">
        <f t="shared" si="140"/>
        <v>0</v>
      </c>
      <c r="BH200" s="59">
        <f t="shared" si="141"/>
        <v>0</v>
      </c>
      <c r="BI200" s="12" t="s">
        <v>30</v>
      </c>
      <c r="BJ200" s="59">
        <f t="shared" si="142"/>
        <v>23328.400000000001</v>
      </c>
      <c r="BK200" s="12" t="s">
        <v>84</v>
      </c>
      <c r="BL200" s="58" t="s">
        <v>689</v>
      </c>
      <c r="BM200" s="1"/>
      <c r="BN200" s="1"/>
      <c r="BO200" s="1"/>
      <c r="BP200" s="1"/>
      <c r="BQ200" s="1"/>
    </row>
    <row r="201" spans="13:69" ht="11.4" x14ac:dyDescent="0.2">
      <c r="M201" s="54" t="s">
        <v>5</v>
      </c>
      <c r="N201" s="55" t="s">
        <v>15</v>
      </c>
      <c r="O201" s="23"/>
      <c r="P201" s="56">
        <f t="shared" si="134"/>
        <v>0</v>
      </c>
      <c r="Q201" s="56">
        <v>0</v>
      </c>
      <c r="R201" s="56">
        <f t="shared" si="135"/>
        <v>0</v>
      </c>
      <c r="S201" s="56">
        <v>0</v>
      </c>
      <c r="T201" s="57">
        <f t="shared" si="136"/>
        <v>0</v>
      </c>
      <c r="U201" s="14"/>
      <c r="V201" s="14"/>
      <c r="W201" s="14"/>
      <c r="X201" s="14"/>
      <c r="Y201" s="14"/>
      <c r="Z201" s="14"/>
      <c r="AA201" s="14"/>
      <c r="AB201" s="14"/>
      <c r="AC201" s="14"/>
      <c r="AD201" s="14"/>
      <c r="AE201" s="14"/>
      <c r="AF201" s="1"/>
      <c r="AG201" s="1"/>
      <c r="AH201" s="1"/>
      <c r="AI201" s="1"/>
      <c r="AJ201" s="1"/>
      <c r="AK201" s="1"/>
      <c r="AL201" s="1"/>
      <c r="AM201" s="1"/>
      <c r="AN201" s="1"/>
      <c r="AO201" s="1"/>
      <c r="AP201" s="1"/>
      <c r="AQ201" s="1"/>
      <c r="AR201" s="58" t="s">
        <v>84</v>
      </c>
      <c r="AS201" s="1"/>
      <c r="AT201" s="58" t="s">
        <v>80</v>
      </c>
      <c r="AU201" s="58" t="s">
        <v>30</v>
      </c>
      <c r="AV201" s="493"/>
      <c r="AW201" s="1"/>
      <c r="AX201" s="12" t="s">
        <v>78</v>
      </c>
      <c r="AY201" s="1"/>
      <c r="AZ201" s="1"/>
      <c r="BA201" s="1"/>
      <c r="BB201" s="1"/>
      <c r="BC201" s="1"/>
      <c r="BD201" s="59">
        <f t="shared" si="137"/>
        <v>23375.1</v>
      </c>
      <c r="BE201" s="59">
        <f t="shared" si="138"/>
        <v>0</v>
      </c>
      <c r="BF201" s="59">
        <f t="shared" si="139"/>
        <v>0</v>
      </c>
      <c r="BG201" s="59">
        <f t="shared" si="140"/>
        <v>0</v>
      </c>
      <c r="BH201" s="59">
        <f t="shared" si="141"/>
        <v>0</v>
      </c>
      <c r="BI201" s="12" t="s">
        <v>30</v>
      </c>
      <c r="BJ201" s="59">
        <f t="shared" si="142"/>
        <v>23375.1</v>
      </c>
      <c r="BK201" s="12" t="s">
        <v>84</v>
      </c>
      <c r="BL201" s="58" t="s">
        <v>701</v>
      </c>
      <c r="BM201" s="1"/>
      <c r="BN201" s="1"/>
      <c r="BO201" s="1"/>
      <c r="BP201" s="1"/>
      <c r="BQ201" s="1"/>
    </row>
    <row r="202" spans="13:69" ht="11.4" x14ac:dyDescent="0.2">
      <c r="M202" s="54" t="s">
        <v>5</v>
      </c>
      <c r="N202" s="55" t="s">
        <v>15</v>
      </c>
      <c r="O202" s="23"/>
      <c r="P202" s="56">
        <f t="shared" si="134"/>
        <v>0</v>
      </c>
      <c r="Q202" s="56">
        <v>0</v>
      </c>
      <c r="R202" s="56">
        <f t="shared" si="135"/>
        <v>0</v>
      </c>
      <c r="S202" s="56">
        <v>0</v>
      </c>
      <c r="T202" s="57">
        <f t="shared" si="136"/>
        <v>0</v>
      </c>
      <c r="U202" s="14"/>
      <c r="V202" s="14"/>
      <c r="W202" s="14"/>
      <c r="X202" s="14"/>
      <c r="Y202" s="14"/>
      <c r="Z202" s="14"/>
      <c r="AA202" s="14"/>
      <c r="AB202" s="14"/>
      <c r="AC202" s="14"/>
      <c r="AD202" s="14"/>
      <c r="AE202" s="14"/>
      <c r="AF202" s="1"/>
      <c r="AG202" s="1"/>
      <c r="AH202" s="1"/>
      <c r="AI202" s="1"/>
      <c r="AJ202" s="1"/>
      <c r="AK202" s="1"/>
      <c r="AL202" s="1"/>
      <c r="AM202" s="1"/>
      <c r="AN202" s="1"/>
      <c r="AO202" s="1"/>
      <c r="AP202" s="1"/>
      <c r="AQ202" s="1"/>
      <c r="AR202" s="58" t="s">
        <v>84</v>
      </c>
      <c r="AS202" s="1"/>
      <c r="AT202" s="58" t="s">
        <v>80</v>
      </c>
      <c r="AU202" s="58" t="s">
        <v>30</v>
      </c>
      <c r="AV202" s="493"/>
      <c r="AW202" s="1"/>
      <c r="AX202" s="12" t="s">
        <v>78</v>
      </c>
      <c r="AY202" s="1"/>
      <c r="AZ202" s="1"/>
      <c r="BA202" s="1"/>
      <c r="BB202" s="1"/>
      <c r="BC202" s="1"/>
      <c r="BD202" s="59">
        <f t="shared" si="137"/>
        <v>24750.1</v>
      </c>
      <c r="BE202" s="59">
        <f t="shared" si="138"/>
        <v>0</v>
      </c>
      <c r="BF202" s="59">
        <f t="shared" si="139"/>
        <v>0</v>
      </c>
      <c r="BG202" s="59">
        <f t="shared" si="140"/>
        <v>0</v>
      </c>
      <c r="BH202" s="59">
        <f t="shared" si="141"/>
        <v>0</v>
      </c>
      <c r="BI202" s="12" t="s">
        <v>30</v>
      </c>
      <c r="BJ202" s="59">
        <f t="shared" si="142"/>
        <v>24750.1</v>
      </c>
      <c r="BK202" s="12" t="s">
        <v>84</v>
      </c>
      <c r="BL202" s="58" t="s">
        <v>713</v>
      </c>
      <c r="BM202" s="1"/>
      <c r="BN202" s="1"/>
      <c r="BO202" s="1"/>
      <c r="BP202" s="1"/>
      <c r="BQ202" s="1"/>
    </row>
    <row r="203" spans="13:69" ht="11.4" x14ac:dyDescent="0.2">
      <c r="M203" s="54" t="s">
        <v>5</v>
      </c>
      <c r="N203" s="55" t="s">
        <v>15</v>
      </c>
      <c r="O203" s="23"/>
      <c r="P203" s="56">
        <f t="shared" si="134"/>
        <v>0</v>
      </c>
      <c r="Q203" s="56">
        <v>0</v>
      </c>
      <c r="R203" s="56">
        <f t="shared" si="135"/>
        <v>0</v>
      </c>
      <c r="S203" s="56">
        <v>0</v>
      </c>
      <c r="T203" s="57">
        <f t="shared" si="136"/>
        <v>0</v>
      </c>
      <c r="U203" s="14"/>
      <c r="V203" s="14"/>
      <c r="W203" s="14"/>
      <c r="X203" s="14"/>
      <c r="Y203" s="14"/>
      <c r="Z203" s="14"/>
      <c r="AA203" s="14"/>
      <c r="AB203" s="14"/>
      <c r="AC203" s="14"/>
      <c r="AD203" s="14"/>
      <c r="AE203" s="14"/>
      <c r="AF203" s="1"/>
      <c r="AG203" s="1"/>
      <c r="AH203" s="1"/>
      <c r="AI203" s="1"/>
      <c r="AJ203" s="1"/>
      <c r="AK203" s="1"/>
      <c r="AL203" s="1"/>
      <c r="AM203" s="1"/>
      <c r="AN203" s="1"/>
      <c r="AO203" s="1"/>
      <c r="AP203" s="1"/>
      <c r="AQ203" s="1"/>
      <c r="AR203" s="58" t="s">
        <v>84</v>
      </c>
      <c r="AS203" s="1"/>
      <c r="AT203" s="58" t="s">
        <v>80</v>
      </c>
      <c r="AU203" s="58" t="s">
        <v>30</v>
      </c>
      <c r="AV203" s="493"/>
      <c r="AW203" s="1"/>
      <c r="AX203" s="12" t="s">
        <v>78</v>
      </c>
      <c r="AY203" s="1"/>
      <c r="AZ203" s="1"/>
      <c r="BA203" s="1"/>
      <c r="BB203" s="1"/>
      <c r="BC203" s="1"/>
      <c r="BD203" s="59">
        <f t="shared" si="137"/>
        <v>9331.6</v>
      </c>
      <c r="BE203" s="59">
        <f t="shared" si="138"/>
        <v>0</v>
      </c>
      <c r="BF203" s="59">
        <f t="shared" si="139"/>
        <v>0</v>
      </c>
      <c r="BG203" s="59">
        <f t="shared" si="140"/>
        <v>0</v>
      </c>
      <c r="BH203" s="59">
        <f t="shared" si="141"/>
        <v>0</v>
      </c>
      <c r="BI203" s="12" t="s">
        <v>30</v>
      </c>
      <c r="BJ203" s="59">
        <f t="shared" si="142"/>
        <v>9331.6</v>
      </c>
      <c r="BK203" s="12" t="s">
        <v>84</v>
      </c>
      <c r="BL203" s="58" t="s">
        <v>725</v>
      </c>
      <c r="BM203" s="1"/>
      <c r="BN203" s="1"/>
      <c r="BO203" s="1"/>
      <c r="BP203" s="1"/>
      <c r="BQ203" s="1"/>
    </row>
    <row r="204" spans="13:69" ht="11.4" x14ac:dyDescent="0.2">
      <c r="M204" s="54" t="s">
        <v>5</v>
      </c>
      <c r="N204" s="55" t="s">
        <v>15</v>
      </c>
      <c r="O204" s="23"/>
      <c r="P204" s="56">
        <f t="shared" si="134"/>
        <v>0</v>
      </c>
      <c r="Q204" s="56">
        <v>0</v>
      </c>
      <c r="R204" s="56">
        <f t="shared" si="135"/>
        <v>0</v>
      </c>
      <c r="S204" s="56">
        <v>0</v>
      </c>
      <c r="T204" s="57">
        <f t="shared" si="136"/>
        <v>0</v>
      </c>
      <c r="U204" s="14"/>
      <c r="V204" s="14"/>
      <c r="W204" s="14"/>
      <c r="X204" s="14"/>
      <c r="Y204" s="14"/>
      <c r="Z204" s="14"/>
      <c r="AA204" s="14"/>
      <c r="AB204" s="14"/>
      <c r="AC204" s="14"/>
      <c r="AD204" s="14"/>
      <c r="AE204" s="14"/>
      <c r="AF204" s="1"/>
      <c r="AG204" s="1"/>
      <c r="AH204" s="1"/>
      <c r="AI204" s="1"/>
      <c r="AJ204" s="1"/>
      <c r="AK204" s="1"/>
      <c r="AL204" s="1"/>
      <c r="AM204" s="1"/>
      <c r="AN204" s="1"/>
      <c r="AO204" s="1"/>
      <c r="AP204" s="1"/>
      <c r="AQ204" s="1"/>
      <c r="AR204" s="58" t="s">
        <v>84</v>
      </c>
      <c r="AS204" s="1"/>
      <c r="AT204" s="58" t="s">
        <v>80</v>
      </c>
      <c r="AU204" s="58" t="s">
        <v>30</v>
      </c>
      <c r="AV204" s="493"/>
      <c r="AW204" s="1"/>
      <c r="AX204" s="12" t="s">
        <v>78</v>
      </c>
      <c r="AY204" s="1"/>
      <c r="AZ204" s="1"/>
      <c r="BA204" s="1"/>
      <c r="BB204" s="1"/>
      <c r="BC204" s="1"/>
      <c r="BD204" s="59">
        <f t="shared" si="137"/>
        <v>55988.3</v>
      </c>
      <c r="BE204" s="59">
        <f t="shared" si="138"/>
        <v>0</v>
      </c>
      <c r="BF204" s="59">
        <f t="shared" si="139"/>
        <v>0</v>
      </c>
      <c r="BG204" s="59">
        <f t="shared" si="140"/>
        <v>0</v>
      </c>
      <c r="BH204" s="59">
        <f t="shared" si="141"/>
        <v>0</v>
      </c>
      <c r="BI204" s="12" t="s">
        <v>30</v>
      </c>
      <c r="BJ204" s="59">
        <f t="shared" si="142"/>
        <v>55988.3</v>
      </c>
      <c r="BK204" s="12" t="s">
        <v>84</v>
      </c>
      <c r="BL204" s="58" t="s">
        <v>735</v>
      </c>
      <c r="BM204" s="1"/>
      <c r="BN204" s="1"/>
      <c r="BO204" s="1"/>
      <c r="BP204" s="1"/>
      <c r="BQ204" s="1"/>
    </row>
    <row r="205" spans="13:69" ht="11.4" x14ac:dyDescent="0.2">
      <c r="M205" s="89" t="s">
        <v>5</v>
      </c>
      <c r="N205" s="90" t="s">
        <v>15</v>
      </c>
      <c r="O205" s="91"/>
      <c r="P205" s="92">
        <f t="shared" si="134"/>
        <v>0</v>
      </c>
      <c r="Q205" s="92">
        <v>0</v>
      </c>
      <c r="R205" s="92">
        <f t="shared" si="135"/>
        <v>0</v>
      </c>
      <c r="S205" s="92">
        <v>0</v>
      </c>
      <c r="T205" s="93">
        <f t="shared" si="136"/>
        <v>0</v>
      </c>
      <c r="U205" s="14"/>
      <c r="V205" s="14"/>
      <c r="W205" s="14"/>
      <c r="X205" s="14"/>
      <c r="Y205" s="14"/>
      <c r="Z205" s="14"/>
      <c r="AA205" s="14"/>
      <c r="AB205" s="14"/>
      <c r="AC205" s="14"/>
      <c r="AD205" s="14"/>
      <c r="AE205" s="14"/>
      <c r="AF205" s="1"/>
      <c r="AG205" s="1"/>
      <c r="AH205" s="1"/>
      <c r="AI205" s="1"/>
      <c r="AJ205" s="1"/>
      <c r="AK205" s="1"/>
      <c r="AL205" s="1"/>
      <c r="AM205" s="1"/>
      <c r="AN205" s="1"/>
      <c r="AO205" s="1"/>
      <c r="AP205" s="1"/>
      <c r="AQ205" s="1"/>
      <c r="AR205" s="58" t="s">
        <v>84</v>
      </c>
      <c r="AS205" s="1"/>
      <c r="AT205" s="58" t="s">
        <v>80</v>
      </c>
      <c r="AU205" s="58" t="s">
        <v>30</v>
      </c>
      <c r="AV205" s="493"/>
      <c r="AW205" s="1"/>
      <c r="AX205" s="12" t="s">
        <v>78</v>
      </c>
      <c r="AY205" s="1"/>
      <c r="AZ205" s="1"/>
      <c r="BA205" s="1"/>
      <c r="BB205" s="1"/>
      <c r="BC205" s="1"/>
      <c r="BD205" s="59">
        <f t="shared" si="137"/>
        <v>9075.1</v>
      </c>
      <c r="BE205" s="59">
        <f t="shared" si="138"/>
        <v>0</v>
      </c>
      <c r="BF205" s="59">
        <f t="shared" si="139"/>
        <v>0</v>
      </c>
      <c r="BG205" s="59">
        <f t="shared" si="140"/>
        <v>0</v>
      </c>
      <c r="BH205" s="59">
        <f t="shared" si="141"/>
        <v>0</v>
      </c>
      <c r="BI205" s="12" t="s">
        <v>30</v>
      </c>
      <c r="BJ205" s="59">
        <f t="shared" si="142"/>
        <v>9075.1</v>
      </c>
      <c r="BK205" s="12" t="s">
        <v>84</v>
      </c>
      <c r="BL205" s="58" t="s">
        <v>746</v>
      </c>
      <c r="BM205" s="1"/>
      <c r="BN205" s="1"/>
      <c r="BO205" s="1"/>
      <c r="BP205" s="1"/>
      <c r="BQ205" s="1"/>
    </row>
    <row r="206" spans="13:69" x14ac:dyDescent="0.2">
      <c r="M206" s="14"/>
      <c r="N206" s="1"/>
      <c r="O206" s="14"/>
      <c r="P206" s="14"/>
      <c r="Q206" s="14"/>
      <c r="R206" s="14"/>
      <c r="S206" s="14"/>
      <c r="T206" s="14"/>
      <c r="U206" s="14"/>
      <c r="V206" s="14"/>
      <c r="W206" s="14"/>
      <c r="X206" s="14"/>
      <c r="Y206" s="14"/>
      <c r="Z206" s="14"/>
      <c r="AA206" s="14"/>
      <c r="AB206" s="14"/>
      <c r="AC206" s="14"/>
      <c r="AD206" s="14"/>
      <c r="AE206" s="14"/>
      <c r="AF206" s="1"/>
      <c r="AG206" s="1"/>
      <c r="AH206" s="1"/>
      <c r="AI206" s="1"/>
      <c r="AJ206" s="1"/>
      <c r="AK206" s="1"/>
      <c r="AL206" s="1"/>
      <c r="AM206" s="1"/>
      <c r="AN206" s="1"/>
      <c r="AO206" s="1"/>
      <c r="AP206" s="1"/>
      <c r="AQ206" s="1"/>
      <c r="AR206" s="1"/>
      <c r="AS206" s="1"/>
      <c r="AT206" s="1"/>
      <c r="AU206" s="1"/>
      <c r="AV206" s="473"/>
      <c r="AW206" s="1"/>
      <c r="AX206" s="1"/>
      <c r="AY206" s="1"/>
      <c r="AZ206" s="1"/>
      <c r="BA206" s="1"/>
      <c r="BB206" s="1"/>
      <c r="BC206" s="1"/>
      <c r="BD206" s="1"/>
      <c r="BE206" s="1"/>
      <c r="BF206" s="1"/>
      <c r="BG206" s="1"/>
      <c r="BH206" s="1"/>
      <c r="BI206" s="1"/>
      <c r="BJ206" s="1"/>
      <c r="BK206" s="1"/>
      <c r="BL206" s="1"/>
      <c r="BM206" s="1"/>
      <c r="BN206" s="1"/>
      <c r="BO206" s="1"/>
      <c r="BP206" s="1"/>
      <c r="BQ206" s="1"/>
    </row>
  </sheetData>
  <sheetProtection formatColumns="0" formatRows="0" autoFilter="0"/>
  <mergeCells count="138">
    <mergeCell ref="B3:D3"/>
    <mergeCell ref="B4:D4"/>
    <mergeCell ref="B5:D5"/>
    <mergeCell ref="B6:D6"/>
    <mergeCell ref="B7:D7"/>
    <mergeCell ref="J7:K7"/>
    <mergeCell ref="L7:M7"/>
    <mergeCell ref="N7:O7"/>
    <mergeCell ref="P7:Q7"/>
    <mergeCell ref="J14:K14"/>
    <mergeCell ref="L14:M14"/>
    <mergeCell ref="N14:O14"/>
    <mergeCell ref="P14:Q14"/>
    <mergeCell ref="R14:S14"/>
    <mergeCell ref="T14:U14"/>
    <mergeCell ref="V14:W14"/>
    <mergeCell ref="AD7:AE7"/>
    <mergeCell ref="AF7:AG7"/>
    <mergeCell ref="R7:S7"/>
    <mergeCell ref="T7:U7"/>
    <mergeCell ref="V7:W7"/>
    <mergeCell ref="X7:Y7"/>
    <mergeCell ref="Z7:AA7"/>
    <mergeCell ref="AB7:AC7"/>
    <mergeCell ref="AT14:AU14"/>
    <mergeCell ref="X14:Y14"/>
    <mergeCell ref="Z14:AA14"/>
    <mergeCell ref="AB14:AC14"/>
    <mergeCell ref="AD14:AE14"/>
    <mergeCell ref="AF14:AG14"/>
    <mergeCell ref="AH14:AI14"/>
    <mergeCell ref="AP7:AQ7"/>
    <mergeCell ref="AR7:AS7"/>
    <mergeCell ref="AT7:AU7"/>
    <mergeCell ref="AH7:AI7"/>
    <mergeCell ref="AJ7:AK7"/>
    <mergeCell ref="AL7:AM7"/>
    <mergeCell ref="AN7:AO7"/>
    <mergeCell ref="N21:O21"/>
    <mergeCell ref="P21:Q21"/>
    <mergeCell ref="R21:S21"/>
    <mergeCell ref="T21:U21"/>
    <mergeCell ref="AJ14:AK14"/>
    <mergeCell ref="AL14:AM14"/>
    <mergeCell ref="AN14:AO14"/>
    <mergeCell ref="AP14:AQ14"/>
    <mergeCell ref="AR14:AS14"/>
    <mergeCell ref="AT21:AU21"/>
    <mergeCell ref="J39:K39"/>
    <mergeCell ref="L39:M39"/>
    <mergeCell ref="N39:O39"/>
    <mergeCell ref="P39:Q39"/>
    <mergeCell ref="R39:S39"/>
    <mergeCell ref="T39:U39"/>
    <mergeCell ref="V39:W39"/>
    <mergeCell ref="X39:Y39"/>
    <mergeCell ref="Z39:AA39"/>
    <mergeCell ref="AH21:AI21"/>
    <mergeCell ref="AJ21:AK21"/>
    <mergeCell ref="AL21:AM21"/>
    <mergeCell ref="AN21:AO21"/>
    <mergeCell ref="AP21:AQ21"/>
    <mergeCell ref="AR21:AS21"/>
    <mergeCell ref="V21:W21"/>
    <mergeCell ref="X21:Y21"/>
    <mergeCell ref="Z21:AA21"/>
    <mergeCell ref="AB21:AC21"/>
    <mergeCell ref="AD21:AE21"/>
    <mergeCell ref="AF21:AG21"/>
    <mergeCell ref="J21:K21"/>
    <mergeCell ref="L21:M21"/>
    <mergeCell ref="AN39:AO39"/>
    <mergeCell ref="AP39:AQ39"/>
    <mergeCell ref="AR39:AS39"/>
    <mergeCell ref="AT39:AU39"/>
    <mergeCell ref="J43:K43"/>
    <mergeCell ref="L43:M43"/>
    <mergeCell ref="N43:O43"/>
    <mergeCell ref="P43:Q43"/>
    <mergeCell ref="R43:S43"/>
    <mergeCell ref="T43:U43"/>
    <mergeCell ref="AB39:AC39"/>
    <mergeCell ref="AD39:AE39"/>
    <mergeCell ref="AF39:AG39"/>
    <mergeCell ref="AH39:AI39"/>
    <mergeCell ref="AJ39:AK39"/>
    <mergeCell ref="AL39:AM39"/>
    <mergeCell ref="AT43:AU43"/>
    <mergeCell ref="AH43:AI43"/>
    <mergeCell ref="AJ43:AK43"/>
    <mergeCell ref="AL43:AM43"/>
    <mergeCell ref="AN43:AO43"/>
    <mergeCell ref="AP43:AQ43"/>
    <mergeCell ref="AR43:AS43"/>
    <mergeCell ref="V43:W43"/>
    <mergeCell ref="X43:Y43"/>
    <mergeCell ref="Z43:AA43"/>
    <mergeCell ref="AB43:AC43"/>
    <mergeCell ref="AD43:AE43"/>
    <mergeCell ref="AF43:AG43"/>
    <mergeCell ref="AN50:AO50"/>
    <mergeCell ref="AP50:AQ50"/>
    <mergeCell ref="AR50:AS50"/>
    <mergeCell ref="AT50:AU50"/>
    <mergeCell ref="AH50:AI50"/>
    <mergeCell ref="AJ50:AK50"/>
    <mergeCell ref="AL50:AM50"/>
    <mergeCell ref="X50:Y50"/>
    <mergeCell ref="Z50:AA50"/>
    <mergeCell ref="J70:K70"/>
    <mergeCell ref="L70:M70"/>
    <mergeCell ref="N70:O70"/>
    <mergeCell ref="P70:Q70"/>
    <mergeCell ref="R70:S70"/>
    <mergeCell ref="T70:U70"/>
    <mergeCell ref="AB50:AC50"/>
    <mergeCell ref="AD50:AE50"/>
    <mergeCell ref="AF50:AG50"/>
    <mergeCell ref="J50:K50"/>
    <mergeCell ref="L50:M50"/>
    <mergeCell ref="N50:O50"/>
    <mergeCell ref="P50:Q50"/>
    <mergeCell ref="R50:S50"/>
    <mergeCell ref="T50:U50"/>
    <mergeCell ref="V50:W50"/>
    <mergeCell ref="AT70:AU70"/>
    <mergeCell ref="AH70:AI70"/>
    <mergeCell ref="AJ70:AK70"/>
    <mergeCell ref="AL70:AM70"/>
    <mergeCell ref="AN70:AO70"/>
    <mergeCell ref="AP70:AQ70"/>
    <mergeCell ref="AR70:AS70"/>
    <mergeCell ref="V70:W70"/>
    <mergeCell ref="X70:Y70"/>
    <mergeCell ref="Z70:AA70"/>
    <mergeCell ref="AB70:AC70"/>
    <mergeCell ref="AD70:AE70"/>
    <mergeCell ref="AF70:AG70"/>
  </mergeCells>
  <conditionalFormatting sqref="A1:XFD1048576">
    <cfRule type="cellIs" dxfId="2" priority="1" operator="lessThan">
      <formula>0</formula>
    </cfRule>
    <cfRule type="cellIs" dxfId="1" priority="2" operator="lessThan">
      <formula>0</formula>
    </cfRule>
  </conditionalFormatting>
  <hyperlinks>
    <hyperlink ref="I2" location="'Rekapitulace stavby'!A1" display="Rekapitulace stavby" xr:uid="{68E35001-824C-46CF-89F2-418FC1891BEF}"/>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pageSetUpPr fitToPage="1"/>
  </sheetPr>
  <dimension ref="A1:BT152"/>
  <sheetViews>
    <sheetView showGridLines="0" zoomScale="63" zoomScaleNormal="63" zoomScaleSheetLayoutView="100" workbookViewId="0">
      <pane xSplit="9" ySplit="10" topLeftCell="AA11" activePane="bottomRight" state="frozen"/>
      <selection pane="topRight" activeCell="J1" sqref="J1"/>
      <selection pane="bottomLeft" activeCell="A11" sqref="A11"/>
      <selection pane="bottomRight" activeCell="AD1" sqref="AD1:AE1048576"/>
    </sheetView>
  </sheetViews>
  <sheetFormatPr defaultRowHeight="10.199999999999999" x14ac:dyDescent="0.2"/>
  <cols>
    <col min="1" max="1" width="1.7109375" customWidth="1"/>
    <col min="2" max="2" width="4.140625" customWidth="1"/>
    <col min="3" max="3" width="6" customWidth="1"/>
    <col min="4" max="4" width="17.140625" customWidth="1"/>
    <col min="5" max="5" width="100.85546875" customWidth="1"/>
    <col min="6" max="6" width="7" customWidth="1"/>
    <col min="7" max="7" width="11.42578125" customWidth="1"/>
    <col min="8" max="8" width="20.140625" style="31" customWidth="1"/>
    <col min="9" max="9" width="28.140625" customWidth="1"/>
    <col min="10" max="19" width="25.85546875" hidden="1" customWidth="1"/>
    <col min="20" max="23" width="25.85546875" style="301" hidden="1" customWidth="1"/>
    <col min="24" max="25" width="1.85546875" style="301" hidden="1" customWidth="1"/>
    <col min="26" max="27" width="25.85546875" style="301" hidden="1" customWidth="1"/>
    <col min="28" max="29" width="25.85546875" style="179" hidden="1" customWidth="1"/>
    <col min="30" max="43" width="25.85546875" hidden="1" customWidth="1"/>
    <col min="44" max="47" width="25.85546875" customWidth="1"/>
    <col min="48" max="48" width="13" style="472" customWidth="1"/>
    <col min="49" max="62" width="9.28515625" customWidth="1"/>
  </cols>
  <sheetData>
    <row r="1" spans="1:48" ht="9.75" customHeight="1" thickBot="1" x14ac:dyDescent="0.25">
      <c r="H1"/>
    </row>
    <row r="2" spans="1:48" s="1" customFormat="1" ht="24.9" customHeight="1" x14ac:dyDescent="0.2">
      <c r="A2"/>
      <c r="B2" s="226" t="s">
        <v>63</v>
      </c>
      <c r="C2" s="227"/>
      <c r="D2" s="227"/>
      <c r="E2" s="227"/>
      <c r="F2" s="227"/>
      <c r="G2" s="227"/>
      <c r="H2" s="228"/>
      <c r="I2" s="519" t="s">
        <v>2225</v>
      </c>
      <c r="J2" s="219"/>
      <c r="T2" s="539"/>
      <c r="U2" s="539"/>
      <c r="V2" s="539"/>
      <c r="W2" s="539"/>
      <c r="X2" s="539"/>
      <c r="Y2" s="539"/>
      <c r="Z2" s="539"/>
      <c r="AA2" s="539"/>
      <c r="AV2" s="473"/>
    </row>
    <row r="3" spans="1:48" s="1" customFormat="1" ht="24.9" customHeight="1" x14ac:dyDescent="0.2">
      <c r="A3"/>
      <c r="B3" s="766" t="str">
        <f>'Rekapitulace stavby'!B4</f>
        <v>Stavba:</v>
      </c>
      <c r="C3" s="749"/>
      <c r="D3" s="749"/>
      <c r="E3" s="229" t="str">
        <f>'Rekapitulace stavby'!D4</f>
        <v>Předslav - Odkanalizování a ČOV</v>
      </c>
      <c r="F3" s="229"/>
      <c r="G3" s="229"/>
      <c r="H3" s="230"/>
      <c r="I3" s="231"/>
      <c r="J3" s="219"/>
      <c r="T3" s="539"/>
      <c r="U3" s="539"/>
      <c r="V3" s="539"/>
      <c r="W3" s="539"/>
      <c r="X3" s="539"/>
      <c r="Y3" s="539"/>
      <c r="Z3" s="539"/>
      <c r="AA3" s="539"/>
      <c r="AV3" s="473"/>
    </row>
    <row r="4" spans="1:48" s="1" customFormat="1" ht="24.9" customHeight="1" x14ac:dyDescent="0.2">
      <c r="A4"/>
      <c r="B4" s="766" t="s">
        <v>58</v>
      </c>
      <c r="C4" s="749"/>
      <c r="D4" s="749"/>
      <c r="E4" s="229" t="s">
        <v>59</v>
      </c>
      <c r="F4" s="229"/>
      <c r="G4" s="229"/>
      <c r="H4" s="232"/>
      <c r="I4" s="233"/>
      <c r="J4" s="219"/>
      <c r="T4" s="539"/>
      <c r="U4" s="539"/>
      <c r="V4" s="539"/>
      <c r="W4" s="539"/>
      <c r="X4" s="539"/>
      <c r="Y4" s="539"/>
      <c r="Z4" s="539"/>
      <c r="AA4" s="539"/>
      <c r="AV4" s="473"/>
    </row>
    <row r="5" spans="1:48" s="1" customFormat="1" ht="24.9" customHeight="1" x14ac:dyDescent="0.2">
      <c r="A5"/>
      <c r="B5" s="766" t="str">
        <f>'Rekapitulace stavby'!B5</f>
        <v>Místo:</v>
      </c>
      <c r="C5" s="749"/>
      <c r="D5" s="749"/>
      <c r="E5" s="234" t="str">
        <f>'Rekapitulace stavby'!D5</f>
        <v>Předslav</v>
      </c>
      <c r="F5" s="23"/>
      <c r="G5" s="23"/>
      <c r="H5" s="235" t="str">
        <f>'Rekapitulace stavby'!E5</f>
        <v>Datum:</v>
      </c>
      <c r="I5" s="236">
        <f>'Rekapitulace stavby'!G5</f>
        <v>44530</v>
      </c>
      <c r="J5" s="219"/>
      <c r="T5" s="539"/>
      <c r="U5" s="539"/>
      <c r="V5" s="539"/>
      <c r="W5" s="539"/>
      <c r="X5" s="539"/>
      <c r="Y5" s="539"/>
      <c r="Z5" s="539"/>
      <c r="AA5" s="539"/>
      <c r="AV5" s="473"/>
    </row>
    <row r="6" spans="1:48" s="1" customFormat="1" ht="24.9" customHeight="1" x14ac:dyDescent="0.2">
      <c r="A6"/>
      <c r="B6" s="766" t="str">
        <f>'Rekapitulace stavby'!B6</f>
        <v>Objednatel:</v>
      </c>
      <c r="C6" s="749"/>
      <c r="D6" s="749"/>
      <c r="E6" s="234" t="str">
        <f>'Rekapitulace stavby'!D6</f>
        <v>Obec Předslav</v>
      </c>
      <c r="F6" s="23"/>
      <c r="G6" s="23"/>
      <c r="H6" s="235" t="str">
        <f>'Rekapitulace stavby'!E6</f>
        <v>Projektant:</v>
      </c>
      <c r="I6" s="237" t="str">
        <f>'Rekapitulace stavby'!G6</f>
        <v>Vodohospodářský podnik, a.s.</v>
      </c>
      <c r="J6" s="219"/>
      <c r="T6" s="539"/>
      <c r="U6" s="539"/>
      <c r="V6" s="539"/>
      <c r="W6" s="539"/>
      <c r="X6" s="539"/>
      <c r="Y6" s="539"/>
      <c r="Z6" s="539"/>
      <c r="AA6" s="539"/>
      <c r="AV6" s="473"/>
    </row>
    <row r="7" spans="1:48" s="1" customFormat="1" ht="24.9" customHeight="1" thickBot="1" x14ac:dyDescent="0.25">
      <c r="A7"/>
      <c r="B7" s="767" t="str">
        <f>'Rekapitulace stavby'!B7</f>
        <v>Zhotovitel:</v>
      </c>
      <c r="C7" s="768"/>
      <c r="D7" s="768"/>
      <c r="E7" s="234" t="str">
        <f>'Rekapitulace stavby'!D7</f>
        <v>IMOS Brno, a.s.</v>
      </c>
      <c r="F7" s="23"/>
      <c r="G7" s="23"/>
      <c r="H7" s="235" t="str">
        <f>'Rekapitulace stavby'!E7</f>
        <v>Zpracovatel:</v>
      </c>
      <c r="I7" s="237" t="str">
        <f>'Rekapitulace stavby'!G7</f>
        <v>Vodohospodářský podnik, a.s.</v>
      </c>
      <c r="J7" s="219"/>
      <c r="T7" s="539"/>
      <c r="U7" s="539"/>
      <c r="V7" s="539"/>
      <c r="W7" s="539"/>
      <c r="X7" s="539"/>
      <c r="Y7" s="539"/>
      <c r="Z7" s="539"/>
      <c r="AA7" s="539"/>
      <c r="AV7" s="473"/>
    </row>
    <row r="8" spans="1:48" s="5" customFormat="1" ht="29.25" customHeight="1" thickBot="1" x14ac:dyDescent="0.25">
      <c r="A8"/>
      <c r="B8" s="238" t="s">
        <v>64</v>
      </c>
      <c r="C8" s="35" t="s">
        <v>24</v>
      </c>
      <c r="D8" s="35" t="s">
        <v>22</v>
      </c>
      <c r="E8" s="35" t="s">
        <v>23</v>
      </c>
      <c r="F8" s="35" t="s">
        <v>65</v>
      </c>
      <c r="G8" s="35" t="s">
        <v>66</v>
      </c>
      <c r="H8" s="36" t="s">
        <v>67</v>
      </c>
      <c r="I8" s="239" t="s">
        <v>61</v>
      </c>
      <c r="J8" s="757" t="s">
        <v>2350</v>
      </c>
      <c r="K8" s="758"/>
      <c r="L8" s="761" t="s">
        <v>2351</v>
      </c>
      <c r="M8" s="758"/>
      <c r="N8" s="757" t="s">
        <v>2352</v>
      </c>
      <c r="O8" s="758"/>
      <c r="P8" s="757" t="s">
        <v>2353</v>
      </c>
      <c r="Q8" s="758"/>
      <c r="R8" s="757" t="s">
        <v>2354</v>
      </c>
      <c r="S8" s="758"/>
      <c r="T8" s="759" t="s">
        <v>2355</v>
      </c>
      <c r="U8" s="760"/>
      <c r="V8" s="759" t="s">
        <v>2356</v>
      </c>
      <c r="W8" s="760"/>
      <c r="X8" s="759" t="s">
        <v>2357</v>
      </c>
      <c r="Y8" s="760"/>
      <c r="Z8" s="759" t="s">
        <v>2358</v>
      </c>
      <c r="AA8" s="760"/>
      <c r="AB8" s="757" t="s">
        <v>2359</v>
      </c>
      <c r="AC8" s="758"/>
      <c r="AD8" s="757" t="s">
        <v>2360</v>
      </c>
      <c r="AE8" s="758"/>
      <c r="AF8" s="757" t="s">
        <v>2361</v>
      </c>
      <c r="AG8" s="758"/>
      <c r="AH8" s="757" t="s">
        <v>2362</v>
      </c>
      <c r="AI8" s="758"/>
      <c r="AJ8" s="757" t="s">
        <v>2363</v>
      </c>
      <c r="AK8" s="758"/>
      <c r="AL8" s="757" t="s">
        <v>2364</v>
      </c>
      <c r="AM8" s="758"/>
      <c r="AN8" s="757" t="s">
        <v>2365</v>
      </c>
      <c r="AO8" s="758"/>
      <c r="AP8" s="757" t="s">
        <v>2366</v>
      </c>
      <c r="AQ8" s="758"/>
      <c r="AR8" s="757" t="s">
        <v>2367</v>
      </c>
      <c r="AS8" s="758"/>
      <c r="AT8" s="757" t="s">
        <v>2368</v>
      </c>
      <c r="AU8" s="769"/>
      <c r="AV8" s="449" t="s">
        <v>2369</v>
      </c>
    </row>
    <row r="9" spans="1:48" s="1" customFormat="1" ht="22.95" customHeight="1" thickBot="1" x14ac:dyDescent="0.35">
      <c r="A9"/>
      <c r="B9" s="240" t="s">
        <v>75</v>
      </c>
      <c r="C9" s="23"/>
      <c r="D9" s="23"/>
      <c r="E9" s="23"/>
      <c r="F9" s="23"/>
      <c r="G9" s="23"/>
      <c r="H9" s="230"/>
      <c r="I9" s="241">
        <f>BI131</f>
        <v>452700</v>
      </c>
      <c r="J9" s="184" t="s">
        <v>66</v>
      </c>
      <c r="K9" s="185" t="s">
        <v>2370</v>
      </c>
      <c r="L9" s="206" t="s">
        <v>66</v>
      </c>
      <c r="M9" s="185" t="s">
        <v>2370</v>
      </c>
      <c r="N9" s="184" t="s">
        <v>66</v>
      </c>
      <c r="O9" s="185" t="s">
        <v>2370</v>
      </c>
      <c r="P9" s="184" t="s">
        <v>66</v>
      </c>
      <c r="Q9" s="185" t="s">
        <v>2370</v>
      </c>
      <c r="R9" s="184" t="s">
        <v>66</v>
      </c>
      <c r="S9" s="185" t="s">
        <v>2370</v>
      </c>
      <c r="T9" s="548" t="s">
        <v>66</v>
      </c>
      <c r="U9" s="549" t="s">
        <v>2370</v>
      </c>
      <c r="V9" s="548" t="s">
        <v>66</v>
      </c>
      <c r="W9" s="549" t="s">
        <v>2370</v>
      </c>
      <c r="X9" s="548" t="s">
        <v>66</v>
      </c>
      <c r="Y9" s="549" t="s">
        <v>2370</v>
      </c>
      <c r="Z9" s="548" t="s">
        <v>66</v>
      </c>
      <c r="AA9" s="549"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55</v>
      </c>
      <c r="E10" s="244" t="s">
        <v>2110</v>
      </c>
      <c r="F10" s="42"/>
      <c r="G10" s="42"/>
      <c r="H10" s="245"/>
      <c r="I10" s="246">
        <f>BI132</f>
        <v>452700</v>
      </c>
      <c r="J10" s="187"/>
      <c r="K10" s="187">
        <f>K11+K21+K26+K32</f>
        <v>0</v>
      </c>
      <c r="L10" s="187"/>
      <c r="M10" s="187">
        <f>M11+M21+M26+M32</f>
        <v>0</v>
      </c>
      <c r="N10" s="187"/>
      <c r="O10" s="187">
        <f>O11+O21+O26+O32</f>
        <v>0</v>
      </c>
      <c r="P10" s="187"/>
      <c r="Q10" s="187">
        <f>Q11+Q21+Q26+Q32</f>
        <v>0</v>
      </c>
      <c r="R10" s="187"/>
      <c r="S10" s="187">
        <f>S11+S21+S26+S32</f>
        <v>0</v>
      </c>
      <c r="T10" s="550"/>
      <c r="U10" s="550">
        <f>U11+U21+U26+U32</f>
        <v>56350</v>
      </c>
      <c r="V10" s="550"/>
      <c r="W10" s="550">
        <f>W11+W21+W26+W32</f>
        <v>11600</v>
      </c>
      <c r="X10" s="550"/>
      <c r="Y10" s="550">
        <f>Y11+Y21+Y26+Y32</f>
        <v>11600</v>
      </c>
      <c r="Z10" s="550"/>
      <c r="AA10" s="550">
        <f>AA11+AA21+AA26+AA32</f>
        <v>11600</v>
      </c>
      <c r="AB10" s="187"/>
      <c r="AC10" s="187">
        <f>AC11+AC21+AC26+AC32</f>
        <v>11600</v>
      </c>
      <c r="AD10" s="187"/>
      <c r="AE10" s="187">
        <f>AE11+AE21+AE26+AE32</f>
        <v>21600</v>
      </c>
      <c r="AF10" s="187"/>
      <c r="AG10" s="187">
        <f>AG11+AG21+AG26+AG32</f>
        <v>0</v>
      </c>
      <c r="AH10" s="187"/>
      <c r="AI10" s="187">
        <f>AI11+AI21+AI26+AI32</f>
        <v>0</v>
      </c>
      <c r="AJ10" s="187"/>
      <c r="AK10" s="187">
        <f>AK11+AK21+AK26+AK32</f>
        <v>0</v>
      </c>
      <c r="AL10" s="187"/>
      <c r="AM10" s="187">
        <f>AM11+AM21+AM26+AM32</f>
        <v>0</v>
      </c>
      <c r="AN10" s="187"/>
      <c r="AO10" s="187">
        <f>AO11+AO21+AO26+AO32</f>
        <v>0</v>
      </c>
      <c r="AP10" s="187"/>
      <c r="AQ10" s="187">
        <f>AQ11+AQ21+AQ26+AQ32</f>
        <v>0</v>
      </c>
      <c r="AR10" s="187"/>
      <c r="AS10" s="187">
        <f>AS11+AS21+AS26+AS32</f>
        <v>124350.00000000001</v>
      </c>
      <c r="AT10" s="187"/>
      <c r="AU10" s="446">
        <f>AU11+AU21+AU26+AU32</f>
        <v>328350</v>
      </c>
      <c r="AV10" s="474">
        <f>AU10/I10</f>
        <v>0.72531477799867461</v>
      </c>
    </row>
    <row r="11" spans="1:48" s="6" customFormat="1" ht="22.95" customHeight="1" thickBot="1" x14ac:dyDescent="0.35">
      <c r="A11"/>
      <c r="B11" s="242"/>
      <c r="C11" s="243" t="s">
        <v>26</v>
      </c>
      <c r="D11" s="247" t="s">
        <v>2111</v>
      </c>
      <c r="E11" s="247" t="s">
        <v>2112</v>
      </c>
      <c r="F11" s="42"/>
      <c r="G11" s="42"/>
      <c r="H11" s="245"/>
      <c r="I11" s="248">
        <f>BI133</f>
        <v>200200</v>
      </c>
      <c r="J11" s="188"/>
      <c r="K11" s="188">
        <f>K12+K13+K14+K15+K16+K17+K18</f>
        <v>0</v>
      </c>
      <c r="L11" s="188"/>
      <c r="M11" s="188">
        <f>M12+M13+M14+M15+M16+M17+M18</f>
        <v>0</v>
      </c>
      <c r="N11" s="188"/>
      <c r="O11" s="188">
        <f>O12+O13+O14+O15+O16+O17+O18</f>
        <v>0</v>
      </c>
      <c r="P11" s="188"/>
      <c r="Q11" s="188">
        <f>Q12+Q13+Q14+Q15+Q16+Q17+Q18</f>
        <v>0</v>
      </c>
      <c r="R11" s="188"/>
      <c r="S11" s="188">
        <f>S12+S13+S14+S15+S16+S17+S18</f>
        <v>0</v>
      </c>
      <c r="T11" s="551"/>
      <c r="U11" s="551">
        <f>U12+U13+U14+U15+U16+U17+U18</f>
        <v>26750</v>
      </c>
      <c r="V11" s="551"/>
      <c r="W11" s="551">
        <f>W12+W13+W14+W15+W16+W17+W18</f>
        <v>0</v>
      </c>
      <c r="X11" s="551"/>
      <c r="Y11" s="551">
        <f>Y12+Y13+Y14+Y15+Y16+Y17+Y18</f>
        <v>0</v>
      </c>
      <c r="Z11" s="551"/>
      <c r="AA11" s="551">
        <f>AA12+AA13+AA14+AA15+AA16+AA17+AA18</f>
        <v>0</v>
      </c>
      <c r="AB11" s="188"/>
      <c r="AC11" s="188">
        <f>AC12+AC13+AC14+AC15+AC16+AC17+AC18</f>
        <v>0</v>
      </c>
      <c r="AD11" s="188"/>
      <c r="AE11" s="188">
        <f>AE12+AE13+AE14+AE15+AE16+AE17+AE18</f>
        <v>10000</v>
      </c>
      <c r="AF11" s="188"/>
      <c r="AG11" s="188">
        <f>AG12+AG13+AG14+AG15+AG16+AG17+AG18</f>
        <v>0</v>
      </c>
      <c r="AH11" s="188"/>
      <c r="AI11" s="188">
        <f>AI12+AI13+AI14+AI15+AI16+AI17+AI18</f>
        <v>0</v>
      </c>
      <c r="AJ11" s="188"/>
      <c r="AK11" s="188">
        <f>AK12+AK13+AK14+AK15+AK16+AK17+AK18</f>
        <v>0</v>
      </c>
      <c r="AL11" s="188"/>
      <c r="AM11" s="188">
        <f>AM12+AM13+AM14+AM15+AM16+AM17+AM18</f>
        <v>0</v>
      </c>
      <c r="AN11" s="188"/>
      <c r="AO11" s="188">
        <f>AO12+AO13+AO14+AO15+AO16+AO17+AO18</f>
        <v>0</v>
      </c>
      <c r="AP11" s="188"/>
      <c r="AQ11" s="188">
        <f>AQ12+AQ13+AQ14+AQ15+AQ16+AQ17+AQ18</f>
        <v>0</v>
      </c>
      <c r="AR11" s="188"/>
      <c r="AS11" s="188">
        <f>AS12+AS13+AS14+AS15+AS16+AS17+AS18</f>
        <v>36750</v>
      </c>
      <c r="AT11" s="188"/>
      <c r="AU11" s="447">
        <f>AU12+AU13+AU14+AU15+AU16+AU17+AU18</f>
        <v>163450</v>
      </c>
      <c r="AV11" s="475">
        <f t="shared" ref="AV11:AV13" si="0">AU11/I11</f>
        <v>0.81643356643356646</v>
      </c>
    </row>
    <row r="12" spans="1:48" s="1" customFormat="1" ht="30" customHeight="1" x14ac:dyDescent="0.2">
      <c r="A12"/>
      <c r="B12" s="283" t="s">
        <v>30</v>
      </c>
      <c r="C12" s="48" t="s">
        <v>80</v>
      </c>
      <c r="D12" s="49" t="s">
        <v>2113</v>
      </c>
      <c r="E12" s="50" t="s">
        <v>2114</v>
      </c>
      <c r="F12" s="51" t="s">
        <v>246</v>
      </c>
      <c r="G12" s="52">
        <v>1</v>
      </c>
      <c r="H12" s="53">
        <v>15000</v>
      </c>
      <c r="I12" s="284">
        <f t="shared" ref="I12:I18" si="1">ROUND(H12*G12,2)</f>
        <v>15000</v>
      </c>
      <c r="J12" s="189"/>
      <c r="K12" s="190">
        <f>ROUND(J12*$H12,2)</f>
        <v>0</v>
      </c>
      <c r="L12" s="189"/>
      <c r="M12" s="190">
        <f>ROUND(L12*$H12,2)</f>
        <v>0</v>
      </c>
      <c r="N12" s="189"/>
      <c r="O12" s="190">
        <f>ROUND(N12*$H12,2)</f>
        <v>0</v>
      </c>
      <c r="P12" s="189"/>
      <c r="Q12" s="190">
        <f>ROUND(P12*$H12,2)</f>
        <v>0</v>
      </c>
      <c r="R12" s="189"/>
      <c r="S12" s="190">
        <f>ROUND(R12*$H12,2)</f>
        <v>0</v>
      </c>
      <c r="T12" s="552">
        <v>1</v>
      </c>
      <c r="U12" s="553">
        <f>ROUND(T12*$H12,2)</f>
        <v>15000</v>
      </c>
      <c r="V12" s="552"/>
      <c r="W12" s="553">
        <f>ROUND(V12*$H12,2)</f>
        <v>0</v>
      </c>
      <c r="X12" s="552"/>
      <c r="Y12" s="553">
        <f>ROUND(X12*$H12,2)</f>
        <v>0</v>
      </c>
      <c r="Z12" s="552"/>
      <c r="AA12" s="553">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1</v>
      </c>
      <c r="AS12" s="190">
        <f>AR12*$H12</f>
        <v>15000</v>
      </c>
      <c r="AT12" s="189">
        <f>$G12-AR12</f>
        <v>0</v>
      </c>
      <c r="AU12" s="457">
        <f>AT12*$H12</f>
        <v>0</v>
      </c>
      <c r="AV12" s="495">
        <f t="shared" si="0"/>
        <v>0</v>
      </c>
    </row>
    <row r="13" spans="1:48" s="1" customFormat="1" ht="30" customHeight="1" x14ac:dyDescent="0.2">
      <c r="A13"/>
      <c r="B13" s="283" t="s">
        <v>31</v>
      </c>
      <c r="C13" s="48" t="s">
        <v>80</v>
      </c>
      <c r="D13" s="49" t="s">
        <v>2117</v>
      </c>
      <c r="E13" s="50" t="s">
        <v>2118</v>
      </c>
      <c r="F13" s="51" t="s">
        <v>246</v>
      </c>
      <c r="G13" s="52">
        <v>1</v>
      </c>
      <c r="H13" s="53">
        <v>10000</v>
      </c>
      <c r="I13" s="284">
        <f t="shared" si="1"/>
        <v>10000</v>
      </c>
      <c r="J13" s="286"/>
      <c r="K13" s="287">
        <f>ROUND(J13*$H13,2)</f>
        <v>0</v>
      </c>
      <c r="L13" s="286"/>
      <c r="M13" s="287">
        <f>ROUND(L13*$H13,2)</f>
        <v>0</v>
      </c>
      <c r="N13" s="286"/>
      <c r="O13" s="287">
        <f>ROUND(N13*$H13,2)</f>
        <v>0</v>
      </c>
      <c r="P13" s="286"/>
      <c r="Q13" s="287">
        <f>ROUND(P13*$H13,2)</f>
        <v>0</v>
      </c>
      <c r="R13" s="286"/>
      <c r="S13" s="287">
        <f>ROUND(R13*$H13,2)</f>
        <v>0</v>
      </c>
      <c r="T13" s="554"/>
      <c r="U13" s="555">
        <f>ROUND(T13*$H13,2)</f>
        <v>0</v>
      </c>
      <c r="V13" s="554"/>
      <c r="W13" s="555">
        <f>ROUND(V13*$H13,2)</f>
        <v>0</v>
      </c>
      <c r="X13" s="554"/>
      <c r="Y13" s="555">
        <f>ROUND(X13*$H13,2)</f>
        <v>0</v>
      </c>
      <c r="Z13" s="554"/>
      <c r="AA13" s="555">
        <f>ROUND(Z13*$H13,2)</f>
        <v>0</v>
      </c>
      <c r="AB13" s="286"/>
      <c r="AC13" s="287">
        <f>ROUND(AB13*$H13,2)</f>
        <v>0</v>
      </c>
      <c r="AD13" s="286">
        <v>1</v>
      </c>
      <c r="AE13" s="287">
        <f>ROUND(AD13*$H13,2)</f>
        <v>10000</v>
      </c>
      <c r="AF13" s="286"/>
      <c r="AG13" s="287">
        <f>ROUND(AF13*$H13,2)</f>
        <v>0</v>
      </c>
      <c r="AH13" s="286"/>
      <c r="AI13" s="287">
        <f>ROUND(AH13*$H13,2)</f>
        <v>0</v>
      </c>
      <c r="AJ13" s="286"/>
      <c r="AK13" s="287">
        <f>ROUND(AJ13*$H13,2)</f>
        <v>0</v>
      </c>
      <c r="AL13" s="286"/>
      <c r="AM13" s="287">
        <f>ROUND(AL13*$H13,2)</f>
        <v>0</v>
      </c>
      <c r="AN13" s="286"/>
      <c r="AO13" s="287">
        <f>ROUND(AN13*$H13,2)</f>
        <v>0</v>
      </c>
      <c r="AP13" s="286"/>
      <c r="AQ13" s="287">
        <f>ROUND(AP13*$H13,2)</f>
        <v>0</v>
      </c>
      <c r="AR13" s="286">
        <f>SUM(J13,L13,N13,P13,R13,T13,V13,X13,Z13,AB13,AD13,AF13,AH13,AJ13,AL13,AN13,AP13)</f>
        <v>1</v>
      </c>
      <c r="AS13" s="287">
        <f>AR13*$H13</f>
        <v>10000</v>
      </c>
      <c r="AT13" s="286">
        <f>$G13-AR13</f>
        <v>0</v>
      </c>
      <c r="AU13" s="458">
        <f>AT13*$H13</f>
        <v>0</v>
      </c>
      <c r="AV13" s="496">
        <f t="shared" si="0"/>
        <v>0</v>
      </c>
    </row>
    <row r="14" spans="1:48" s="1" customFormat="1" ht="30" customHeight="1" x14ac:dyDescent="0.2">
      <c r="A14"/>
      <c r="B14" s="283" t="s">
        <v>34</v>
      </c>
      <c r="C14" s="48" t="s">
        <v>80</v>
      </c>
      <c r="D14" s="49" t="s">
        <v>2120</v>
      </c>
      <c r="E14" s="50" t="s">
        <v>2121</v>
      </c>
      <c r="F14" s="51" t="s">
        <v>246</v>
      </c>
      <c r="G14" s="52">
        <v>1</v>
      </c>
      <c r="H14" s="53">
        <v>23500</v>
      </c>
      <c r="I14" s="284">
        <f t="shared" si="1"/>
        <v>23500</v>
      </c>
      <c r="J14" s="286"/>
      <c r="K14" s="287">
        <f t="shared" ref="K14:K18" si="2">ROUND(J14*$H14,2)</f>
        <v>0</v>
      </c>
      <c r="L14" s="286"/>
      <c r="M14" s="287">
        <f t="shared" ref="M14:M18" si="3">ROUND(L14*$H14,2)</f>
        <v>0</v>
      </c>
      <c r="N14" s="286"/>
      <c r="O14" s="287">
        <f t="shared" ref="O14:O18" si="4">ROUND(N14*$H14,2)</f>
        <v>0</v>
      </c>
      <c r="P14" s="286"/>
      <c r="Q14" s="287">
        <f t="shared" ref="Q14:Q18" si="5">ROUND(P14*$H14,2)</f>
        <v>0</v>
      </c>
      <c r="R14" s="286"/>
      <c r="S14" s="287">
        <f t="shared" ref="S14:S18" si="6">ROUND(R14*$H14,2)</f>
        <v>0</v>
      </c>
      <c r="T14" s="554">
        <v>0.5</v>
      </c>
      <c r="U14" s="555">
        <f t="shared" ref="U14:U18" si="7">ROUND(T14*$H14,2)</f>
        <v>11750</v>
      </c>
      <c r="V14" s="554"/>
      <c r="W14" s="555">
        <f t="shared" ref="W14:W18" si="8">ROUND(V14*$H14,2)</f>
        <v>0</v>
      </c>
      <c r="X14" s="554"/>
      <c r="Y14" s="555">
        <f t="shared" ref="Y14:Y18" si="9">ROUND(X14*$H14,2)</f>
        <v>0</v>
      </c>
      <c r="Z14" s="554"/>
      <c r="AA14" s="555">
        <f t="shared" ref="AA14:AA18" si="10">ROUND(Z14*$H14,2)</f>
        <v>0</v>
      </c>
      <c r="AB14" s="286"/>
      <c r="AC14" s="287">
        <f t="shared" ref="AC14:AC18" si="11">ROUND(AB14*$H14,2)</f>
        <v>0</v>
      </c>
      <c r="AD14" s="286"/>
      <c r="AE14" s="287">
        <f t="shared" ref="AE14:AE18" si="12">ROUND(AD14*$H14,2)</f>
        <v>0</v>
      </c>
      <c r="AF14" s="286"/>
      <c r="AG14" s="287">
        <f t="shared" ref="AG14:AG18" si="13">ROUND(AF14*$H14,2)</f>
        <v>0</v>
      </c>
      <c r="AH14" s="286"/>
      <c r="AI14" s="287">
        <f t="shared" ref="AI14:AI18" si="14">ROUND(AH14*$H14,2)</f>
        <v>0</v>
      </c>
      <c r="AJ14" s="286"/>
      <c r="AK14" s="287">
        <f t="shared" ref="AK14:AK18" si="15">ROUND(AJ14*$H14,2)</f>
        <v>0</v>
      </c>
      <c r="AL14" s="286"/>
      <c r="AM14" s="287">
        <f t="shared" ref="AM14:AM18" si="16">ROUND(AL14*$H14,2)</f>
        <v>0</v>
      </c>
      <c r="AN14" s="286"/>
      <c r="AO14" s="287">
        <f t="shared" ref="AO14:AO18" si="17">ROUND(AN14*$H14,2)</f>
        <v>0</v>
      </c>
      <c r="AP14" s="286"/>
      <c r="AQ14" s="287">
        <f t="shared" ref="AQ14:AQ18" si="18">ROUND(AP14*$H14,2)</f>
        <v>0</v>
      </c>
      <c r="AR14" s="286">
        <f t="shared" ref="AR14:AR18" si="19">SUM(J14,L14,N14,P14,R14,T14,V14,X14,Z14,AB14,AD14,AF14,AH14,AJ14,AL14,AN14,AP14)</f>
        <v>0.5</v>
      </c>
      <c r="AS14" s="287">
        <f t="shared" ref="AS14:AS18" si="20">AR14*$H14</f>
        <v>11750</v>
      </c>
      <c r="AT14" s="286">
        <f t="shared" ref="AT14:AT18" si="21">$G14-AR14</f>
        <v>0.5</v>
      </c>
      <c r="AU14" s="458">
        <f t="shared" ref="AU14:AU18" si="22">AT14*$H14</f>
        <v>11750</v>
      </c>
      <c r="AV14" s="496">
        <f t="shared" ref="AV14:AV18" si="23">AU14/I14</f>
        <v>0.5</v>
      </c>
    </row>
    <row r="15" spans="1:48" s="1" customFormat="1" ht="30" customHeight="1" x14ac:dyDescent="0.2">
      <c r="A15"/>
      <c r="B15" s="283" t="s">
        <v>84</v>
      </c>
      <c r="C15" s="48" t="s">
        <v>80</v>
      </c>
      <c r="D15" s="49" t="s">
        <v>2123</v>
      </c>
      <c r="E15" s="50" t="s">
        <v>2124</v>
      </c>
      <c r="F15" s="51" t="s">
        <v>246</v>
      </c>
      <c r="G15" s="52">
        <v>1</v>
      </c>
      <c r="H15" s="53">
        <v>24200</v>
      </c>
      <c r="I15" s="284">
        <f t="shared" si="1"/>
        <v>24200</v>
      </c>
      <c r="J15" s="286"/>
      <c r="K15" s="287">
        <f t="shared" si="2"/>
        <v>0</v>
      </c>
      <c r="L15" s="286"/>
      <c r="M15" s="287">
        <f t="shared" si="3"/>
        <v>0</v>
      </c>
      <c r="N15" s="286"/>
      <c r="O15" s="287">
        <f t="shared" si="4"/>
        <v>0</v>
      </c>
      <c r="P15" s="286"/>
      <c r="Q15" s="287">
        <f t="shared" si="5"/>
        <v>0</v>
      </c>
      <c r="R15" s="286"/>
      <c r="S15" s="287">
        <f t="shared" si="6"/>
        <v>0</v>
      </c>
      <c r="T15" s="554"/>
      <c r="U15" s="555">
        <f t="shared" si="7"/>
        <v>0</v>
      </c>
      <c r="V15" s="554"/>
      <c r="W15" s="555">
        <f t="shared" si="8"/>
        <v>0</v>
      </c>
      <c r="X15" s="554"/>
      <c r="Y15" s="555">
        <f t="shared" si="9"/>
        <v>0</v>
      </c>
      <c r="Z15" s="554"/>
      <c r="AA15" s="555">
        <f t="shared" si="10"/>
        <v>0</v>
      </c>
      <c r="AB15" s="286"/>
      <c r="AC15" s="287">
        <f t="shared" si="11"/>
        <v>0</v>
      </c>
      <c r="AD15" s="286"/>
      <c r="AE15" s="287">
        <f t="shared" si="12"/>
        <v>0</v>
      </c>
      <c r="AF15" s="286"/>
      <c r="AG15" s="287">
        <f t="shared" si="13"/>
        <v>0</v>
      </c>
      <c r="AH15" s="286"/>
      <c r="AI15" s="287">
        <f t="shared" si="14"/>
        <v>0</v>
      </c>
      <c r="AJ15" s="286"/>
      <c r="AK15" s="287">
        <f t="shared" si="15"/>
        <v>0</v>
      </c>
      <c r="AL15" s="286"/>
      <c r="AM15" s="287">
        <f t="shared" si="16"/>
        <v>0</v>
      </c>
      <c r="AN15" s="286"/>
      <c r="AO15" s="287">
        <f t="shared" si="17"/>
        <v>0</v>
      </c>
      <c r="AP15" s="286"/>
      <c r="AQ15" s="287">
        <f t="shared" si="18"/>
        <v>0</v>
      </c>
      <c r="AR15" s="286">
        <f t="shared" si="19"/>
        <v>0</v>
      </c>
      <c r="AS15" s="287">
        <f t="shared" si="20"/>
        <v>0</v>
      </c>
      <c r="AT15" s="286">
        <f t="shared" si="21"/>
        <v>1</v>
      </c>
      <c r="AU15" s="458">
        <f t="shared" si="22"/>
        <v>24200</v>
      </c>
      <c r="AV15" s="496">
        <f t="shared" si="23"/>
        <v>1</v>
      </c>
    </row>
    <row r="16" spans="1:48" s="1" customFormat="1" ht="30" customHeight="1" x14ac:dyDescent="0.2">
      <c r="A16"/>
      <c r="B16" s="283" t="s">
        <v>115</v>
      </c>
      <c r="C16" s="48" t="s">
        <v>80</v>
      </c>
      <c r="D16" s="49" t="s">
        <v>2126</v>
      </c>
      <c r="E16" s="50" t="s">
        <v>2127</v>
      </c>
      <c r="F16" s="51" t="s">
        <v>246</v>
      </c>
      <c r="G16" s="52">
        <v>1</v>
      </c>
      <c r="H16" s="53">
        <v>25500</v>
      </c>
      <c r="I16" s="284">
        <f t="shared" si="1"/>
        <v>25500</v>
      </c>
      <c r="J16" s="286"/>
      <c r="K16" s="287">
        <f t="shared" si="2"/>
        <v>0</v>
      </c>
      <c r="L16" s="286"/>
      <c r="M16" s="287">
        <f t="shared" si="3"/>
        <v>0</v>
      </c>
      <c r="N16" s="286"/>
      <c r="O16" s="287">
        <f t="shared" si="4"/>
        <v>0</v>
      </c>
      <c r="P16" s="286"/>
      <c r="Q16" s="287">
        <f t="shared" si="5"/>
        <v>0</v>
      </c>
      <c r="R16" s="286"/>
      <c r="S16" s="287">
        <f t="shared" si="6"/>
        <v>0</v>
      </c>
      <c r="T16" s="554"/>
      <c r="U16" s="555">
        <f t="shared" si="7"/>
        <v>0</v>
      </c>
      <c r="V16" s="554"/>
      <c r="W16" s="555">
        <f t="shared" si="8"/>
        <v>0</v>
      </c>
      <c r="X16" s="554"/>
      <c r="Y16" s="555">
        <f t="shared" si="9"/>
        <v>0</v>
      </c>
      <c r="Z16" s="554"/>
      <c r="AA16" s="555">
        <f t="shared" si="10"/>
        <v>0</v>
      </c>
      <c r="AB16" s="286"/>
      <c r="AC16" s="287">
        <f t="shared" si="11"/>
        <v>0</v>
      </c>
      <c r="AD16" s="286"/>
      <c r="AE16" s="287">
        <f t="shared" si="12"/>
        <v>0</v>
      </c>
      <c r="AF16" s="286"/>
      <c r="AG16" s="287">
        <f t="shared" si="13"/>
        <v>0</v>
      </c>
      <c r="AH16" s="286"/>
      <c r="AI16" s="287">
        <f t="shared" si="14"/>
        <v>0</v>
      </c>
      <c r="AJ16" s="286"/>
      <c r="AK16" s="287">
        <f t="shared" si="15"/>
        <v>0</v>
      </c>
      <c r="AL16" s="286"/>
      <c r="AM16" s="287">
        <f t="shared" si="16"/>
        <v>0</v>
      </c>
      <c r="AN16" s="286"/>
      <c r="AO16" s="287">
        <f t="shared" si="17"/>
        <v>0</v>
      </c>
      <c r="AP16" s="286"/>
      <c r="AQ16" s="287">
        <f t="shared" si="18"/>
        <v>0</v>
      </c>
      <c r="AR16" s="286">
        <f t="shared" si="19"/>
        <v>0</v>
      </c>
      <c r="AS16" s="287">
        <f t="shared" si="20"/>
        <v>0</v>
      </c>
      <c r="AT16" s="286">
        <f t="shared" si="21"/>
        <v>1</v>
      </c>
      <c r="AU16" s="458">
        <f t="shared" si="22"/>
        <v>25500</v>
      </c>
      <c r="AV16" s="496">
        <f t="shared" si="23"/>
        <v>1</v>
      </c>
    </row>
    <row r="17" spans="1:48" s="1" customFormat="1" ht="30" customHeight="1" x14ac:dyDescent="0.2">
      <c r="A17"/>
      <c r="B17" s="283" t="s">
        <v>120</v>
      </c>
      <c r="C17" s="48" t="s">
        <v>80</v>
      </c>
      <c r="D17" s="49" t="s">
        <v>2129</v>
      </c>
      <c r="E17" s="50" t="s">
        <v>2130</v>
      </c>
      <c r="F17" s="51" t="s">
        <v>246</v>
      </c>
      <c r="G17" s="52">
        <v>1</v>
      </c>
      <c r="H17" s="53">
        <v>44500</v>
      </c>
      <c r="I17" s="284">
        <f t="shared" si="1"/>
        <v>44500</v>
      </c>
      <c r="J17" s="286"/>
      <c r="K17" s="287">
        <f t="shared" si="2"/>
        <v>0</v>
      </c>
      <c r="L17" s="286"/>
      <c r="M17" s="287">
        <f t="shared" si="3"/>
        <v>0</v>
      </c>
      <c r="N17" s="286"/>
      <c r="O17" s="287">
        <f t="shared" si="4"/>
        <v>0</v>
      </c>
      <c r="P17" s="286"/>
      <c r="Q17" s="287">
        <f t="shared" si="5"/>
        <v>0</v>
      </c>
      <c r="R17" s="286"/>
      <c r="S17" s="287">
        <f t="shared" si="6"/>
        <v>0</v>
      </c>
      <c r="T17" s="554"/>
      <c r="U17" s="555">
        <f t="shared" si="7"/>
        <v>0</v>
      </c>
      <c r="V17" s="554"/>
      <c r="W17" s="555">
        <f t="shared" si="8"/>
        <v>0</v>
      </c>
      <c r="X17" s="554"/>
      <c r="Y17" s="555">
        <f t="shared" si="9"/>
        <v>0</v>
      </c>
      <c r="Z17" s="554"/>
      <c r="AA17" s="555">
        <f t="shared" si="10"/>
        <v>0</v>
      </c>
      <c r="AB17" s="286"/>
      <c r="AC17" s="287">
        <f t="shared" si="11"/>
        <v>0</v>
      </c>
      <c r="AD17" s="286"/>
      <c r="AE17" s="287">
        <f t="shared" si="12"/>
        <v>0</v>
      </c>
      <c r="AF17" s="286"/>
      <c r="AG17" s="287">
        <f t="shared" si="13"/>
        <v>0</v>
      </c>
      <c r="AH17" s="286"/>
      <c r="AI17" s="287">
        <f t="shared" si="14"/>
        <v>0</v>
      </c>
      <c r="AJ17" s="286"/>
      <c r="AK17" s="287">
        <f t="shared" si="15"/>
        <v>0</v>
      </c>
      <c r="AL17" s="286"/>
      <c r="AM17" s="287">
        <f t="shared" si="16"/>
        <v>0</v>
      </c>
      <c r="AN17" s="286"/>
      <c r="AO17" s="287">
        <f t="shared" si="17"/>
        <v>0</v>
      </c>
      <c r="AP17" s="286"/>
      <c r="AQ17" s="287">
        <f t="shared" si="18"/>
        <v>0</v>
      </c>
      <c r="AR17" s="286">
        <f t="shared" si="19"/>
        <v>0</v>
      </c>
      <c r="AS17" s="287">
        <f t="shared" si="20"/>
        <v>0</v>
      </c>
      <c r="AT17" s="286">
        <f t="shared" si="21"/>
        <v>1</v>
      </c>
      <c r="AU17" s="458">
        <f t="shared" si="22"/>
        <v>44500</v>
      </c>
      <c r="AV17" s="496">
        <f t="shared" si="23"/>
        <v>1</v>
      </c>
    </row>
    <row r="18" spans="1:48" s="1" customFormat="1" ht="30" customHeight="1" thickBot="1" x14ac:dyDescent="0.25">
      <c r="A18"/>
      <c r="B18" s="283" t="s">
        <v>125</v>
      </c>
      <c r="C18" s="48" t="s">
        <v>80</v>
      </c>
      <c r="D18" s="49" t="s">
        <v>2132</v>
      </c>
      <c r="E18" s="50" t="s">
        <v>2133</v>
      </c>
      <c r="F18" s="51" t="s">
        <v>246</v>
      </c>
      <c r="G18" s="52">
        <v>1</v>
      </c>
      <c r="H18" s="53">
        <v>57500</v>
      </c>
      <c r="I18" s="284">
        <f t="shared" si="1"/>
        <v>57500</v>
      </c>
      <c r="J18" s="286"/>
      <c r="K18" s="287">
        <f t="shared" si="2"/>
        <v>0</v>
      </c>
      <c r="L18" s="286"/>
      <c r="M18" s="287">
        <f t="shared" si="3"/>
        <v>0</v>
      </c>
      <c r="N18" s="286"/>
      <c r="O18" s="287">
        <f t="shared" si="4"/>
        <v>0</v>
      </c>
      <c r="P18" s="286"/>
      <c r="Q18" s="287">
        <f t="shared" si="5"/>
        <v>0</v>
      </c>
      <c r="R18" s="286"/>
      <c r="S18" s="287">
        <f t="shared" si="6"/>
        <v>0</v>
      </c>
      <c r="T18" s="554"/>
      <c r="U18" s="555">
        <f t="shared" si="7"/>
        <v>0</v>
      </c>
      <c r="V18" s="554"/>
      <c r="W18" s="555">
        <f t="shared" si="8"/>
        <v>0</v>
      </c>
      <c r="X18" s="554"/>
      <c r="Y18" s="555">
        <f t="shared" si="9"/>
        <v>0</v>
      </c>
      <c r="Z18" s="554"/>
      <c r="AA18" s="555">
        <f t="shared" si="10"/>
        <v>0</v>
      </c>
      <c r="AB18" s="286"/>
      <c r="AC18" s="287">
        <f t="shared" si="11"/>
        <v>0</v>
      </c>
      <c r="AD18" s="286"/>
      <c r="AE18" s="287">
        <f t="shared" si="12"/>
        <v>0</v>
      </c>
      <c r="AF18" s="286"/>
      <c r="AG18" s="287">
        <f t="shared" si="13"/>
        <v>0</v>
      </c>
      <c r="AH18" s="286"/>
      <c r="AI18" s="287">
        <f t="shared" si="14"/>
        <v>0</v>
      </c>
      <c r="AJ18" s="286"/>
      <c r="AK18" s="287">
        <f t="shared" si="15"/>
        <v>0</v>
      </c>
      <c r="AL18" s="286"/>
      <c r="AM18" s="287">
        <f t="shared" si="16"/>
        <v>0</v>
      </c>
      <c r="AN18" s="286"/>
      <c r="AO18" s="287">
        <f t="shared" si="17"/>
        <v>0</v>
      </c>
      <c r="AP18" s="286"/>
      <c r="AQ18" s="287">
        <f t="shared" si="18"/>
        <v>0</v>
      </c>
      <c r="AR18" s="286">
        <f t="shared" si="19"/>
        <v>0</v>
      </c>
      <c r="AS18" s="287">
        <f t="shared" si="20"/>
        <v>0</v>
      </c>
      <c r="AT18" s="286">
        <f t="shared" si="21"/>
        <v>1</v>
      </c>
      <c r="AU18" s="458">
        <f t="shared" si="22"/>
        <v>57500</v>
      </c>
      <c r="AV18" s="496">
        <f t="shared" si="23"/>
        <v>1</v>
      </c>
    </row>
    <row r="19" spans="1:48" s="6" customFormat="1" ht="30" customHeight="1" thickBot="1" x14ac:dyDescent="0.25">
      <c r="A19"/>
      <c r="B19" s="217"/>
      <c r="C19" s="225"/>
      <c r="D19" s="225"/>
      <c r="E19" s="225"/>
      <c r="F19" s="225"/>
      <c r="G19" s="225"/>
      <c r="H19" s="225"/>
      <c r="I19" s="218"/>
      <c r="J19" s="757" t="s">
        <v>2350</v>
      </c>
      <c r="K19" s="758"/>
      <c r="L19" s="761" t="s">
        <v>2351</v>
      </c>
      <c r="M19" s="758"/>
      <c r="N19" s="757" t="s">
        <v>2352</v>
      </c>
      <c r="O19" s="758"/>
      <c r="P19" s="757" t="s">
        <v>2353</v>
      </c>
      <c r="Q19" s="758"/>
      <c r="R19" s="757" t="s">
        <v>2354</v>
      </c>
      <c r="S19" s="758"/>
      <c r="T19" s="759" t="s">
        <v>2355</v>
      </c>
      <c r="U19" s="760"/>
      <c r="V19" s="759" t="s">
        <v>2356</v>
      </c>
      <c r="W19" s="760"/>
      <c r="X19" s="759" t="s">
        <v>2357</v>
      </c>
      <c r="Y19" s="760"/>
      <c r="Z19" s="759" t="s">
        <v>2358</v>
      </c>
      <c r="AA19" s="760"/>
      <c r="AB19" s="757" t="s">
        <v>2359</v>
      </c>
      <c r="AC19" s="758"/>
      <c r="AD19" s="757" t="s">
        <v>2360</v>
      </c>
      <c r="AE19" s="758"/>
      <c r="AF19" s="757" t="s">
        <v>2361</v>
      </c>
      <c r="AG19" s="758"/>
      <c r="AH19" s="757" t="s">
        <v>2362</v>
      </c>
      <c r="AI19" s="758"/>
      <c r="AJ19" s="757" t="s">
        <v>2363</v>
      </c>
      <c r="AK19" s="758"/>
      <c r="AL19" s="757" t="s">
        <v>2364</v>
      </c>
      <c r="AM19" s="758"/>
      <c r="AN19" s="757" t="s">
        <v>2365</v>
      </c>
      <c r="AO19" s="758"/>
      <c r="AP19" s="757" t="s">
        <v>2366</v>
      </c>
      <c r="AQ19" s="758"/>
      <c r="AR19" s="757" t="s">
        <v>2367</v>
      </c>
      <c r="AS19" s="758"/>
      <c r="AT19" s="757" t="s">
        <v>2368</v>
      </c>
      <c r="AU19" s="769"/>
      <c r="AV19" s="499" t="s">
        <v>2369</v>
      </c>
    </row>
    <row r="20" spans="1:48" s="1" customFormat="1" ht="30" customHeight="1" thickBot="1" x14ac:dyDescent="0.25">
      <c r="A20"/>
      <c r="B20" s="285"/>
      <c r="C20" s="219"/>
      <c r="D20" s="219"/>
      <c r="E20" s="219"/>
      <c r="F20" s="219"/>
      <c r="G20" s="219"/>
      <c r="H20" s="219"/>
      <c r="I20" s="208"/>
      <c r="J20" s="184" t="s">
        <v>66</v>
      </c>
      <c r="K20" s="185" t="s">
        <v>2370</v>
      </c>
      <c r="L20" s="184" t="s">
        <v>66</v>
      </c>
      <c r="M20" s="185" t="s">
        <v>2370</v>
      </c>
      <c r="N20" s="184" t="s">
        <v>66</v>
      </c>
      <c r="O20" s="185" t="s">
        <v>2370</v>
      </c>
      <c r="P20" s="184" t="s">
        <v>66</v>
      </c>
      <c r="Q20" s="185" t="s">
        <v>2370</v>
      </c>
      <c r="R20" s="184" t="s">
        <v>66</v>
      </c>
      <c r="S20" s="185" t="s">
        <v>2370</v>
      </c>
      <c r="T20" s="548" t="s">
        <v>66</v>
      </c>
      <c r="U20" s="549" t="s">
        <v>2370</v>
      </c>
      <c r="V20" s="548" t="s">
        <v>66</v>
      </c>
      <c r="W20" s="549" t="s">
        <v>2370</v>
      </c>
      <c r="X20" s="548" t="s">
        <v>66</v>
      </c>
      <c r="Y20" s="549" t="s">
        <v>2370</v>
      </c>
      <c r="Z20" s="548" t="s">
        <v>66</v>
      </c>
      <c r="AA20" s="549" t="s">
        <v>2370</v>
      </c>
      <c r="AB20" s="184" t="s">
        <v>66</v>
      </c>
      <c r="AC20" s="185" t="s">
        <v>2370</v>
      </c>
      <c r="AD20" s="184" t="s">
        <v>66</v>
      </c>
      <c r="AE20" s="185" t="s">
        <v>2370</v>
      </c>
      <c r="AF20" s="184" t="s">
        <v>66</v>
      </c>
      <c r="AG20" s="185" t="s">
        <v>2370</v>
      </c>
      <c r="AH20" s="184" t="s">
        <v>66</v>
      </c>
      <c r="AI20" s="185" t="s">
        <v>2370</v>
      </c>
      <c r="AJ20" s="184" t="s">
        <v>66</v>
      </c>
      <c r="AK20" s="185" t="s">
        <v>2370</v>
      </c>
      <c r="AL20" s="184" t="s">
        <v>66</v>
      </c>
      <c r="AM20" s="185" t="s">
        <v>2370</v>
      </c>
      <c r="AN20" s="184" t="s">
        <v>66</v>
      </c>
      <c r="AO20" s="185" t="s">
        <v>2370</v>
      </c>
      <c r="AP20" s="184" t="s">
        <v>66</v>
      </c>
      <c r="AQ20" s="185" t="s">
        <v>2370</v>
      </c>
      <c r="AR20" s="184" t="s">
        <v>66</v>
      </c>
      <c r="AS20" s="185" t="s">
        <v>2370</v>
      </c>
      <c r="AT20" s="184" t="s">
        <v>66</v>
      </c>
      <c r="AU20" s="448" t="s">
        <v>2370</v>
      </c>
      <c r="AV20" s="500"/>
    </row>
    <row r="21" spans="1:48" s="1" customFormat="1" ht="30" customHeight="1" thickBot="1" x14ac:dyDescent="0.35">
      <c r="A21"/>
      <c r="B21" s="242"/>
      <c r="C21" s="243" t="s">
        <v>26</v>
      </c>
      <c r="D21" s="247" t="s">
        <v>2135</v>
      </c>
      <c r="E21" s="247" t="s">
        <v>2136</v>
      </c>
      <c r="F21" s="42"/>
      <c r="G21" s="42"/>
      <c r="H21" s="245"/>
      <c r="I21" s="248">
        <f>BI141</f>
        <v>145000</v>
      </c>
      <c r="J21" s="188"/>
      <c r="K21" s="188">
        <f>K22+K23</f>
        <v>0</v>
      </c>
      <c r="L21" s="188"/>
      <c r="M21" s="188">
        <f>M22+M23</f>
        <v>0</v>
      </c>
      <c r="N21" s="188"/>
      <c r="O21" s="188">
        <f>O22+O23</f>
        <v>0</v>
      </c>
      <c r="P21" s="188"/>
      <c r="Q21" s="188">
        <f>Q22+Q23</f>
        <v>0</v>
      </c>
      <c r="R21" s="188"/>
      <c r="S21" s="188">
        <f>S22+S23</f>
        <v>0</v>
      </c>
      <c r="T21" s="551"/>
      <c r="U21" s="551">
        <f>U22+U23</f>
        <v>11600</v>
      </c>
      <c r="V21" s="551"/>
      <c r="W21" s="551">
        <f>W22+W23</f>
        <v>11600</v>
      </c>
      <c r="X21" s="551"/>
      <c r="Y21" s="551">
        <f>Y22+Y23</f>
        <v>11600</v>
      </c>
      <c r="Z21" s="551"/>
      <c r="AA21" s="551">
        <f>AA22+AA23</f>
        <v>11600</v>
      </c>
      <c r="AB21" s="188"/>
      <c r="AC21" s="188">
        <f>AC22+AC23</f>
        <v>11600</v>
      </c>
      <c r="AD21" s="188"/>
      <c r="AE21" s="188">
        <f>AE22+AE23</f>
        <v>11600</v>
      </c>
      <c r="AF21" s="188"/>
      <c r="AG21" s="188">
        <f>AG22+AG23</f>
        <v>0</v>
      </c>
      <c r="AH21" s="188"/>
      <c r="AI21" s="188">
        <f>AI22+AI23</f>
        <v>0</v>
      </c>
      <c r="AJ21" s="188"/>
      <c r="AK21" s="188">
        <f>AK22+AK23</f>
        <v>0</v>
      </c>
      <c r="AL21" s="188"/>
      <c r="AM21" s="188">
        <f>AM22+AM23</f>
        <v>0</v>
      </c>
      <c r="AN21" s="188"/>
      <c r="AO21" s="188">
        <f>AO22+AO23</f>
        <v>0</v>
      </c>
      <c r="AP21" s="188"/>
      <c r="AQ21" s="188">
        <f>AQ22+AQ23</f>
        <v>0</v>
      </c>
      <c r="AR21" s="188"/>
      <c r="AS21" s="188">
        <f>AS22+AS23</f>
        <v>69600.000000000015</v>
      </c>
      <c r="AT21" s="188"/>
      <c r="AU21" s="447">
        <f>AU22+AU23</f>
        <v>75400</v>
      </c>
      <c r="AV21" s="475">
        <f>AU21/I21</f>
        <v>0.52</v>
      </c>
    </row>
    <row r="22" spans="1:48" s="6" customFormat="1" ht="30" customHeight="1" x14ac:dyDescent="0.2">
      <c r="A22"/>
      <c r="B22" s="283" t="s">
        <v>130</v>
      </c>
      <c r="C22" s="48" t="s">
        <v>80</v>
      </c>
      <c r="D22" s="49" t="s">
        <v>2137</v>
      </c>
      <c r="E22" s="50" t="s">
        <v>2136</v>
      </c>
      <c r="F22" s="51" t="s">
        <v>246</v>
      </c>
      <c r="G22" s="52">
        <v>1</v>
      </c>
      <c r="H22" s="53">
        <v>120000</v>
      </c>
      <c r="I22" s="284">
        <f>ROUND(H22*G22,2)</f>
        <v>120000</v>
      </c>
      <c r="J22" s="286"/>
      <c r="K22" s="287">
        <f t="shared" ref="K22:K23" si="24">ROUND(J22*$H22,2)</f>
        <v>0</v>
      </c>
      <c r="L22" s="286"/>
      <c r="M22" s="287">
        <f t="shared" ref="M22:M23" si="25">ROUND(L22*$H22,2)</f>
        <v>0</v>
      </c>
      <c r="N22" s="286"/>
      <c r="O22" s="287">
        <f t="shared" ref="O22:O23" si="26">ROUND(N22*$H22,2)</f>
        <v>0</v>
      </c>
      <c r="P22" s="286"/>
      <c r="Q22" s="287">
        <f t="shared" ref="Q22:Q23" si="27">ROUND(P22*$H22,2)</f>
        <v>0</v>
      </c>
      <c r="R22" s="286"/>
      <c r="S22" s="287">
        <f t="shared" ref="S22:S23" si="28">ROUND(R22*$H22,2)</f>
        <v>0</v>
      </c>
      <c r="T22" s="554">
        <v>0.08</v>
      </c>
      <c r="U22" s="555">
        <f t="shared" ref="U22:U23" si="29">ROUND(T22*$H22,2)</f>
        <v>9600</v>
      </c>
      <c r="V22" s="554">
        <v>0.08</v>
      </c>
      <c r="W22" s="555">
        <f t="shared" ref="W22:W23" si="30">ROUND(V22*$H22,2)</f>
        <v>9600</v>
      </c>
      <c r="X22" s="554">
        <v>0.08</v>
      </c>
      <c r="Y22" s="555">
        <f t="shared" ref="Y22:Y23" si="31">ROUND(X22*$H22,2)</f>
        <v>9600</v>
      </c>
      <c r="Z22" s="554">
        <v>0.08</v>
      </c>
      <c r="AA22" s="555">
        <f t="shared" ref="AA22:AA23" si="32">ROUND(Z22*$H22,2)</f>
        <v>9600</v>
      </c>
      <c r="AB22" s="286">
        <v>0.08</v>
      </c>
      <c r="AC22" s="287">
        <f t="shared" ref="AC22:AC23" si="33">ROUND(AB22*$H22,2)</f>
        <v>9600</v>
      </c>
      <c r="AD22" s="286">
        <v>0.08</v>
      </c>
      <c r="AE22" s="287">
        <f t="shared" ref="AE22:AE23" si="34">ROUND(AD22*$H22,2)</f>
        <v>9600</v>
      </c>
      <c r="AF22" s="286"/>
      <c r="AG22" s="287">
        <f t="shared" ref="AG22:AG23" si="35">ROUND(AF22*$H22,2)</f>
        <v>0</v>
      </c>
      <c r="AH22" s="286"/>
      <c r="AI22" s="287">
        <f t="shared" ref="AI22:AI23" si="36">ROUND(AH22*$H22,2)</f>
        <v>0</v>
      </c>
      <c r="AJ22" s="286"/>
      <c r="AK22" s="287">
        <f t="shared" ref="AK22:AK23" si="37">ROUND(AJ22*$H22,2)</f>
        <v>0</v>
      </c>
      <c r="AL22" s="286"/>
      <c r="AM22" s="287">
        <f t="shared" ref="AM22:AM23" si="38">ROUND(AL22*$H22,2)</f>
        <v>0</v>
      </c>
      <c r="AN22" s="286"/>
      <c r="AO22" s="287">
        <f t="shared" ref="AO22:AO23" si="39">ROUND(AN22*$H22,2)</f>
        <v>0</v>
      </c>
      <c r="AP22" s="286"/>
      <c r="AQ22" s="287">
        <f t="shared" ref="AQ22:AQ23" si="40">ROUND(AP22*$H22,2)</f>
        <v>0</v>
      </c>
      <c r="AR22" s="286">
        <f t="shared" ref="AR22:AR23" si="41">SUM(J22,L22,N22,P22,R22,T22,V22,X22,Z22,AB22,AD22,AF22,AH22,AJ22,AL22,AN22,AP22)</f>
        <v>0.48000000000000004</v>
      </c>
      <c r="AS22" s="287">
        <f t="shared" ref="AS22:AS23" si="42">AR22*$H22</f>
        <v>57600.000000000007</v>
      </c>
      <c r="AT22" s="286">
        <f t="shared" ref="AT22:AT23" si="43">$G22-AR22</f>
        <v>0.52</v>
      </c>
      <c r="AU22" s="458">
        <f t="shared" ref="AU22:AU23" si="44">AT22*$H22</f>
        <v>62400</v>
      </c>
      <c r="AV22" s="496">
        <f t="shared" ref="AV22:AV23" si="45">AU22/I22</f>
        <v>0.52</v>
      </c>
    </row>
    <row r="23" spans="1:48" s="1" customFormat="1" ht="30" customHeight="1" thickBot="1" x14ac:dyDescent="0.25">
      <c r="A23"/>
      <c r="B23" s="283" t="s">
        <v>137</v>
      </c>
      <c r="C23" s="48" t="s">
        <v>80</v>
      </c>
      <c r="D23" s="49" t="s">
        <v>2139</v>
      </c>
      <c r="E23" s="50" t="s">
        <v>2140</v>
      </c>
      <c r="F23" s="51" t="s">
        <v>246</v>
      </c>
      <c r="G23" s="52">
        <v>1</v>
      </c>
      <c r="H23" s="53">
        <v>25000</v>
      </c>
      <c r="I23" s="284">
        <f>ROUND(H23*G23,2)</f>
        <v>25000</v>
      </c>
      <c r="J23" s="286"/>
      <c r="K23" s="287">
        <f t="shared" si="24"/>
        <v>0</v>
      </c>
      <c r="L23" s="286"/>
      <c r="M23" s="287">
        <f t="shared" si="25"/>
        <v>0</v>
      </c>
      <c r="N23" s="286"/>
      <c r="O23" s="287">
        <f t="shared" si="26"/>
        <v>0</v>
      </c>
      <c r="P23" s="286"/>
      <c r="Q23" s="287">
        <f t="shared" si="27"/>
        <v>0</v>
      </c>
      <c r="R23" s="286"/>
      <c r="S23" s="287">
        <f t="shared" si="28"/>
        <v>0</v>
      </c>
      <c r="T23" s="554">
        <v>0.08</v>
      </c>
      <c r="U23" s="555">
        <f t="shared" si="29"/>
        <v>2000</v>
      </c>
      <c r="V23" s="554">
        <v>0.08</v>
      </c>
      <c r="W23" s="555">
        <f t="shared" si="30"/>
        <v>2000</v>
      </c>
      <c r="X23" s="554">
        <v>0.08</v>
      </c>
      <c r="Y23" s="555">
        <f t="shared" si="31"/>
        <v>2000</v>
      </c>
      <c r="Z23" s="554">
        <v>0.08</v>
      </c>
      <c r="AA23" s="555">
        <f t="shared" si="32"/>
        <v>2000</v>
      </c>
      <c r="AB23" s="286">
        <v>0.08</v>
      </c>
      <c r="AC23" s="287">
        <f t="shared" si="33"/>
        <v>2000</v>
      </c>
      <c r="AD23" s="286">
        <v>0.08</v>
      </c>
      <c r="AE23" s="287">
        <f t="shared" si="34"/>
        <v>2000</v>
      </c>
      <c r="AF23" s="286"/>
      <c r="AG23" s="287">
        <f t="shared" si="35"/>
        <v>0</v>
      </c>
      <c r="AH23" s="286"/>
      <c r="AI23" s="287">
        <f t="shared" si="36"/>
        <v>0</v>
      </c>
      <c r="AJ23" s="286"/>
      <c r="AK23" s="287">
        <f t="shared" si="37"/>
        <v>0</v>
      </c>
      <c r="AL23" s="286"/>
      <c r="AM23" s="287">
        <f t="shared" si="38"/>
        <v>0</v>
      </c>
      <c r="AN23" s="286"/>
      <c r="AO23" s="287">
        <f t="shared" si="39"/>
        <v>0</v>
      </c>
      <c r="AP23" s="286"/>
      <c r="AQ23" s="287">
        <f t="shared" si="40"/>
        <v>0</v>
      </c>
      <c r="AR23" s="286">
        <f t="shared" si="41"/>
        <v>0.48000000000000004</v>
      </c>
      <c r="AS23" s="287">
        <f t="shared" si="42"/>
        <v>12000.000000000002</v>
      </c>
      <c r="AT23" s="286">
        <f t="shared" si="43"/>
        <v>0.52</v>
      </c>
      <c r="AU23" s="458">
        <f t="shared" si="44"/>
        <v>13000</v>
      </c>
      <c r="AV23" s="496">
        <f t="shared" si="45"/>
        <v>0.52</v>
      </c>
    </row>
    <row r="24" spans="1:48" s="1" customFormat="1" ht="30" customHeight="1" thickBot="1" x14ac:dyDescent="0.25">
      <c r="A24"/>
      <c r="B24" s="285"/>
      <c r="C24" s="219"/>
      <c r="D24" s="219"/>
      <c r="E24" s="219"/>
      <c r="F24" s="219"/>
      <c r="G24" s="219"/>
      <c r="H24" s="219"/>
      <c r="I24" s="208"/>
      <c r="J24" s="757" t="s">
        <v>2350</v>
      </c>
      <c r="K24" s="758"/>
      <c r="L24" s="761" t="s">
        <v>2351</v>
      </c>
      <c r="M24" s="758"/>
      <c r="N24" s="757" t="s">
        <v>2352</v>
      </c>
      <c r="O24" s="758"/>
      <c r="P24" s="757" t="s">
        <v>2353</v>
      </c>
      <c r="Q24" s="758"/>
      <c r="R24" s="757" t="s">
        <v>2354</v>
      </c>
      <c r="S24" s="758"/>
      <c r="T24" s="759" t="s">
        <v>2355</v>
      </c>
      <c r="U24" s="760"/>
      <c r="V24" s="759" t="s">
        <v>2356</v>
      </c>
      <c r="W24" s="760"/>
      <c r="X24" s="759" t="s">
        <v>2357</v>
      </c>
      <c r="Y24" s="760"/>
      <c r="Z24" s="759" t="s">
        <v>2358</v>
      </c>
      <c r="AA24" s="760"/>
      <c r="AB24" s="757" t="s">
        <v>2359</v>
      </c>
      <c r="AC24" s="758"/>
      <c r="AD24" s="757" t="s">
        <v>2360</v>
      </c>
      <c r="AE24" s="758"/>
      <c r="AF24" s="757" t="s">
        <v>2361</v>
      </c>
      <c r="AG24" s="758"/>
      <c r="AH24" s="757" t="s">
        <v>2362</v>
      </c>
      <c r="AI24" s="758"/>
      <c r="AJ24" s="757" t="s">
        <v>2363</v>
      </c>
      <c r="AK24" s="758"/>
      <c r="AL24" s="757" t="s">
        <v>2364</v>
      </c>
      <c r="AM24" s="758"/>
      <c r="AN24" s="757" t="s">
        <v>2365</v>
      </c>
      <c r="AO24" s="758"/>
      <c r="AP24" s="757" t="s">
        <v>2366</v>
      </c>
      <c r="AQ24" s="758"/>
      <c r="AR24" s="757" t="s">
        <v>2367</v>
      </c>
      <c r="AS24" s="758"/>
      <c r="AT24" s="757" t="s">
        <v>2368</v>
      </c>
      <c r="AU24" s="769"/>
      <c r="AV24" s="499" t="s">
        <v>2369</v>
      </c>
    </row>
    <row r="25" spans="1:48" s="1" customFormat="1" ht="30" customHeight="1" thickBot="1" x14ac:dyDescent="0.25">
      <c r="A25"/>
      <c r="B25" s="285"/>
      <c r="C25" s="219"/>
      <c r="D25" s="219"/>
      <c r="E25" s="219"/>
      <c r="F25" s="219"/>
      <c r="G25" s="219"/>
      <c r="H25" s="219"/>
      <c r="I25" s="208"/>
      <c r="J25" s="184" t="s">
        <v>66</v>
      </c>
      <c r="K25" s="185" t="s">
        <v>2370</v>
      </c>
      <c r="L25" s="184" t="s">
        <v>66</v>
      </c>
      <c r="M25" s="185" t="s">
        <v>2370</v>
      </c>
      <c r="N25" s="184" t="s">
        <v>66</v>
      </c>
      <c r="O25" s="185" t="s">
        <v>2370</v>
      </c>
      <c r="P25" s="184" t="s">
        <v>66</v>
      </c>
      <c r="Q25" s="185" t="s">
        <v>2370</v>
      </c>
      <c r="R25" s="184" t="s">
        <v>66</v>
      </c>
      <c r="S25" s="185" t="s">
        <v>2370</v>
      </c>
      <c r="T25" s="548" t="s">
        <v>66</v>
      </c>
      <c r="U25" s="549" t="s">
        <v>2370</v>
      </c>
      <c r="V25" s="548" t="s">
        <v>66</v>
      </c>
      <c r="W25" s="549" t="s">
        <v>2370</v>
      </c>
      <c r="X25" s="548" t="s">
        <v>66</v>
      </c>
      <c r="Y25" s="549" t="s">
        <v>2370</v>
      </c>
      <c r="Z25" s="548" t="s">
        <v>66</v>
      </c>
      <c r="AA25" s="549" t="s">
        <v>2370</v>
      </c>
      <c r="AB25" s="184" t="s">
        <v>66</v>
      </c>
      <c r="AC25" s="185" t="s">
        <v>2370</v>
      </c>
      <c r="AD25" s="184" t="s">
        <v>66</v>
      </c>
      <c r="AE25" s="185" t="s">
        <v>2370</v>
      </c>
      <c r="AF25" s="184" t="s">
        <v>66</v>
      </c>
      <c r="AG25" s="185" t="s">
        <v>2370</v>
      </c>
      <c r="AH25" s="184" t="s">
        <v>66</v>
      </c>
      <c r="AI25" s="185" t="s">
        <v>2370</v>
      </c>
      <c r="AJ25" s="184" t="s">
        <v>66</v>
      </c>
      <c r="AK25" s="185" t="s">
        <v>2370</v>
      </c>
      <c r="AL25" s="184" t="s">
        <v>66</v>
      </c>
      <c r="AM25" s="185" t="s">
        <v>2370</v>
      </c>
      <c r="AN25" s="184" t="s">
        <v>66</v>
      </c>
      <c r="AO25" s="185" t="s">
        <v>2370</v>
      </c>
      <c r="AP25" s="184" t="s">
        <v>66</v>
      </c>
      <c r="AQ25" s="185" t="s">
        <v>2370</v>
      </c>
      <c r="AR25" s="184" t="s">
        <v>66</v>
      </c>
      <c r="AS25" s="185" t="s">
        <v>2370</v>
      </c>
      <c r="AT25" s="184" t="s">
        <v>66</v>
      </c>
      <c r="AU25" s="448" t="s">
        <v>2370</v>
      </c>
      <c r="AV25" s="500"/>
    </row>
    <row r="26" spans="1:48" s="6" customFormat="1" ht="30" customHeight="1" thickBot="1" x14ac:dyDescent="0.35">
      <c r="A26"/>
      <c r="B26" s="242"/>
      <c r="C26" s="243" t="s">
        <v>26</v>
      </c>
      <c r="D26" s="247" t="s">
        <v>2142</v>
      </c>
      <c r="E26" s="247" t="s">
        <v>2143</v>
      </c>
      <c r="F26" s="42"/>
      <c r="G26" s="42"/>
      <c r="H26" s="245"/>
      <c r="I26" s="248">
        <f>BI144</f>
        <v>28000</v>
      </c>
      <c r="J26" s="188"/>
      <c r="K26" s="188">
        <f>K27+K28+K29</f>
        <v>0</v>
      </c>
      <c r="L26" s="188"/>
      <c r="M26" s="188">
        <f>M27+M28+M29</f>
        <v>0</v>
      </c>
      <c r="N26" s="188"/>
      <c r="O26" s="188">
        <f>O27+O28+O29</f>
        <v>0</v>
      </c>
      <c r="P26" s="188"/>
      <c r="Q26" s="188">
        <f>Q27+Q28+Q29</f>
        <v>0</v>
      </c>
      <c r="R26" s="188"/>
      <c r="S26" s="188">
        <f>S27+S28+S29</f>
        <v>0</v>
      </c>
      <c r="T26" s="551"/>
      <c r="U26" s="551">
        <f>U27+U28+U29</f>
        <v>18000</v>
      </c>
      <c r="V26" s="551"/>
      <c r="W26" s="551">
        <f>W27+W28+W29</f>
        <v>0</v>
      </c>
      <c r="X26" s="551"/>
      <c r="Y26" s="551">
        <f>Y27+Y28+Y29</f>
        <v>0</v>
      </c>
      <c r="Z26" s="551"/>
      <c r="AA26" s="551">
        <f>AA27+AA28+AA29</f>
        <v>0</v>
      </c>
      <c r="AB26" s="188"/>
      <c r="AC26" s="188">
        <f>AC27+AC28+AC29</f>
        <v>0</v>
      </c>
      <c r="AD26" s="188"/>
      <c r="AE26" s="188">
        <f>AE27+AE28+AE29</f>
        <v>0</v>
      </c>
      <c r="AF26" s="188"/>
      <c r="AG26" s="188">
        <f>AG27+AG28+AG29</f>
        <v>0</v>
      </c>
      <c r="AH26" s="188"/>
      <c r="AI26" s="188">
        <f>AI27+AI28+AI29</f>
        <v>0</v>
      </c>
      <c r="AJ26" s="188"/>
      <c r="AK26" s="188">
        <f>AK27+AK28+AK29</f>
        <v>0</v>
      </c>
      <c r="AL26" s="188"/>
      <c r="AM26" s="188">
        <f>AM27+AM28+AM29</f>
        <v>0</v>
      </c>
      <c r="AN26" s="188"/>
      <c r="AO26" s="188">
        <f>AO27+AO28+AO29</f>
        <v>0</v>
      </c>
      <c r="AP26" s="188"/>
      <c r="AQ26" s="188">
        <f>AQ27+AQ28+AQ29</f>
        <v>0</v>
      </c>
      <c r="AR26" s="188"/>
      <c r="AS26" s="188">
        <f>AS27+AS28+AS29</f>
        <v>18000</v>
      </c>
      <c r="AT26" s="188"/>
      <c r="AU26" s="447">
        <f>AU27+AU28+AU29</f>
        <v>10000</v>
      </c>
      <c r="AV26" s="475">
        <f t="shared" ref="AV26:AV29" si="46">AU26/I26</f>
        <v>0.35714285714285715</v>
      </c>
    </row>
    <row r="27" spans="1:48" s="1" customFormat="1" ht="30" customHeight="1" x14ac:dyDescent="0.2">
      <c r="A27"/>
      <c r="B27" s="283" t="s">
        <v>143</v>
      </c>
      <c r="C27" s="48" t="s">
        <v>80</v>
      </c>
      <c r="D27" s="49" t="s">
        <v>2144</v>
      </c>
      <c r="E27" s="50" t="s">
        <v>2145</v>
      </c>
      <c r="F27" s="51" t="s">
        <v>246</v>
      </c>
      <c r="G27" s="52">
        <v>1</v>
      </c>
      <c r="H27" s="53">
        <v>8000</v>
      </c>
      <c r="I27" s="284">
        <f>ROUND(H27*G27,2)</f>
        <v>8000</v>
      </c>
      <c r="J27" s="286"/>
      <c r="K27" s="287">
        <f t="shared" ref="K27:K29" si="47">ROUND(J27*$H27,2)</f>
        <v>0</v>
      </c>
      <c r="L27" s="286"/>
      <c r="M27" s="287">
        <f t="shared" ref="M27:M29" si="48">ROUND(L27*$H27,2)</f>
        <v>0</v>
      </c>
      <c r="N27" s="286"/>
      <c r="O27" s="287">
        <f t="shared" ref="O27:O29" si="49">ROUND(N27*$H27,2)</f>
        <v>0</v>
      </c>
      <c r="P27" s="286"/>
      <c r="Q27" s="287">
        <f t="shared" ref="Q27:Q29" si="50">ROUND(P27*$H27,2)</f>
        <v>0</v>
      </c>
      <c r="R27" s="286"/>
      <c r="S27" s="287">
        <f t="shared" ref="S27:S29" si="51">ROUND(R27*$H27,2)</f>
        <v>0</v>
      </c>
      <c r="T27" s="554">
        <v>1</v>
      </c>
      <c r="U27" s="555">
        <f t="shared" ref="U27:U29" si="52">ROUND(T27*$H27,2)</f>
        <v>8000</v>
      </c>
      <c r="V27" s="554"/>
      <c r="W27" s="555">
        <f t="shared" ref="W27:W29" si="53">ROUND(V27*$H27,2)</f>
        <v>0</v>
      </c>
      <c r="X27" s="554"/>
      <c r="Y27" s="555">
        <f t="shared" ref="Y27:Y29" si="54">ROUND(X27*$H27,2)</f>
        <v>0</v>
      </c>
      <c r="Z27" s="554"/>
      <c r="AA27" s="555">
        <f t="shared" ref="AA27:AA29" si="55">ROUND(Z27*$H27,2)</f>
        <v>0</v>
      </c>
      <c r="AB27" s="286"/>
      <c r="AC27" s="287">
        <f t="shared" ref="AC27:AC29" si="56">ROUND(AB27*$H27,2)</f>
        <v>0</v>
      </c>
      <c r="AD27" s="286"/>
      <c r="AE27" s="287">
        <f t="shared" ref="AE27:AE29" si="57">ROUND(AD27*$H27,2)</f>
        <v>0</v>
      </c>
      <c r="AF27" s="286"/>
      <c r="AG27" s="287">
        <f t="shared" ref="AG27:AG29" si="58">ROUND(AF27*$H27,2)</f>
        <v>0</v>
      </c>
      <c r="AH27" s="286"/>
      <c r="AI27" s="287">
        <f t="shared" ref="AI27:AI29" si="59">ROUND(AH27*$H27,2)</f>
        <v>0</v>
      </c>
      <c r="AJ27" s="286"/>
      <c r="AK27" s="287">
        <f t="shared" ref="AK27:AK29" si="60">ROUND(AJ27*$H27,2)</f>
        <v>0</v>
      </c>
      <c r="AL27" s="286"/>
      <c r="AM27" s="287">
        <f t="shared" ref="AM27:AM29" si="61">ROUND(AL27*$H27,2)</f>
        <v>0</v>
      </c>
      <c r="AN27" s="286"/>
      <c r="AO27" s="287">
        <f t="shared" ref="AO27:AO29" si="62">ROUND(AN27*$H27,2)</f>
        <v>0</v>
      </c>
      <c r="AP27" s="286"/>
      <c r="AQ27" s="287">
        <f t="shared" ref="AQ27:AQ29" si="63">ROUND(AP27*$H27,2)</f>
        <v>0</v>
      </c>
      <c r="AR27" s="286">
        <f t="shared" ref="AR27:AR29" si="64">SUM(J27,L27,N27,P27,R27,T27,V27,X27,Z27,AB27,AD27,AF27,AH27,AJ27,AL27,AN27,AP27)</f>
        <v>1</v>
      </c>
      <c r="AS27" s="287">
        <f t="shared" ref="AS27:AS29" si="65">AR27*$H27</f>
        <v>8000</v>
      </c>
      <c r="AT27" s="286">
        <f t="shared" ref="AT27:AT29" si="66">$G27-AR27</f>
        <v>0</v>
      </c>
      <c r="AU27" s="458">
        <f t="shared" ref="AU27:AU29" si="67">AT27*$H27</f>
        <v>0</v>
      </c>
      <c r="AV27" s="496">
        <f t="shared" si="46"/>
        <v>0</v>
      </c>
    </row>
    <row r="28" spans="1:48" s="1" customFormat="1" ht="30" customHeight="1" x14ac:dyDescent="0.2">
      <c r="A28"/>
      <c r="B28" s="283" t="s">
        <v>150</v>
      </c>
      <c r="C28" s="48" t="s">
        <v>80</v>
      </c>
      <c r="D28" s="49" t="s">
        <v>2147</v>
      </c>
      <c r="E28" s="50" t="s">
        <v>2148</v>
      </c>
      <c r="F28" s="51" t="s">
        <v>246</v>
      </c>
      <c r="G28" s="52">
        <v>1</v>
      </c>
      <c r="H28" s="53">
        <v>10000</v>
      </c>
      <c r="I28" s="284">
        <f>ROUND(H28*G28,2)</f>
        <v>10000</v>
      </c>
      <c r="J28" s="286"/>
      <c r="K28" s="287">
        <f t="shared" si="47"/>
        <v>0</v>
      </c>
      <c r="L28" s="286"/>
      <c r="M28" s="287">
        <f t="shared" si="48"/>
        <v>0</v>
      </c>
      <c r="N28" s="286"/>
      <c r="O28" s="287">
        <f t="shared" si="49"/>
        <v>0</v>
      </c>
      <c r="P28" s="286"/>
      <c r="Q28" s="287">
        <f t="shared" si="50"/>
        <v>0</v>
      </c>
      <c r="R28" s="286"/>
      <c r="S28" s="287">
        <f t="shared" si="51"/>
        <v>0</v>
      </c>
      <c r="T28" s="554">
        <v>1</v>
      </c>
      <c r="U28" s="555">
        <f t="shared" si="52"/>
        <v>10000</v>
      </c>
      <c r="V28" s="554"/>
      <c r="W28" s="555">
        <f t="shared" si="53"/>
        <v>0</v>
      </c>
      <c r="X28" s="554"/>
      <c r="Y28" s="555">
        <f t="shared" si="54"/>
        <v>0</v>
      </c>
      <c r="Z28" s="554"/>
      <c r="AA28" s="555">
        <f t="shared" si="55"/>
        <v>0</v>
      </c>
      <c r="AB28" s="286"/>
      <c r="AC28" s="287">
        <f t="shared" si="56"/>
        <v>0</v>
      </c>
      <c r="AD28" s="286"/>
      <c r="AE28" s="287">
        <f t="shared" si="57"/>
        <v>0</v>
      </c>
      <c r="AF28" s="286"/>
      <c r="AG28" s="287">
        <f t="shared" si="58"/>
        <v>0</v>
      </c>
      <c r="AH28" s="286"/>
      <c r="AI28" s="287">
        <f t="shared" si="59"/>
        <v>0</v>
      </c>
      <c r="AJ28" s="286"/>
      <c r="AK28" s="287">
        <f t="shared" si="60"/>
        <v>0</v>
      </c>
      <c r="AL28" s="286"/>
      <c r="AM28" s="287">
        <f t="shared" si="61"/>
        <v>0</v>
      </c>
      <c r="AN28" s="286"/>
      <c r="AO28" s="287">
        <f t="shared" si="62"/>
        <v>0</v>
      </c>
      <c r="AP28" s="286"/>
      <c r="AQ28" s="287">
        <f t="shared" si="63"/>
        <v>0</v>
      </c>
      <c r="AR28" s="286">
        <f t="shared" si="64"/>
        <v>1</v>
      </c>
      <c r="AS28" s="287">
        <f t="shared" si="65"/>
        <v>10000</v>
      </c>
      <c r="AT28" s="286">
        <f t="shared" si="66"/>
        <v>0</v>
      </c>
      <c r="AU28" s="458">
        <f t="shared" si="67"/>
        <v>0</v>
      </c>
      <c r="AV28" s="496">
        <f t="shared" si="46"/>
        <v>0</v>
      </c>
    </row>
    <row r="29" spans="1:48" s="1" customFormat="1" ht="30" customHeight="1" thickBot="1" x14ac:dyDescent="0.25">
      <c r="A29"/>
      <c r="B29" s="283" t="s">
        <v>155</v>
      </c>
      <c r="C29" s="48" t="s">
        <v>80</v>
      </c>
      <c r="D29" s="49" t="s">
        <v>2150</v>
      </c>
      <c r="E29" s="50" t="s">
        <v>2151</v>
      </c>
      <c r="F29" s="51" t="s">
        <v>246</v>
      </c>
      <c r="G29" s="52">
        <v>1</v>
      </c>
      <c r="H29" s="53">
        <v>10000</v>
      </c>
      <c r="I29" s="284">
        <f>ROUND(H29*G29,2)</f>
        <v>10000</v>
      </c>
      <c r="J29" s="286"/>
      <c r="K29" s="287">
        <f t="shared" si="47"/>
        <v>0</v>
      </c>
      <c r="L29" s="286"/>
      <c r="M29" s="287">
        <f t="shared" si="48"/>
        <v>0</v>
      </c>
      <c r="N29" s="286"/>
      <c r="O29" s="287">
        <f t="shared" si="49"/>
        <v>0</v>
      </c>
      <c r="P29" s="286"/>
      <c r="Q29" s="287">
        <f t="shared" si="50"/>
        <v>0</v>
      </c>
      <c r="R29" s="286"/>
      <c r="S29" s="287">
        <f t="shared" si="51"/>
        <v>0</v>
      </c>
      <c r="T29" s="554"/>
      <c r="U29" s="555">
        <f t="shared" si="52"/>
        <v>0</v>
      </c>
      <c r="V29" s="554"/>
      <c r="W29" s="555">
        <f t="shared" si="53"/>
        <v>0</v>
      </c>
      <c r="X29" s="554"/>
      <c r="Y29" s="555">
        <f t="shared" si="54"/>
        <v>0</v>
      </c>
      <c r="Z29" s="554"/>
      <c r="AA29" s="555">
        <f t="shared" si="55"/>
        <v>0</v>
      </c>
      <c r="AB29" s="286"/>
      <c r="AC29" s="287">
        <f t="shared" si="56"/>
        <v>0</v>
      </c>
      <c r="AD29" s="286"/>
      <c r="AE29" s="287">
        <f t="shared" si="57"/>
        <v>0</v>
      </c>
      <c r="AF29" s="286"/>
      <c r="AG29" s="287">
        <f t="shared" si="58"/>
        <v>0</v>
      </c>
      <c r="AH29" s="286"/>
      <c r="AI29" s="287">
        <f t="shared" si="59"/>
        <v>0</v>
      </c>
      <c r="AJ29" s="286"/>
      <c r="AK29" s="287">
        <f t="shared" si="60"/>
        <v>0</v>
      </c>
      <c r="AL29" s="286"/>
      <c r="AM29" s="287">
        <f t="shared" si="61"/>
        <v>0</v>
      </c>
      <c r="AN29" s="286"/>
      <c r="AO29" s="287">
        <f t="shared" si="62"/>
        <v>0</v>
      </c>
      <c r="AP29" s="286"/>
      <c r="AQ29" s="287">
        <f t="shared" si="63"/>
        <v>0</v>
      </c>
      <c r="AR29" s="286">
        <f t="shared" si="64"/>
        <v>0</v>
      </c>
      <c r="AS29" s="287">
        <f t="shared" si="65"/>
        <v>0</v>
      </c>
      <c r="AT29" s="286">
        <f t="shared" si="66"/>
        <v>1</v>
      </c>
      <c r="AU29" s="458">
        <f t="shared" si="67"/>
        <v>10000</v>
      </c>
      <c r="AV29" s="496">
        <f t="shared" si="46"/>
        <v>1</v>
      </c>
    </row>
    <row r="30" spans="1:48" s="1" customFormat="1" ht="30" customHeight="1" thickBot="1" x14ac:dyDescent="0.25">
      <c r="A30"/>
      <c r="B30" s="285"/>
      <c r="C30" s="219"/>
      <c r="D30" s="219"/>
      <c r="E30" s="219"/>
      <c r="F30" s="219"/>
      <c r="G30" s="219"/>
      <c r="H30" s="219"/>
      <c r="I30" s="208"/>
      <c r="J30" s="757" t="s">
        <v>2350</v>
      </c>
      <c r="K30" s="758"/>
      <c r="L30" s="761" t="s">
        <v>2351</v>
      </c>
      <c r="M30" s="758"/>
      <c r="N30" s="757" t="s">
        <v>2352</v>
      </c>
      <c r="O30" s="758"/>
      <c r="P30" s="757" t="s">
        <v>2353</v>
      </c>
      <c r="Q30" s="758"/>
      <c r="R30" s="757" t="s">
        <v>2354</v>
      </c>
      <c r="S30" s="758"/>
      <c r="T30" s="759" t="s">
        <v>2355</v>
      </c>
      <c r="U30" s="760"/>
      <c r="V30" s="759" t="s">
        <v>2356</v>
      </c>
      <c r="W30" s="760"/>
      <c r="X30" s="759" t="s">
        <v>2357</v>
      </c>
      <c r="Y30" s="760"/>
      <c r="Z30" s="759" t="s">
        <v>2358</v>
      </c>
      <c r="AA30" s="760"/>
      <c r="AB30" s="757" t="s">
        <v>2359</v>
      </c>
      <c r="AC30" s="758"/>
      <c r="AD30" s="757" t="s">
        <v>2360</v>
      </c>
      <c r="AE30" s="758"/>
      <c r="AF30" s="757" t="s">
        <v>2361</v>
      </c>
      <c r="AG30" s="758"/>
      <c r="AH30" s="757" t="s">
        <v>2362</v>
      </c>
      <c r="AI30" s="758"/>
      <c r="AJ30" s="757" t="s">
        <v>2363</v>
      </c>
      <c r="AK30" s="758"/>
      <c r="AL30" s="757" t="s">
        <v>2364</v>
      </c>
      <c r="AM30" s="758"/>
      <c r="AN30" s="757" t="s">
        <v>2365</v>
      </c>
      <c r="AO30" s="758"/>
      <c r="AP30" s="757" t="s">
        <v>2366</v>
      </c>
      <c r="AQ30" s="758"/>
      <c r="AR30" s="757" t="s">
        <v>2367</v>
      </c>
      <c r="AS30" s="758"/>
      <c r="AT30" s="757" t="s">
        <v>2368</v>
      </c>
      <c r="AU30" s="769"/>
      <c r="AV30" s="499" t="s">
        <v>2369</v>
      </c>
    </row>
    <row r="31" spans="1:48" s="1" customFormat="1" ht="30" customHeight="1" thickBot="1" x14ac:dyDescent="0.25">
      <c r="A31"/>
      <c r="B31" s="285"/>
      <c r="C31" s="219"/>
      <c r="D31" s="219"/>
      <c r="E31" s="219"/>
      <c r="F31" s="219"/>
      <c r="G31" s="219"/>
      <c r="H31" s="219"/>
      <c r="I31" s="208"/>
      <c r="J31" s="184" t="s">
        <v>66</v>
      </c>
      <c r="K31" s="185" t="s">
        <v>2370</v>
      </c>
      <c r="L31" s="184" t="s">
        <v>66</v>
      </c>
      <c r="M31" s="185" t="s">
        <v>2370</v>
      </c>
      <c r="N31" s="184" t="s">
        <v>66</v>
      </c>
      <c r="O31" s="185" t="s">
        <v>2370</v>
      </c>
      <c r="P31" s="184" t="s">
        <v>66</v>
      </c>
      <c r="Q31" s="185" t="s">
        <v>2370</v>
      </c>
      <c r="R31" s="184" t="s">
        <v>66</v>
      </c>
      <c r="S31" s="185" t="s">
        <v>2370</v>
      </c>
      <c r="T31" s="548" t="s">
        <v>66</v>
      </c>
      <c r="U31" s="549" t="s">
        <v>2370</v>
      </c>
      <c r="V31" s="548" t="s">
        <v>66</v>
      </c>
      <c r="W31" s="549" t="s">
        <v>2370</v>
      </c>
      <c r="X31" s="548" t="s">
        <v>66</v>
      </c>
      <c r="Y31" s="549" t="s">
        <v>2370</v>
      </c>
      <c r="Z31" s="548" t="s">
        <v>66</v>
      </c>
      <c r="AA31" s="549" t="s">
        <v>2370</v>
      </c>
      <c r="AB31" s="184" t="s">
        <v>66</v>
      </c>
      <c r="AC31" s="185" t="s">
        <v>2370</v>
      </c>
      <c r="AD31" s="184" t="s">
        <v>66</v>
      </c>
      <c r="AE31" s="185" t="s">
        <v>2370</v>
      </c>
      <c r="AF31" s="184" t="s">
        <v>66</v>
      </c>
      <c r="AG31" s="185" t="s">
        <v>2370</v>
      </c>
      <c r="AH31" s="184" t="s">
        <v>66</v>
      </c>
      <c r="AI31" s="185" t="s">
        <v>2370</v>
      </c>
      <c r="AJ31" s="184" t="s">
        <v>66</v>
      </c>
      <c r="AK31" s="185" t="s">
        <v>2370</v>
      </c>
      <c r="AL31" s="184" t="s">
        <v>66</v>
      </c>
      <c r="AM31" s="185" t="s">
        <v>2370</v>
      </c>
      <c r="AN31" s="184" t="s">
        <v>66</v>
      </c>
      <c r="AO31" s="185" t="s">
        <v>2370</v>
      </c>
      <c r="AP31" s="184" t="s">
        <v>66</v>
      </c>
      <c r="AQ31" s="185" t="s">
        <v>2370</v>
      </c>
      <c r="AR31" s="184" t="s">
        <v>66</v>
      </c>
      <c r="AS31" s="185" t="s">
        <v>2370</v>
      </c>
      <c r="AT31" s="184" t="s">
        <v>66</v>
      </c>
      <c r="AU31" s="448" t="s">
        <v>2370</v>
      </c>
      <c r="AV31" s="500"/>
    </row>
    <row r="32" spans="1:48" ht="30" customHeight="1" thickBot="1" x14ac:dyDescent="0.35">
      <c r="B32" s="242"/>
      <c r="C32" s="243" t="s">
        <v>26</v>
      </c>
      <c r="D32" s="247" t="s">
        <v>2153</v>
      </c>
      <c r="E32" s="247" t="s">
        <v>2154</v>
      </c>
      <c r="F32" s="42"/>
      <c r="G32" s="42"/>
      <c r="H32" s="245"/>
      <c r="I32" s="248">
        <f>BI148</f>
        <v>79500</v>
      </c>
      <c r="J32" s="188"/>
      <c r="K32" s="188">
        <f>K33+K34+K35+K36</f>
        <v>0</v>
      </c>
      <c r="L32" s="188"/>
      <c r="M32" s="188">
        <f>M33+M34+M35+M36</f>
        <v>0</v>
      </c>
      <c r="N32" s="188"/>
      <c r="O32" s="188">
        <f>O33+O34+O35+O36</f>
        <v>0</v>
      </c>
      <c r="P32" s="188"/>
      <c r="Q32" s="188">
        <f>Q33+Q34+Q35+Q36</f>
        <v>0</v>
      </c>
      <c r="R32" s="188"/>
      <c r="S32" s="188">
        <f>S33+S34+S35+S36</f>
        <v>0</v>
      </c>
      <c r="T32" s="551"/>
      <c r="U32" s="551">
        <f>U33+U34+U35+U36</f>
        <v>0</v>
      </c>
      <c r="V32" s="551"/>
      <c r="W32" s="551">
        <f>W33+W34+W35+W36</f>
        <v>0</v>
      </c>
      <c r="X32" s="551"/>
      <c r="Y32" s="551">
        <f>Y33+Y34+Y35+Y36</f>
        <v>0</v>
      </c>
      <c r="Z32" s="551"/>
      <c r="AA32" s="551">
        <f>AA33+AA34+AA35+AA36</f>
        <v>0</v>
      </c>
      <c r="AB32" s="188"/>
      <c r="AC32" s="188">
        <f>AC33+AC34+AC35+AC36</f>
        <v>0</v>
      </c>
      <c r="AD32" s="188"/>
      <c r="AE32" s="188">
        <f>AE33+AE34+AE35+AE36</f>
        <v>0</v>
      </c>
      <c r="AF32" s="188"/>
      <c r="AG32" s="188">
        <f>AG33+AG34+AG35+AG36</f>
        <v>0</v>
      </c>
      <c r="AH32" s="188"/>
      <c r="AI32" s="188">
        <f>AI33+AI34+AI35+AI36</f>
        <v>0</v>
      </c>
      <c r="AJ32" s="188"/>
      <c r="AK32" s="188">
        <f>AK33+AK34+AK35+AK36</f>
        <v>0</v>
      </c>
      <c r="AL32" s="188"/>
      <c r="AM32" s="188">
        <f>AM33+AM34+AM35+AM36</f>
        <v>0</v>
      </c>
      <c r="AN32" s="188"/>
      <c r="AO32" s="188">
        <f>AO33+AO34+AO35+AO36</f>
        <v>0</v>
      </c>
      <c r="AP32" s="188"/>
      <c r="AQ32" s="188">
        <f>AQ33+AQ34+AQ35+AQ36</f>
        <v>0</v>
      </c>
      <c r="AR32" s="188"/>
      <c r="AS32" s="188">
        <f>AS33+AS34+AS35+AS36</f>
        <v>0</v>
      </c>
      <c r="AT32" s="188"/>
      <c r="AU32" s="447">
        <f>AU33+AU34+AU35+AU36</f>
        <v>79500</v>
      </c>
      <c r="AV32" s="475">
        <f t="shared" ref="AV32:AV36" si="68">AU32/I32</f>
        <v>1</v>
      </c>
    </row>
    <row r="33" spans="2:48" ht="30" customHeight="1" x14ac:dyDescent="0.2">
      <c r="B33" s="283" t="s">
        <v>163</v>
      </c>
      <c r="C33" s="48" t="s">
        <v>80</v>
      </c>
      <c r="D33" s="49" t="s">
        <v>2155</v>
      </c>
      <c r="E33" s="50" t="s">
        <v>2156</v>
      </c>
      <c r="F33" s="51" t="s">
        <v>246</v>
      </c>
      <c r="G33" s="52">
        <v>1</v>
      </c>
      <c r="H33" s="53">
        <v>23000</v>
      </c>
      <c r="I33" s="284">
        <f>ROUND(H33*G33,2)</f>
        <v>23000</v>
      </c>
      <c r="J33" s="286"/>
      <c r="K33" s="287">
        <f t="shared" ref="K33:K36" si="69">ROUND(J33*$H33,2)</f>
        <v>0</v>
      </c>
      <c r="L33" s="286"/>
      <c r="M33" s="287">
        <f t="shared" ref="M33:M36" si="70">ROUND(L33*$H33,2)</f>
        <v>0</v>
      </c>
      <c r="N33" s="286"/>
      <c r="O33" s="287">
        <f t="shared" ref="O33:O36" si="71">ROUND(N33*$H33,2)</f>
        <v>0</v>
      </c>
      <c r="P33" s="286"/>
      <c r="Q33" s="287">
        <f t="shared" ref="Q33:Q36" si="72">ROUND(P33*$H33,2)</f>
        <v>0</v>
      </c>
      <c r="R33" s="286"/>
      <c r="S33" s="287">
        <f t="shared" ref="S33:S36" si="73">ROUND(R33*$H33,2)</f>
        <v>0</v>
      </c>
      <c r="T33" s="554"/>
      <c r="U33" s="555">
        <f t="shared" ref="U33:U36" si="74">ROUND(T33*$H33,2)</f>
        <v>0</v>
      </c>
      <c r="V33" s="554"/>
      <c r="W33" s="555">
        <f t="shared" ref="W33:W36" si="75">ROUND(V33*$H33,2)</f>
        <v>0</v>
      </c>
      <c r="X33" s="554"/>
      <c r="Y33" s="555">
        <f t="shared" ref="Y33:Y36" si="76">ROUND(X33*$H33,2)</f>
        <v>0</v>
      </c>
      <c r="Z33" s="554"/>
      <c r="AA33" s="555">
        <f t="shared" ref="AA33:AA36" si="77">ROUND(Z33*$H33,2)</f>
        <v>0</v>
      </c>
      <c r="AB33" s="286"/>
      <c r="AC33" s="287">
        <f t="shared" ref="AC33:AC36" si="78">ROUND(AB33*$H33,2)</f>
        <v>0</v>
      </c>
      <c r="AD33" s="286"/>
      <c r="AE33" s="287">
        <f t="shared" ref="AE33:AE36" si="79">ROUND(AD33*$H33,2)</f>
        <v>0</v>
      </c>
      <c r="AF33" s="286"/>
      <c r="AG33" s="287">
        <f t="shared" ref="AG33:AG36" si="80">ROUND(AF33*$H33,2)</f>
        <v>0</v>
      </c>
      <c r="AH33" s="286"/>
      <c r="AI33" s="287">
        <f t="shared" ref="AI33:AI36" si="81">ROUND(AH33*$H33,2)</f>
        <v>0</v>
      </c>
      <c r="AJ33" s="286"/>
      <c r="AK33" s="287">
        <f t="shared" ref="AK33:AK36" si="82">ROUND(AJ33*$H33,2)</f>
        <v>0</v>
      </c>
      <c r="AL33" s="286"/>
      <c r="AM33" s="287">
        <f t="shared" ref="AM33:AM36" si="83">ROUND(AL33*$H33,2)</f>
        <v>0</v>
      </c>
      <c r="AN33" s="286"/>
      <c r="AO33" s="287">
        <f t="shared" ref="AO33:AO36" si="84">ROUND(AN33*$H33,2)</f>
        <v>0</v>
      </c>
      <c r="AP33" s="286"/>
      <c r="AQ33" s="287">
        <f t="shared" ref="AQ33:AQ36" si="85">ROUND(AP33*$H33,2)</f>
        <v>0</v>
      </c>
      <c r="AR33" s="286">
        <f t="shared" ref="AR33:AR36" si="86">SUM(J33,L33,N33,P33,R33,T33,V33,X33,Z33,AB33,AD33,AF33,AH33,AJ33,AL33,AN33,AP33)</f>
        <v>0</v>
      </c>
      <c r="AS33" s="287">
        <f t="shared" ref="AS33:AS36" si="87">AR33*$H33</f>
        <v>0</v>
      </c>
      <c r="AT33" s="286">
        <f t="shared" ref="AT33:AT36" si="88">$G33-AR33</f>
        <v>1</v>
      </c>
      <c r="AU33" s="458">
        <f t="shared" ref="AU33:AU36" si="89">AT33*$H33</f>
        <v>23000</v>
      </c>
      <c r="AV33" s="496">
        <f t="shared" si="68"/>
        <v>1</v>
      </c>
    </row>
    <row r="34" spans="2:48" ht="30" customHeight="1" x14ac:dyDescent="0.2">
      <c r="B34" s="283" t="s">
        <v>170</v>
      </c>
      <c r="C34" s="48" t="s">
        <v>80</v>
      </c>
      <c r="D34" s="49" t="s">
        <v>2158</v>
      </c>
      <c r="E34" s="50" t="s">
        <v>2159</v>
      </c>
      <c r="F34" s="51" t="s">
        <v>246</v>
      </c>
      <c r="G34" s="52">
        <v>1</v>
      </c>
      <c r="H34" s="53">
        <v>11500</v>
      </c>
      <c r="I34" s="284">
        <f>ROUND(H34*G34,2)</f>
        <v>11500</v>
      </c>
      <c r="J34" s="286"/>
      <c r="K34" s="287">
        <f t="shared" si="69"/>
        <v>0</v>
      </c>
      <c r="L34" s="286"/>
      <c r="M34" s="287">
        <f t="shared" si="70"/>
        <v>0</v>
      </c>
      <c r="N34" s="286"/>
      <c r="O34" s="287">
        <f t="shared" si="71"/>
        <v>0</v>
      </c>
      <c r="P34" s="286"/>
      <c r="Q34" s="287">
        <f t="shared" si="72"/>
        <v>0</v>
      </c>
      <c r="R34" s="286"/>
      <c r="S34" s="287">
        <f t="shared" si="73"/>
        <v>0</v>
      </c>
      <c r="T34" s="554"/>
      <c r="U34" s="555">
        <f t="shared" si="74"/>
        <v>0</v>
      </c>
      <c r="V34" s="554"/>
      <c r="W34" s="555">
        <f t="shared" si="75"/>
        <v>0</v>
      </c>
      <c r="X34" s="554"/>
      <c r="Y34" s="555">
        <f t="shared" si="76"/>
        <v>0</v>
      </c>
      <c r="Z34" s="554"/>
      <c r="AA34" s="555">
        <f t="shared" si="77"/>
        <v>0</v>
      </c>
      <c r="AB34" s="286"/>
      <c r="AC34" s="287">
        <f t="shared" si="78"/>
        <v>0</v>
      </c>
      <c r="AD34" s="286"/>
      <c r="AE34" s="287">
        <f t="shared" si="79"/>
        <v>0</v>
      </c>
      <c r="AF34" s="286"/>
      <c r="AG34" s="287">
        <f t="shared" si="80"/>
        <v>0</v>
      </c>
      <c r="AH34" s="286"/>
      <c r="AI34" s="287">
        <f t="shared" si="81"/>
        <v>0</v>
      </c>
      <c r="AJ34" s="286"/>
      <c r="AK34" s="287">
        <f t="shared" si="82"/>
        <v>0</v>
      </c>
      <c r="AL34" s="286"/>
      <c r="AM34" s="287">
        <f t="shared" si="83"/>
        <v>0</v>
      </c>
      <c r="AN34" s="286"/>
      <c r="AO34" s="287">
        <f t="shared" si="84"/>
        <v>0</v>
      </c>
      <c r="AP34" s="286"/>
      <c r="AQ34" s="287">
        <f t="shared" si="85"/>
        <v>0</v>
      </c>
      <c r="AR34" s="286">
        <f t="shared" si="86"/>
        <v>0</v>
      </c>
      <c r="AS34" s="287">
        <f t="shared" si="87"/>
        <v>0</v>
      </c>
      <c r="AT34" s="286">
        <f t="shared" si="88"/>
        <v>1</v>
      </c>
      <c r="AU34" s="458">
        <f t="shared" si="89"/>
        <v>11500</v>
      </c>
      <c r="AV34" s="496">
        <f t="shared" si="68"/>
        <v>1</v>
      </c>
    </row>
    <row r="35" spans="2:48" ht="30" customHeight="1" x14ac:dyDescent="0.2">
      <c r="B35" s="283" t="s">
        <v>2</v>
      </c>
      <c r="C35" s="48" t="s">
        <v>80</v>
      </c>
      <c r="D35" s="49" t="s">
        <v>2161</v>
      </c>
      <c r="E35" s="50" t="s">
        <v>2345</v>
      </c>
      <c r="F35" s="51" t="s">
        <v>246</v>
      </c>
      <c r="G35" s="52">
        <v>1</v>
      </c>
      <c r="H35" s="53">
        <v>20000</v>
      </c>
      <c r="I35" s="284">
        <f>ROUND(H35*G35,2)</f>
        <v>20000</v>
      </c>
      <c r="J35" s="286"/>
      <c r="K35" s="287">
        <f t="shared" si="69"/>
        <v>0</v>
      </c>
      <c r="L35" s="286"/>
      <c r="M35" s="287">
        <f t="shared" si="70"/>
        <v>0</v>
      </c>
      <c r="N35" s="286"/>
      <c r="O35" s="287">
        <f t="shared" si="71"/>
        <v>0</v>
      </c>
      <c r="P35" s="286"/>
      <c r="Q35" s="287">
        <f t="shared" si="72"/>
        <v>0</v>
      </c>
      <c r="R35" s="286"/>
      <c r="S35" s="287">
        <f t="shared" si="73"/>
        <v>0</v>
      </c>
      <c r="T35" s="554"/>
      <c r="U35" s="555">
        <f t="shared" si="74"/>
        <v>0</v>
      </c>
      <c r="V35" s="554"/>
      <c r="W35" s="555">
        <f t="shared" si="75"/>
        <v>0</v>
      </c>
      <c r="X35" s="554"/>
      <c r="Y35" s="555">
        <f t="shared" si="76"/>
        <v>0</v>
      </c>
      <c r="Z35" s="554"/>
      <c r="AA35" s="555">
        <f t="shared" si="77"/>
        <v>0</v>
      </c>
      <c r="AB35" s="286"/>
      <c r="AC35" s="287">
        <f t="shared" si="78"/>
        <v>0</v>
      </c>
      <c r="AD35" s="286"/>
      <c r="AE35" s="287">
        <f t="shared" si="79"/>
        <v>0</v>
      </c>
      <c r="AF35" s="286"/>
      <c r="AG35" s="287">
        <f t="shared" si="80"/>
        <v>0</v>
      </c>
      <c r="AH35" s="286"/>
      <c r="AI35" s="287">
        <f t="shared" si="81"/>
        <v>0</v>
      </c>
      <c r="AJ35" s="286"/>
      <c r="AK35" s="287">
        <f t="shared" si="82"/>
        <v>0</v>
      </c>
      <c r="AL35" s="286"/>
      <c r="AM35" s="287">
        <f t="shared" si="83"/>
        <v>0</v>
      </c>
      <c r="AN35" s="286"/>
      <c r="AO35" s="287">
        <f t="shared" si="84"/>
        <v>0</v>
      </c>
      <c r="AP35" s="286"/>
      <c r="AQ35" s="287">
        <f t="shared" si="85"/>
        <v>0</v>
      </c>
      <c r="AR35" s="286">
        <f t="shared" si="86"/>
        <v>0</v>
      </c>
      <c r="AS35" s="287">
        <f t="shared" si="87"/>
        <v>0</v>
      </c>
      <c r="AT35" s="286">
        <f t="shared" si="88"/>
        <v>1</v>
      </c>
      <c r="AU35" s="458">
        <f t="shared" si="89"/>
        <v>20000</v>
      </c>
      <c r="AV35" s="496">
        <f t="shared" si="68"/>
        <v>1</v>
      </c>
    </row>
    <row r="36" spans="2:48" ht="30" customHeight="1" x14ac:dyDescent="0.2">
      <c r="B36" s="283" t="s">
        <v>180</v>
      </c>
      <c r="C36" s="48" t="s">
        <v>80</v>
      </c>
      <c r="D36" s="49" t="s">
        <v>2163</v>
      </c>
      <c r="E36" s="50" t="s">
        <v>2164</v>
      </c>
      <c r="F36" s="51" t="s">
        <v>246</v>
      </c>
      <c r="G36" s="52">
        <v>1</v>
      </c>
      <c r="H36" s="53">
        <v>25000</v>
      </c>
      <c r="I36" s="284">
        <f>ROUND(H36*G36,2)</f>
        <v>25000</v>
      </c>
      <c r="J36" s="286"/>
      <c r="K36" s="287">
        <f t="shared" si="69"/>
        <v>0</v>
      </c>
      <c r="L36" s="286"/>
      <c r="M36" s="287">
        <f t="shared" si="70"/>
        <v>0</v>
      </c>
      <c r="N36" s="286"/>
      <c r="O36" s="287">
        <f t="shared" si="71"/>
        <v>0</v>
      </c>
      <c r="P36" s="286"/>
      <c r="Q36" s="287">
        <f t="shared" si="72"/>
        <v>0</v>
      </c>
      <c r="R36" s="286"/>
      <c r="S36" s="287">
        <f t="shared" si="73"/>
        <v>0</v>
      </c>
      <c r="T36" s="554"/>
      <c r="U36" s="555">
        <f t="shared" si="74"/>
        <v>0</v>
      </c>
      <c r="V36" s="554"/>
      <c r="W36" s="555">
        <f t="shared" si="75"/>
        <v>0</v>
      </c>
      <c r="X36" s="554"/>
      <c r="Y36" s="555">
        <f t="shared" si="76"/>
        <v>0</v>
      </c>
      <c r="Z36" s="554"/>
      <c r="AA36" s="555">
        <f t="shared" si="77"/>
        <v>0</v>
      </c>
      <c r="AB36" s="286"/>
      <c r="AC36" s="287">
        <f t="shared" si="78"/>
        <v>0</v>
      </c>
      <c r="AD36" s="286"/>
      <c r="AE36" s="287">
        <f t="shared" si="79"/>
        <v>0</v>
      </c>
      <c r="AF36" s="286"/>
      <c r="AG36" s="287">
        <f t="shared" si="80"/>
        <v>0</v>
      </c>
      <c r="AH36" s="286"/>
      <c r="AI36" s="287">
        <f t="shared" si="81"/>
        <v>0</v>
      </c>
      <c r="AJ36" s="286"/>
      <c r="AK36" s="287">
        <f t="shared" si="82"/>
        <v>0</v>
      </c>
      <c r="AL36" s="286"/>
      <c r="AM36" s="287">
        <f t="shared" si="83"/>
        <v>0</v>
      </c>
      <c r="AN36" s="286"/>
      <c r="AO36" s="287">
        <f t="shared" si="84"/>
        <v>0</v>
      </c>
      <c r="AP36" s="286"/>
      <c r="AQ36" s="287">
        <f t="shared" si="85"/>
        <v>0</v>
      </c>
      <c r="AR36" s="286">
        <f t="shared" si="86"/>
        <v>0</v>
      </c>
      <c r="AS36" s="287">
        <f t="shared" si="87"/>
        <v>0</v>
      </c>
      <c r="AT36" s="286">
        <f t="shared" si="88"/>
        <v>1</v>
      </c>
      <c r="AU36" s="458">
        <f t="shared" si="89"/>
        <v>25000</v>
      </c>
      <c r="AV36" s="496">
        <f t="shared" si="68"/>
        <v>1</v>
      </c>
    </row>
    <row r="37" spans="2:48" ht="30" customHeight="1" thickBot="1" x14ac:dyDescent="0.25">
      <c r="B37" s="275"/>
      <c r="C37" s="276"/>
      <c r="D37" s="276"/>
      <c r="E37" s="276"/>
      <c r="F37" s="276"/>
      <c r="G37" s="276"/>
      <c r="H37" s="277"/>
      <c r="I37" s="278"/>
      <c r="J37" s="289"/>
      <c r="K37" s="290"/>
      <c r="L37" s="289"/>
      <c r="M37" s="290"/>
      <c r="N37" s="289"/>
      <c r="O37" s="290"/>
      <c r="P37" s="289"/>
      <c r="Q37" s="290"/>
      <c r="R37" s="289"/>
      <c r="S37" s="290"/>
      <c r="T37" s="556"/>
      <c r="U37" s="557"/>
      <c r="V37" s="556"/>
      <c r="W37" s="557"/>
      <c r="X37" s="556"/>
      <c r="Y37" s="557"/>
      <c r="Z37" s="556"/>
      <c r="AA37" s="557"/>
      <c r="AB37" s="289"/>
      <c r="AC37" s="290"/>
      <c r="AD37" s="289"/>
      <c r="AE37" s="290"/>
      <c r="AF37" s="289"/>
      <c r="AG37" s="290"/>
      <c r="AH37" s="289"/>
      <c r="AI37" s="290"/>
      <c r="AJ37" s="289"/>
      <c r="AK37" s="290"/>
      <c r="AL37" s="289"/>
      <c r="AM37" s="290"/>
      <c r="AN37" s="289"/>
      <c r="AO37" s="290"/>
      <c r="AP37" s="289"/>
      <c r="AQ37" s="290"/>
      <c r="AR37" s="289"/>
      <c r="AS37" s="290"/>
      <c r="AT37" s="289"/>
      <c r="AU37" s="297"/>
      <c r="AV37" s="498"/>
    </row>
    <row r="38" spans="2:48" ht="30" customHeight="1" x14ac:dyDescent="0.2"/>
    <row r="39" spans="2:48" ht="30" customHeight="1" x14ac:dyDescent="0.2"/>
    <row r="40" spans="2:48" ht="30" customHeight="1" x14ac:dyDescent="0.2"/>
    <row r="41" spans="2:48" ht="30" customHeight="1" x14ac:dyDescent="0.2"/>
    <row r="42" spans="2:48" ht="30" customHeight="1" x14ac:dyDescent="0.2"/>
    <row r="43" spans="2:48" ht="30" customHeight="1" x14ac:dyDescent="0.2"/>
    <row r="44" spans="2:48" ht="30" customHeight="1" x14ac:dyDescent="0.2"/>
    <row r="45" spans="2:48" ht="30" customHeight="1" x14ac:dyDescent="0.2"/>
    <row r="46" spans="2:48" ht="30" customHeight="1" x14ac:dyDescent="0.2"/>
    <row r="47" spans="2:48" ht="30" customHeight="1" x14ac:dyDescent="0.2"/>
    <row r="48" spans="2:48" ht="30" customHeight="1" x14ac:dyDescent="0.2"/>
    <row r="49" ht="30" customHeight="1" x14ac:dyDescent="0.2"/>
    <row r="50" ht="30" customHeight="1" x14ac:dyDescent="0.2"/>
    <row r="51" ht="30" customHeight="1" x14ac:dyDescent="0.2"/>
    <row r="52" ht="30" customHeight="1" x14ac:dyDescent="0.2"/>
    <row r="53" ht="30" customHeight="1" x14ac:dyDescent="0.2"/>
    <row r="54" ht="30" customHeight="1" x14ac:dyDescent="0.2"/>
    <row r="55" ht="30" customHeight="1" x14ac:dyDescent="0.2"/>
    <row r="56" ht="30" customHeight="1" x14ac:dyDescent="0.2"/>
    <row r="57" ht="30" customHeight="1" x14ac:dyDescent="0.2"/>
    <row r="58" ht="30" customHeight="1" x14ac:dyDescent="0.2"/>
    <row r="59" ht="30" customHeight="1" x14ac:dyDescent="0.2"/>
    <row r="60" ht="30" customHeight="1" x14ac:dyDescent="0.2"/>
    <row r="61" ht="30" customHeight="1" x14ac:dyDescent="0.2"/>
    <row r="62" ht="30" customHeight="1" x14ac:dyDescent="0.2"/>
    <row r="63" ht="30" customHeight="1" x14ac:dyDescent="0.2"/>
    <row r="64" ht="30" customHeight="1" x14ac:dyDescent="0.2"/>
    <row r="65" ht="30" customHeight="1" x14ac:dyDescent="0.2"/>
    <row r="66" ht="30" customHeight="1" x14ac:dyDescent="0.2"/>
    <row r="67" ht="30" customHeight="1" x14ac:dyDescent="0.2"/>
    <row r="68" ht="30" customHeight="1" x14ac:dyDescent="0.2"/>
    <row r="69" ht="30" customHeight="1" x14ac:dyDescent="0.2"/>
    <row r="70" ht="30" customHeight="1" x14ac:dyDescent="0.2"/>
    <row r="71" ht="30" customHeight="1" x14ac:dyDescent="0.2"/>
    <row r="72" ht="30" customHeight="1" x14ac:dyDescent="0.2"/>
    <row r="73" ht="30" customHeight="1" x14ac:dyDescent="0.2"/>
    <row r="74" ht="30" customHeight="1" x14ac:dyDescent="0.2"/>
    <row r="75" ht="30" customHeight="1" x14ac:dyDescent="0.2"/>
    <row r="76" ht="30" customHeight="1" x14ac:dyDescent="0.2"/>
    <row r="77" ht="30" customHeight="1" x14ac:dyDescent="0.2"/>
    <row r="78" ht="30" customHeight="1" x14ac:dyDescent="0.2"/>
    <row r="79" ht="30" customHeight="1" x14ac:dyDescent="0.2"/>
    <row r="118" spans="12:72" x14ac:dyDescent="0.2">
      <c r="L118" s="1"/>
      <c r="M118" s="1"/>
      <c r="N118" s="1"/>
      <c r="O118" s="1"/>
      <c r="P118" s="1"/>
      <c r="Q118" s="1"/>
      <c r="R118" s="14"/>
      <c r="S118" s="14"/>
      <c r="T118" s="558"/>
      <c r="U118" s="558"/>
      <c r="V118" s="558"/>
      <c r="W118" s="558"/>
      <c r="X118" s="558"/>
      <c r="Y118" s="558"/>
      <c r="Z118" s="558"/>
      <c r="AA118" s="558"/>
      <c r="AB118" s="14"/>
      <c r="AC118" s="1"/>
      <c r="AD118" s="14"/>
      <c r="AE118" s="1"/>
      <c r="AF118" s="1"/>
      <c r="AG118" s="1"/>
      <c r="AH118" s="1"/>
      <c r="AI118" s="1"/>
      <c r="AJ118" s="1"/>
      <c r="AK118" s="1"/>
      <c r="AL118" s="1"/>
      <c r="AM118" s="1"/>
      <c r="AN118" s="1"/>
      <c r="AO118" s="1"/>
      <c r="AP118" s="1"/>
      <c r="AQ118" s="1"/>
      <c r="AR118" s="1"/>
      <c r="AS118" s="1"/>
      <c r="AT118" s="1"/>
      <c r="AU118" s="1"/>
      <c r="AV118" s="473"/>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row>
    <row r="119" spans="12:72" x14ac:dyDescent="0.2">
      <c r="L119" s="1"/>
      <c r="M119" s="1"/>
      <c r="N119" s="1"/>
      <c r="O119" s="1"/>
      <c r="P119" s="1"/>
      <c r="Q119" s="1"/>
      <c r="R119" s="14"/>
      <c r="S119" s="14"/>
      <c r="T119" s="558"/>
      <c r="U119" s="558"/>
      <c r="V119" s="558"/>
      <c r="W119" s="558"/>
      <c r="X119" s="558"/>
      <c r="Y119" s="558"/>
      <c r="Z119" s="558"/>
      <c r="AA119" s="558"/>
      <c r="AB119" s="14"/>
      <c r="AC119" s="1"/>
      <c r="AD119" s="14"/>
      <c r="AE119" s="1"/>
      <c r="AF119" s="1"/>
      <c r="AG119" s="1"/>
      <c r="AH119" s="1"/>
      <c r="AI119" s="1"/>
      <c r="AJ119" s="1"/>
      <c r="AK119" s="1"/>
      <c r="AL119" s="1"/>
      <c r="AM119" s="1"/>
      <c r="AN119" s="1"/>
      <c r="AO119" s="1"/>
      <c r="AP119" s="1"/>
      <c r="AQ119" s="1"/>
      <c r="AR119" s="1"/>
      <c r="AS119" s="1"/>
      <c r="AT119" s="1"/>
      <c r="AU119" s="1"/>
      <c r="AV119" s="473"/>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row>
    <row r="120" spans="12:72" x14ac:dyDescent="0.2">
      <c r="L120" s="1"/>
      <c r="M120" s="1"/>
      <c r="N120" s="1"/>
      <c r="O120" s="1"/>
      <c r="P120" s="1"/>
      <c r="Q120" s="1"/>
      <c r="R120" s="14"/>
      <c r="S120" s="14"/>
      <c r="T120" s="558"/>
      <c r="U120" s="558"/>
      <c r="V120" s="558"/>
      <c r="W120" s="558"/>
      <c r="X120" s="558"/>
      <c r="Y120" s="558"/>
      <c r="Z120" s="558"/>
      <c r="AA120" s="558"/>
      <c r="AB120" s="14"/>
      <c r="AC120" s="1"/>
      <c r="AD120" s="14"/>
      <c r="AE120" s="1"/>
      <c r="AF120" s="1"/>
      <c r="AG120" s="1"/>
      <c r="AH120" s="1"/>
      <c r="AI120" s="1"/>
      <c r="AJ120" s="1"/>
      <c r="AK120" s="1"/>
      <c r="AL120" s="1"/>
      <c r="AM120" s="1"/>
      <c r="AN120" s="1"/>
      <c r="AO120" s="1"/>
      <c r="AP120" s="1"/>
      <c r="AQ120" s="1"/>
      <c r="AR120" s="1"/>
      <c r="AS120" s="1"/>
      <c r="AT120" s="1"/>
      <c r="AU120" s="1"/>
      <c r="AV120" s="473"/>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row>
    <row r="121" spans="12:72" x14ac:dyDescent="0.2">
      <c r="L121" s="1"/>
      <c r="M121" s="1"/>
      <c r="N121" s="1"/>
      <c r="O121" s="1"/>
      <c r="P121" s="1"/>
      <c r="Q121" s="1"/>
      <c r="R121" s="14"/>
      <c r="S121" s="14"/>
      <c r="T121" s="558"/>
      <c r="U121" s="558"/>
      <c r="V121" s="558"/>
      <c r="W121" s="558"/>
      <c r="X121" s="558"/>
      <c r="Y121" s="558"/>
      <c r="Z121" s="558"/>
      <c r="AA121" s="558"/>
      <c r="AB121" s="14"/>
      <c r="AC121" s="1"/>
      <c r="AD121" s="14"/>
      <c r="AE121" s="1"/>
      <c r="AF121" s="1"/>
      <c r="AG121" s="1"/>
      <c r="AH121" s="1"/>
      <c r="AI121" s="1"/>
      <c r="AJ121" s="1"/>
      <c r="AK121" s="1"/>
      <c r="AL121" s="1"/>
      <c r="AM121" s="1"/>
      <c r="AN121" s="1"/>
      <c r="AO121" s="1"/>
      <c r="AP121" s="1"/>
      <c r="AQ121" s="1"/>
      <c r="AR121" s="1"/>
      <c r="AS121" s="1"/>
      <c r="AT121" s="1"/>
      <c r="AU121" s="1"/>
      <c r="AV121" s="473"/>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row>
    <row r="122" spans="12:72" x14ac:dyDescent="0.2">
      <c r="L122" s="1"/>
      <c r="M122" s="1"/>
      <c r="N122" s="1"/>
      <c r="O122" s="1"/>
      <c r="P122" s="1"/>
      <c r="Q122" s="1"/>
      <c r="R122" s="14"/>
      <c r="S122" s="14"/>
      <c r="T122" s="558"/>
      <c r="U122" s="558"/>
      <c r="V122" s="558"/>
      <c r="W122" s="558"/>
      <c r="X122" s="558"/>
      <c r="Y122" s="558"/>
      <c r="Z122" s="558"/>
      <c r="AA122" s="558"/>
      <c r="AB122" s="14"/>
      <c r="AC122" s="1"/>
      <c r="AD122" s="14"/>
      <c r="AE122" s="1"/>
      <c r="AF122" s="1"/>
      <c r="AG122" s="1"/>
      <c r="AH122" s="1"/>
      <c r="AI122" s="1"/>
      <c r="AJ122" s="1"/>
      <c r="AK122" s="1"/>
      <c r="AL122" s="1"/>
      <c r="AM122" s="1"/>
      <c r="AN122" s="1"/>
      <c r="AO122" s="1"/>
      <c r="AP122" s="1"/>
      <c r="AQ122" s="1"/>
      <c r="AR122" s="1"/>
      <c r="AS122" s="1"/>
      <c r="AT122" s="1"/>
      <c r="AU122" s="1"/>
      <c r="AV122" s="473"/>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row>
    <row r="123" spans="12:72" x14ac:dyDescent="0.2">
      <c r="L123" s="1"/>
      <c r="M123" s="1"/>
      <c r="N123" s="1"/>
      <c r="O123" s="1"/>
      <c r="P123" s="1"/>
      <c r="Q123" s="1"/>
      <c r="R123" s="14"/>
      <c r="S123" s="14"/>
      <c r="T123" s="558"/>
      <c r="U123" s="558"/>
      <c r="V123" s="558"/>
      <c r="W123" s="558"/>
      <c r="X123" s="558"/>
      <c r="Y123" s="558"/>
      <c r="Z123" s="558"/>
      <c r="AA123" s="558"/>
      <c r="AB123" s="14"/>
      <c r="AC123" s="1"/>
      <c r="AD123" s="14"/>
      <c r="AE123" s="1"/>
      <c r="AF123" s="1"/>
      <c r="AG123" s="1"/>
      <c r="AH123" s="1"/>
      <c r="AI123" s="1"/>
      <c r="AJ123" s="1"/>
      <c r="AK123" s="1"/>
      <c r="AL123" s="1"/>
      <c r="AM123" s="1"/>
      <c r="AN123" s="1"/>
      <c r="AO123" s="1"/>
      <c r="AP123" s="1"/>
      <c r="AQ123" s="1"/>
      <c r="AR123" s="1"/>
      <c r="AS123" s="1"/>
      <c r="AT123" s="1"/>
      <c r="AU123" s="1"/>
      <c r="AV123" s="473"/>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row>
    <row r="124" spans="12:72" x14ac:dyDescent="0.2">
      <c r="L124" s="1"/>
      <c r="M124" s="1"/>
      <c r="N124" s="1"/>
      <c r="O124" s="1"/>
      <c r="P124" s="1"/>
      <c r="Q124" s="1"/>
      <c r="R124" s="14"/>
      <c r="S124" s="14"/>
      <c r="T124" s="558"/>
      <c r="U124" s="558"/>
      <c r="V124" s="558"/>
      <c r="W124" s="558"/>
      <c r="X124" s="558"/>
      <c r="Y124" s="558"/>
      <c r="Z124" s="558"/>
      <c r="AA124" s="558"/>
      <c r="AB124" s="14"/>
      <c r="AC124" s="1"/>
      <c r="AD124" s="14"/>
      <c r="AE124" s="1"/>
      <c r="AF124" s="1"/>
      <c r="AG124" s="1"/>
      <c r="AH124" s="1"/>
      <c r="AI124" s="1"/>
      <c r="AJ124" s="1"/>
      <c r="AK124" s="1"/>
      <c r="AL124" s="1"/>
      <c r="AM124" s="1"/>
      <c r="AN124" s="1"/>
      <c r="AO124" s="1"/>
      <c r="AP124" s="1"/>
      <c r="AQ124" s="1"/>
      <c r="AR124" s="1"/>
      <c r="AS124" s="1"/>
      <c r="AT124" s="1"/>
      <c r="AU124" s="1"/>
      <c r="AV124" s="473"/>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row>
    <row r="125" spans="12:72" x14ac:dyDescent="0.2">
      <c r="L125" s="1"/>
      <c r="M125" s="1"/>
      <c r="N125" s="1"/>
      <c r="O125" s="1"/>
      <c r="P125" s="1"/>
      <c r="Q125" s="1"/>
      <c r="R125" s="14"/>
      <c r="S125" s="14"/>
      <c r="T125" s="558"/>
      <c r="U125" s="558"/>
      <c r="V125" s="558"/>
      <c r="W125" s="558"/>
      <c r="X125" s="558"/>
      <c r="Y125" s="558"/>
      <c r="Z125" s="558"/>
      <c r="AA125" s="558"/>
      <c r="AB125" s="14"/>
      <c r="AC125" s="1"/>
      <c r="AD125" s="14"/>
      <c r="AE125" s="1"/>
      <c r="AF125" s="1"/>
      <c r="AG125" s="1"/>
      <c r="AH125" s="1"/>
      <c r="AI125" s="1"/>
      <c r="AJ125" s="1"/>
      <c r="AK125" s="1"/>
      <c r="AL125" s="1"/>
      <c r="AM125" s="1"/>
      <c r="AN125" s="1"/>
      <c r="AO125" s="1"/>
      <c r="AP125" s="1"/>
      <c r="AQ125" s="1"/>
      <c r="AR125" s="1"/>
      <c r="AS125" s="1"/>
      <c r="AT125" s="1"/>
      <c r="AU125" s="1"/>
      <c r="AV125" s="473"/>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row>
    <row r="126" spans="12:72" x14ac:dyDescent="0.2">
      <c r="L126" s="1"/>
      <c r="M126" s="1"/>
      <c r="N126" s="1"/>
      <c r="O126" s="1"/>
      <c r="P126" s="1"/>
      <c r="Q126" s="1"/>
      <c r="R126" s="14"/>
      <c r="S126" s="14"/>
      <c r="T126" s="558"/>
      <c r="U126" s="558"/>
      <c r="V126" s="558"/>
      <c r="W126" s="558"/>
      <c r="X126" s="558"/>
      <c r="Y126" s="558"/>
      <c r="Z126" s="558"/>
      <c r="AA126" s="558"/>
      <c r="AB126" s="14"/>
      <c r="AC126" s="1"/>
      <c r="AD126" s="14"/>
      <c r="AE126" s="1"/>
      <c r="AF126" s="1"/>
      <c r="AG126" s="1"/>
      <c r="AH126" s="1"/>
      <c r="AI126" s="1"/>
      <c r="AJ126" s="1"/>
      <c r="AK126" s="1"/>
      <c r="AL126" s="1"/>
      <c r="AM126" s="1"/>
      <c r="AN126" s="1"/>
      <c r="AO126" s="1"/>
      <c r="AP126" s="1"/>
      <c r="AQ126" s="1"/>
      <c r="AR126" s="1"/>
      <c r="AS126" s="1"/>
      <c r="AT126" s="1"/>
      <c r="AU126" s="1"/>
      <c r="AV126" s="473"/>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row>
    <row r="127" spans="12:72" x14ac:dyDescent="0.2">
      <c r="L127" s="1"/>
      <c r="M127" s="1"/>
      <c r="N127" s="1"/>
      <c r="O127" s="1"/>
      <c r="P127" s="1"/>
      <c r="Q127" s="1"/>
      <c r="R127" s="14"/>
      <c r="S127" s="14"/>
      <c r="T127" s="558"/>
      <c r="U127" s="558"/>
      <c r="V127" s="558"/>
      <c r="W127" s="558"/>
      <c r="X127" s="558"/>
      <c r="Y127" s="558"/>
      <c r="Z127" s="558"/>
      <c r="AA127" s="558"/>
      <c r="AB127" s="14"/>
      <c r="AC127" s="1"/>
      <c r="AD127" s="14"/>
      <c r="AE127" s="1"/>
      <c r="AF127" s="1"/>
      <c r="AG127" s="1"/>
      <c r="AH127" s="1"/>
      <c r="AI127" s="1"/>
      <c r="AJ127" s="1"/>
      <c r="AK127" s="1"/>
      <c r="AL127" s="1"/>
      <c r="AM127" s="1"/>
      <c r="AN127" s="1"/>
      <c r="AO127" s="1"/>
      <c r="AP127" s="1"/>
      <c r="AQ127" s="1"/>
      <c r="AR127" s="1"/>
      <c r="AS127" s="1"/>
      <c r="AT127" s="1"/>
      <c r="AU127" s="1"/>
      <c r="AV127" s="473"/>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row>
    <row r="128" spans="12:72" x14ac:dyDescent="0.2">
      <c r="L128" s="1"/>
      <c r="M128" s="1"/>
      <c r="N128" s="1"/>
      <c r="O128" s="1"/>
      <c r="P128" s="1"/>
      <c r="Q128" s="1"/>
      <c r="R128" s="14"/>
      <c r="S128" s="14"/>
      <c r="T128" s="558"/>
      <c r="U128" s="558"/>
      <c r="V128" s="558"/>
      <c r="W128" s="558"/>
      <c r="X128" s="558"/>
      <c r="Y128" s="558"/>
      <c r="Z128" s="558"/>
      <c r="AA128" s="558"/>
      <c r="AB128" s="14"/>
      <c r="AC128" s="1"/>
      <c r="AD128" s="14"/>
      <c r="AE128" s="1"/>
      <c r="AF128" s="1"/>
      <c r="AG128" s="1"/>
      <c r="AH128" s="1"/>
      <c r="AI128" s="1"/>
      <c r="AJ128" s="1"/>
      <c r="AK128" s="1"/>
      <c r="AL128" s="1"/>
      <c r="AM128" s="1"/>
      <c r="AN128" s="1"/>
      <c r="AO128" s="1"/>
      <c r="AP128" s="1"/>
      <c r="AQ128" s="1"/>
      <c r="AR128" s="1"/>
      <c r="AS128" s="1"/>
      <c r="AT128" s="1"/>
      <c r="AU128" s="1"/>
      <c r="AV128" s="473"/>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row>
    <row r="129" spans="12:72" x14ac:dyDescent="0.2">
      <c r="L129" s="1"/>
      <c r="M129" s="1"/>
      <c r="N129" s="1"/>
      <c r="O129" s="1"/>
      <c r="P129" s="1"/>
      <c r="Q129" s="1"/>
      <c r="R129" s="14"/>
      <c r="S129" s="14"/>
      <c r="T129" s="558"/>
      <c r="U129" s="558"/>
      <c r="V129" s="558"/>
      <c r="W129" s="558"/>
      <c r="X129" s="558"/>
      <c r="Y129" s="558"/>
      <c r="Z129" s="558"/>
      <c r="AA129" s="558"/>
      <c r="AB129" s="14"/>
      <c r="AC129" s="1"/>
      <c r="AD129" s="14"/>
      <c r="AE129" s="1"/>
      <c r="AF129" s="1"/>
      <c r="AG129" s="1"/>
      <c r="AH129" s="1"/>
      <c r="AI129" s="1"/>
      <c r="AJ129" s="1"/>
      <c r="AK129" s="1"/>
      <c r="AL129" s="1"/>
      <c r="AM129" s="1"/>
      <c r="AN129" s="1"/>
      <c r="AO129" s="1"/>
      <c r="AP129" s="1"/>
      <c r="AQ129" s="1"/>
      <c r="AR129" s="1"/>
      <c r="AS129" s="1"/>
      <c r="AT129" s="1"/>
      <c r="AU129" s="1"/>
      <c r="AV129" s="473"/>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row>
    <row r="130" spans="12:72" ht="11.4" x14ac:dyDescent="0.2">
      <c r="L130" s="25" t="s">
        <v>5</v>
      </c>
      <c r="M130" s="26" t="s">
        <v>14</v>
      </c>
      <c r="N130" s="26" t="s">
        <v>69</v>
      </c>
      <c r="O130" s="26" t="s">
        <v>70</v>
      </c>
      <c r="P130" s="26" t="s">
        <v>71</v>
      </c>
      <c r="Q130" s="26" t="s">
        <v>72</v>
      </c>
      <c r="R130" s="26" t="s">
        <v>73</v>
      </c>
      <c r="S130" s="27" t="s">
        <v>74</v>
      </c>
      <c r="T130" s="559"/>
      <c r="U130" s="559"/>
      <c r="V130" s="559"/>
      <c r="W130" s="559"/>
      <c r="X130" s="559"/>
      <c r="Y130" s="559"/>
      <c r="Z130" s="559"/>
      <c r="AA130" s="559"/>
      <c r="AB130" s="34"/>
      <c r="AC130" s="5"/>
      <c r="AD130" s="34"/>
      <c r="AE130" s="5"/>
      <c r="AF130" s="5"/>
      <c r="AG130" s="5"/>
      <c r="AH130" s="5"/>
      <c r="AI130" s="5"/>
      <c r="AJ130" s="5"/>
      <c r="AK130" s="5"/>
      <c r="AL130" s="5"/>
      <c r="AM130" s="5"/>
      <c r="AN130" s="5"/>
      <c r="AO130" s="5"/>
      <c r="AP130" s="5"/>
      <c r="AQ130" s="5"/>
      <c r="AR130" s="5"/>
      <c r="AS130" s="5"/>
      <c r="AT130" s="5"/>
      <c r="AU130" s="5"/>
      <c r="AV130" s="490"/>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row>
    <row r="131" spans="12:72" x14ac:dyDescent="0.2">
      <c r="L131" s="28"/>
      <c r="M131" s="37"/>
      <c r="N131" s="29"/>
      <c r="O131" s="38">
        <f>O132</f>
        <v>0</v>
      </c>
      <c r="P131" s="29"/>
      <c r="Q131" s="38">
        <f>Q132</f>
        <v>0</v>
      </c>
      <c r="R131" s="29"/>
      <c r="S131" s="39">
        <f>S132</f>
        <v>0</v>
      </c>
      <c r="T131" s="558"/>
      <c r="U131" s="558"/>
      <c r="V131" s="558"/>
      <c r="W131" s="558"/>
      <c r="X131" s="558"/>
      <c r="Y131" s="558"/>
      <c r="Z131" s="558"/>
      <c r="AA131" s="558"/>
      <c r="AB131" s="14"/>
      <c r="AC131" s="1"/>
      <c r="AD131" s="14"/>
      <c r="AE131" s="1"/>
      <c r="AF131" s="1"/>
      <c r="AG131" s="1"/>
      <c r="AH131" s="1"/>
      <c r="AI131" s="1"/>
      <c r="AJ131" s="1"/>
      <c r="AK131" s="1"/>
      <c r="AL131" s="1"/>
      <c r="AM131" s="1"/>
      <c r="AN131" s="1"/>
      <c r="AO131" s="1"/>
      <c r="AP131" s="1"/>
      <c r="AQ131" s="1"/>
      <c r="AR131" s="1"/>
      <c r="AS131" s="12" t="s">
        <v>26</v>
      </c>
      <c r="AT131" s="12" t="s">
        <v>62</v>
      </c>
      <c r="AU131" s="1"/>
      <c r="AV131" s="473"/>
      <c r="AW131" s="1"/>
      <c r="AX131" s="1"/>
      <c r="AY131" s="1"/>
      <c r="AZ131" s="1"/>
      <c r="BA131" s="1"/>
      <c r="BB131" s="1"/>
      <c r="BC131" s="1"/>
      <c r="BD131" s="1"/>
      <c r="BE131" s="1"/>
      <c r="BF131" s="1"/>
      <c r="BG131" s="1"/>
      <c r="BH131" s="1"/>
      <c r="BI131" s="40">
        <f>BI132</f>
        <v>452700</v>
      </c>
      <c r="BJ131" s="1"/>
      <c r="BK131" s="1"/>
      <c r="BL131" s="1"/>
      <c r="BM131" s="1"/>
      <c r="BN131" s="1"/>
      <c r="BO131" s="1"/>
      <c r="BP131" s="1"/>
      <c r="BQ131" s="1"/>
      <c r="BR131" s="1"/>
      <c r="BS131" s="1"/>
      <c r="BT131" s="1"/>
    </row>
    <row r="132" spans="12:72" x14ac:dyDescent="0.2">
      <c r="L132" s="41"/>
      <c r="M132" s="42"/>
      <c r="N132" s="42"/>
      <c r="O132" s="43">
        <f>O133+O141+O144+O148</f>
        <v>0</v>
      </c>
      <c r="P132" s="42"/>
      <c r="Q132" s="43">
        <f>Q133+Q141+Q144+Q148</f>
        <v>0</v>
      </c>
      <c r="R132" s="42"/>
      <c r="S132" s="44">
        <f>S133+S141+S144+S148</f>
        <v>0</v>
      </c>
      <c r="T132" s="560"/>
      <c r="U132" s="560"/>
      <c r="V132" s="560"/>
      <c r="W132" s="560"/>
      <c r="X132" s="560"/>
      <c r="Y132" s="560"/>
      <c r="Z132" s="560"/>
      <c r="AA132" s="560"/>
      <c r="AB132" s="6"/>
      <c r="AC132" s="6"/>
      <c r="AD132" s="6"/>
      <c r="AE132" s="6"/>
      <c r="AF132" s="6"/>
      <c r="AG132" s="6"/>
      <c r="AH132" s="6"/>
      <c r="AI132" s="6"/>
      <c r="AJ132" s="6"/>
      <c r="AK132" s="6"/>
      <c r="AL132" s="6"/>
      <c r="AM132" s="6"/>
      <c r="AN132" s="6"/>
      <c r="AO132" s="6"/>
      <c r="AP132" s="6"/>
      <c r="AQ132" s="45" t="s">
        <v>115</v>
      </c>
      <c r="AR132" s="6"/>
      <c r="AS132" s="46" t="s">
        <v>26</v>
      </c>
      <c r="AT132" s="46" t="s">
        <v>27</v>
      </c>
      <c r="AU132" s="6"/>
      <c r="AV132" s="484"/>
      <c r="AW132" s="45" t="s">
        <v>78</v>
      </c>
      <c r="AX132" s="6"/>
      <c r="AY132" s="6"/>
      <c r="AZ132" s="6"/>
      <c r="BA132" s="6"/>
      <c r="BB132" s="6"/>
      <c r="BC132" s="6"/>
      <c r="BD132" s="6"/>
      <c r="BE132" s="6"/>
      <c r="BF132" s="6"/>
      <c r="BG132" s="6"/>
      <c r="BH132" s="6"/>
      <c r="BI132" s="47">
        <f>BI133+BI141+BI144+BI148</f>
        <v>452700</v>
      </c>
      <c r="BJ132" s="6"/>
      <c r="BK132" s="6"/>
      <c r="BL132" s="6"/>
      <c r="BM132" s="6"/>
      <c r="BN132" s="6"/>
      <c r="BO132" s="6"/>
      <c r="BP132" s="6"/>
      <c r="BQ132" s="6"/>
      <c r="BR132" s="6"/>
      <c r="BS132" s="6"/>
      <c r="BT132" s="6"/>
    </row>
    <row r="133" spans="12:72" x14ac:dyDescent="0.2">
      <c r="L133" s="41"/>
      <c r="M133" s="42"/>
      <c r="N133" s="42"/>
      <c r="O133" s="43">
        <f>SUM(O134:O140)</f>
        <v>0</v>
      </c>
      <c r="P133" s="42"/>
      <c r="Q133" s="43">
        <f>SUM(Q134:Q140)</f>
        <v>0</v>
      </c>
      <c r="R133" s="42"/>
      <c r="S133" s="44">
        <f>SUM(S134:S140)</f>
        <v>0</v>
      </c>
      <c r="T133" s="560"/>
      <c r="U133" s="560"/>
      <c r="V133" s="560"/>
      <c r="W133" s="560"/>
      <c r="X133" s="560"/>
      <c r="Y133" s="560"/>
      <c r="Z133" s="560"/>
      <c r="AA133" s="560"/>
      <c r="AB133" s="6"/>
      <c r="AC133" s="6"/>
      <c r="AD133" s="6"/>
      <c r="AE133" s="6"/>
      <c r="AF133" s="6"/>
      <c r="AG133" s="6"/>
      <c r="AH133" s="6"/>
      <c r="AI133" s="6"/>
      <c r="AJ133" s="6"/>
      <c r="AK133" s="6"/>
      <c r="AL133" s="6"/>
      <c r="AM133" s="6"/>
      <c r="AN133" s="6"/>
      <c r="AO133" s="6"/>
      <c r="AP133" s="6"/>
      <c r="AQ133" s="45" t="s">
        <v>115</v>
      </c>
      <c r="AR133" s="6"/>
      <c r="AS133" s="46" t="s">
        <v>26</v>
      </c>
      <c r="AT133" s="46" t="s">
        <v>30</v>
      </c>
      <c r="AU133" s="6"/>
      <c r="AV133" s="484"/>
      <c r="AW133" s="45" t="s">
        <v>78</v>
      </c>
      <c r="AX133" s="6"/>
      <c r="AY133" s="6"/>
      <c r="AZ133" s="6"/>
      <c r="BA133" s="6"/>
      <c r="BB133" s="6"/>
      <c r="BC133" s="6"/>
      <c r="BD133" s="6"/>
      <c r="BE133" s="6"/>
      <c r="BF133" s="6"/>
      <c r="BG133" s="6"/>
      <c r="BH133" s="6"/>
      <c r="BI133" s="47">
        <f>SUM(BI134:BI140)</f>
        <v>200200</v>
      </c>
      <c r="BJ133" s="6"/>
      <c r="BK133" s="6"/>
      <c r="BL133" s="6"/>
      <c r="BM133" s="6"/>
      <c r="BN133" s="6"/>
      <c r="BO133" s="6"/>
      <c r="BP133" s="6"/>
      <c r="BQ133" s="6"/>
      <c r="BR133" s="6"/>
      <c r="BS133" s="6"/>
      <c r="BT133" s="6"/>
    </row>
    <row r="134" spans="12:72" ht="11.4" x14ac:dyDescent="0.2">
      <c r="L134" s="54" t="s">
        <v>5</v>
      </c>
      <c r="M134" s="55" t="s">
        <v>15</v>
      </c>
      <c r="N134" s="23"/>
      <c r="O134" s="56">
        <f t="shared" ref="O134:O140" si="90">N134*G12</f>
        <v>0</v>
      </c>
      <c r="P134" s="56">
        <v>0</v>
      </c>
      <c r="Q134" s="56">
        <f t="shared" ref="Q134:Q140" si="91">P134*G12</f>
        <v>0</v>
      </c>
      <c r="R134" s="56">
        <v>0</v>
      </c>
      <c r="S134" s="57">
        <f t="shared" ref="S134:S140" si="92">R134*G12</f>
        <v>0</v>
      </c>
      <c r="T134" s="558"/>
      <c r="U134" s="558"/>
      <c r="V134" s="558"/>
      <c r="W134" s="558"/>
      <c r="X134" s="558"/>
      <c r="Y134" s="558"/>
      <c r="Z134" s="558"/>
      <c r="AA134" s="558"/>
      <c r="AB134" s="14"/>
      <c r="AC134" s="1"/>
      <c r="AD134" s="14"/>
      <c r="AE134" s="1"/>
      <c r="AF134" s="1"/>
      <c r="AG134" s="1"/>
      <c r="AH134" s="1"/>
      <c r="AI134" s="1"/>
      <c r="AJ134" s="1"/>
      <c r="AK134" s="1"/>
      <c r="AL134" s="1"/>
      <c r="AM134" s="1"/>
      <c r="AN134" s="1"/>
      <c r="AO134" s="1"/>
      <c r="AP134" s="1"/>
      <c r="AQ134" s="58" t="s">
        <v>2115</v>
      </c>
      <c r="AR134" s="1"/>
      <c r="AS134" s="58" t="s">
        <v>80</v>
      </c>
      <c r="AT134" s="58" t="s">
        <v>31</v>
      </c>
      <c r="AU134" s="1"/>
      <c r="AV134" s="473"/>
      <c r="AW134" s="12" t="s">
        <v>78</v>
      </c>
      <c r="AX134" s="1"/>
      <c r="AY134" s="1"/>
      <c r="AZ134" s="1"/>
      <c r="BA134" s="1"/>
      <c r="BB134" s="1"/>
      <c r="BC134" s="59">
        <f t="shared" ref="BC134:BC140" si="93">IF(M134="základní",I12,0)</f>
        <v>15000</v>
      </c>
      <c r="BD134" s="59">
        <f t="shared" ref="BD134:BD140" si="94">IF(M134="snížená",I12,0)</f>
        <v>0</v>
      </c>
      <c r="BE134" s="59">
        <f t="shared" ref="BE134:BE140" si="95">IF(M134="zákl. přenesená",I12,0)</f>
        <v>0</v>
      </c>
      <c r="BF134" s="59">
        <f t="shared" ref="BF134:BF140" si="96">IF(M134="sníž. přenesená",I12,0)</f>
        <v>0</v>
      </c>
      <c r="BG134" s="59">
        <f t="shared" ref="BG134:BG140" si="97">IF(M134="nulová",I12,0)</f>
        <v>0</v>
      </c>
      <c r="BH134" s="12" t="s">
        <v>30</v>
      </c>
      <c r="BI134" s="59">
        <f t="shared" ref="BI134:BI140" si="98">ROUND(H12*G12,2)</f>
        <v>15000</v>
      </c>
      <c r="BJ134" s="12" t="s">
        <v>2115</v>
      </c>
      <c r="BK134" s="58" t="s">
        <v>2116</v>
      </c>
      <c r="BL134" s="1"/>
      <c r="BM134" s="1"/>
      <c r="BN134" s="1"/>
      <c r="BO134" s="1"/>
      <c r="BP134" s="1"/>
      <c r="BQ134" s="1"/>
      <c r="BR134" s="1"/>
      <c r="BS134" s="1"/>
      <c r="BT134" s="1"/>
    </row>
    <row r="135" spans="12:72" ht="11.4" x14ac:dyDescent="0.2">
      <c r="L135" s="54" t="s">
        <v>5</v>
      </c>
      <c r="M135" s="55" t="s">
        <v>15</v>
      </c>
      <c r="N135" s="23"/>
      <c r="O135" s="56">
        <f t="shared" si="90"/>
        <v>0</v>
      </c>
      <c r="P135" s="56">
        <v>0</v>
      </c>
      <c r="Q135" s="56">
        <f t="shared" si="91"/>
        <v>0</v>
      </c>
      <c r="R135" s="56">
        <v>0</v>
      </c>
      <c r="S135" s="57">
        <f t="shared" si="92"/>
        <v>0</v>
      </c>
      <c r="T135" s="558"/>
      <c r="U135" s="558"/>
      <c r="V135" s="558"/>
      <c r="W135" s="558"/>
      <c r="X135" s="558"/>
      <c r="Y135" s="558"/>
      <c r="Z135" s="558"/>
      <c r="AA135" s="558"/>
      <c r="AB135" s="14"/>
      <c r="AC135" s="1"/>
      <c r="AD135" s="14"/>
      <c r="AE135" s="1"/>
      <c r="AF135" s="1"/>
      <c r="AG135" s="1"/>
      <c r="AH135" s="1"/>
      <c r="AI135" s="1"/>
      <c r="AJ135" s="1"/>
      <c r="AK135" s="1"/>
      <c r="AL135" s="1"/>
      <c r="AM135" s="1"/>
      <c r="AN135" s="1"/>
      <c r="AO135" s="1"/>
      <c r="AP135" s="1"/>
      <c r="AQ135" s="58" t="s">
        <v>2115</v>
      </c>
      <c r="AR135" s="1"/>
      <c r="AS135" s="58" t="s">
        <v>80</v>
      </c>
      <c r="AT135" s="58" t="s">
        <v>31</v>
      </c>
      <c r="AU135" s="1"/>
      <c r="AV135" s="473"/>
      <c r="AW135" s="12" t="s">
        <v>78</v>
      </c>
      <c r="AX135" s="1"/>
      <c r="AY135" s="1"/>
      <c r="AZ135" s="1"/>
      <c r="BA135" s="1"/>
      <c r="BB135" s="1"/>
      <c r="BC135" s="59">
        <f t="shared" si="93"/>
        <v>10000</v>
      </c>
      <c r="BD135" s="59">
        <f t="shared" si="94"/>
        <v>0</v>
      </c>
      <c r="BE135" s="59">
        <f t="shared" si="95"/>
        <v>0</v>
      </c>
      <c r="BF135" s="59">
        <f t="shared" si="96"/>
        <v>0</v>
      </c>
      <c r="BG135" s="59">
        <f t="shared" si="97"/>
        <v>0</v>
      </c>
      <c r="BH135" s="12" t="s">
        <v>30</v>
      </c>
      <c r="BI135" s="59">
        <f t="shared" si="98"/>
        <v>10000</v>
      </c>
      <c r="BJ135" s="12" t="s">
        <v>2115</v>
      </c>
      <c r="BK135" s="58" t="s">
        <v>2119</v>
      </c>
      <c r="BL135" s="1"/>
      <c r="BM135" s="1"/>
      <c r="BN135" s="1"/>
      <c r="BO135" s="1"/>
      <c r="BP135" s="1"/>
      <c r="BQ135" s="1"/>
      <c r="BR135" s="1"/>
      <c r="BS135" s="1"/>
      <c r="BT135" s="1"/>
    </row>
    <row r="136" spans="12:72" ht="11.4" x14ac:dyDescent="0.2">
      <c r="L136" s="54" t="s">
        <v>5</v>
      </c>
      <c r="M136" s="55" t="s">
        <v>15</v>
      </c>
      <c r="N136" s="23"/>
      <c r="O136" s="56">
        <f t="shared" si="90"/>
        <v>0</v>
      </c>
      <c r="P136" s="56">
        <v>0</v>
      </c>
      <c r="Q136" s="56">
        <f t="shared" si="91"/>
        <v>0</v>
      </c>
      <c r="R136" s="56">
        <v>0</v>
      </c>
      <c r="S136" s="57">
        <f t="shared" si="92"/>
        <v>0</v>
      </c>
      <c r="T136" s="558"/>
      <c r="U136" s="558"/>
      <c r="V136" s="558"/>
      <c r="W136" s="558"/>
      <c r="X136" s="558"/>
      <c r="Y136" s="558"/>
      <c r="Z136" s="558"/>
      <c r="AA136" s="558"/>
      <c r="AB136" s="14"/>
      <c r="AC136" s="1"/>
      <c r="AD136" s="14"/>
      <c r="AE136" s="1"/>
      <c r="AF136" s="1"/>
      <c r="AG136" s="1"/>
      <c r="AH136" s="1"/>
      <c r="AI136" s="1"/>
      <c r="AJ136" s="1"/>
      <c r="AK136" s="1"/>
      <c r="AL136" s="1"/>
      <c r="AM136" s="1"/>
      <c r="AN136" s="1"/>
      <c r="AO136" s="1"/>
      <c r="AP136" s="1"/>
      <c r="AQ136" s="58" t="s">
        <v>2115</v>
      </c>
      <c r="AR136" s="1"/>
      <c r="AS136" s="58" t="s">
        <v>80</v>
      </c>
      <c r="AT136" s="58" t="s">
        <v>31</v>
      </c>
      <c r="AU136" s="1"/>
      <c r="AV136" s="473"/>
      <c r="AW136" s="12" t="s">
        <v>78</v>
      </c>
      <c r="AX136" s="1"/>
      <c r="AY136" s="1"/>
      <c r="AZ136" s="1"/>
      <c r="BA136" s="1"/>
      <c r="BB136" s="1"/>
      <c r="BC136" s="59">
        <f t="shared" si="93"/>
        <v>23500</v>
      </c>
      <c r="BD136" s="59">
        <f t="shared" si="94"/>
        <v>0</v>
      </c>
      <c r="BE136" s="59">
        <f t="shared" si="95"/>
        <v>0</v>
      </c>
      <c r="BF136" s="59">
        <f t="shared" si="96"/>
        <v>0</v>
      </c>
      <c r="BG136" s="59">
        <f t="shared" si="97"/>
        <v>0</v>
      </c>
      <c r="BH136" s="12" t="s">
        <v>30</v>
      </c>
      <c r="BI136" s="59">
        <f t="shared" si="98"/>
        <v>23500</v>
      </c>
      <c r="BJ136" s="12" t="s">
        <v>2115</v>
      </c>
      <c r="BK136" s="58" t="s">
        <v>2122</v>
      </c>
      <c r="BL136" s="1"/>
      <c r="BM136" s="1"/>
      <c r="BN136" s="1"/>
      <c r="BO136" s="1"/>
      <c r="BP136" s="1"/>
      <c r="BQ136" s="1"/>
      <c r="BR136" s="1"/>
      <c r="BS136" s="1"/>
      <c r="BT136" s="1"/>
    </row>
    <row r="137" spans="12:72" ht="11.4" x14ac:dyDescent="0.2">
      <c r="L137" s="54" t="s">
        <v>5</v>
      </c>
      <c r="M137" s="55" t="s">
        <v>15</v>
      </c>
      <c r="N137" s="23"/>
      <c r="O137" s="56">
        <f t="shared" si="90"/>
        <v>0</v>
      </c>
      <c r="P137" s="56">
        <v>0</v>
      </c>
      <c r="Q137" s="56">
        <f t="shared" si="91"/>
        <v>0</v>
      </c>
      <c r="R137" s="56">
        <v>0</v>
      </c>
      <c r="S137" s="57">
        <f t="shared" si="92"/>
        <v>0</v>
      </c>
      <c r="T137" s="558"/>
      <c r="U137" s="558"/>
      <c r="V137" s="558"/>
      <c r="W137" s="558"/>
      <c r="X137" s="558"/>
      <c r="Y137" s="558"/>
      <c r="Z137" s="558"/>
      <c r="AA137" s="558"/>
      <c r="AB137" s="14"/>
      <c r="AC137" s="1"/>
      <c r="AD137" s="14"/>
      <c r="AE137" s="1"/>
      <c r="AF137" s="1"/>
      <c r="AG137" s="1"/>
      <c r="AH137" s="1"/>
      <c r="AI137" s="1"/>
      <c r="AJ137" s="1"/>
      <c r="AK137" s="1"/>
      <c r="AL137" s="1"/>
      <c r="AM137" s="1"/>
      <c r="AN137" s="1"/>
      <c r="AO137" s="1"/>
      <c r="AP137" s="1"/>
      <c r="AQ137" s="58" t="s">
        <v>2115</v>
      </c>
      <c r="AR137" s="1"/>
      <c r="AS137" s="58" t="s">
        <v>80</v>
      </c>
      <c r="AT137" s="58" t="s">
        <v>31</v>
      </c>
      <c r="AU137" s="1"/>
      <c r="AV137" s="473"/>
      <c r="AW137" s="12" t="s">
        <v>78</v>
      </c>
      <c r="AX137" s="1"/>
      <c r="AY137" s="1"/>
      <c r="AZ137" s="1"/>
      <c r="BA137" s="1"/>
      <c r="BB137" s="1"/>
      <c r="BC137" s="59">
        <f t="shared" si="93"/>
        <v>24200</v>
      </c>
      <c r="BD137" s="59">
        <f t="shared" si="94"/>
        <v>0</v>
      </c>
      <c r="BE137" s="59">
        <f t="shared" si="95"/>
        <v>0</v>
      </c>
      <c r="BF137" s="59">
        <f t="shared" si="96"/>
        <v>0</v>
      </c>
      <c r="BG137" s="59">
        <f t="shared" si="97"/>
        <v>0</v>
      </c>
      <c r="BH137" s="12" t="s">
        <v>30</v>
      </c>
      <c r="BI137" s="59">
        <f t="shared" si="98"/>
        <v>24200</v>
      </c>
      <c r="BJ137" s="12" t="s">
        <v>2115</v>
      </c>
      <c r="BK137" s="58" t="s">
        <v>2125</v>
      </c>
      <c r="BL137" s="1"/>
      <c r="BM137" s="1"/>
      <c r="BN137" s="1"/>
      <c r="BO137" s="1"/>
      <c r="BP137" s="1"/>
      <c r="BQ137" s="1"/>
      <c r="BR137" s="1"/>
      <c r="BS137" s="1"/>
      <c r="BT137" s="1"/>
    </row>
    <row r="138" spans="12:72" ht="11.4" x14ac:dyDescent="0.2">
      <c r="L138" s="54" t="s">
        <v>5</v>
      </c>
      <c r="M138" s="55" t="s">
        <v>15</v>
      </c>
      <c r="N138" s="23"/>
      <c r="O138" s="56">
        <f t="shared" si="90"/>
        <v>0</v>
      </c>
      <c r="P138" s="56">
        <v>0</v>
      </c>
      <c r="Q138" s="56">
        <f t="shared" si="91"/>
        <v>0</v>
      </c>
      <c r="R138" s="56">
        <v>0</v>
      </c>
      <c r="S138" s="57">
        <f t="shared" si="92"/>
        <v>0</v>
      </c>
      <c r="T138" s="558"/>
      <c r="U138" s="558"/>
      <c r="V138" s="558"/>
      <c r="W138" s="558"/>
      <c r="X138" s="558"/>
      <c r="Y138" s="558"/>
      <c r="Z138" s="558"/>
      <c r="AA138" s="558"/>
      <c r="AB138" s="14"/>
      <c r="AC138" s="1"/>
      <c r="AD138" s="14"/>
      <c r="AE138" s="1"/>
      <c r="AF138" s="1"/>
      <c r="AG138" s="1"/>
      <c r="AH138" s="1"/>
      <c r="AI138" s="1"/>
      <c r="AJ138" s="1"/>
      <c r="AK138" s="1"/>
      <c r="AL138" s="1"/>
      <c r="AM138" s="1"/>
      <c r="AN138" s="1"/>
      <c r="AO138" s="1"/>
      <c r="AP138" s="1"/>
      <c r="AQ138" s="58" t="s">
        <v>2115</v>
      </c>
      <c r="AR138" s="1"/>
      <c r="AS138" s="58" t="s">
        <v>80</v>
      </c>
      <c r="AT138" s="58" t="s">
        <v>31</v>
      </c>
      <c r="AU138" s="1"/>
      <c r="AV138" s="473"/>
      <c r="AW138" s="12" t="s">
        <v>78</v>
      </c>
      <c r="AX138" s="1"/>
      <c r="AY138" s="1"/>
      <c r="AZ138" s="1"/>
      <c r="BA138" s="1"/>
      <c r="BB138" s="1"/>
      <c r="BC138" s="59">
        <f t="shared" si="93"/>
        <v>25500</v>
      </c>
      <c r="BD138" s="59">
        <f t="shared" si="94"/>
        <v>0</v>
      </c>
      <c r="BE138" s="59">
        <f t="shared" si="95"/>
        <v>0</v>
      </c>
      <c r="BF138" s="59">
        <f t="shared" si="96"/>
        <v>0</v>
      </c>
      <c r="BG138" s="59">
        <f t="shared" si="97"/>
        <v>0</v>
      </c>
      <c r="BH138" s="12" t="s">
        <v>30</v>
      </c>
      <c r="BI138" s="59">
        <f t="shared" si="98"/>
        <v>25500</v>
      </c>
      <c r="BJ138" s="12" t="s">
        <v>2115</v>
      </c>
      <c r="BK138" s="58" t="s">
        <v>2128</v>
      </c>
      <c r="BL138" s="1"/>
      <c r="BM138" s="1"/>
      <c r="BN138" s="1"/>
      <c r="BO138" s="1"/>
      <c r="BP138" s="1"/>
      <c r="BQ138" s="1"/>
      <c r="BR138" s="1"/>
      <c r="BS138" s="1"/>
      <c r="BT138" s="1"/>
    </row>
    <row r="139" spans="12:72" ht="11.4" x14ac:dyDescent="0.2">
      <c r="L139" s="54" t="s">
        <v>5</v>
      </c>
      <c r="M139" s="55" t="s">
        <v>15</v>
      </c>
      <c r="N139" s="23"/>
      <c r="O139" s="56">
        <f t="shared" si="90"/>
        <v>0</v>
      </c>
      <c r="P139" s="56">
        <v>0</v>
      </c>
      <c r="Q139" s="56">
        <f t="shared" si="91"/>
        <v>0</v>
      </c>
      <c r="R139" s="56">
        <v>0</v>
      </c>
      <c r="S139" s="57">
        <f t="shared" si="92"/>
        <v>0</v>
      </c>
      <c r="T139" s="558"/>
      <c r="U139" s="558"/>
      <c r="V139" s="558"/>
      <c r="W139" s="558"/>
      <c r="X139" s="558"/>
      <c r="Y139" s="558"/>
      <c r="Z139" s="558"/>
      <c r="AA139" s="558"/>
      <c r="AB139" s="14"/>
      <c r="AC139" s="1"/>
      <c r="AD139" s="14"/>
      <c r="AE139" s="1"/>
      <c r="AF139" s="1"/>
      <c r="AG139" s="1"/>
      <c r="AH139" s="1"/>
      <c r="AI139" s="1"/>
      <c r="AJ139" s="1"/>
      <c r="AK139" s="1"/>
      <c r="AL139" s="1"/>
      <c r="AM139" s="1"/>
      <c r="AN139" s="1"/>
      <c r="AO139" s="1"/>
      <c r="AP139" s="1"/>
      <c r="AQ139" s="58" t="s">
        <v>2115</v>
      </c>
      <c r="AR139" s="1"/>
      <c r="AS139" s="58" t="s">
        <v>80</v>
      </c>
      <c r="AT139" s="58" t="s">
        <v>31</v>
      </c>
      <c r="AU139" s="1"/>
      <c r="AV139" s="473"/>
      <c r="AW139" s="12" t="s">
        <v>78</v>
      </c>
      <c r="AX139" s="1"/>
      <c r="AY139" s="1"/>
      <c r="AZ139" s="1"/>
      <c r="BA139" s="1"/>
      <c r="BB139" s="1"/>
      <c r="BC139" s="59">
        <f t="shared" si="93"/>
        <v>44500</v>
      </c>
      <c r="BD139" s="59">
        <f t="shared" si="94"/>
        <v>0</v>
      </c>
      <c r="BE139" s="59">
        <f t="shared" si="95"/>
        <v>0</v>
      </c>
      <c r="BF139" s="59">
        <f t="shared" si="96"/>
        <v>0</v>
      </c>
      <c r="BG139" s="59">
        <f t="shared" si="97"/>
        <v>0</v>
      </c>
      <c r="BH139" s="12" t="s">
        <v>30</v>
      </c>
      <c r="BI139" s="59">
        <f t="shared" si="98"/>
        <v>44500</v>
      </c>
      <c r="BJ139" s="12" t="s">
        <v>2115</v>
      </c>
      <c r="BK139" s="58" t="s">
        <v>2131</v>
      </c>
      <c r="BL139" s="1"/>
      <c r="BM139" s="1"/>
      <c r="BN139" s="1"/>
      <c r="BO139" s="1"/>
      <c r="BP139" s="1"/>
      <c r="BQ139" s="1"/>
      <c r="BR139" s="1"/>
      <c r="BS139" s="1"/>
      <c r="BT139" s="1"/>
    </row>
    <row r="140" spans="12:72" ht="11.4" x14ac:dyDescent="0.2">
      <c r="L140" s="54" t="s">
        <v>5</v>
      </c>
      <c r="M140" s="55" t="s">
        <v>15</v>
      </c>
      <c r="N140" s="23"/>
      <c r="O140" s="56">
        <f t="shared" si="90"/>
        <v>0</v>
      </c>
      <c r="P140" s="56">
        <v>0</v>
      </c>
      <c r="Q140" s="56">
        <f t="shared" si="91"/>
        <v>0</v>
      </c>
      <c r="R140" s="56">
        <v>0</v>
      </c>
      <c r="S140" s="57">
        <f t="shared" si="92"/>
        <v>0</v>
      </c>
      <c r="T140" s="558"/>
      <c r="U140" s="558"/>
      <c r="V140" s="558"/>
      <c r="W140" s="558"/>
      <c r="X140" s="558"/>
      <c r="Y140" s="558"/>
      <c r="Z140" s="558"/>
      <c r="AA140" s="558"/>
      <c r="AB140" s="14"/>
      <c r="AC140" s="1"/>
      <c r="AD140" s="14"/>
      <c r="AE140" s="1"/>
      <c r="AF140" s="1"/>
      <c r="AG140" s="1"/>
      <c r="AH140" s="1"/>
      <c r="AI140" s="1"/>
      <c r="AJ140" s="1"/>
      <c r="AK140" s="1"/>
      <c r="AL140" s="1"/>
      <c r="AM140" s="1"/>
      <c r="AN140" s="1"/>
      <c r="AO140" s="1"/>
      <c r="AP140" s="1"/>
      <c r="AQ140" s="58" t="s">
        <v>2115</v>
      </c>
      <c r="AR140" s="1"/>
      <c r="AS140" s="58" t="s">
        <v>80</v>
      </c>
      <c r="AT140" s="58" t="s">
        <v>31</v>
      </c>
      <c r="AU140" s="1"/>
      <c r="AV140" s="473"/>
      <c r="AW140" s="12" t="s">
        <v>78</v>
      </c>
      <c r="AX140" s="1"/>
      <c r="AY140" s="1"/>
      <c r="AZ140" s="1"/>
      <c r="BA140" s="1"/>
      <c r="BB140" s="1"/>
      <c r="BC140" s="59">
        <f t="shared" si="93"/>
        <v>57500</v>
      </c>
      <c r="BD140" s="59">
        <f t="shared" si="94"/>
        <v>0</v>
      </c>
      <c r="BE140" s="59">
        <f t="shared" si="95"/>
        <v>0</v>
      </c>
      <c r="BF140" s="59">
        <f t="shared" si="96"/>
        <v>0</v>
      </c>
      <c r="BG140" s="59">
        <f t="shared" si="97"/>
        <v>0</v>
      </c>
      <c r="BH140" s="12" t="s">
        <v>30</v>
      </c>
      <c r="BI140" s="59">
        <f t="shared" si="98"/>
        <v>57500</v>
      </c>
      <c r="BJ140" s="12" t="s">
        <v>2115</v>
      </c>
      <c r="BK140" s="58" t="s">
        <v>2134</v>
      </c>
      <c r="BL140" s="1"/>
      <c r="BM140" s="1"/>
      <c r="BN140" s="1"/>
      <c r="BO140" s="1"/>
      <c r="BP140" s="1"/>
      <c r="BQ140" s="1"/>
      <c r="BR140" s="1"/>
      <c r="BS140" s="1"/>
      <c r="BT140" s="1"/>
    </row>
    <row r="141" spans="12:72" x14ac:dyDescent="0.2">
      <c r="L141" s="41"/>
      <c r="M141" s="42"/>
      <c r="N141" s="42"/>
      <c r="O141" s="43">
        <f>SUM(O142:O143)</f>
        <v>0</v>
      </c>
      <c r="P141" s="42"/>
      <c r="Q141" s="43">
        <f>SUM(Q142:Q143)</f>
        <v>0</v>
      </c>
      <c r="R141" s="42"/>
      <c r="S141" s="44">
        <f>SUM(S142:S143)</f>
        <v>0</v>
      </c>
      <c r="T141" s="560"/>
      <c r="U141" s="560"/>
      <c r="V141" s="560"/>
      <c r="W141" s="560"/>
      <c r="X141" s="560"/>
      <c r="Y141" s="560"/>
      <c r="Z141" s="560"/>
      <c r="AA141" s="560"/>
      <c r="AB141" s="6"/>
      <c r="AC141" s="6"/>
      <c r="AD141" s="6"/>
      <c r="AE141" s="6"/>
      <c r="AF141" s="6"/>
      <c r="AG141" s="6"/>
      <c r="AH141" s="6"/>
      <c r="AI141" s="6"/>
      <c r="AJ141" s="6"/>
      <c r="AK141" s="6"/>
      <c r="AL141" s="6"/>
      <c r="AM141" s="6"/>
      <c r="AN141" s="6"/>
      <c r="AO141" s="6"/>
      <c r="AP141" s="6"/>
      <c r="AQ141" s="45" t="s">
        <v>115</v>
      </c>
      <c r="AR141" s="6"/>
      <c r="AS141" s="46" t="s">
        <v>26</v>
      </c>
      <c r="AT141" s="46" t="s">
        <v>30</v>
      </c>
      <c r="AU141" s="6"/>
      <c r="AV141" s="484"/>
      <c r="AW141" s="45" t="s">
        <v>78</v>
      </c>
      <c r="AX141" s="6"/>
      <c r="AY141" s="6"/>
      <c r="AZ141" s="6"/>
      <c r="BA141" s="6"/>
      <c r="BB141" s="6"/>
      <c r="BC141" s="6"/>
      <c r="BD141" s="6"/>
      <c r="BE141" s="6"/>
      <c r="BF141" s="6"/>
      <c r="BG141" s="6"/>
      <c r="BH141" s="6"/>
      <c r="BI141" s="47">
        <f>SUM(BI142:BI143)</f>
        <v>145000</v>
      </c>
      <c r="BJ141" s="6"/>
      <c r="BK141" s="6"/>
      <c r="BL141" s="6"/>
      <c r="BM141" s="6"/>
      <c r="BN141" s="6"/>
      <c r="BO141" s="6"/>
      <c r="BP141" s="6"/>
      <c r="BQ141" s="6"/>
      <c r="BR141" s="6"/>
      <c r="BS141" s="6"/>
      <c r="BT141" s="6"/>
    </row>
    <row r="142" spans="12:72" ht="11.4" x14ac:dyDescent="0.2">
      <c r="L142" s="54" t="s">
        <v>5</v>
      </c>
      <c r="M142" s="55" t="s">
        <v>15</v>
      </c>
      <c r="N142" s="23"/>
      <c r="O142" s="56">
        <f>N142*G22</f>
        <v>0</v>
      </c>
      <c r="P142" s="56">
        <v>0</v>
      </c>
      <c r="Q142" s="56">
        <f>P142*G22</f>
        <v>0</v>
      </c>
      <c r="R142" s="56">
        <v>0</v>
      </c>
      <c r="S142" s="57">
        <f>R142*G22</f>
        <v>0</v>
      </c>
      <c r="T142" s="558"/>
      <c r="U142" s="558"/>
      <c r="V142" s="558"/>
      <c r="W142" s="558"/>
      <c r="X142" s="558"/>
      <c r="Y142" s="558"/>
      <c r="Z142" s="558"/>
      <c r="AA142" s="558"/>
      <c r="AB142" s="14"/>
      <c r="AC142" s="1"/>
      <c r="AD142" s="14"/>
      <c r="AE142" s="1"/>
      <c r="AF142" s="1"/>
      <c r="AG142" s="1"/>
      <c r="AH142" s="1"/>
      <c r="AI142" s="1"/>
      <c r="AJ142" s="1"/>
      <c r="AK142" s="1"/>
      <c r="AL142" s="1"/>
      <c r="AM142" s="1"/>
      <c r="AN142" s="1"/>
      <c r="AO142" s="1"/>
      <c r="AP142" s="1"/>
      <c r="AQ142" s="58" t="s">
        <v>2115</v>
      </c>
      <c r="AR142" s="1"/>
      <c r="AS142" s="58" t="s">
        <v>80</v>
      </c>
      <c r="AT142" s="58" t="s">
        <v>31</v>
      </c>
      <c r="AU142" s="1"/>
      <c r="AV142" s="473"/>
      <c r="AW142" s="12" t="s">
        <v>78</v>
      </c>
      <c r="AX142" s="1"/>
      <c r="AY142" s="1"/>
      <c r="AZ142" s="1"/>
      <c r="BA142" s="1"/>
      <c r="BB142" s="1"/>
      <c r="BC142" s="59">
        <f>IF(M142="základní",I22,0)</f>
        <v>120000</v>
      </c>
      <c r="BD142" s="59">
        <f>IF(M142="snížená",I22,0)</f>
        <v>0</v>
      </c>
      <c r="BE142" s="59">
        <f>IF(M142="zákl. přenesená",I22,0)</f>
        <v>0</v>
      </c>
      <c r="BF142" s="59">
        <f>IF(M142="sníž. přenesená",I22,0)</f>
        <v>0</v>
      </c>
      <c r="BG142" s="59">
        <f>IF(M142="nulová",I22,0)</f>
        <v>0</v>
      </c>
      <c r="BH142" s="12" t="s">
        <v>30</v>
      </c>
      <c r="BI142" s="59">
        <f>ROUND(H22*G22,2)</f>
        <v>120000</v>
      </c>
      <c r="BJ142" s="12" t="s">
        <v>2115</v>
      </c>
      <c r="BK142" s="58" t="s">
        <v>2138</v>
      </c>
      <c r="BL142" s="1"/>
      <c r="BM142" s="1"/>
      <c r="BN142" s="1"/>
      <c r="BO142" s="1"/>
      <c r="BP142" s="1"/>
      <c r="BQ142" s="1"/>
      <c r="BR142" s="1"/>
      <c r="BS142" s="1"/>
      <c r="BT142" s="1"/>
    </row>
    <row r="143" spans="12:72" ht="11.4" x14ac:dyDescent="0.2">
      <c r="L143" s="54" t="s">
        <v>5</v>
      </c>
      <c r="M143" s="55" t="s">
        <v>15</v>
      </c>
      <c r="N143" s="23"/>
      <c r="O143" s="56">
        <f>N143*G23</f>
        <v>0</v>
      </c>
      <c r="P143" s="56">
        <v>0</v>
      </c>
      <c r="Q143" s="56">
        <f>P143*G23</f>
        <v>0</v>
      </c>
      <c r="R143" s="56">
        <v>0</v>
      </c>
      <c r="S143" s="57">
        <f>R143*G23</f>
        <v>0</v>
      </c>
      <c r="T143" s="558"/>
      <c r="U143" s="558"/>
      <c r="V143" s="558"/>
      <c r="W143" s="558"/>
      <c r="X143" s="558"/>
      <c r="Y143" s="558"/>
      <c r="Z143" s="558"/>
      <c r="AA143" s="558"/>
      <c r="AB143" s="14"/>
      <c r="AC143" s="1"/>
      <c r="AD143" s="14"/>
      <c r="AE143" s="1"/>
      <c r="AF143" s="1"/>
      <c r="AG143" s="1"/>
      <c r="AH143" s="1"/>
      <c r="AI143" s="1"/>
      <c r="AJ143" s="1"/>
      <c r="AK143" s="1"/>
      <c r="AL143" s="1"/>
      <c r="AM143" s="1"/>
      <c r="AN143" s="1"/>
      <c r="AO143" s="1"/>
      <c r="AP143" s="1"/>
      <c r="AQ143" s="58" t="s">
        <v>2115</v>
      </c>
      <c r="AR143" s="1"/>
      <c r="AS143" s="58" t="s">
        <v>80</v>
      </c>
      <c r="AT143" s="58" t="s">
        <v>31</v>
      </c>
      <c r="AU143" s="1"/>
      <c r="AV143" s="473"/>
      <c r="AW143" s="12" t="s">
        <v>78</v>
      </c>
      <c r="AX143" s="1"/>
      <c r="AY143" s="1"/>
      <c r="AZ143" s="1"/>
      <c r="BA143" s="1"/>
      <c r="BB143" s="1"/>
      <c r="BC143" s="59">
        <f>IF(M143="základní",I23,0)</f>
        <v>25000</v>
      </c>
      <c r="BD143" s="59">
        <f>IF(M143="snížená",I23,0)</f>
        <v>0</v>
      </c>
      <c r="BE143" s="59">
        <f>IF(M143="zákl. přenesená",I23,0)</f>
        <v>0</v>
      </c>
      <c r="BF143" s="59">
        <f>IF(M143="sníž. přenesená",I23,0)</f>
        <v>0</v>
      </c>
      <c r="BG143" s="59">
        <f>IF(M143="nulová",I23,0)</f>
        <v>0</v>
      </c>
      <c r="BH143" s="12" t="s">
        <v>30</v>
      </c>
      <c r="BI143" s="59">
        <f>ROUND(H23*G23,2)</f>
        <v>25000</v>
      </c>
      <c r="BJ143" s="12" t="s">
        <v>2115</v>
      </c>
      <c r="BK143" s="58" t="s">
        <v>2141</v>
      </c>
      <c r="BL143" s="1"/>
      <c r="BM143" s="1"/>
      <c r="BN143" s="1"/>
      <c r="BO143" s="1"/>
      <c r="BP143" s="1"/>
      <c r="BQ143" s="1"/>
      <c r="BR143" s="1"/>
      <c r="BS143" s="1"/>
      <c r="BT143" s="1"/>
    </row>
    <row r="144" spans="12:72" x14ac:dyDescent="0.2">
      <c r="L144" s="41"/>
      <c r="M144" s="42"/>
      <c r="N144" s="42"/>
      <c r="O144" s="43">
        <f>SUM(O145:O147)</f>
        <v>0</v>
      </c>
      <c r="P144" s="42"/>
      <c r="Q144" s="43">
        <f>SUM(Q145:Q147)</f>
        <v>0</v>
      </c>
      <c r="R144" s="42"/>
      <c r="S144" s="44">
        <f>SUM(S145:S147)</f>
        <v>0</v>
      </c>
      <c r="T144" s="560"/>
      <c r="U144" s="560"/>
      <c r="V144" s="560"/>
      <c r="W144" s="560"/>
      <c r="X144" s="560"/>
      <c r="Y144" s="560"/>
      <c r="Z144" s="560"/>
      <c r="AA144" s="560"/>
      <c r="AB144" s="6"/>
      <c r="AC144" s="6"/>
      <c r="AD144" s="6"/>
      <c r="AE144" s="6"/>
      <c r="AF144" s="6"/>
      <c r="AG144" s="6"/>
      <c r="AH144" s="6"/>
      <c r="AI144" s="6"/>
      <c r="AJ144" s="6"/>
      <c r="AK144" s="6"/>
      <c r="AL144" s="6"/>
      <c r="AM144" s="6"/>
      <c r="AN144" s="6"/>
      <c r="AO144" s="6"/>
      <c r="AP144" s="6"/>
      <c r="AQ144" s="45" t="s">
        <v>115</v>
      </c>
      <c r="AR144" s="6"/>
      <c r="AS144" s="46" t="s">
        <v>26</v>
      </c>
      <c r="AT144" s="46" t="s">
        <v>30</v>
      </c>
      <c r="AU144" s="6"/>
      <c r="AV144" s="484"/>
      <c r="AW144" s="45" t="s">
        <v>78</v>
      </c>
      <c r="AX144" s="6"/>
      <c r="AY144" s="6"/>
      <c r="AZ144" s="6"/>
      <c r="BA144" s="6"/>
      <c r="BB144" s="6"/>
      <c r="BC144" s="6"/>
      <c r="BD144" s="6"/>
      <c r="BE144" s="6"/>
      <c r="BF144" s="6"/>
      <c r="BG144" s="6"/>
      <c r="BH144" s="6"/>
      <c r="BI144" s="47">
        <f>SUM(BI145:BI147)</f>
        <v>28000</v>
      </c>
      <c r="BJ144" s="6"/>
      <c r="BK144" s="6"/>
      <c r="BL144" s="6"/>
      <c r="BM144" s="6"/>
      <c r="BN144" s="6"/>
      <c r="BO144" s="6"/>
      <c r="BP144" s="6"/>
      <c r="BQ144" s="6"/>
      <c r="BR144" s="6"/>
      <c r="BS144" s="6"/>
      <c r="BT144" s="6"/>
    </row>
    <row r="145" spans="12:72" ht="11.4" x14ac:dyDescent="0.2">
      <c r="L145" s="54" t="s">
        <v>5</v>
      </c>
      <c r="M145" s="55" t="s">
        <v>15</v>
      </c>
      <c r="N145" s="23"/>
      <c r="O145" s="56">
        <f>N145*G27</f>
        <v>0</v>
      </c>
      <c r="P145" s="56">
        <v>0</v>
      </c>
      <c r="Q145" s="56">
        <f>P145*G27</f>
        <v>0</v>
      </c>
      <c r="R145" s="56">
        <v>0</v>
      </c>
      <c r="S145" s="57">
        <f>R145*G27</f>
        <v>0</v>
      </c>
      <c r="T145" s="558"/>
      <c r="U145" s="558"/>
      <c r="V145" s="558"/>
      <c r="W145" s="558"/>
      <c r="X145" s="558"/>
      <c r="Y145" s="558"/>
      <c r="Z145" s="558"/>
      <c r="AA145" s="558"/>
      <c r="AB145" s="14"/>
      <c r="AC145" s="1"/>
      <c r="AD145" s="14"/>
      <c r="AE145" s="1"/>
      <c r="AF145" s="1"/>
      <c r="AG145" s="1"/>
      <c r="AH145" s="1"/>
      <c r="AI145" s="1"/>
      <c r="AJ145" s="1"/>
      <c r="AK145" s="1"/>
      <c r="AL145" s="1"/>
      <c r="AM145" s="1"/>
      <c r="AN145" s="1"/>
      <c r="AO145" s="1"/>
      <c r="AP145" s="1"/>
      <c r="AQ145" s="58" t="s">
        <v>2115</v>
      </c>
      <c r="AR145" s="1"/>
      <c r="AS145" s="58" t="s">
        <v>80</v>
      </c>
      <c r="AT145" s="58" t="s">
        <v>31</v>
      </c>
      <c r="AU145" s="1"/>
      <c r="AV145" s="473"/>
      <c r="AW145" s="12" t="s">
        <v>78</v>
      </c>
      <c r="AX145" s="1"/>
      <c r="AY145" s="1"/>
      <c r="AZ145" s="1"/>
      <c r="BA145" s="1"/>
      <c r="BB145" s="1"/>
      <c r="BC145" s="59">
        <f>IF(M145="základní",I27,0)</f>
        <v>8000</v>
      </c>
      <c r="BD145" s="59">
        <f>IF(M145="snížená",I27,0)</f>
        <v>0</v>
      </c>
      <c r="BE145" s="59">
        <f>IF(M145="zákl. přenesená",I27,0)</f>
        <v>0</v>
      </c>
      <c r="BF145" s="59">
        <f>IF(M145="sníž. přenesená",I27,0)</f>
        <v>0</v>
      </c>
      <c r="BG145" s="59">
        <f>IF(M145="nulová",I27,0)</f>
        <v>0</v>
      </c>
      <c r="BH145" s="12" t="s">
        <v>30</v>
      </c>
      <c r="BI145" s="59">
        <f>ROUND(H27*G27,2)</f>
        <v>8000</v>
      </c>
      <c r="BJ145" s="12" t="s">
        <v>2115</v>
      </c>
      <c r="BK145" s="58" t="s">
        <v>2146</v>
      </c>
      <c r="BL145" s="1"/>
      <c r="BM145" s="1"/>
      <c r="BN145" s="1"/>
      <c r="BO145" s="1"/>
      <c r="BP145" s="1"/>
      <c r="BQ145" s="1"/>
      <c r="BR145" s="1"/>
      <c r="BS145" s="1"/>
      <c r="BT145" s="1"/>
    </row>
    <row r="146" spans="12:72" ht="11.4" x14ac:dyDescent="0.2">
      <c r="L146" s="54" t="s">
        <v>5</v>
      </c>
      <c r="M146" s="55" t="s">
        <v>15</v>
      </c>
      <c r="N146" s="23"/>
      <c r="O146" s="56">
        <f>N146*G28</f>
        <v>0</v>
      </c>
      <c r="P146" s="56">
        <v>0</v>
      </c>
      <c r="Q146" s="56">
        <f>P146*G28</f>
        <v>0</v>
      </c>
      <c r="R146" s="56">
        <v>0</v>
      </c>
      <c r="S146" s="57">
        <f>R146*G28</f>
        <v>0</v>
      </c>
      <c r="T146" s="558"/>
      <c r="U146" s="558"/>
      <c r="V146" s="558"/>
      <c r="W146" s="558"/>
      <c r="X146" s="558"/>
      <c r="Y146" s="558"/>
      <c r="Z146" s="558"/>
      <c r="AA146" s="558"/>
      <c r="AB146" s="14"/>
      <c r="AC146" s="1"/>
      <c r="AD146" s="14"/>
      <c r="AE146" s="1"/>
      <c r="AF146" s="1"/>
      <c r="AG146" s="1"/>
      <c r="AH146" s="1"/>
      <c r="AI146" s="1"/>
      <c r="AJ146" s="1"/>
      <c r="AK146" s="1"/>
      <c r="AL146" s="1"/>
      <c r="AM146" s="1"/>
      <c r="AN146" s="1"/>
      <c r="AO146" s="1"/>
      <c r="AP146" s="1"/>
      <c r="AQ146" s="58" t="s">
        <v>2115</v>
      </c>
      <c r="AR146" s="1"/>
      <c r="AS146" s="58" t="s">
        <v>80</v>
      </c>
      <c r="AT146" s="58" t="s">
        <v>31</v>
      </c>
      <c r="AU146" s="1"/>
      <c r="AV146" s="473"/>
      <c r="AW146" s="12" t="s">
        <v>78</v>
      </c>
      <c r="AX146" s="1"/>
      <c r="AY146" s="1"/>
      <c r="AZ146" s="1"/>
      <c r="BA146" s="1"/>
      <c r="BB146" s="1"/>
      <c r="BC146" s="59">
        <f>IF(M146="základní",I28,0)</f>
        <v>10000</v>
      </c>
      <c r="BD146" s="59">
        <f>IF(M146="snížená",I28,0)</f>
        <v>0</v>
      </c>
      <c r="BE146" s="59">
        <f>IF(M146="zákl. přenesená",I28,0)</f>
        <v>0</v>
      </c>
      <c r="BF146" s="59">
        <f>IF(M146="sníž. přenesená",I28,0)</f>
        <v>0</v>
      </c>
      <c r="BG146" s="59">
        <f>IF(M146="nulová",I28,0)</f>
        <v>0</v>
      </c>
      <c r="BH146" s="12" t="s">
        <v>30</v>
      </c>
      <c r="BI146" s="59">
        <f>ROUND(H28*G28,2)</f>
        <v>10000</v>
      </c>
      <c r="BJ146" s="12" t="s">
        <v>2115</v>
      </c>
      <c r="BK146" s="58" t="s">
        <v>2149</v>
      </c>
      <c r="BL146" s="1"/>
      <c r="BM146" s="1"/>
      <c r="BN146" s="1"/>
      <c r="BO146" s="1"/>
      <c r="BP146" s="1"/>
      <c r="BQ146" s="1"/>
      <c r="BR146" s="1"/>
      <c r="BS146" s="1"/>
      <c r="BT146" s="1"/>
    </row>
    <row r="147" spans="12:72" ht="11.4" x14ac:dyDescent="0.2">
      <c r="L147" s="54" t="s">
        <v>5</v>
      </c>
      <c r="M147" s="55" t="s">
        <v>15</v>
      </c>
      <c r="N147" s="23"/>
      <c r="O147" s="56">
        <f>N147*G29</f>
        <v>0</v>
      </c>
      <c r="P147" s="56">
        <v>0</v>
      </c>
      <c r="Q147" s="56">
        <f>P147*G29</f>
        <v>0</v>
      </c>
      <c r="R147" s="56">
        <v>0</v>
      </c>
      <c r="S147" s="57">
        <f>R147*G29</f>
        <v>0</v>
      </c>
      <c r="T147" s="558"/>
      <c r="U147" s="558"/>
      <c r="V147" s="558"/>
      <c r="W147" s="558"/>
      <c r="X147" s="558"/>
      <c r="Y147" s="558"/>
      <c r="Z147" s="558"/>
      <c r="AA147" s="558"/>
      <c r="AB147" s="14"/>
      <c r="AC147" s="1"/>
      <c r="AD147" s="14"/>
      <c r="AE147" s="1"/>
      <c r="AF147" s="1"/>
      <c r="AG147" s="1"/>
      <c r="AH147" s="1"/>
      <c r="AI147" s="1"/>
      <c r="AJ147" s="1"/>
      <c r="AK147" s="1"/>
      <c r="AL147" s="1"/>
      <c r="AM147" s="1"/>
      <c r="AN147" s="1"/>
      <c r="AO147" s="1"/>
      <c r="AP147" s="1"/>
      <c r="AQ147" s="58" t="s">
        <v>2115</v>
      </c>
      <c r="AR147" s="1"/>
      <c r="AS147" s="58" t="s">
        <v>80</v>
      </c>
      <c r="AT147" s="58" t="s">
        <v>31</v>
      </c>
      <c r="AU147" s="1"/>
      <c r="AV147" s="473"/>
      <c r="AW147" s="12" t="s">
        <v>78</v>
      </c>
      <c r="AX147" s="1"/>
      <c r="AY147" s="1"/>
      <c r="AZ147" s="1"/>
      <c r="BA147" s="1"/>
      <c r="BB147" s="1"/>
      <c r="BC147" s="59">
        <f>IF(M147="základní",I29,0)</f>
        <v>10000</v>
      </c>
      <c r="BD147" s="59">
        <f>IF(M147="snížená",I29,0)</f>
        <v>0</v>
      </c>
      <c r="BE147" s="59">
        <f>IF(M147="zákl. přenesená",I29,0)</f>
        <v>0</v>
      </c>
      <c r="BF147" s="59">
        <f>IF(M147="sníž. přenesená",I29,0)</f>
        <v>0</v>
      </c>
      <c r="BG147" s="59">
        <f>IF(M147="nulová",I29,0)</f>
        <v>0</v>
      </c>
      <c r="BH147" s="12" t="s">
        <v>30</v>
      </c>
      <c r="BI147" s="59">
        <f>ROUND(H29*G29,2)</f>
        <v>10000</v>
      </c>
      <c r="BJ147" s="12" t="s">
        <v>2115</v>
      </c>
      <c r="BK147" s="58" t="s">
        <v>2152</v>
      </c>
      <c r="BL147" s="1"/>
      <c r="BM147" s="1"/>
      <c r="BN147" s="1"/>
      <c r="BO147" s="1"/>
      <c r="BP147" s="1"/>
      <c r="BQ147" s="1"/>
      <c r="BR147" s="1"/>
      <c r="BS147" s="1"/>
      <c r="BT147" s="1"/>
    </row>
    <row r="148" spans="12:72" x14ac:dyDescent="0.2">
      <c r="L148" s="41"/>
      <c r="M148" s="42"/>
      <c r="N148" s="42"/>
      <c r="O148" s="43">
        <f>SUM(O149:O152)</f>
        <v>0</v>
      </c>
      <c r="P148" s="42"/>
      <c r="Q148" s="43">
        <f>SUM(Q149:Q152)</f>
        <v>0</v>
      </c>
      <c r="R148" s="42"/>
      <c r="S148" s="44">
        <f>SUM(S149:S152)</f>
        <v>0</v>
      </c>
      <c r="T148" s="560"/>
      <c r="U148" s="560"/>
      <c r="V148" s="560"/>
      <c r="W148" s="560"/>
      <c r="X148" s="560"/>
      <c r="Y148" s="560"/>
      <c r="Z148" s="560"/>
      <c r="AA148" s="560"/>
      <c r="AB148" s="6"/>
      <c r="AC148" s="6"/>
      <c r="AD148" s="6"/>
      <c r="AE148" s="6"/>
      <c r="AF148" s="6"/>
      <c r="AG148" s="6"/>
      <c r="AH148" s="6"/>
      <c r="AI148" s="6"/>
      <c r="AJ148" s="6"/>
      <c r="AK148" s="6"/>
      <c r="AL148" s="6"/>
      <c r="AM148" s="6"/>
      <c r="AN148" s="6"/>
      <c r="AO148" s="6"/>
      <c r="AP148" s="6"/>
      <c r="AQ148" s="45" t="s">
        <v>115</v>
      </c>
      <c r="AR148" s="6"/>
      <c r="AS148" s="46" t="s">
        <v>26</v>
      </c>
      <c r="AT148" s="46" t="s">
        <v>30</v>
      </c>
      <c r="AU148" s="6"/>
      <c r="AV148" s="484"/>
      <c r="AW148" s="45" t="s">
        <v>78</v>
      </c>
      <c r="AX148" s="6"/>
      <c r="AY148" s="6"/>
      <c r="AZ148" s="6"/>
      <c r="BA148" s="6"/>
      <c r="BB148" s="6"/>
      <c r="BC148" s="6"/>
      <c r="BD148" s="6"/>
      <c r="BE148" s="6"/>
      <c r="BF148" s="6"/>
      <c r="BG148" s="6"/>
      <c r="BH148" s="6"/>
      <c r="BI148" s="47">
        <f>SUM(BI149:BI152)</f>
        <v>79500</v>
      </c>
      <c r="BJ148" s="6"/>
      <c r="BK148" s="6"/>
      <c r="BL148" s="6"/>
      <c r="BM148" s="6"/>
      <c r="BN148" s="6"/>
      <c r="BO148" s="6"/>
      <c r="BP148" s="6"/>
      <c r="BQ148" s="6"/>
      <c r="BR148" s="6"/>
      <c r="BS148" s="6"/>
      <c r="BT148" s="6"/>
    </row>
    <row r="149" spans="12:72" ht="11.4" x14ac:dyDescent="0.2">
      <c r="L149" s="54" t="s">
        <v>5</v>
      </c>
      <c r="M149" s="55" t="s">
        <v>15</v>
      </c>
      <c r="N149" s="23"/>
      <c r="O149" s="56">
        <f>N149*G33</f>
        <v>0</v>
      </c>
      <c r="P149" s="56">
        <v>0</v>
      </c>
      <c r="Q149" s="56">
        <f>P149*G33</f>
        <v>0</v>
      </c>
      <c r="R149" s="56">
        <v>0</v>
      </c>
      <c r="S149" s="57">
        <f>R149*G33</f>
        <v>0</v>
      </c>
      <c r="T149" s="558"/>
      <c r="U149" s="558"/>
      <c r="V149" s="558"/>
      <c r="W149" s="558"/>
      <c r="X149" s="558"/>
      <c r="Y149" s="558"/>
      <c r="Z149" s="558"/>
      <c r="AA149" s="558"/>
      <c r="AB149" s="14"/>
      <c r="AC149" s="1"/>
      <c r="AD149" s="14"/>
      <c r="AE149" s="1"/>
      <c r="AF149" s="1"/>
      <c r="AG149" s="1"/>
      <c r="AH149" s="1"/>
      <c r="AI149" s="1"/>
      <c r="AJ149" s="1"/>
      <c r="AK149" s="1"/>
      <c r="AL149" s="1"/>
      <c r="AM149" s="1"/>
      <c r="AN149" s="1"/>
      <c r="AO149" s="1"/>
      <c r="AP149" s="1"/>
      <c r="AQ149" s="58" t="s">
        <v>2115</v>
      </c>
      <c r="AR149" s="1"/>
      <c r="AS149" s="58" t="s">
        <v>80</v>
      </c>
      <c r="AT149" s="58" t="s">
        <v>31</v>
      </c>
      <c r="AU149" s="1"/>
      <c r="AV149" s="473"/>
      <c r="AW149" s="12" t="s">
        <v>78</v>
      </c>
      <c r="AX149" s="1"/>
      <c r="AY149" s="1"/>
      <c r="AZ149" s="1"/>
      <c r="BA149" s="1"/>
      <c r="BB149" s="1"/>
      <c r="BC149" s="59">
        <f>IF(M149="základní",I33,0)</f>
        <v>23000</v>
      </c>
      <c r="BD149" s="59">
        <f>IF(M149="snížená",I33,0)</f>
        <v>0</v>
      </c>
      <c r="BE149" s="59">
        <f>IF(M149="zákl. přenesená",I33,0)</f>
        <v>0</v>
      </c>
      <c r="BF149" s="59">
        <f>IF(M149="sníž. přenesená",I33,0)</f>
        <v>0</v>
      </c>
      <c r="BG149" s="59">
        <f>IF(M149="nulová",I33,0)</f>
        <v>0</v>
      </c>
      <c r="BH149" s="12" t="s">
        <v>30</v>
      </c>
      <c r="BI149" s="59">
        <f>ROUND(H33*G33,2)</f>
        <v>23000</v>
      </c>
      <c r="BJ149" s="12" t="s">
        <v>2115</v>
      </c>
      <c r="BK149" s="58" t="s">
        <v>2157</v>
      </c>
      <c r="BL149" s="1"/>
      <c r="BM149" s="1"/>
      <c r="BN149" s="1"/>
      <c r="BO149" s="1"/>
      <c r="BP149" s="1"/>
      <c r="BQ149" s="1"/>
      <c r="BR149" s="1"/>
      <c r="BS149" s="1"/>
      <c r="BT149" s="1"/>
    </row>
    <row r="150" spans="12:72" ht="11.4" x14ac:dyDescent="0.2">
      <c r="L150" s="54" t="s">
        <v>5</v>
      </c>
      <c r="M150" s="55" t="s">
        <v>15</v>
      </c>
      <c r="N150" s="23"/>
      <c r="O150" s="56">
        <f>N150*G34</f>
        <v>0</v>
      </c>
      <c r="P150" s="56">
        <v>0</v>
      </c>
      <c r="Q150" s="56">
        <f>P150*G34</f>
        <v>0</v>
      </c>
      <c r="R150" s="56">
        <v>0</v>
      </c>
      <c r="S150" s="57">
        <f>R150*G34</f>
        <v>0</v>
      </c>
      <c r="T150" s="558"/>
      <c r="U150" s="558"/>
      <c r="V150" s="558"/>
      <c r="W150" s="558"/>
      <c r="X150" s="558"/>
      <c r="Y150" s="558"/>
      <c r="Z150" s="558"/>
      <c r="AA150" s="558"/>
      <c r="AB150" s="14"/>
      <c r="AC150" s="1"/>
      <c r="AD150" s="14"/>
      <c r="AE150" s="1"/>
      <c r="AF150" s="1"/>
      <c r="AG150" s="1"/>
      <c r="AH150" s="1"/>
      <c r="AI150" s="1"/>
      <c r="AJ150" s="1"/>
      <c r="AK150" s="1"/>
      <c r="AL150" s="1"/>
      <c r="AM150" s="1"/>
      <c r="AN150" s="1"/>
      <c r="AO150" s="1"/>
      <c r="AP150" s="1"/>
      <c r="AQ150" s="58" t="s">
        <v>2115</v>
      </c>
      <c r="AR150" s="1"/>
      <c r="AS150" s="58" t="s">
        <v>80</v>
      </c>
      <c r="AT150" s="58" t="s">
        <v>31</v>
      </c>
      <c r="AU150" s="1"/>
      <c r="AV150" s="473"/>
      <c r="AW150" s="12" t="s">
        <v>78</v>
      </c>
      <c r="AX150" s="1"/>
      <c r="AY150" s="1"/>
      <c r="AZ150" s="1"/>
      <c r="BA150" s="1"/>
      <c r="BB150" s="1"/>
      <c r="BC150" s="59">
        <f>IF(M150="základní",I34,0)</f>
        <v>11500</v>
      </c>
      <c r="BD150" s="59">
        <f>IF(M150="snížená",I34,0)</f>
        <v>0</v>
      </c>
      <c r="BE150" s="59">
        <f>IF(M150="zákl. přenesená",I34,0)</f>
        <v>0</v>
      </c>
      <c r="BF150" s="59">
        <f>IF(M150="sníž. přenesená",I34,0)</f>
        <v>0</v>
      </c>
      <c r="BG150" s="59">
        <f>IF(M150="nulová",I34,0)</f>
        <v>0</v>
      </c>
      <c r="BH150" s="12" t="s">
        <v>30</v>
      </c>
      <c r="BI150" s="59">
        <f>ROUND(H34*G34,2)</f>
        <v>11500</v>
      </c>
      <c r="BJ150" s="12" t="s">
        <v>2115</v>
      </c>
      <c r="BK150" s="58" t="s">
        <v>2160</v>
      </c>
      <c r="BL150" s="1"/>
      <c r="BM150" s="1"/>
      <c r="BN150" s="1"/>
      <c r="BO150" s="1"/>
      <c r="BP150" s="1"/>
      <c r="BQ150" s="1"/>
      <c r="BR150" s="1"/>
      <c r="BS150" s="1"/>
      <c r="BT150" s="1"/>
    </row>
    <row r="151" spans="12:72" ht="11.4" x14ac:dyDescent="0.2">
      <c r="L151" s="54" t="s">
        <v>5</v>
      </c>
      <c r="M151" s="55" t="s">
        <v>15</v>
      </c>
      <c r="N151" s="23"/>
      <c r="O151" s="56">
        <f>N151*G35</f>
        <v>0</v>
      </c>
      <c r="P151" s="56">
        <v>0</v>
      </c>
      <c r="Q151" s="56">
        <f>P151*G35</f>
        <v>0</v>
      </c>
      <c r="R151" s="56">
        <v>0</v>
      </c>
      <c r="S151" s="57">
        <f>R151*G35</f>
        <v>0</v>
      </c>
      <c r="T151" s="558"/>
      <c r="U151" s="558"/>
      <c r="V151" s="558"/>
      <c r="W151" s="558"/>
      <c r="X151" s="558"/>
      <c r="Y151" s="558"/>
      <c r="Z151" s="558"/>
      <c r="AA151" s="558"/>
      <c r="AB151" s="14"/>
      <c r="AC151" s="1"/>
      <c r="AD151" s="14"/>
      <c r="AE151" s="1"/>
      <c r="AF151" s="1"/>
      <c r="AG151" s="1"/>
      <c r="AH151" s="1"/>
      <c r="AI151" s="1"/>
      <c r="AJ151" s="1"/>
      <c r="AK151" s="1"/>
      <c r="AL151" s="1"/>
      <c r="AM151" s="1"/>
      <c r="AN151" s="1"/>
      <c r="AO151" s="1"/>
      <c r="AP151" s="1"/>
      <c r="AQ151" s="58" t="s">
        <v>2115</v>
      </c>
      <c r="AR151" s="1"/>
      <c r="AS151" s="58" t="s">
        <v>80</v>
      </c>
      <c r="AT151" s="58" t="s">
        <v>31</v>
      </c>
      <c r="AU151" s="1"/>
      <c r="AV151" s="473"/>
      <c r="AW151" s="12" t="s">
        <v>78</v>
      </c>
      <c r="AX151" s="1"/>
      <c r="AY151" s="1"/>
      <c r="AZ151" s="1"/>
      <c r="BA151" s="1"/>
      <c r="BB151" s="1"/>
      <c r="BC151" s="59">
        <f>IF(M151="základní",I35,0)</f>
        <v>20000</v>
      </c>
      <c r="BD151" s="59">
        <f>IF(M151="snížená",I35,0)</f>
        <v>0</v>
      </c>
      <c r="BE151" s="59">
        <f>IF(M151="zákl. přenesená",I35,0)</f>
        <v>0</v>
      </c>
      <c r="BF151" s="59">
        <f>IF(M151="sníž. přenesená",I35,0)</f>
        <v>0</v>
      </c>
      <c r="BG151" s="59">
        <f>IF(M151="nulová",I35,0)</f>
        <v>0</v>
      </c>
      <c r="BH151" s="12" t="s">
        <v>30</v>
      </c>
      <c r="BI151" s="59">
        <f>ROUND(H35*G35,2)</f>
        <v>20000</v>
      </c>
      <c r="BJ151" s="12" t="s">
        <v>2115</v>
      </c>
      <c r="BK151" s="58" t="s">
        <v>2162</v>
      </c>
      <c r="BL151" s="1"/>
      <c r="BM151" s="1"/>
      <c r="BN151" s="1"/>
      <c r="BO151" s="1"/>
      <c r="BP151" s="1"/>
      <c r="BQ151" s="1"/>
      <c r="BR151" s="1"/>
      <c r="BS151" s="1"/>
      <c r="BT151" s="1"/>
    </row>
    <row r="152" spans="12:72" ht="11.4" x14ac:dyDescent="0.2">
      <c r="L152" s="89" t="s">
        <v>5</v>
      </c>
      <c r="M152" s="90" t="s">
        <v>15</v>
      </c>
      <c r="N152" s="91"/>
      <c r="O152" s="92">
        <f>N152*G36</f>
        <v>0</v>
      </c>
      <c r="P152" s="92">
        <v>0</v>
      </c>
      <c r="Q152" s="92">
        <f>P152*G36</f>
        <v>0</v>
      </c>
      <c r="R152" s="92">
        <v>0</v>
      </c>
      <c r="S152" s="93">
        <f>R152*G36</f>
        <v>0</v>
      </c>
      <c r="T152" s="558"/>
      <c r="U152" s="558"/>
      <c r="V152" s="558"/>
      <c r="W152" s="558"/>
      <c r="X152" s="558"/>
      <c r="Y152" s="558"/>
      <c r="Z152" s="558"/>
      <c r="AA152" s="558"/>
      <c r="AB152" s="14"/>
      <c r="AC152" s="1"/>
      <c r="AD152" s="14"/>
      <c r="AE152" s="1"/>
      <c r="AF152" s="1"/>
      <c r="AG152" s="1"/>
      <c r="AH152" s="1"/>
      <c r="AI152" s="1"/>
      <c r="AJ152" s="1"/>
      <c r="AK152" s="1"/>
      <c r="AL152" s="1"/>
      <c r="AM152" s="1"/>
      <c r="AN152" s="1"/>
      <c r="AO152" s="1"/>
      <c r="AP152" s="1"/>
      <c r="AQ152" s="58" t="s">
        <v>2115</v>
      </c>
      <c r="AR152" s="1"/>
      <c r="AS152" s="58" t="s">
        <v>80</v>
      </c>
      <c r="AT152" s="58" t="s">
        <v>31</v>
      </c>
      <c r="AU152" s="1"/>
      <c r="AV152" s="473"/>
      <c r="AW152" s="12" t="s">
        <v>78</v>
      </c>
      <c r="AX152" s="1"/>
      <c r="AY152" s="1"/>
      <c r="AZ152" s="1"/>
      <c r="BA152" s="1"/>
      <c r="BB152" s="1"/>
      <c r="BC152" s="59">
        <f>IF(M152="základní",I36,0)</f>
        <v>25000</v>
      </c>
      <c r="BD152" s="59">
        <f>IF(M152="snížená",I36,0)</f>
        <v>0</v>
      </c>
      <c r="BE152" s="59">
        <f>IF(M152="zákl. přenesená",I36,0)</f>
        <v>0</v>
      </c>
      <c r="BF152" s="59">
        <f>IF(M152="sníž. přenesená",I36,0)</f>
        <v>0</v>
      </c>
      <c r="BG152" s="59">
        <f>IF(M152="nulová",I36,0)</f>
        <v>0</v>
      </c>
      <c r="BH152" s="12" t="s">
        <v>30</v>
      </c>
      <c r="BI152" s="59">
        <f>ROUND(H36*G36,2)</f>
        <v>25000</v>
      </c>
      <c r="BJ152" s="12" t="s">
        <v>2115</v>
      </c>
      <c r="BK152" s="58" t="s">
        <v>2165</v>
      </c>
      <c r="BL152" s="1"/>
      <c r="BM152" s="1"/>
      <c r="BN152" s="1"/>
      <c r="BO152" s="1"/>
      <c r="BP152" s="1"/>
      <c r="BQ152" s="1"/>
      <c r="BR152" s="1"/>
      <c r="BS152" s="1"/>
      <c r="BT152" s="1"/>
    </row>
  </sheetData>
  <sheetProtection formatColumns="0" formatRows="0" autoFilter="0"/>
  <mergeCells count="81">
    <mergeCell ref="J8:K8"/>
    <mergeCell ref="L8:M8"/>
    <mergeCell ref="N8:O8"/>
    <mergeCell ref="B3:D3"/>
    <mergeCell ref="B4:D4"/>
    <mergeCell ref="B5:D5"/>
    <mergeCell ref="B6:D6"/>
    <mergeCell ref="B7:D7"/>
    <mergeCell ref="P8:Q8"/>
    <mergeCell ref="R8:S8"/>
    <mergeCell ref="T8:U8"/>
    <mergeCell ref="V8:W8"/>
    <mergeCell ref="X8:Y8"/>
    <mergeCell ref="T19:U19"/>
    <mergeCell ref="AB8:AC8"/>
    <mergeCell ref="AD8:AE8"/>
    <mergeCell ref="AF8:AG8"/>
    <mergeCell ref="AH8:AI8"/>
    <mergeCell ref="Z8:AA8"/>
    <mergeCell ref="AF19:AG19"/>
    <mergeCell ref="V19:W19"/>
    <mergeCell ref="X19:Y19"/>
    <mergeCell ref="Z19:AA19"/>
    <mergeCell ref="AB19:AC19"/>
    <mergeCell ref="AD19:AE19"/>
    <mergeCell ref="J19:K19"/>
    <mergeCell ref="L19:M19"/>
    <mergeCell ref="N19:O19"/>
    <mergeCell ref="P19:Q19"/>
    <mergeCell ref="R19:S19"/>
    <mergeCell ref="AN8:AO8"/>
    <mergeCell ref="AP8:AQ8"/>
    <mergeCell ref="AR8:AS8"/>
    <mergeCell ref="AT8:AU8"/>
    <mergeCell ref="AJ8:AK8"/>
    <mergeCell ref="AL8:AM8"/>
    <mergeCell ref="AT19:AU19"/>
    <mergeCell ref="J24:K24"/>
    <mergeCell ref="L24:M24"/>
    <mergeCell ref="N24:O24"/>
    <mergeCell ref="P24:Q24"/>
    <mergeCell ref="R24:S24"/>
    <mergeCell ref="T24:U24"/>
    <mergeCell ref="V24:W24"/>
    <mergeCell ref="X24:Y24"/>
    <mergeCell ref="Z24:AA24"/>
    <mergeCell ref="AH19:AI19"/>
    <mergeCell ref="AJ19:AK19"/>
    <mergeCell ref="AL19:AM19"/>
    <mergeCell ref="AN19:AO19"/>
    <mergeCell ref="AP19:AQ19"/>
    <mergeCell ref="AR19:AS19"/>
    <mergeCell ref="T30:U30"/>
    <mergeCell ref="AB24:AC24"/>
    <mergeCell ref="AD24:AE24"/>
    <mergeCell ref="AF24:AG24"/>
    <mergeCell ref="AH24:AI24"/>
    <mergeCell ref="AF30:AG30"/>
    <mergeCell ref="V30:W30"/>
    <mergeCell ref="X30:Y30"/>
    <mergeCell ref="Z30:AA30"/>
    <mergeCell ref="AB30:AC30"/>
    <mergeCell ref="AD30:AE30"/>
    <mergeCell ref="J30:K30"/>
    <mergeCell ref="L30:M30"/>
    <mergeCell ref="N30:O30"/>
    <mergeCell ref="P30:Q30"/>
    <mergeCell ref="R30:S30"/>
    <mergeCell ref="AN24:AO24"/>
    <mergeCell ref="AP24:AQ24"/>
    <mergeCell ref="AR24:AS24"/>
    <mergeCell ref="AT24:AU24"/>
    <mergeCell ref="AJ24:AK24"/>
    <mergeCell ref="AL24:AM24"/>
    <mergeCell ref="AT30:AU30"/>
    <mergeCell ref="AH30:AI30"/>
    <mergeCell ref="AJ30:AK30"/>
    <mergeCell ref="AL30:AM30"/>
    <mergeCell ref="AN30:AO30"/>
    <mergeCell ref="AP30:AQ30"/>
    <mergeCell ref="AR30:AS30"/>
  </mergeCells>
  <conditionalFormatting sqref="A1:XFD1048576">
    <cfRule type="cellIs" dxfId="0" priority="1" operator="lessThan">
      <formula>0</formula>
    </cfRule>
  </conditionalFormatting>
  <hyperlinks>
    <hyperlink ref="I2" location="'Rekapitulace stavby'!A1" display="Rekapitulace stavby" xr:uid="{773D4D1C-97EC-45B3-86A0-7DE733553D49}"/>
  </hyperlinks>
  <pageMargins left="0.39374999999999999" right="0.39374999999999999" top="0.39374999999999999" bottom="0.39374999999999999" header="0" footer="0"/>
  <pageSetup paperSize="9" scale="34" fitToHeight="100" orientation="landscape" blackAndWhite="1"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K218"/>
  <sheetViews>
    <sheetView showGridLines="0" zoomScale="110" zoomScaleNormal="110" workbookViewId="0">
      <selection activeCell="F21" sqref="F21:J21"/>
    </sheetView>
  </sheetViews>
  <sheetFormatPr defaultRowHeight="10.199999999999999" x14ac:dyDescent="0.2"/>
  <cols>
    <col min="1" max="1" width="8.28515625" style="100" customWidth="1"/>
    <col min="2" max="2" width="1.7109375" style="100" customWidth="1"/>
    <col min="3" max="4" width="5" style="100" customWidth="1"/>
    <col min="5" max="5" width="11.7109375" style="100" customWidth="1"/>
    <col min="6" max="6" width="9.140625" style="100" customWidth="1"/>
    <col min="7" max="7" width="5" style="100" customWidth="1"/>
    <col min="8" max="8" width="77.85546875" style="100" customWidth="1"/>
    <col min="9" max="10" width="20" style="100" customWidth="1"/>
    <col min="11" max="11" width="1.7109375" style="100" customWidth="1"/>
  </cols>
  <sheetData>
    <row r="1" spans="2:11" customFormat="1" ht="37.5" customHeight="1" x14ac:dyDescent="0.2"/>
    <row r="2" spans="2:11" customFormat="1" ht="7.5" customHeight="1" x14ac:dyDescent="0.2">
      <c r="B2" s="101"/>
      <c r="C2" s="102"/>
      <c r="D2" s="102"/>
      <c r="E2" s="102"/>
      <c r="F2" s="102"/>
      <c r="G2" s="102"/>
      <c r="H2" s="102"/>
      <c r="I2" s="102"/>
      <c r="J2" s="102"/>
      <c r="K2" s="103"/>
    </row>
    <row r="3" spans="2:11" s="11" customFormat="1" ht="45" customHeight="1" x14ac:dyDescent="0.2">
      <c r="B3" s="104"/>
      <c r="C3" s="771" t="s">
        <v>2166</v>
      </c>
      <c r="D3" s="771"/>
      <c r="E3" s="771"/>
      <c r="F3" s="771"/>
      <c r="G3" s="771"/>
      <c r="H3" s="771"/>
      <c r="I3" s="771"/>
      <c r="J3" s="771"/>
      <c r="K3" s="105"/>
    </row>
    <row r="4" spans="2:11" customFormat="1" ht="25.5" customHeight="1" x14ac:dyDescent="0.3">
      <c r="B4" s="106"/>
      <c r="C4" s="772" t="s">
        <v>2167</v>
      </c>
      <c r="D4" s="772"/>
      <c r="E4" s="772"/>
      <c r="F4" s="772"/>
      <c r="G4" s="772"/>
      <c r="H4" s="772"/>
      <c r="I4" s="772"/>
      <c r="J4" s="772"/>
      <c r="K4" s="107"/>
    </row>
    <row r="5" spans="2:11" customFormat="1" ht="5.25" customHeight="1" x14ac:dyDescent="0.2">
      <c r="B5" s="106"/>
      <c r="C5" s="108"/>
      <c r="D5" s="108"/>
      <c r="E5" s="108"/>
      <c r="F5" s="108"/>
      <c r="G5" s="108"/>
      <c r="H5" s="108"/>
      <c r="I5" s="108"/>
      <c r="J5" s="108"/>
      <c r="K5" s="107"/>
    </row>
    <row r="6" spans="2:11" customFormat="1" ht="15" customHeight="1" x14ac:dyDescent="0.2">
      <c r="B6" s="106"/>
      <c r="C6" s="770" t="s">
        <v>2168</v>
      </c>
      <c r="D6" s="770"/>
      <c r="E6" s="770"/>
      <c r="F6" s="770"/>
      <c r="G6" s="770"/>
      <c r="H6" s="770"/>
      <c r="I6" s="770"/>
      <c r="J6" s="770"/>
      <c r="K6" s="107"/>
    </row>
    <row r="7" spans="2:11" customFormat="1" ht="15" customHeight="1" x14ac:dyDescent="0.2">
      <c r="B7" s="110"/>
      <c r="C7" s="770" t="s">
        <v>2169</v>
      </c>
      <c r="D7" s="770"/>
      <c r="E7" s="770"/>
      <c r="F7" s="770"/>
      <c r="G7" s="770"/>
      <c r="H7" s="770"/>
      <c r="I7" s="770"/>
      <c r="J7" s="770"/>
      <c r="K7" s="107"/>
    </row>
    <row r="8" spans="2:11" customFormat="1" ht="12.75" customHeight="1" x14ac:dyDescent="0.2">
      <c r="B8" s="110"/>
      <c r="C8" s="109"/>
      <c r="D8" s="109"/>
      <c r="E8" s="109"/>
      <c r="F8" s="109"/>
      <c r="G8" s="109"/>
      <c r="H8" s="109"/>
      <c r="I8" s="109"/>
      <c r="J8" s="109"/>
      <c r="K8" s="107"/>
    </row>
    <row r="9" spans="2:11" customFormat="1" ht="15" customHeight="1" x14ac:dyDescent="0.2">
      <c r="B9" s="110"/>
      <c r="C9" s="770" t="s">
        <v>2170</v>
      </c>
      <c r="D9" s="770"/>
      <c r="E9" s="770"/>
      <c r="F9" s="770"/>
      <c r="G9" s="770"/>
      <c r="H9" s="770"/>
      <c r="I9" s="770"/>
      <c r="J9" s="770"/>
      <c r="K9" s="107"/>
    </row>
    <row r="10" spans="2:11" customFormat="1" ht="15" customHeight="1" x14ac:dyDescent="0.2">
      <c r="B10" s="110"/>
      <c r="C10" s="109"/>
      <c r="D10" s="770" t="s">
        <v>2171</v>
      </c>
      <c r="E10" s="770"/>
      <c r="F10" s="770"/>
      <c r="G10" s="770"/>
      <c r="H10" s="770"/>
      <c r="I10" s="770"/>
      <c r="J10" s="770"/>
      <c r="K10" s="107"/>
    </row>
    <row r="11" spans="2:11" customFormat="1" ht="15" customHeight="1" x14ac:dyDescent="0.2">
      <c r="B11" s="110"/>
      <c r="C11" s="111"/>
      <c r="D11" s="770" t="s">
        <v>2172</v>
      </c>
      <c r="E11" s="770"/>
      <c r="F11" s="770"/>
      <c r="G11" s="770"/>
      <c r="H11" s="770"/>
      <c r="I11" s="770"/>
      <c r="J11" s="770"/>
      <c r="K11" s="107"/>
    </row>
    <row r="12" spans="2:11" customFormat="1" ht="15" customHeight="1" x14ac:dyDescent="0.2">
      <c r="B12" s="110"/>
      <c r="C12" s="111"/>
      <c r="D12" s="109"/>
      <c r="E12" s="109"/>
      <c r="F12" s="109"/>
      <c r="G12" s="109"/>
      <c r="H12" s="109"/>
      <c r="I12" s="109"/>
      <c r="J12" s="109"/>
      <c r="K12" s="107"/>
    </row>
    <row r="13" spans="2:11" customFormat="1" ht="15" customHeight="1" x14ac:dyDescent="0.2">
      <c r="B13" s="110"/>
      <c r="C13" s="111"/>
      <c r="D13" s="112" t="s">
        <v>2173</v>
      </c>
      <c r="E13" s="109"/>
      <c r="F13" s="109"/>
      <c r="G13" s="109"/>
      <c r="H13" s="109"/>
      <c r="I13" s="109"/>
      <c r="J13" s="109"/>
      <c r="K13" s="107"/>
    </row>
    <row r="14" spans="2:11" customFormat="1" ht="12.75" customHeight="1" x14ac:dyDescent="0.2">
      <c r="B14" s="110"/>
      <c r="C14" s="111"/>
      <c r="D14" s="111"/>
      <c r="E14" s="111"/>
      <c r="F14" s="111"/>
      <c r="G14" s="111"/>
      <c r="H14" s="111"/>
      <c r="I14" s="111"/>
      <c r="J14" s="111"/>
      <c r="K14" s="107"/>
    </row>
    <row r="15" spans="2:11" customFormat="1" ht="15" customHeight="1" x14ac:dyDescent="0.2">
      <c r="B15" s="110"/>
      <c r="C15" s="111"/>
      <c r="D15" s="770" t="s">
        <v>2174</v>
      </c>
      <c r="E15" s="770"/>
      <c r="F15" s="770"/>
      <c r="G15" s="770"/>
      <c r="H15" s="770"/>
      <c r="I15" s="770"/>
      <c r="J15" s="770"/>
      <c r="K15" s="107"/>
    </row>
    <row r="16" spans="2:11" customFormat="1" ht="15" customHeight="1" x14ac:dyDescent="0.2">
      <c r="B16" s="110"/>
      <c r="C16" s="111"/>
      <c r="D16" s="770" t="s">
        <v>2175</v>
      </c>
      <c r="E16" s="770"/>
      <c r="F16" s="770"/>
      <c r="G16" s="770"/>
      <c r="H16" s="770"/>
      <c r="I16" s="770"/>
      <c r="J16" s="770"/>
      <c r="K16" s="107"/>
    </row>
    <row r="17" spans="2:11" customFormat="1" ht="15" customHeight="1" x14ac:dyDescent="0.2">
      <c r="B17" s="110"/>
      <c r="C17" s="111"/>
      <c r="D17" s="770" t="s">
        <v>2176</v>
      </c>
      <c r="E17" s="770"/>
      <c r="F17" s="770"/>
      <c r="G17" s="770"/>
      <c r="H17" s="770"/>
      <c r="I17" s="770"/>
      <c r="J17" s="770"/>
      <c r="K17" s="107"/>
    </row>
    <row r="18" spans="2:11" customFormat="1" ht="15" customHeight="1" x14ac:dyDescent="0.2">
      <c r="B18" s="110"/>
      <c r="C18" s="111"/>
      <c r="D18" s="111"/>
      <c r="E18" s="113" t="s">
        <v>29</v>
      </c>
      <c r="F18" s="770" t="s">
        <v>2177</v>
      </c>
      <c r="G18" s="770"/>
      <c r="H18" s="770"/>
      <c r="I18" s="770"/>
      <c r="J18" s="770"/>
      <c r="K18" s="107"/>
    </row>
    <row r="19" spans="2:11" customFormat="1" ht="15" customHeight="1" x14ac:dyDescent="0.2">
      <c r="B19" s="110"/>
      <c r="C19" s="111"/>
      <c r="D19" s="111"/>
      <c r="E19" s="113" t="s">
        <v>2178</v>
      </c>
      <c r="F19" s="770" t="s">
        <v>2179</v>
      </c>
      <c r="G19" s="770"/>
      <c r="H19" s="770"/>
      <c r="I19" s="770"/>
      <c r="J19" s="770"/>
      <c r="K19" s="107"/>
    </row>
    <row r="20" spans="2:11" customFormat="1" ht="15" customHeight="1" x14ac:dyDescent="0.2">
      <c r="B20" s="110"/>
      <c r="C20" s="111"/>
      <c r="D20" s="111"/>
      <c r="E20" s="113" t="s">
        <v>50</v>
      </c>
      <c r="F20" s="770" t="s">
        <v>2180</v>
      </c>
      <c r="G20" s="770"/>
      <c r="H20" s="770"/>
      <c r="I20" s="770"/>
      <c r="J20" s="770"/>
      <c r="K20" s="107"/>
    </row>
    <row r="21" spans="2:11" customFormat="1" ht="15" customHeight="1" x14ac:dyDescent="0.2">
      <c r="B21" s="110"/>
      <c r="C21" s="111"/>
      <c r="D21" s="111"/>
      <c r="E21" s="113" t="s">
        <v>57</v>
      </c>
      <c r="F21" s="770" t="s">
        <v>56</v>
      </c>
      <c r="G21" s="770"/>
      <c r="H21" s="770"/>
      <c r="I21" s="770"/>
      <c r="J21" s="770"/>
      <c r="K21" s="107"/>
    </row>
    <row r="22" spans="2:11" customFormat="1" ht="15" customHeight="1" x14ac:dyDescent="0.2">
      <c r="B22" s="110"/>
      <c r="C22" s="111"/>
      <c r="D22" s="111"/>
      <c r="E22" s="113" t="s">
        <v>1196</v>
      </c>
      <c r="F22" s="770" t="s">
        <v>1197</v>
      </c>
      <c r="G22" s="770"/>
      <c r="H22" s="770"/>
      <c r="I22" s="770"/>
      <c r="J22" s="770"/>
      <c r="K22" s="107"/>
    </row>
    <row r="23" spans="2:11" customFormat="1" ht="15" customHeight="1" x14ac:dyDescent="0.2">
      <c r="B23" s="110"/>
      <c r="C23" s="111"/>
      <c r="D23" s="111"/>
      <c r="E23" s="113" t="s">
        <v>32</v>
      </c>
      <c r="F23" s="770" t="s">
        <v>2181</v>
      </c>
      <c r="G23" s="770"/>
      <c r="H23" s="770"/>
      <c r="I23" s="770"/>
      <c r="J23" s="770"/>
      <c r="K23" s="107"/>
    </row>
    <row r="24" spans="2:11" customFormat="1" ht="12.75" customHeight="1" x14ac:dyDescent="0.2">
      <c r="B24" s="110"/>
      <c r="C24" s="111"/>
      <c r="D24" s="111"/>
      <c r="E24" s="111"/>
      <c r="F24" s="111"/>
      <c r="G24" s="111"/>
      <c r="H24" s="111"/>
      <c r="I24" s="111"/>
      <c r="J24" s="111"/>
      <c r="K24" s="107"/>
    </row>
    <row r="25" spans="2:11" customFormat="1" ht="15" customHeight="1" x14ac:dyDescent="0.2">
      <c r="B25" s="110"/>
      <c r="C25" s="770" t="s">
        <v>2182</v>
      </c>
      <c r="D25" s="770"/>
      <c r="E25" s="770"/>
      <c r="F25" s="770"/>
      <c r="G25" s="770"/>
      <c r="H25" s="770"/>
      <c r="I25" s="770"/>
      <c r="J25" s="770"/>
      <c r="K25" s="107"/>
    </row>
    <row r="26" spans="2:11" customFormat="1" ht="15" customHeight="1" x14ac:dyDescent="0.2">
      <c r="B26" s="110"/>
      <c r="C26" s="770" t="s">
        <v>2183</v>
      </c>
      <c r="D26" s="770"/>
      <c r="E26" s="770"/>
      <c r="F26" s="770"/>
      <c r="G26" s="770"/>
      <c r="H26" s="770"/>
      <c r="I26" s="770"/>
      <c r="J26" s="770"/>
      <c r="K26" s="107"/>
    </row>
    <row r="27" spans="2:11" customFormat="1" ht="15" customHeight="1" x14ac:dyDescent="0.2">
      <c r="B27" s="110"/>
      <c r="C27" s="109"/>
      <c r="D27" s="770" t="s">
        <v>2184</v>
      </c>
      <c r="E27" s="770"/>
      <c r="F27" s="770"/>
      <c r="G27" s="770"/>
      <c r="H27" s="770"/>
      <c r="I27" s="770"/>
      <c r="J27" s="770"/>
      <c r="K27" s="107"/>
    </row>
    <row r="28" spans="2:11" customFormat="1" ht="15" customHeight="1" x14ac:dyDescent="0.2">
      <c r="B28" s="110"/>
      <c r="C28" s="111"/>
      <c r="D28" s="770" t="s">
        <v>2185</v>
      </c>
      <c r="E28" s="770"/>
      <c r="F28" s="770"/>
      <c r="G28" s="770"/>
      <c r="H28" s="770"/>
      <c r="I28" s="770"/>
      <c r="J28" s="770"/>
      <c r="K28" s="107"/>
    </row>
    <row r="29" spans="2:11" customFormat="1" ht="12.75" customHeight="1" x14ac:dyDescent="0.2">
      <c r="B29" s="110"/>
      <c r="C29" s="111"/>
      <c r="D29" s="111"/>
      <c r="E29" s="111"/>
      <c r="F29" s="111"/>
      <c r="G29" s="111"/>
      <c r="H29" s="111"/>
      <c r="I29" s="111"/>
      <c r="J29" s="111"/>
      <c r="K29" s="107"/>
    </row>
    <row r="30" spans="2:11" customFormat="1" ht="15" customHeight="1" x14ac:dyDescent="0.2">
      <c r="B30" s="110"/>
      <c r="C30" s="111"/>
      <c r="D30" s="770" t="s">
        <v>2186</v>
      </c>
      <c r="E30" s="770"/>
      <c r="F30" s="770"/>
      <c r="G30" s="770"/>
      <c r="H30" s="770"/>
      <c r="I30" s="770"/>
      <c r="J30" s="770"/>
      <c r="K30" s="107"/>
    </row>
    <row r="31" spans="2:11" customFormat="1" ht="15" customHeight="1" x14ac:dyDescent="0.2">
      <c r="B31" s="110"/>
      <c r="C31" s="111"/>
      <c r="D31" s="770" t="s">
        <v>2187</v>
      </c>
      <c r="E31" s="770"/>
      <c r="F31" s="770"/>
      <c r="G31" s="770"/>
      <c r="H31" s="770"/>
      <c r="I31" s="770"/>
      <c r="J31" s="770"/>
      <c r="K31" s="107"/>
    </row>
    <row r="32" spans="2:11" customFormat="1" ht="12.75" customHeight="1" x14ac:dyDescent="0.2">
      <c r="B32" s="110"/>
      <c r="C32" s="111"/>
      <c r="D32" s="111"/>
      <c r="E32" s="111"/>
      <c r="F32" s="111"/>
      <c r="G32" s="111"/>
      <c r="H32" s="111"/>
      <c r="I32" s="111"/>
      <c r="J32" s="111"/>
      <c r="K32" s="107"/>
    </row>
    <row r="33" spans="2:11" customFormat="1" ht="15" customHeight="1" x14ac:dyDescent="0.2">
      <c r="B33" s="110"/>
      <c r="C33" s="111"/>
      <c r="D33" s="770" t="s">
        <v>2188</v>
      </c>
      <c r="E33" s="770"/>
      <c r="F33" s="770"/>
      <c r="G33" s="770"/>
      <c r="H33" s="770"/>
      <c r="I33" s="770"/>
      <c r="J33" s="770"/>
      <c r="K33" s="107"/>
    </row>
    <row r="34" spans="2:11" customFormat="1" ht="15" customHeight="1" x14ac:dyDescent="0.2">
      <c r="B34" s="110"/>
      <c r="C34" s="111"/>
      <c r="D34" s="770" t="s">
        <v>2189</v>
      </c>
      <c r="E34" s="770"/>
      <c r="F34" s="770"/>
      <c r="G34" s="770"/>
      <c r="H34" s="770"/>
      <c r="I34" s="770"/>
      <c r="J34" s="770"/>
      <c r="K34" s="107"/>
    </row>
    <row r="35" spans="2:11" customFormat="1" ht="15" customHeight="1" x14ac:dyDescent="0.2">
      <c r="B35" s="110"/>
      <c r="C35" s="111"/>
      <c r="D35" s="770" t="s">
        <v>2190</v>
      </c>
      <c r="E35" s="770"/>
      <c r="F35" s="770"/>
      <c r="G35" s="770"/>
      <c r="H35" s="770"/>
      <c r="I35" s="770"/>
      <c r="J35" s="770"/>
      <c r="K35" s="107"/>
    </row>
    <row r="36" spans="2:11" customFormat="1" ht="15" customHeight="1" x14ac:dyDescent="0.2">
      <c r="B36" s="110"/>
      <c r="C36" s="111"/>
      <c r="D36" s="109"/>
      <c r="E36" s="112" t="s">
        <v>64</v>
      </c>
      <c r="F36" s="109"/>
      <c r="G36" s="770" t="s">
        <v>2191</v>
      </c>
      <c r="H36" s="770"/>
      <c r="I36" s="770"/>
      <c r="J36" s="770"/>
      <c r="K36" s="107"/>
    </row>
    <row r="37" spans="2:11" customFormat="1" ht="30.75" customHeight="1" x14ac:dyDescent="0.2">
      <c r="B37" s="110"/>
      <c r="C37" s="111"/>
      <c r="D37" s="109"/>
      <c r="E37" s="112" t="s">
        <v>2192</v>
      </c>
      <c r="F37" s="109"/>
      <c r="G37" s="770" t="s">
        <v>2193</v>
      </c>
      <c r="H37" s="770"/>
      <c r="I37" s="770"/>
      <c r="J37" s="770"/>
      <c r="K37" s="107"/>
    </row>
    <row r="38" spans="2:11" customFormat="1" ht="15" customHeight="1" x14ac:dyDescent="0.2">
      <c r="B38" s="110"/>
      <c r="C38" s="111"/>
      <c r="D38" s="109"/>
      <c r="E38" s="112" t="s">
        <v>22</v>
      </c>
      <c r="F38" s="109"/>
      <c r="G38" s="770" t="s">
        <v>2194</v>
      </c>
      <c r="H38" s="770"/>
      <c r="I38" s="770"/>
      <c r="J38" s="770"/>
      <c r="K38" s="107"/>
    </row>
    <row r="39" spans="2:11" customFormat="1" ht="15" customHeight="1" x14ac:dyDescent="0.2">
      <c r="B39" s="110"/>
      <c r="C39" s="111"/>
      <c r="D39" s="109"/>
      <c r="E39" s="112" t="s">
        <v>23</v>
      </c>
      <c r="F39" s="109"/>
      <c r="G39" s="770" t="s">
        <v>2195</v>
      </c>
      <c r="H39" s="770"/>
      <c r="I39" s="770"/>
      <c r="J39" s="770"/>
      <c r="K39" s="107"/>
    </row>
    <row r="40" spans="2:11" customFormat="1" ht="15" customHeight="1" x14ac:dyDescent="0.2">
      <c r="B40" s="110"/>
      <c r="C40" s="111"/>
      <c r="D40" s="109"/>
      <c r="E40" s="112" t="s">
        <v>65</v>
      </c>
      <c r="F40" s="109"/>
      <c r="G40" s="770" t="s">
        <v>2196</v>
      </c>
      <c r="H40" s="770"/>
      <c r="I40" s="770"/>
      <c r="J40" s="770"/>
      <c r="K40" s="107"/>
    </row>
    <row r="41" spans="2:11" customFormat="1" ht="15" customHeight="1" x14ac:dyDescent="0.2">
      <c r="B41" s="110"/>
      <c r="C41" s="111"/>
      <c r="D41" s="109"/>
      <c r="E41" s="112" t="s">
        <v>66</v>
      </c>
      <c r="F41" s="109"/>
      <c r="G41" s="770" t="s">
        <v>2197</v>
      </c>
      <c r="H41" s="770"/>
      <c r="I41" s="770"/>
      <c r="J41" s="770"/>
      <c r="K41" s="107"/>
    </row>
    <row r="42" spans="2:11" customFormat="1" ht="15" customHeight="1" x14ac:dyDescent="0.2">
      <c r="B42" s="110"/>
      <c r="C42" s="111"/>
      <c r="D42" s="109"/>
      <c r="E42" s="112" t="s">
        <v>2198</v>
      </c>
      <c r="F42" s="109"/>
      <c r="G42" s="770" t="s">
        <v>2199</v>
      </c>
      <c r="H42" s="770"/>
      <c r="I42" s="770"/>
      <c r="J42" s="770"/>
      <c r="K42" s="107"/>
    </row>
    <row r="43" spans="2:11" customFormat="1" ht="15" customHeight="1" x14ac:dyDescent="0.2">
      <c r="B43" s="110"/>
      <c r="C43" s="111"/>
      <c r="D43" s="109"/>
      <c r="E43" s="112"/>
      <c r="F43" s="109"/>
      <c r="G43" s="770" t="s">
        <v>2200</v>
      </c>
      <c r="H43" s="770"/>
      <c r="I43" s="770"/>
      <c r="J43" s="770"/>
      <c r="K43" s="107"/>
    </row>
    <row r="44" spans="2:11" customFormat="1" ht="15" customHeight="1" x14ac:dyDescent="0.2">
      <c r="B44" s="110"/>
      <c r="C44" s="111"/>
      <c r="D44" s="109"/>
      <c r="E44" s="112" t="s">
        <v>2201</v>
      </c>
      <c r="F44" s="109"/>
      <c r="G44" s="770" t="s">
        <v>2202</v>
      </c>
      <c r="H44" s="770"/>
      <c r="I44" s="770"/>
      <c r="J44" s="770"/>
      <c r="K44" s="107"/>
    </row>
    <row r="45" spans="2:11" customFormat="1" ht="15" customHeight="1" x14ac:dyDescent="0.2">
      <c r="B45" s="110"/>
      <c r="C45" s="111"/>
      <c r="D45" s="109"/>
      <c r="E45" s="112" t="s">
        <v>68</v>
      </c>
      <c r="F45" s="109"/>
      <c r="G45" s="770" t="s">
        <v>2203</v>
      </c>
      <c r="H45" s="770"/>
      <c r="I45" s="770"/>
      <c r="J45" s="770"/>
      <c r="K45" s="107"/>
    </row>
    <row r="46" spans="2:11" customFormat="1" ht="12.75" customHeight="1" x14ac:dyDescent="0.2">
      <c r="B46" s="110"/>
      <c r="C46" s="111"/>
      <c r="D46" s="109"/>
      <c r="E46" s="109"/>
      <c r="F46" s="109"/>
      <c r="G46" s="109"/>
      <c r="H46" s="109"/>
      <c r="I46" s="109"/>
      <c r="J46" s="109"/>
      <c r="K46" s="107"/>
    </row>
    <row r="47" spans="2:11" customFormat="1" ht="15" customHeight="1" x14ac:dyDescent="0.2">
      <c r="B47" s="110"/>
      <c r="C47" s="111"/>
      <c r="D47" s="770" t="s">
        <v>2204</v>
      </c>
      <c r="E47" s="770"/>
      <c r="F47" s="770"/>
      <c r="G47" s="770"/>
      <c r="H47" s="770"/>
      <c r="I47" s="770"/>
      <c r="J47" s="770"/>
      <c r="K47" s="107"/>
    </row>
    <row r="48" spans="2:11" customFormat="1" ht="15" customHeight="1" x14ac:dyDescent="0.2">
      <c r="B48" s="110"/>
      <c r="C48" s="111"/>
      <c r="D48" s="111"/>
      <c r="E48" s="770" t="s">
        <v>2205</v>
      </c>
      <c r="F48" s="770"/>
      <c r="G48" s="770"/>
      <c r="H48" s="770"/>
      <c r="I48" s="770"/>
      <c r="J48" s="770"/>
      <c r="K48" s="107"/>
    </row>
    <row r="49" spans="2:11" customFormat="1" ht="15" customHeight="1" x14ac:dyDescent="0.2">
      <c r="B49" s="110"/>
      <c r="C49" s="111"/>
      <c r="D49" s="111"/>
      <c r="E49" s="770" t="s">
        <v>2206</v>
      </c>
      <c r="F49" s="770"/>
      <c r="G49" s="770"/>
      <c r="H49" s="770"/>
      <c r="I49" s="770"/>
      <c r="J49" s="770"/>
      <c r="K49" s="107"/>
    </row>
    <row r="50" spans="2:11" customFormat="1" ht="15" customHeight="1" x14ac:dyDescent="0.2">
      <c r="B50" s="110"/>
      <c r="C50" s="111"/>
      <c r="D50" s="111"/>
      <c r="E50" s="770" t="s">
        <v>2207</v>
      </c>
      <c r="F50" s="770"/>
      <c r="G50" s="770"/>
      <c r="H50" s="770"/>
      <c r="I50" s="770"/>
      <c r="J50" s="770"/>
      <c r="K50" s="107"/>
    </row>
    <row r="51" spans="2:11" customFormat="1" ht="15" customHeight="1" x14ac:dyDescent="0.2">
      <c r="B51" s="110"/>
      <c r="C51" s="111"/>
      <c r="D51" s="770" t="s">
        <v>2208</v>
      </c>
      <c r="E51" s="770"/>
      <c r="F51" s="770"/>
      <c r="G51" s="770"/>
      <c r="H51" s="770"/>
      <c r="I51" s="770"/>
      <c r="J51" s="770"/>
      <c r="K51" s="107"/>
    </row>
    <row r="52" spans="2:11" customFormat="1" ht="25.5" customHeight="1" x14ac:dyDescent="0.3">
      <c r="B52" s="106"/>
      <c r="C52" s="772" t="s">
        <v>2209</v>
      </c>
      <c r="D52" s="772"/>
      <c r="E52" s="772"/>
      <c r="F52" s="772"/>
      <c r="G52" s="772"/>
      <c r="H52" s="772"/>
      <c r="I52" s="772"/>
      <c r="J52" s="772"/>
      <c r="K52" s="107"/>
    </row>
    <row r="53" spans="2:11" customFormat="1" ht="5.25" customHeight="1" x14ac:dyDescent="0.2">
      <c r="B53" s="106"/>
      <c r="C53" s="108"/>
      <c r="D53" s="108"/>
      <c r="E53" s="108"/>
      <c r="F53" s="108"/>
      <c r="G53" s="108"/>
      <c r="H53" s="108"/>
      <c r="I53" s="108"/>
      <c r="J53" s="108"/>
      <c r="K53" s="107"/>
    </row>
    <row r="54" spans="2:11" customFormat="1" ht="15" customHeight="1" x14ac:dyDescent="0.2">
      <c r="B54" s="106"/>
      <c r="C54" s="770" t="s">
        <v>2210</v>
      </c>
      <c r="D54" s="770"/>
      <c r="E54" s="770"/>
      <c r="F54" s="770"/>
      <c r="G54" s="770"/>
      <c r="H54" s="770"/>
      <c r="I54" s="770"/>
      <c r="J54" s="770"/>
      <c r="K54" s="107"/>
    </row>
    <row r="55" spans="2:11" customFormat="1" ht="15" customHeight="1" x14ac:dyDescent="0.2">
      <c r="B55" s="106"/>
      <c r="C55" s="770" t="s">
        <v>2211</v>
      </c>
      <c r="D55" s="770"/>
      <c r="E55" s="770"/>
      <c r="F55" s="770"/>
      <c r="G55" s="770"/>
      <c r="H55" s="770"/>
      <c r="I55" s="770"/>
      <c r="J55" s="770"/>
      <c r="K55" s="107"/>
    </row>
    <row r="56" spans="2:11" customFormat="1" ht="12.75" customHeight="1" x14ac:dyDescent="0.2">
      <c r="B56" s="106"/>
      <c r="C56" s="109"/>
      <c r="D56" s="109"/>
      <c r="E56" s="109"/>
      <c r="F56" s="109"/>
      <c r="G56" s="109"/>
      <c r="H56" s="109"/>
      <c r="I56" s="109"/>
      <c r="J56" s="109"/>
      <c r="K56" s="107"/>
    </row>
    <row r="57" spans="2:11" customFormat="1" ht="15" customHeight="1" x14ac:dyDescent="0.2">
      <c r="B57" s="106"/>
      <c r="C57" s="770" t="s">
        <v>2212</v>
      </c>
      <c r="D57" s="770"/>
      <c r="E57" s="770"/>
      <c r="F57" s="770"/>
      <c r="G57" s="770"/>
      <c r="H57" s="770"/>
      <c r="I57" s="770"/>
      <c r="J57" s="770"/>
      <c r="K57" s="107"/>
    </row>
    <row r="58" spans="2:11" customFormat="1" ht="15" customHeight="1" x14ac:dyDescent="0.2">
      <c r="B58" s="106"/>
      <c r="C58" s="111"/>
      <c r="D58" s="770" t="s">
        <v>2213</v>
      </c>
      <c r="E58" s="770"/>
      <c r="F58" s="770"/>
      <c r="G58" s="770"/>
      <c r="H58" s="770"/>
      <c r="I58" s="770"/>
      <c r="J58" s="770"/>
      <c r="K58" s="107"/>
    </row>
    <row r="59" spans="2:11" customFormat="1" ht="15" customHeight="1" x14ac:dyDescent="0.2">
      <c r="B59" s="106"/>
      <c r="C59" s="111"/>
      <c r="D59" s="770" t="s">
        <v>2214</v>
      </c>
      <c r="E59" s="770"/>
      <c r="F59" s="770"/>
      <c r="G59" s="770"/>
      <c r="H59" s="770"/>
      <c r="I59" s="770"/>
      <c r="J59" s="770"/>
      <c r="K59" s="107"/>
    </row>
    <row r="60" spans="2:11" customFormat="1" ht="15" customHeight="1" x14ac:dyDescent="0.2">
      <c r="B60" s="106"/>
      <c r="C60" s="111"/>
      <c r="D60" s="770" t="s">
        <v>2215</v>
      </c>
      <c r="E60" s="770"/>
      <c r="F60" s="770"/>
      <c r="G60" s="770"/>
      <c r="H60" s="770"/>
      <c r="I60" s="770"/>
      <c r="J60" s="770"/>
      <c r="K60" s="107"/>
    </row>
    <row r="61" spans="2:11" customFormat="1" ht="15" customHeight="1" x14ac:dyDescent="0.2">
      <c r="B61" s="106"/>
      <c r="C61" s="111"/>
      <c r="D61" s="770" t="s">
        <v>2216</v>
      </c>
      <c r="E61" s="770"/>
      <c r="F61" s="770"/>
      <c r="G61" s="770"/>
      <c r="H61" s="770"/>
      <c r="I61" s="770"/>
      <c r="J61" s="770"/>
      <c r="K61" s="107"/>
    </row>
    <row r="62" spans="2:11" customFormat="1" ht="15" customHeight="1" x14ac:dyDescent="0.2">
      <c r="B62" s="106"/>
      <c r="C62" s="111"/>
      <c r="D62" s="773" t="s">
        <v>2217</v>
      </c>
      <c r="E62" s="773"/>
      <c r="F62" s="773"/>
      <c r="G62" s="773"/>
      <c r="H62" s="773"/>
      <c r="I62" s="773"/>
      <c r="J62" s="773"/>
      <c r="K62" s="107"/>
    </row>
    <row r="63" spans="2:11" customFormat="1" ht="15" customHeight="1" x14ac:dyDescent="0.2">
      <c r="B63" s="106"/>
      <c r="C63" s="111"/>
      <c r="D63" s="770" t="s">
        <v>2218</v>
      </c>
      <c r="E63" s="770"/>
      <c r="F63" s="770"/>
      <c r="G63" s="770"/>
      <c r="H63" s="770"/>
      <c r="I63" s="770"/>
      <c r="J63" s="770"/>
      <c r="K63" s="107"/>
    </row>
    <row r="64" spans="2:11" customFormat="1" ht="12.75" customHeight="1" x14ac:dyDescent="0.2">
      <c r="B64" s="106"/>
      <c r="C64" s="111"/>
      <c r="D64" s="111"/>
      <c r="E64" s="114"/>
      <c r="F64" s="111"/>
      <c r="G64" s="111"/>
      <c r="H64" s="111"/>
      <c r="I64" s="111"/>
      <c r="J64" s="111"/>
      <c r="K64" s="107"/>
    </row>
    <row r="65" spans="2:11" customFormat="1" ht="15" customHeight="1" x14ac:dyDescent="0.2">
      <c r="B65" s="106"/>
      <c r="C65" s="111"/>
      <c r="D65" s="770" t="s">
        <v>2219</v>
      </c>
      <c r="E65" s="770"/>
      <c r="F65" s="770"/>
      <c r="G65" s="770"/>
      <c r="H65" s="770"/>
      <c r="I65" s="770"/>
      <c r="J65" s="770"/>
      <c r="K65" s="107"/>
    </row>
    <row r="66" spans="2:11" customFormat="1" ht="15" customHeight="1" x14ac:dyDescent="0.2">
      <c r="B66" s="106"/>
      <c r="C66" s="111"/>
      <c r="D66" s="773" t="s">
        <v>2220</v>
      </c>
      <c r="E66" s="773"/>
      <c r="F66" s="773"/>
      <c r="G66" s="773"/>
      <c r="H66" s="773"/>
      <c r="I66" s="773"/>
      <c r="J66" s="773"/>
      <c r="K66" s="107"/>
    </row>
    <row r="67" spans="2:11" customFormat="1" ht="15" customHeight="1" x14ac:dyDescent="0.2">
      <c r="B67" s="106"/>
      <c r="C67" s="111"/>
      <c r="D67" s="770" t="s">
        <v>2221</v>
      </c>
      <c r="E67" s="770"/>
      <c r="F67" s="770"/>
      <c r="G67" s="770"/>
      <c r="H67" s="770"/>
      <c r="I67" s="770"/>
      <c r="J67" s="770"/>
      <c r="K67" s="107"/>
    </row>
    <row r="68" spans="2:11" customFormat="1" ht="15" customHeight="1" x14ac:dyDescent="0.2">
      <c r="B68" s="106"/>
      <c r="C68" s="111"/>
      <c r="D68" s="770" t="s">
        <v>2222</v>
      </c>
      <c r="E68" s="770"/>
      <c r="F68" s="770"/>
      <c r="G68" s="770"/>
      <c r="H68" s="770"/>
      <c r="I68" s="770"/>
      <c r="J68" s="770"/>
      <c r="K68" s="107"/>
    </row>
    <row r="69" spans="2:11" customFormat="1" ht="15" customHeight="1" x14ac:dyDescent="0.2">
      <c r="B69" s="106"/>
      <c r="C69" s="111"/>
      <c r="D69" s="770" t="s">
        <v>2223</v>
      </c>
      <c r="E69" s="770"/>
      <c r="F69" s="770"/>
      <c r="G69" s="770"/>
      <c r="H69" s="770"/>
      <c r="I69" s="770"/>
      <c r="J69" s="770"/>
      <c r="K69" s="107"/>
    </row>
    <row r="70" spans="2:11" customFormat="1" ht="15" customHeight="1" x14ac:dyDescent="0.2">
      <c r="B70" s="106"/>
      <c r="C70" s="111"/>
      <c r="D70" s="770" t="s">
        <v>2224</v>
      </c>
      <c r="E70" s="770"/>
      <c r="F70" s="770"/>
      <c r="G70" s="770"/>
      <c r="H70" s="770"/>
      <c r="I70" s="770"/>
      <c r="J70" s="770"/>
      <c r="K70" s="107"/>
    </row>
    <row r="71" spans="2:11" customFormat="1" ht="12.75" customHeight="1" x14ac:dyDescent="0.2">
      <c r="B71" s="115"/>
      <c r="C71" s="116"/>
      <c r="D71" s="116"/>
      <c r="E71" s="116"/>
      <c r="F71" s="116"/>
      <c r="G71" s="116"/>
      <c r="H71" s="116"/>
      <c r="I71" s="116"/>
      <c r="J71" s="116"/>
      <c r="K71" s="117"/>
    </row>
    <row r="72" spans="2:11" customFormat="1" ht="18.75" customHeight="1" x14ac:dyDescent="0.2">
      <c r="B72" s="118"/>
      <c r="C72" s="118"/>
      <c r="D72" s="118"/>
      <c r="E72" s="118"/>
      <c r="F72" s="118"/>
      <c r="G72" s="118"/>
      <c r="H72" s="118"/>
      <c r="I72" s="118"/>
      <c r="J72" s="118"/>
      <c r="K72" s="119"/>
    </row>
    <row r="73" spans="2:11" customFormat="1" ht="18.75" customHeight="1" x14ac:dyDescent="0.2">
      <c r="B73" s="119"/>
      <c r="C73" s="119"/>
      <c r="D73" s="119"/>
      <c r="E73" s="119"/>
      <c r="F73" s="119"/>
      <c r="G73" s="119"/>
      <c r="H73" s="119"/>
      <c r="I73" s="119"/>
      <c r="J73" s="119"/>
      <c r="K73" s="119"/>
    </row>
    <row r="74" spans="2:11" customFormat="1" ht="7.5" customHeight="1" x14ac:dyDescent="0.2">
      <c r="B74" s="120"/>
      <c r="C74" s="121"/>
      <c r="D74" s="121"/>
      <c r="E74" s="121"/>
      <c r="F74" s="121"/>
      <c r="G74" s="121"/>
      <c r="H74" s="121"/>
      <c r="I74" s="121"/>
      <c r="J74" s="121"/>
      <c r="K74" s="122"/>
    </row>
    <row r="75" spans="2:11" customFormat="1" ht="45" customHeight="1" x14ac:dyDescent="0.2">
      <c r="B75" s="123"/>
      <c r="C75" s="776" t="s">
        <v>2225</v>
      </c>
      <c r="D75" s="776"/>
      <c r="E75" s="776"/>
      <c r="F75" s="776"/>
      <c r="G75" s="776"/>
      <c r="H75" s="776"/>
      <c r="I75" s="776"/>
      <c r="J75" s="776"/>
      <c r="K75" s="124"/>
    </row>
    <row r="76" spans="2:11" customFormat="1" ht="17.25" customHeight="1" x14ac:dyDescent="0.2">
      <c r="B76" s="123"/>
      <c r="C76" s="125" t="s">
        <v>2226</v>
      </c>
      <c r="D76" s="125"/>
      <c r="E76" s="125"/>
      <c r="F76" s="125" t="s">
        <v>2227</v>
      </c>
      <c r="G76" s="126"/>
      <c r="H76" s="125" t="s">
        <v>23</v>
      </c>
      <c r="I76" s="125" t="s">
        <v>24</v>
      </c>
      <c r="J76" s="125" t="s">
        <v>2228</v>
      </c>
      <c r="K76" s="124"/>
    </row>
    <row r="77" spans="2:11" customFormat="1" ht="17.25" customHeight="1" x14ac:dyDescent="0.2">
      <c r="B77" s="123"/>
      <c r="C77" s="127" t="s">
        <v>2229</v>
      </c>
      <c r="D77" s="127"/>
      <c r="E77" s="127"/>
      <c r="F77" s="128" t="s">
        <v>2230</v>
      </c>
      <c r="G77" s="129"/>
      <c r="H77" s="127"/>
      <c r="I77" s="127"/>
      <c r="J77" s="127" t="s">
        <v>2231</v>
      </c>
      <c r="K77" s="124"/>
    </row>
    <row r="78" spans="2:11" customFormat="1" ht="5.25" customHeight="1" x14ac:dyDescent="0.2">
      <c r="B78" s="123"/>
      <c r="C78" s="130"/>
      <c r="D78" s="130"/>
      <c r="E78" s="130"/>
      <c r="F78" s="130"/>
      <c r="G78" s="131"/>
      <c r="H78" s="130"/>
      <c r="I78" s="130"/>
      <c r="J78" s="130"/>
      <c r="K78" s="124"/>
    </row>
    <row r="79" spans="2:11" customFormat="1" ht="15" customHeight="1" x14ac:dyDescent="0.2">
      <c r="B79" s="123"/>
      <c r="C79" s="112" t="s">
        <v>22</v>
      </c>
      <c r="D79" s="130"/>
      <c r="E79" s="130"/>
      <c r="F79" s="132" t="s">
        <v>2232</v>
      </c>
      <c r="G79" s="131"/>
      <c r="H79" s="112" t="s">
        <v>2233</v>
      </c>
      <c r="I79" s="112" t="s">
        <v>2234</v>
      </c>
      <c r="J79" s="112">
        <v>20</v>
      </c>
      <c r="K79" s="124"/>
    </row>
    <row r="80" spans="2:11" customFormat="1" ht="15" customHeight="1" x14ac:dyDescent="0.2">
      <c r="B80" s="123"/>
      <c r="C80" s="112" t="s">
        <v>2235</v>
      </c>
      <c r="D80" s="112"/>
      <c r="E80" s="112"/>
      <c r="F80" s="132" t="s">
        <v>2232</v>
      </c>
      <c r="G80" s="131"/>
      <c r="H80" s="112" t="s">
        <v>2236</v>
      </c>
      <c r="I80" s="112" t="s">
        <v>2234</v>
      </c>
      <c r="J80" s="112">
        <v>120</v>
      </c>
      <c r="K80" s="124"/>
    </row>
    <row r="81" spans="2:11" customFormat="1" ht="15" customHeight="1" x14ac:dyDescent="0.2">
      <c r="B81" s="133"/>
      <c r="C81" s="112" t="s">
        <v>2237</v>
      </c>
      <c r="D81" s="112"/>
      <c r="E81" s="112"/>
      <c r="F81" s="132" t="s">
        <v>2238</v>
      </c>
      <c r="G81" s="131"/>
      <c r="H81" s="112" t="s">
        <v>2239</v>
      </c>
      <c r="I81" s="112" t="s">
        <v>2234</v>
      </c>
      <c r="J81" s="112">
        <v>50</v>
      </c>
      <c r="K81" s="124"/>
    </row>
    <row r="82" spans="2:11" customFormat="1" ht="15" customHeight="1" x14ac:dyDescent="0.2">
      <c r="B82" s="133"/>
      <c r="C82" s="112" t="s">
        <v>2240</v>
      </c>
      <c r="D82" s="112"/>
      <c r="E82" s="112"/>
      <c r="F82" s="132" t="s">
        <v>2232</v>
      </c>
      <c r="G82" s="131"/>
      <c r="H82" s="112" t="s">
        <v>2241</v>
      </c>
      <c r="I82" s="112" t="s">
        <v>2242</v>
      </c>
      <c r="J82" s="112"/>
      <c r="K82" s="124"/>
    </row>
    <row r="83" spans="2:11" customFormat="1" ht="15" customHeight="1" x14ac:dyDescent="0.2">
      <c r="B83" s="133"/>
      <c r="C83" s="134" t="s">
        <v>2243</v>
      </c>
      <c r="D83" s="134"/>
      <c r="E83" s="134"/>
      <c r="F83" s="135" t="s">
        <v>2238</v>
      </c>
      <c r="G83" s="134"/>
      <c r="H83" s="134" t="s">
        <v>2244</v>
      </c>
      <c r="I83" s="134" t="s">
        <v>2234</v>
      </c>
      <c r="J83" s="134">
        <v>15</v>
      </c>
      <c r="K83" s="124"/>
    </row>
    <row r="84" spans="2:11" customFormat="1" ht="15" customHeight="1" x14ac:dyDescent="0.2">
      <c r="B84" s="133"/>
      <c r="C84" s="134" t="s">
        <v>2245</v>
      </c>
      <c r="D84" s="134"/>
      <c r="E84" s="134"/>
      <c r="F84" s="135" t="s">
        <v>2238</v>
      </c>
      <c r="G84" s="134"/>
      <c r="H84" s="134" t="s">
        <v>2246</v>
      </c>
      <c r="I84" s="134" t="s">
        <v>2234</v>
      </c>
      <c r="J84" s="134">
        <v>15</v>
      </c>
      <c r="K84" s="124"/>
    </row>
    <row r="85" spans="2:11" customFormat="1" ht="15" customHeight="1" x14ac:dyDescent="0.2">
      <c r="B85" s="133"/>
      <c r="C85" s="134" t="s">
        <v>2247</v>
      </c>
      <c r="D85" s="134"/>
      <c r="E85" s="134"/>
      <c r="F85" s="135" t="s">
        <v>2238</v>
      </c>
      <c r="G85" s="134"/>
      <c r="H85" s="134" t="s">
        <v>2248</v>
      </c>
      <c r="I85" s="134" t="s">
        <v>2234</v>
      </c>
      <c r="J85" s="134">
        <v>20</v>
      </c>
      <c r="K85" s="124"/>
    </row>
    <row r="86" spans="2:11" customFormat="1" ht="15" customHeight="1" x14ac:dyDescent="0.2">
      <c r="B86" s="133"/>
      <c r="C86" s="134" t="s">
        <v>2249</v>
      </c>
      <c r="D86" s="134"/>
      <c r="E86" s="134"/>
      <c r="F86" s="135" t="s">
        <v>2238</v>
      </c>
      <c r="G86" s="134"/>
      <c r="H86" s="134" t="s">
        <v>2250</v>
      </c>
      <c r="I86" s="134" t="s">
        <v>2234</v>
      </c>
      <c r="J86" s="134">
        <v>20</v>
      </c>
      <c r="K86" s="124"/>
    </row>
    <row r="87" spans="2:11" customFormat="1" ht="15" customHeight="1" x14ac:dyDescent="0.2">
      <c r="B87" s="133"/>
      <c r="C87" s="112" t="s">
        <v>2251</v>
      </c>
      <c r="D87" s="112"/>
      <c r="E87" s="112"/>
      <c r="F87" s="132" t="s">
        <v>2238</v>
      </c>
      <c r="G87" s="131"/>
      <c r="H87" s="112" t="s">
        <v>2252</v>
      </c>
      <c r="I87" s="112" t="s">
        <v>2234</v>
      </c>
      <c r="J87" s="112">
        <v>50</v>
      </c>
      <c r="K87" s="124"/>
    </row>
    <row r="88" spans="2:11" customFormat="1" ht="15" customHeight="1" x14ac:dyDescent="0.2">
      <c r="B88" s="133"/>
      <c r="C88" s="112" t="s">
        <v>2253</v>
      </c>
      <c r="D88" s="112"/>
      <c r="E88" s="112"/>
      <c r="F88" s="132" t="s">
        <v>2238</v>
      </c>
      <c r="G88" s="131"/>
      <c r="H88" s="112" t="s">
        <v>2254</v>
      </c>
      <c r="I88" s="112" t="s">
        <v>2234</v>
      </c>
      <c r="J88" s="112">
        <v>20</v>
      </c>
      <c r="K88" s="124"/>
    </row>
    <row r="89" spans="2:11" customFormat="1" ht="15" customHeight="1" x14ac:dyDescent="0.2">
      <c r="B89" s="133"/>
      <c r="C89" s="112" t="s">
        <v>2255</v>
      </c>
      <c r="D89" s="112"/>
      <c r="E89" s="112"/>
      <c r="F89" s="132" t="s">
        <v>2238</v>
      </c>
      <c r="G89" s="131"/>
      <c r="H89" s="112" t="s">
        <v>2256</v>
      </c>
      <c r="I89" s="112" t="s">
        <v>2234</v>
      </c>
      <c r="J89" s="112">
        <v>20</v>
      </c>
      <c r="K89" s="124"/>
    </row>
    <row r="90" spans="2:11" customFormat="1" ht="15" customHeight="1" x14ac:dyDescent="0.2">
      <c r="B90" s="133"/>
      <c r="C90" s="112" t="s">
        <v>2257</v>
      </c>
      <c r="D90" s="112"/>
      <c r="E90" s="112"/>
      <c r="F90" s="132" t="s">
        <v>2238</v>
      </c>
      <c r="G90" s="131"/>
      <c r="H90" s="112" t="s">
        <v>2258</v>
      </c>
      <c r="I90" s="112" t="s">
        <v>2234</v>
      </c>
      <c r="J90" s="112">
        <v>50</v>
      </c>
      <c r="K90" s="124"/>
    </row>
    <row r="91" spans="2:11" customFormat="1" ht="15" customHeight="1" x14ac:dyDescent="0.2">
      <c r="B91" s="133"/>
      <c r="C91" s="112" t="s">
        <v>2259</v>
      </c>
      <c r="D91" s="112"/>
      <c r="E91" s="112"/>
      <c r="F91" s="132" t="s">
        <v>2238</v>
      </c>
      <c r="G91" s="131"/>
      <c r="H91" s="112" t="s">
        <v>2259</v>
      </c>
      <c r="I91" s="112" t="s">
        <v>2234</v>
      </c>
      <c r="J91" s="112">
        <v>50</v>
      </c>
      <c r="K91" s="124"/>
    </row>
    <row r="92" spans="2:11" customFormat="1" ht="15" customHeight="1" x14ac:dyDescent="0.2">
      <c r="B92" s="133"/>
      <c r="C92" s="112" t="s">
        <v>2260</v>
      </c>
      <c r="D92" s="112"/>
      <c r="E92" s="112"/>
      <c r="F92" s="132" t="s">
        <v>2238</v>
      </c>
      <c r="G92" s="131"/>
      <c r="H92" s="112" t="s">
        <v>2261</v>
      </c>
      <c r="I92" s="112" t="s">
        <v>2234</v>
      </c>
      <c r="J92" s="112">
        <v>255</v>
      </c>
      <c r="K92" s="124"/>
    </row>
    <row r="93" spans="2:11" customFormat="1" ht="15" customHeight="1" x14ac:dyDescent="0.2">
      <c r="B93" s="133"/>
      <c r="C93" s="112" t="s">
        <v>2262</v>
      </c>
      <c r="D93" s="112"/>
      <c r="E93" s="112"/>
      <c r="F93" s="132" t="s">
        <v>2232</v>
      </c>
      <c r="G93" s="131"/>
      <c r="H93" s="112" t="s">
        <v>2263</v>
      </c>
      <c r="I93" s="112" t="s">
        <v>2264</v>
      </c>
      <c r="J93" s="112"/>
      <c r="K93" s="124"/>
    </row>
    <row r="94" spans="2:11" customFormat="1" ht="15" customHeight="1" x14ac:dyDescent="0.2">
      <c r="B94" s="133"/>
      <c r="C94" s="112" t="s">
        <v>2265</v>
      </c>
      <c r="D94" s="112"/>
      <c r="E94" s="112"/>
      <c r="F94" s="132" t="s">
        <v>2232</v>
      </c>
      <c r="G94" s="131"/>
      <c r="H94" s="112" t="s">
        <v>2266</v>
      </c>
      <c r="I94" s="112" t="s">
        <v>2267</v>
      </c>
      <c r="J94" s="112"/>
      <c r="K94" s="124"/>
    </row>
    <row r="95" spans="2:11" customFormat="1" ht="15" customHeight="1" x14ac:dyDescent="0.2">
      <c r="B95" s="133"/>
      <c r="C95" s="112" t="s">
        <v>2268</v>
      </c>
      <c r="D95" s="112"/>
      <c r="E95" s="112"/>
      <c r="F95" s="132" t="s">
        <v>2232</v>
      </c>
      <c r="G95" s="131"/>
      <c r="H95" s="112" t="s">
        <v>2268</v>
      </c>
      <c r="I95" s="112" t="s">
        <v>2267</v>
      </c>
      <c r="J95" s="112"/>
      <c r="K95" s="124"/>
    </row>
    <row r="96" spans="2:11" customFormat="1" ht="15" customHeight="1" x14ac:dyDescent="0.2">
      <c r="B96" s="133"/>
      <c r="C96" s="112" t="s">
        <v>13</v>
      </c>
      <c r="D96" s="112"/>
      <c r="E96" s="112"/>
      <c r="F96" s="132" t="s">
        <v>2232</v>
      </c>
      <c r="G96" s="131"/>
      <c r="H96" s="112" t="s">
        <v>2269</v>
      </c>
      <c r="I96" s="112" t="s">
        <v>2267</v>
      </c>
      <c r="J96" s="112"/>
      <c r="K96" s="124"/>
    </row>
    <row r="97" spans="2:11" customFormat="1" ht="15" customHeight="1" x14ac:dyDescent="0.2">
      <c r="B97" s="133"/>
      <c r="C97" s="112" t="s">
        <v>20</v>
      </c>
      <c r="D97" s="112"/>
      <c r="E97" s="112"/>
      <c r="F97" s="132" t="s">
        <v>2232</v>
      </c>
      <c r="G97" s="131"/>
      <c r="H97" s="112" t="s">
        <v>2270</v>
      </c>
      <c r="I97" s="112" t="s">
        <v>2267</v>
      </c>
      <c r="J97" s="112"/>
      <c r="K97" s="124"/>
    </row>
    <row r="98" spans="2:11" customFormat="1" ht="15" customHeight="1" x14ac:dyDescent="0.2">
      <c r="B98" s="136"/>
      <c r="C98" s="137"/>
      <c r="D98" s="137"/>
      <c r="E98" s="137"/>
      <c r="F98" s="137"/>
      <c r="G98" s="137"/>
      <c r="H98" s="137"/>
      <c r="I98" s="137"/>
      <c r="J98" s="137"/>
      <c r="K98" s="138"/>
    </row>
    <row r="99" spans="2:11" customFormat="1" ht="18.75" customHeight="1" x14ac:dyDescent="0.2">
      <c r="B99" s="139"/>
      <c r="C99" s="140"/>
      <c r="D99" s="140"/>
      <c r="E99" s="140"/>
      <c r="F99" s="140"/>
      <c r="G99" s="140"/>
      <c r="H99" s="140"/>
      <c r="I99" s="140"/>
      <c r="J99" s="140"/>
      <c r="K99" s="139"/>
    </row>
    <row r="100" spans="2:11" customFormat="1" ht="18.75" customHeight="1" x14ac:dyDescent="0.2">
      <c r="B100" s="119"/>
      <c r="C100" s="119"/>
      <c r="D100" s="119"/>
      <c r="E100" s="119"/>
      <c r="F100" s="119"/>
      <c r="G100" s="119"/>
      <c r="H100" s="119"/>
      <c r="I100" s="119"/>
      <c r="J100" s="119"/>
      <c r="K100" s="119"/>
    </row>
    <row r="101" spans="2:11" customFormat="1" ht="7.5" customHeight="1" x14ac:dyDescent="0.2">
      <c r="B101" s="120"/>
      <c r="C101" s="121"/>
      <c r="D101" s="121"/>
      <c r="E101" s="121"/>
      <c r="F101" s="121"/>
      <c r="G101" s="121"/>
      <c r="H101" s="121"/>
      <c r="I101" s="121"/>
      <c r="J101" s="121"/>
      <c r="K101" s="122"/>
    </row>
    <row r="102" spans="2:11" customFormat="1" ht="45" customHeight="1" x14ac:dyDescent="0.2">
      <c r="B102" s="123"/>
      <c r="C102" s="776" t="s">
        <v>2271</v>
      </c>
      <c r="D102" s="776"/>
      <c r="E102" s="776"/>
      <c r="F102" s="776"/>
      <c r="G102" s="776"/>
      <c r="H102" s="776"/>
      <c r="I102" s="776"/>
      <c r="J102" s="776"/>
      <c r="K102" s="124"/>
    </row>
    <row r="103" spans="2:11" customFormat="1" ht="17.25" customHeight="1" x14ac:dyDescent="0.2">
      <c r="B103" s="123"/>
      <c r="C103" s="125" t="s">
        <v>2226</v>
      </c>
      <c r="D103" s="125"/>
      <c r="E103" s="125"/>
      <c r="F103" s="125" t="s">
        <v>2227</v>
      </c>
      <c r="G103" s="126"/>
      <c r="H103" s="125" t="s">
        <v>23</v>
      </c>
      <c r="I103" s="125" t="s">
        <v>24</v>
      </c>
      <c r="J103" s="125" t="s">
        <v>2228</v>
      </c>
      <c r="K103" s="124"/>
    </row>
    <row r="104" spans="2:11" customFormat="1" ht="17.25" customHeight="1" x14ac:dyDescent="0.2">
      <c r="B104" s="123"/>
      <c r="C104" s="127" t="s">
        <v>2229</v>
      </c>
      <c r="D104" s="127"/>
      <c r="E104" s="127"/>
      <c r="F104" s="128" t="s">
        <v>2230</v>
      </c>
      <c r="G104" s="129"/>
      <c r="H104" s="127"/>
      <c r="I104" s="127"/>
      <c r="J104" s="127" t="s">
        <v>2231</v>
      </c>
      <c r="K104" s="124"/>
    </row>
    <row r="105" spans="2:11" customFormat="1" ht="5.25" customHeight="1" x14ac:dyDescent="0.2">
      <c r="B105" s="123"/>
      <c r="C105" s="125"/>
      <c r="D105" s="125"/>
      <c r="E105" s="125"/>
      <c r="F105" s="125"/>
      <c r="G105" s="141"/>
      <c r="H105" s="125"/>
      <c r="I105" s="125"/>
      <c r="J105" s="125"/>
      <c r="K105" s="124"/>
    </row>
    <row r="106" spans="2:11" customFormat="1" ht="15" customHeight="1" x14ac:dyDescent="0.2">
      <c r="B106" s="123"/>
      <c r="C106" s="112" t="s">
        <v>22</v>
      </c>
      <c r="D106" s="130"/>
      <c r="E106" s="130"/>
      <c r="F106" s="132" t="s">
        <v>2232</v>
      </c>
      <c r="G106" s="141"/>
      <c r="H106" s="112" t="s">
        <v>2272</v>
      </c>
      <c r="I106" s="112" t="s">
        <v>2234</v>
      </c>
      <c r="J106" s="112">
        <v>20</v>
      </c>
      <c r="K106" s="124"/>
    </row>
    <row r="107" spans="2:11" customFormat="1" ht="15" customHeight="1" x14ac:dyDescent="0.2">
      <c r="B107" s="123"/>
      <c r="C107" s="112" t="s">
        <v>2235</v>
      </c>
      <c r="D107" s="112"/>
      <c r="E107" s="112"/>
      <c r="F107" s="132" t="s">
        <v>2232</v>
      </c>
      <c r="G107" s="112"/>
      <c r="H107" s="112" t="s">
        <v>2272</v>
      </c>
      <c r="I107" s="112" t="s">
        <v>2234</v>
      </c>
      <c r="J107" s="112">
        <v>120</v>
      </c>
      <c r="K107" s="124"/>
    </row>
    <row r="108" spans="2:11" customFormat="1" ht="15" customHeight="1" x14ac:dyDescent="0.2">
      <c r="B108" s="133"/>
      <c r="C108" s="112" t="s">
        <v>2237</v>
      </c>
      <c r="D108" s="112"/>
      <c r="E108" s="112"/>
      <c r="F108" s="132" t="s">
        <v>2238</v>
      </c>
      <c r="G108" s="112"/>
      <c r="H108" s="112" t="s">
        <v>2272</v>
      </c>
      <c r="I108" s="112" t="s">
        <v>2234</v>
      </c>
      <c r="J108" s="112">
        <v>50</v>
      </c>
      <c r="K108" s="124"/>
    </row>
    <row r="109" spans="2:11" customFormat="1" ht="15" customHeight="1" x14ac:dyDescent="0.2">
      <c r="B109" s="133"/>
      <c r="C109" s="112" t="s">
        <v>2240</v>
      </c>
      <c r="D109" s="112"/>
      <c r="E109" s="112"/>
      <c r="F109" s="132" t="s">
        <v>2232</v>
      </c>
      <c r="G109" s="112"/>
      <c r="H109" s="112" t="s">
        <v>2272</v>
      </c>
      <c r="I109" s="112" t="s">
        <v>2242</v>
      </c>
      <c r="J109" s="112"/>
      <c r="K109" s="124"/>
    </row>
    <row r="110" spans="2:11" customFormat="1" ht="15" customHeight="1" x14ac:dyDescent="0.2">
      <c r="B110" s="133"/>
      <c r="C110" s="112" t="s">
        <v>2251</v>
      </c>
      <c r="D110" s="112"/>
      <c r="E110" s="112"/>
      <c r="F110" s="132" t="s">
        <v>2238</v>
      </c>
      <c r="G110" s="112"/>
      <c r="H110" s="112" t="s">
        <v>2272</v>
      </c>
      <c r="I110" s="112" t="s">
        <v>2234</v>
      </c>
      <c r="J110" s="112">
        <v>50</v>
      </c>
      <c r="K110" s="124"/>
    </row>
    <row r="111" spans="2:11" customFormat="1" ht="15" customHeight="1" x14ac:dyDescent="0.2">
      <c r="B111" s="133"/>
      <c r="C111" s="112" t="s">
        <v>2259</v>
      </c>
      <c r="D111" s="112"/>
      <c r="E111" s="112"/>
      <c r="F111" s="132" t="s">
        <v>2238</v>
      </c>
      <c r="G111" s="112"/>
      <c r="H111" s="112" t="s">
        <v>2272</v>
      </c>
      <c r="I111" s="112" t="s">
        <v>2234</v>
      </c>
      <c r="J111" s="112">
        <v>50</v>
      </c>
      <c r="K111" s="124"/>
    </row>
    <row r="112" spans="2:11" customFormat="1" ht="15" customHeight="1" x14ac:dyDescent="0.2">
      <c r="B112" s="133"/>
      <c r="C112" s="112" t="s">
        <v>2257</v>
      </c>
      <c r="D112" s="112"/>
      <c r="E112" s="112"/>
      <c r="F112" s="132" t="s">
        <v>2238</v>
      </c>
      <c r="G112" s="112"/>
      <c r="H112" s="112" t="s">
        <v>2272</v>
      </c>
      <c r="I112" s="112" t="s">
        <v>2234</v>
      </c>
      <c r="J112" s="112">
        <v>50</v>
      </c>
      <c r="K112" s="124"/>
    </row>
    <row r="113" spans="2:11" customFormat="1" ht="15" customHeight="1" x14ac:dyDescent="0.2">
      <c r="B113" s="133"/>
      <c r="C113" s="112" t="s">
        <v>22</v>
      </c>
      <c r="D113" s="112"/>
      <c r="E113" s="112"/>
      <c r="F113" s="132" t="s">
        <v>2232</v>
      </c>
      <c r="G113" s="112"/>
      <c r="H113" s="112" t="s">
        <v>2273</v>
      </c>
      <c r="I113" s="112" t="s">
        <v>2234</v>
      </c>
      <c r="J113" s="112">
        <v>20</v>
      </c>
      <c r="K113" s="124"/>
    </row>
    <row r="114" spans="2:11" customFormat="1" ht="15" customHeight="1" x14ac:dyDescent="0.2">
      <c r="B114" s="133"/>
      <c r="C114" s="112" t="s">
        <v>2274</v>
      </c>
      <c r="D114" s="112"/>
      <c r="E114" s="112"/>
      <c r="F114" s="132" t="s">
        <v>2232</v>
      </c>
      <c r="G114" s="112"/>
      <c r="H114" s="112" t="s">
        <v>2275</v>
      </c>
      <c r="I114" s="112" t="s">
        <v>2234</v>
      </c>
      <c r="J114" s="112">
        <v>120</v>
      </c>
      <c r="K114" s="124"/>
    </row>
    <row r="115" spans="2:11" customFormat="1" ht="15" customHeight="1" x14ac:dyDescent="0.2">
      <c r="B115" s="133"/>
      <c r="C115" s="112" t="s">
        <v>13</v>
      </c>
      <c r="D115" s="112"/>
      <c r="E115" s="112"/>
      <c r="F115" s="132" t="s">
        <v>2232</v>
      </c>
      <c r="G115" s="112"/>
      <c r="H115" s="112" t="s">
        <v>2276</v>
      </c>
      <c r="I115" s="112" t="s">
        <v>2267</v>
      </c>
      <c r="J115" s="112"/>
      <c r="K115" s="124"/>
    </row>
    <row r="116" spans="2:11" customFormat="1" ht="15" customHeight="1" x14ac:dyDescent="0.2">
      <c r="B116" s="133"/>
      <c r="C116" s="112" t="s">
        <v>20</v>
      </c>
      <c r="D116" s="112"/>
      <c r="E116" s="112"/>
      <c r="F116" s="132" t="s">
        <v>2232</v>
      </c>
      <c r="G116" s="112"/>
      <c r="H116" s="112" t="s">
        <v>2277</v>
      </c>
      <c r="I116" s="112" t="s">
        <v>2267</v>
      </c>
      <c r="J116" s="112"/>
      <c r="K116" s="124"/>
    </row>
    <row r="117" spans="2:11" customFormat="1" ht="15" customHeight="1" x14ac:dyDescent="0.2">
      <c r="B117" s="133"/>
      <c r="C117" s="112" t="s">
        <v>24</v>
      </c>
      <c r="D117" s="112"/>
      <c r="E117" s="112"/>
      <c r="F117" s="132" t="s">
        <v>2232</v>
      </c>
      <c r="G117" s="112"/>
      <c r="H117" s="112" t="s">
        <v>2278</v>
      </c>
      <c r="I117" s="112" t="s">
        <v>2279</v>
      </c>
      <c r="J117" s="112"/>
      <c r="K117" s="124"/>
    </row>
    <row r="118" spans="2:11" customFormat="1" ht="15" customHeight="1" x14ac:dyDescent="0.2">
      <c r="B118" s="136"/>
      <c r="C118" s="142"/>
      <c r="D118" s="142"/>
      <c r="E118" s="142"/>
      <c r="F118" s="142"/>
      <c r="G118" s="142"/>
      <c r="H118" s="142"/>
      <c r="I118" s="142"/>
      <c r="J118" s="142"/>
      <c r="K118" s="138"/>
    </row>
    <row r="119" spans="2:11" customFormat="1" ht="18.75" customHeight="1" x14ac:dyDescent="0.2">
      <c r="B119" s="143"/>
      <c r="C119" s="109"/>
      <c r="D119" s="109"/>
      <c r="E119" s="109"/>
      <c r="F119" s="144"/>
      <c r="G119" s="109"/>
      <c r="H119" s="109"/>
      <c r="I119" s="109"/>
      <c r="J119" s="109"/>
      <c r="K119" s="143"/>
    </row>
    <row r="120" spans="2:11" customFormat="1" ht="18.75" customHeight="1" x14ac:dyDescent="0.2">
      <c r="B120" s="119"/>
      <c r="C120" s="119"/>
      <c r="D120" s="119"/>
      <c r="E120" s="119"/>
      <c r="F120" s="119"/>
      <c r="G120" s="119"/>
      <c r="H120" s="119"/>
      <c r="I120" s="119"/>
      <c r="J120" s="119"/>
      <c r="K120" s="119"/>
    </row>
    <row r="121" spans="2:11" customFormat="1" ht="7.5" customHeight="1" x14ac:dyDescent="0.2">
      <c r="B121" s="145"/>
      <c r="C121" s="146"/>
      <c r="D121" s="146"/>
      <c r="E121" s="146"/>
      <c r="F121" s="146"/>
      <c r="G121" s="146"/>
      <c r="H121" s="146"/>
      <c r="I121" s="146"/>
      <c r="J121" s="146"/>
      <c r="K121" s="147"/>
    </row>
    <row r="122" spans="2:11" customFormat="1" ht="45" customHeight="1" x14ac:dyDescent="0.2">
      <c r="B122" s="148"/>
      <c r="C122" s="771" t="s">
        <v>2280</v>
      </c>
      <c r="D122" s="771"/>
      <c r="E122" s="771"/>
      <c r="F122" s="771"/>
      <c r="G122" s="771"/>
      <c r="H122" s="771"/>
      <c r="I122" s="771"/>
      <c r="J122" s="771"/>
      <c r="K122" s="149"/>
    </row>
    <row r="123" spans="2:11" customFormat="1" ht="17.25" customHeight="1" x14ac:dyDescent="0.2">
      <c r="B123" s="150"/>
      <c r="C123" s="125" t="s">
        <v>2226</v>
      </c>
      <c r="D123" s="125"/>
      <c r="E123" s="125"/>
      <c r="F123" s="125" t="s">
        <v>2227</v>
      </c>
      <c r="G123" s="126"/>
      <c r="H123" s="125" t="s">
        <v>23</v>
      </c>
      <c r="I123" s="125" t="s">
        <v>24</v>
      </c>
      <c r="J123" s="125" t="s">
        <v>2228</v>
      </c>
      <c r="K123" s="151"/>
    </row>
    <row r="124" spans="2:11" customFormat="1" ht="17.25" customHeight="1" x14ac:dyDescent="0.2">
      <c r="B124" s="150"/>
      <c r="C124" s="127" t="s">
        <v>2229</v>
      </c>
      <c r="D124" s="127"/>
      <c r="E124" s="127"/>
      <c r="F124" s="128" t="s">
        <v>2230</v>
      </c>
      <c r="G124" s="129"/>
      <c r="H124" s="127"/>
      <c r="I124" s="127"/>
      <c r="J124" s="127" t="s">
        <v>2231</v>
      </c>
      <c r="K124" s="151"/>
    </row>
    <row r="125" spans="2:11" customFormat="1" ht="5.25" customHeight="1" x14ac:dyDescent="0.2">
      <c r="B125" s="152"/>
      <c r="C125" s="130"/>
      <c r="D125" s="130"/>
      <c r="E125" s="130"/>
      <c r="F125" s="130"/>
      <c r="G125" s="112"/>
      <c r="H125" s="130"/>
      <c r="I125" s="130"/>
      <c r="J125" s="130"/>
      <c r="K125" s="153"/>
    </row>
    <row r="126" spans="2:11" customFormat="1" ht="15" customHeight="1" x14ac:dyDescent="0.2">
      <c r="B126" s="152"/>
      <c r="C126" s="112" t="s">
        <v>2235</v>
      </c>
      <c r="D126" s="130"/>
      <c r="E126" s="130"/>
      <c r="F126" s="132" t="s">
        <v>2232</v>
      </c>
      <c r="G126" s="112"/>
      <c r="H126" s="112" t="s">
        <v>2272</v>
      </c>
      <c r="I126" s="112" t="s">
        <v>2234</v>
      </c>
      <c r="J126" s="112">
        <v>120</v>
      </c>
      <c r="K126" s="154"/>
    </row>
    <row r="127" spans="2:11" customFormat="1" ht="15" customHeight="1" x14ac:dyDescent="0.2">
      <c r="B127" s="152"/>
      <c r="C127" s="112" t="s">
        <v>2281</v>
      </c>
      <c r="D127" s="112"/>
      <c r="E127" s="112"/>
      <c r="F127" s="132" t="s">
        <v>2232</v>
      </c>
      <c r="G127" s="112"/>
      <c r="H127" s="112" t="s">
        <v>2282</v>
      </c>
      <c r="I127" s="112" t="s">
        <v>2234</v>
      </c>
      <c r="J127" s="112" t="s">
        <v>2283</v>
      </c>
      <c r="K127" s="154"/>
    </row>
    <row r="128" spans="2:11" customFormat="1" ht="15" customHeight="1" x14ac:dyDescent="0.2">
      <c r="B128" s="152"/>
      <c r="C128" s="112" t="s">
        <v>32</v>
      </c>
      <c r="D128" s="112"/>
      <c r="E128" s="112"/>
      <c r="F128" s="132" t="s">
        <v>2232</v>
      </c>
      <c r="G128" s="112"/>
      <c r="H128" s="112" t="s">
        <v>2284</v>
      </c>
      <c r="I128" s="112" t="s">
        <v>2234</v>
      </c>
      <c r="J128" s="112" t="s">
        <v>2283</v>
      </c>
      <c r="K128" s="154"/>
    </row>
    <row r="129" spans="2:11" customFormat="1" ht="15" customHeight="1" x14ac:dyDescent="0.2">
      <c r="B129" s="152"/>
      <c r="C129" s="112" t="s">
        <v>2243</v>
      </c>
      <c r="D129" s="112"/>
      <c r="E129" s="112"/>
      <c r="F129" s="132" t="s">
        <v>2238</v>
      </c>
      <c r="G129" s="112"/>
      <c r="H129" s="112" t="s">
        <v>2244</v>
      </c>
      <c r="I129" s="112" t="s">
        <v>2234</v>
      </c>
      <c r="J129" s="112">
        <v>15</v>
      </c>
      <c r="K129" s="154"/>
    </row>
    <row r="130" spans="2:11" customFormat="1" ht="15" customHeight="1" x14ac:dyDescent="0.2">
      <c r="B130" s="152"/>
      <c r="C130" s="134" t="s">
        <v>2245</v>
      </c>
      <c r="D130" s="134"/>
      <c r="E130" s="134"/>
      <c r="F130" s="135" t="s">
        <v>2238</v>
      </c>
      <c r="G130" s="134"/>
      <c r="H130" s="134" t="s">
        <v>2246</v>
      </c>
      <c r="I130" s="134" t="s">
        <v>2234</v>
      </c>
      <c r="J130" s="134">
        <v>15</v>
      </c>
      <c r="K130" s="154"/>
    </row>
    <row r="131" spans="2:11" customFormat="1" ht="15" customHeight="1" x14ac:dyDescent="0.2">
      <c r="B131" s="152"/>
      <c r="C131" s="134" t="s">
        <v>2247</v>
      </c>
      <c r="D131" s="134"/>
      <c r="E131" s="134"/>
      <c r="F131" s="135" t="s">
        <v>2238</v>
      </c>
      <c r="G131" s="134"/>
      <c r="H131" s="134" t="s">
        <v>2248</v>
      </c>
      <c r="I131" s="134" t="s">
        <v>2234</v>
      </c>
      <c r="J131" s="134">
        <v>20</v>
      </c>
      <c r="K131" s="154"/>
    </row>
    <row r="132" spans="2:11" customFormat="1" ht="15" customHeight="1" x14ac:dyDescent="0.2">
      <c r="B132" s="152"/>
      <c r="C132" s="134" t="s">
        <v>2249</v>
      </c>
      <c r="D132" s="134"/>
      <c r="E132" s="134"/>
      <c r="F132" s="135" t="s">
        <v>2238</v>
      </c>
      <c r="G132" s="134"/>
      <c r="H132" s="134" t="s">
        <v>2250</v>
      </c>
      <c r="I132" s="134" t="s">
        <v>2234</v>
      </c>
      <c r="J132" s="134">
        <v>20</v>
      </c>
      <c r="K132" s="154"/>
    </row>
    <row r="133" spans="2:11" customFormat="1" ht="15" customHeight="1" x14ac:dyDescent="0.2">
      <c r="B133" s="152"/>
      <c r="C133" s="112" t="s">
        <v>2237</v>
      </c>
      <c r="D133" s="112"/>
      <c r="E133" s="112"/>
      <c r="F133" s="132" t="s">
        <v>2238</v>
      </c>
      <c r="G133" s="112"/>
      <c r="H133" s="112" t="s">
        <v>2272</v>
      </c>
      <c r="I133" s="112" t="s">
        <v>2234</v>
      </c>
      <c r="J133" s="112">
        <v>50</v>
      </c>
      <c r="K133" s="154"/>
    </row>
    <row r="134" spans="2:11" customFormat="1" ht="15" customHeight="1" x14ac:dyDescent="0.2">
      <c r="B134" s="152"/>
      <c r="C134" s="112" t="s">
        <v>2251</v>
      </c>
      <c r="D134" s="112"/>
      <c r="E134" s="112"/>
      <c r="F134" s="132" t="s">
        <v>2238</v>
      </c>
      <c r="G134" s="112"/>
      <c r="H134" s="112" t="s">
        <v>2272</v>
      </c>
      <c r="I134" s="112" t="s">
        <v>2234</v>
      </c>
      <c r="J134" s="112">
        <v>50</v>
      </c>
      <c r="K134" s="154"/>
    </row>
    <row r="135" spans="2:11" customFormat="1" ht="15" customHeight="1" x14ac:dyDescent="0.2">
      <c r="B135" s="152"/>
      <c r="C135" s="112" t="s">
        <v>2257</v>
      </c>
      <c r="D135" s="112"/>
      <c r="E135" s="112"/>
      <c r="F135" s="132" t="s">
        <v>2238</v>
      </c>
      <c r="G135" s="112"/>
      <c r="H135" s="112" t="s">
        <v>2272</v>
      </c>
      <c r="I135" s="112" t="s">
        <v>2234</v>
      </c>
      <c r="J135" s="112">
        <v>50</v>
      </c>
      <c r="K135" s="154"/>
    </row>
    <row r="136" spans="2:11" customFormat="1" ht="15" customHeight="1" x14ac:dyDescent="0.2">
      <c r="B136" s="152"/>
      <c r="C136" s="112" t="s">
        <v>2259</v>
      </c>
      <c r="D136" s="112"/>
      <c r="E136" s="112"/>
      <c r="F136" s="132" t="s">
        <v>2238</v>
      </c>
      <c r="G136" s="112"/>
      <c r="H136" s="112" t="s">
        <v>2272</v>
      </c>
      <c r="I136" s="112" t="s">
        <v>2234</v>
      </c>
      <c r="J136" s="112">
        <v>50</v>
      </c>
      <c r="K136" s="154"/>
    </row>
    <row r="137" spans="2:11" customFormat="1" ht="15" customHeight="1" x14ac:dyDescent="0.2">
      <c r="B137" s="152"/>
      <c r="C137" s="112" t="s">
        <v>2260</v>
      </c>
      <c r="D137" s="112"/>
      <c r="E137" s="112"/>
      <c r="F137" s="132" t="s">
        <v>2238</v>
      </c>
      <c r="G137" s="112"/>
      <c r="H137" s="112" t="s">
        <v>2285</v>
      </c>
      <c r="I137" s="112" t="s">
        <v>2234</v>
      </c>
      <c r="J137" s="112">
        <v>255</v>
      </c>
      <c r="K137" s="154"/>
    </row>
    <row r="138" spans="2:11" customFormat="1" ht="15" customHeight="1" x14ac:dyDescent="0.2">
      <c r="B138" s="152"/>
      <c r="C138" s="112" t="s">
        <v>2262</v>
      </c>
      <c r="D138" s="112"/>
      <c r="E138" s="112"/>
      <c r="F138" s="132" t="s">
        <v>2232</v>
      </c>
      <c r="G138" s="112"/>
      <c r="H138" s="112" t="s">
        <v>2286</v>
      </c>
      <c r="I138" s="112" t="s">
        <v>2264</v>
      </c>
      <c r="J138" s="112"/>
      <c r="K138" s="154"/>
    </row>
    <row r="139" spans="2:11" customFormat="1" ht="15" customHeight="1" x14ac:dyDescent="0.2">
      <c r="B139" s="152"/>
      <c r="C139" s="112" t="s">
        <v>2265</v>
      </c>
      <c r="D139" s="112"/>
      <c r="E139" s="112"/>
      <c r="F139" s="132" t="s">
        <v>2232</v>
      </c>
      <c r="G139" s="112"/>
      <c r="H139" s="112" t="s">
        <v>2287</v>
      </c>
      <c r="I139" s="112" t="s">
        <v>2267</v>
      </c>
      <c r="J139" s="112"/>
      <c r="K139" s="154"/>
    </row>
    <row r="140" spans="2:11" customFormat="1" ht="15" customHeight="1" x14ac:dyDescent="0.2">
      <c r="B140" s="152"/>
      <c r="C140" s="112" t="s">
        <v>2268</v>
      </c>
      <c r="D140" s="112"/>
      <c r="E140" s="112"/>
      <c r="F140" s="132" t="s">
        <v>2232</v>
      </c>
      <c r="G140" s="112"/>
      <c r="H140" s="112" t="s">
        <v>2268</v>
      </c>
      <c r="I140" s="112" t="s">
        <v>2267</v>
      </c>
      <c r="J140" s="112"/>
      <c r="K140" s="154"/>
    </row>
    <row r="141" spans="2:11" customFormat="1" ht="15" customHeight="1" x14ac:dyDescent="0.2">
      <c r="B141" s="152"/>
      <c r="C141" s="112" t="s">
        <v>13</v>
      </c>
      <c r="D141" s="112"/>
      <c r="E141" s="112"/>
      <c r="F141" s="132" t="s">
        <v>2232</v>
      </c>
      <c r="G141" s="112"/>
      <c r="H141" s="112" t="s">
        <v>2288</v>
      </c>
      <c r="I141" s="112" t="s">
        <v>2267</v>
      </c>
      <c r="J141" s="112"/>
      <c r="K141" s="154"/>
    </row>
    <row r="142" spans="2:11" customFormat="1" ht="15" customHeight="1" x14ac:dyDescent="0.2">
      <c r="B142" s="152"/>
      <c r="C142" s="112" t="s">
        <v>2289</v>
      </c>
      <c r="D142" s="112"/>
      <c r="E142" s="112"/>
      <c r="F142" s="132" t="s">
        <v>2232</v>
      </c>
      <c r="G142" s="112"/>
      <c r="H142" s="112" t="s">
        <v>2290</v>
      </c>
      <c r="I142" s="112" t="s">
        <v>2267</v>
      </c>
      <c r="J142" s="112"/>
      <c r="K142" s="154"/>
    </row>
    <row r="143" spans="2:11" customFormat="1" ht="15" customHeight="1" x14ac:dyDescent="0.2">
      <c r="B143" s="155"/>
      <c r="C143" s="156"/>
      <c r="D143" s="156"/>
      <c r="E143" s="156"/>
      <c r="F143" s="156"/>
      <c r="G143" s="156"/>
      <c r="H143" s="156"/>
      <c r="I143" s="156"/>
      <c r="J143" s="156"/>
      <c r="K143" s="157"/>
    </row>
    <row r="144" spans="2:11" customFormat="1" ht="18.75" customHeight="1" x14ac:dyDescent="0.2">
      <c r="B144" s="109"/>
      <c r="C144" s="109"/>
      <c r="D144" s="109"/>
      <c r="E144" s="109"/>
      <c r="F144" s="144"/>
      <c r="G144" s="109"/>
      <c r="H144" s="109"/>
      <c r="I144" s="109"/>
      <c r="J144" s="109"/>
      <c r="K144" s="109"/>
    </row>
    <row r="145" spans="2:11" customFormat="1" ht="18.75" customHeight="1" x14ac:dyDescent="0.2">
      <c r="B145" s="119"/>
      <c r="C145" s="119"/>
      <c r="D145" s="119"/>
      <c r="E145" s="119"/>
      <c r="F145" s="119"/>
      <c r="G145" s="119"/>
      <c r="H145" s="119"/>
      <c r="I145" s="119"/>
      <c r="J145" s="119"/>
      <c r="K145" s="119"/>
    </row>
    <row r="146" spans="2:11" customFormat="1" ht="7.5" customHeight="1" x14ac:dyDescent="0.2">
      <c r="B146" s="120"/>
      <c r="C146" s="121"/>
      <c r="D146" s="121"/>
      <c r="E146" s="121"/>
      <c r="F146" s="121"/>
      <c r="G146" s="121"/>
      <c r="H146" s="121"/>
      <c r="I146" s="121"/>
      <c r="J146" s="121"/>
      <c r="K146" s="122"/>
    </row>
    <row r="147" spans="2:11" customFormat="1" ht="45" customHeight="1" x14ac:dyDescent="0.2">
      <c r="B147" s="123"/>
      <c r="C147" s="776" t="s">
        <v>2291</v>
      </c>
      <c r="D147" s="776"/>
      <c r="E147" s="776"/>
      <c r="F147" s="776"/>
      <c r="G147" s="776"/>
      <c r="H147" s="776"/>
      <c r="I147" s="776"/>
      <c r="J147" s="776"/>
      <c r="K147" s="124"/>
    </row>
    <row r="148" spans="2:11" customFormat="1" ht="17.25" customHeight="1" x14ac:dyDescent="0.2">
      <c r="B148" s="123"/>
      <c r="C148" s="125" t="s">
        <v>2226</v>
      </c>
      <c r="D148" s="125"/>
      <c r="E148" s="125"/>
      <c r="F148" s="125" t="s">
        <v>2227</v>
      </c>
      <c r="G148" s="126"/>
      <c r="H148" s="125" t="s">
        <v>23</v>
      </c>
      <c r="I148" s="125" t="s">
        <v>24</v>
      </c>
      <c r="J148" s="125" t="s">
        <v>2228</v>
      </c>
      <c r="K148" s="124"/>
    </row>
    <row r="149" spans="2:11" customFormat="1" ht="17.25" customHeight="1" x14ac:dyDescent="0.2">
      <c r="B149" s="123"/>
      <c r="C149" s="127" t="s">
        <v>2229</v>
      </c>
      <c r="D149" s="127"/>
      <c r="E149" s="127"/>
      <c r="F149" s="128" t="s">
        <v>2230</v>
      </c>
      <c r="G149" s="129"/>
      <c r="H149" s="127"/>
      <c r="I149" s="127"/>
      <c r="J149" s="127" t="s">
        <v>2231</v>
      </c>
      <c r="K149" s="124"/>
    </row>
    <row r="150" spans="2:11" customFormat="1" ht="5.25" customHeight="1" x14ac:dyDescent="0.2">
      <c r="B150" s="133"/>
      <c r="C150" s="130"/>
      <c r="D150" s="130"/>
      <c r="E150" s="130"/>
      <c r="F150" s="130"/>
      <c r="G150" s="131"/>
      <c r="H150" s="130"/>
      <c r="I150" s="130"/>
      <c r="J150" s="130"/>
      <c r="K150" s="154"/>
    </row>
    <row r="151" spans="2:11" customFormat="1" ht="15" customHeight="1" x14ac:dyDescent="0.2">
      <c r="B151" s="133"/>
      <c r="C151" s="158" t="s">
        <v>2235</v>
      </c>
      <c r="D151" s="112"/>
      <c r="E151" s="112"/>
      <c r="F151" s="159" t="s">
        <v>2232</v>
      </c>
      <c r="G151" s="112"/>
      <c r="H151" s="158" t="s">
        <v>2272</v>
      </c>
      <c r="I151" s="158" t="s">
        <v>2234</v>
      </c>
      <c r="J151" s="158">
        <v>120</v>
      </c>
      <c r="K151" s="154"/>
    </row>
    <row r="152" spans="2:11" customFormat="1" ht="15" customHeight="1" x14ac:dyDescent="0.2">
      <c r="B152" s="133"/>
      <c r="C152" s="158" t="s">
        <v>2281</v>
      </c>
      <c r="D152" s="112"/>
      <c r="E152" s="112"/>
      <c r="F152" s="159" t="s">
        <v>2232</v>
      </c>
      <c r="G152" s="112"/>
      <c r="H152" s="158" t="s">
        <v>2292</v>
      </c>
      <c r="I152" s="158" t="s">
        <v>2234</v>
      </c>
      <c r="J152" s="158" t="s">
        <v>2283</v>
      </c>
      <c r="K152" s="154"/>
    </row>
    <row r="153" spans="2:11" customFormat="1" ht="15" customHeight="1" x14ac:dyDescent="0.2">
      <c r="B153" s="133"/>
      <c r="C153" s="158" t="s">
        <v>32</v>
      </c>
      <c r="D153" s="112"/>
      <c r="E153" s="112"/>
      <c r="F153" s="159" t="s">
        <v>2232</v>
      </c>
      <c r="G153" s="112"/>
      <c r="H153" s="158" t="s">
        <v>2293</v>
      </c>
      <c r="I153" s="158" t="s">
        <v>2234</v>
      </c>
      <c r="J153" s="158" t="s">
        <v>2283</v>
      </c>
      <c r="K153" s="154"/>
    </row>
    <row r="154" spans="2:11" customFormat="1" ht="15" customHeight="1" x14ac:dyDescent="0.2">
      <c r="B154" s="133"/>
      <c r="C154" s="158" t="s">
        <v>2237</v>
      </c>
      <c r="D154" s="112"/>
      <c r="E154" s="112"/>
      <c r="F154" s="159" t="s">
        <v>2238</v>
      </c>
      <c r="G154" s="112"/>
      <c r="H154" s="158" t="s">
        <v>2272</v>
      </c>
      <c r="I154" s="158" t="s">
        <v>2234</v>
      </c>
      <c r="J154" s="158">
        <v>50</v>
      </c>
      <c r="K154" s="154"/>
    </row>
    <row r="155" spans="2:11" customFormat="1" ht="15" customHeight="1" x14ac:dyDescent="0.2">
      <c r="B155" s="133"/>
      <c r="C155" s="158" t="s">
        <v>2240</v>
      </c>
      <c r="D155" s="112"/>
      <c r="E155" s="112"/>
      <c r="F155" s="159" t="s">
        <v>2232</v>
      </c>
      <c r="G155" s="112"/>
      <c r="H155" s="158" t="s">
        <v>2272</v>
      </c>
      <c r="I155" s="158" t="s">
        <v>2242</v>
      </c>
      <c r="J155" s="158"/>
      <c r="K155" s="154"/>
    </row>
    <row r="156" spans="2:11" customFormat="1" ht="15" customHeight="1" x14ac:dyDescent="0.2">
      <c r="B156" s="133"/>
      <c r="C156" s="158" t="s">
        <v>2251</v>
      </c>
      <c r="D156" s="112"/>
      <c r="E156" s="112"/>
      <c r="F156" s="159" t="s">
        <v>2238</v>
      </c>
      <c r="G156" s="112"/>
      <c r="H156" s="158" t="s">
        <v>2272</v>
      </c>
      <c r="I156" s="158" t="s">
        <v>2234</v>
      </c>
      <c r="J156" s="158">
        <v>50</v>
      </c>
      <c r="K156" s="154"/>
    </row>
    <row r="157" spans="2:11" customFormat="1" ht="15" customHeight="1" x14ac:dyDescent="0.2">
      <c r="B157" s="133"/>
      <c r="C157" s="158" t="s">
        <v>2259</v>
      </c>
      <c r="D157" s="112"/>
      <c r="E157" s="112"/>
      <c r="F157" s="159" t="s">
        <v>2238</v>
      </c>
      <c r="G157" s="112"/>
      <c r="H157" s="158" t="s">
        <v>2272</v>
      </c>
      <c r="I157" s="158" t="s">
        <v>2234</v>
      </c>
      <c r="J157" s="158">
        <v>50</v>
      </c>
      <c r="K157" s="154"/>
    </row>
    <row r="158" spans="2:11" customFormat="1" ht="15" customHeight="1" x14ac:dyDescent="0.2">
      <c r="B158" s="133"/>
      <c r="C158" s="158" t="s">
        <v>2257</v>
      </c>
      <c r="D158" s="112"/>
      <c r="E158" s="112"/>
      <c r="F158" s="159" t="s">
        <v>2238</v>
      </c>
      <c r="G158" s="112"/>
      <c r="H158" s="158" t="s">
        <v>2272</v>
      </c>
      <c r="I158" s="158" t="s">
        <v>2234</v>
      </c>
      <c r="J158" s="158">
        <v>50</v>
      </c>
      <c r="K158" s="154"/>
    </row>
    <row r="159" spans="2:11" customFormat="1" ht="15" customHeight="1" x14ac:dyDescent="0.2">
      <c r="B159" s="133"/>
      <c r="C159" s="158" t="s">
        <v>60</v>
      </c>
      <c r="D159" s="112"/>
      <c r="E159" s="112"/>
      <c r="F159" s="159" t="s">
        <v>2232</v>
      </c>
      <c r="G159" s="112"/>
      <c r="H159" s="158" t="s">
        <v>2294</v>
      </c>
      <c r="I159" s="158" t="s">
        <v>2234</v>
      </c>
      <c r="J159" s="158" t="s">
        <v>2295</v>
      </c>
      <c r="K159" s="154"/>
    </row>
    <row r="160" spans="2:11" customFormat="1" ht="15" customHeight="1" x14ac:dyDescent="0.2">
      <c r="B160" s="133"/>
      <c r="C160" s="158" t="s">
        <v>2296</v>
      </c>
      <c r="D160" s="112"/>
      <c r="E160" s="112"/>
      <c r="F160" s="159" t="s">
        <v>2232</v>
      </c>
      <c r="G160" s="112"/>
      <c r="H160" s="158" t="s">
        <v>2297</v>
      </c>
      <c r="I160" s="158" t="s">
        <v>2267</v>
      </c>
      <c r="J160" s="158"/>
      <c r="K160" s="154"/>
    </row>
    <row r="161" spans="2:11" customFormat="1" ht="15" customHeight="1" x14ac:dyDescent="0.2">
      <c r="B161" s="160"/>
      <c r="C161" s="142"/>
      <c r="D161" s="142"/>
      <c r="E161" s="142"/>
      <c r="F161" s="142"/>
      <c r="G161" s="142"/>
      <c r="H161" s="142"/>
      <c r="I161" s="142"/>
      <c r="J161" s="142"/>
      <c r="K161" s="161"/>
    </row>
    <row r="162" spans="2:11" customFormat="1" ht="18.75" customHeight="1" x14ac:dyDescent="0.2">
      <c r="B162" s="109"/>
      <c r="C162" s="112"/>
      <c r="D162" s="112"/>
      <c r="E162" s="112"/>
      <c r="F162" s="132"/>
      <c r="G162" s="112"/>
      <c r="H162" s="112"/>
      <c r="I162" s="112"/>
      <c r="J162" s="112"/>
      <c r="K162" s="109"/>
    </row>
    <row r="163" spans="2:11" customFormat="1" ht="18.75" customHeight="1" x14ac:dyDescent="0.2">
      <c r="B163" s="119"/>
      <c r="C163" s="119"/>
      <c r="D163" s="119"/>
      <c r="E163" s="119"/>
      <c r="F163" s="119"/>
      <c r="G163" s="119"/>
      <c r="H163" s="119"/>
      <c r="I163" s="119"/>
      <c r="J163" s="119"/>
      <c r="K163" s="119"/>
    </row>
    <row r="164" spans="2:11" customFormat="1" ht="7.5" customHeight="1" x14ac:dyDescent="0.2">
      <c r="B164" s="101"/>
      <c r="C164" s="102"/>
      <c r="D164" s="102"/>
      <c r="E164" s="102"/>
      <c r="F164" s="102"/>
      <c r="G164" s="102"/>
      <c r="H164" s="102"/>
      <c r="I164" s="102"/>
      <c r="J164" s="102"/>
      <c r="K164" s="103"/>
    </row>
    <row r="165" spans="2:11" customFormat="1" ht="45" customHeight="1" x14ac:dyDescent="0.2">
      <c r="B165" s="104"/>
      <c r="C165" s="771" t="s">
        <v>2298</v>
      </c>
      <c r="D165" s="771"/>
      <c r="E165" s="771"/>
      <c r="F165" s="771"/>
      <c r="G165" s="771"/>
      <c r="H165" s="771"/>
      <c r="I165" s="771"/>
      <c r="J165" s="771"/>
      <c r="K165" s="105"/>
    </row>
    <row r="166" spans="2:11" customFormat="1" ht="17.25" customHeight="1" x14ac:dyDescent="0.2">
      <c r="B166" s="104"/>
      <c r="C166" s="125" t="s">
        <v>2226</v>
      </c>
      <c r="D166" s="125"/>
      <c r="E166" s="125"/>
      <c r="F166" s="125" t="s">
        <v>2227</v>
      </c>
      <c r="G166" s="162"/>
      <c r="H166" s="163" t="s">
        <v>23</v>
      </c>
      <c r="I166" s="163" t="s">
        <v>24</v>
      </c>
      <c r="J166" s="125" t="s">
        <v>2228</v>
      </c>
      <c r="K166" s="105"/>
    </row>
    <row r="167" spans="2:11" customFormat="1" ht="17.25" customHeight="1" x14ac:dyDescent="0.2">
      <c r="B167" s="106"/>
      <c r="C167" s="127" t="s">
        <v>2229</v>
      </c>
      <c r="D167" s="127"/>
      <c r="E167" s="127"/>
      <c r="F167" s="128" t="s">
        <v>2230</v>
      </c>
      <c r="G167" s="164"/>
      <c r="H167" s="165"/>
      <c r="I167" s="165"/>
      <c r="J167" s="127" t="s">
        <v>2231</v>
      </c>
      <c r="K167" s="107"/>
    </row>
    <row r="168" spans="2:11" customFormat="1" ht="5.25" customHeight="1" x14ac:dyDescent="0.2">
      <c r="B168" s="133"/>
      <c r="C168" s="130"/>
      <c r="D168" s="130"/>
      <c r="E168" s="130"/>
      <c r="F168" s="130"/>
      <c r="G168" s="131"/>
      <c r="H168" s="130"/>
      <c r="I168" s="130"/>
      <c r="J168" s="130"/>
      <c r="K168" s="154"/>
    </row>
    <row r="169" spans="2:11" customFormat="1" ht="15" customHeight="1" x14ac:dyDescent="0.2">
      <c r="B169" s="133"/>
      <c r="C169" s="112" t="s">
        <v>2235</v>
      </c>
      <c r="D169" s="112"/>
      <c r="E169" s="112"/>
      <c r="F169" s="132" t="s">
        <v>2232</v>
      </c>
      <c r="G169" s="112"/>
      <c r="H169" s="112" t="s">
        <v>2272</v>
      </c>
      <c r="I169" s="112" t="s">
        <v>2234</v>
      </c>
      <c r="J169" s="112">
        <v>120</v>
      </c>
      <c r="K169" s="154"/>
    </row>
    <row r="170" spans="2:11" customFormat="1" ht="15" customHeight="1" x14ac:dyDescent="0.2">
      <c r="B170" s="133"/>
      <c r="C170" s="112" t="s">
        <v>2281</v>
      </c>
      <c r="D170" s="112"/>
      <c r="E170" s="112"/>
      <c r="F170" s="132" t="s">
        <v>2232</v>
      </c>
      <c r="G170" s="112"/>
      <c r="H170" s="112" t="s">
        <v>2282</v>
      </c>
      <c r="I170" s="112" t="s">
        <v>2234</v>
      </c>
      <c r="J170" s="112" t="s">
        <v>2283</v>
      </c>
      <c r="K170" s="154"/>
    </row>
    <row r="171" spans="2:11" customFormat="1" ht="15" customHeight="1" x14ac:dyDescent="0.2">
      <c r="B171" s="133"/>
      <c r="C171" s="112" t="s">
        <v>32</v>
      </c>
      <c r="D171" s="112"/>
      <c r="E171" s="112"/>
      <c r="F171" s="132" t="s">
        <v>2232</v>
      </c>
      <c r="G171" s="112"/>
      <c r="H171" s="112" t="s">
        <v>2299</v>
      </c>
      <c r="I171" s="112" t="s">
        <v>2234</v>
      </c>
      <c r="J171" s="112" t="s">
        <v>2283</v>
      </c>
      <c r="K171" s="154"/>
    </row>
    <row r="172" spans="2:11" customFormat="1" ht="15" customHeight="1" x14ac:dyDescent="0.2">
      <c r="B172" s="133"/>
      <c r="C172" s="112" t="s">
        <v>2237</v>
      </c>
      <c r="D172" s="112"/>
      <c r="E172" s="112"/>
      <c r="F172" s="132" t="s">
        <v>2238</v>
      </c>
      <c r="G172" s="112"/>
      <c r="H172" s="112" t="s">
        <v>2299</v>
      </c>
      <c r="I172" s="112" t="s">
        <v>2234</v>
      </c>
      <c r="J172" s="112">
        <v>50</v>
      </c>
      <c r="K172" s="154"/>
    </row>
    <row r="173" spans="2:11" customFormat="1" ht="15" customHeight="1" x14ac:dyDescent="0.2">
      <c r="B173" s="133"/>
      <c r="C173" s="112" t="s">
        <v>2240</v>
      </c>
      <c r="D173" s="112"/>
      <c r="E173" s="112"/>
      <c r="F173" s="132" t="s">
        <v>2232</v>
      </c>
      <c r="G173" s="112"/>
      <c r="H173" s="112" t="s">
        <v>2299</v>
      </c>
      <c r="I173" s="112" t="s">
        <v>2242</v>
      </c>
      <c r="J173" s="112"/>
      <c r="K173" s="154"/>
    </row>
    <row r="174" spans="2:11" customFormat="1" ht="15" customHeight="1" x14ac:dyDescent="0.2">
      <c r="B174" s="133"/>
      <c r="C174" s="112" t="s">
        <v>2251</v>
      </c>
      <c r="D174" s="112"/>
      <c r="E174" s="112"/>
      <c r="F174" s="132" t="s">
        <v>2238</v>
      </c>
      <c r="G174" s="112"/>
      <c r="H174" s="112" t="s">
        <v>2299</v>
      </c>
      <c r="I174" s="112" t="s">
        <v>2234</v>
      </c>
      <c r="J174" s="112">
        <v>50</v>
      </c>
      <c r="K174" s="154"/>
    </row>
    <row r="175" spans="2:11" customFormat="1" ht="15" customHeight="1" x14ac:dyDescent="0.2">
      <c r="B175" s="133"/>
      <c r="C175" s="112" t="s">
        <v>2259</v>
      </c>
      <c r="D175" s="112"/>
      <c r="E175" s="112"/>
      <c r="F175" s="132" t="s">
        <v>2238</v>
      </c>
      <c r="G175" s="112"/>
      <c r="H175" s="112" t="s">
        <v>2299</v>
      </c>
      <c r="I175" s="112" t="s">
        <v>2234</v>
      </c>
      <c r="J175" s="112">
        <v>50</v>
      </c>
      <c r="K175" s="154"/>
    </row>
    <row r="176" spans="2:11" customFormat="1" ht="15" customHeight="1" x14ac:dyDescent="0.2">
      <c r="B176" s="133"/>
      <c r="C176" s="112" t="s">
        <v>2257</v>
      </c>
      <c r="D176" s="112"/>
      <c r="E176" s="112"/>
      <c r="F176" s="132" t="s">
        <v>2238</v>
      </c>
      <c r="G176" s="112"/>
      <c r="H176" s="112" t="s">
        <v>2299</v>
      </c>
      <c r="I176" s="112" t="s">
        <v>2234</v>
      </c>
      <c r="J176" s="112">
        <v>50</v>
      </c>
      <c r="K176" s="154"/>
    </row>
    <row r="177" spans="2:11" customFormat="1" ht="15" customHeight="1" x14ac:dyDescent="0.2">
      <c r="B177" s="133"/>
      <c r="C177" s="112" t="s">
        <v>64</v>
      </c>
      <c r="D177" s="112"/>
      <c r="E177" s="112"/>
      <c r="F177" s="132" t="s">
        <v>2232</v>
      </c>
      <c r="G177" s="112"/>
      <c r="H177" s="112" t="s">
        <v>2300</v>
      </c>
      <c r="I177" s="112" t="s">
        <v>2301</v>
      </c>
      <c r="J177" s="112"/>
      <c r="K177" s="154"/>
    </row>
    <row r="178" spans="2:11" customFormat="1" ht="15" customHeight="1" x14ac:dyDescent="0.2">
      <c r="B178" s="133"/>
      <c r="C178" s="112" t="s">
        <v>24</v>
      </c>
      <c r="D178" s="112"/>
      <c r="E178" s="112"/>
      <c r="F178" s="132" t="s">
        <v>2232</v>
      </c>
      <c r="G178" s="112"/>
      <c r="H178" s="112" t="s">
        <v>2302</v>
      </c>
      <c r="I178" s="112" t="s">
        <v>2303</v>
      </c>
      <c r="J178" s="112">
        <v>1</v>
      </c>
      <c r="K178" s="154"/>
    </row>
    <row r="179" spans="2:11" customFormat="1" ht="15" customHeight="1" x14ac:dyDescent="0.2">
      <c r="B179" s="133"/>
      <c r="C179" s="112" t="s">
        <v>22</v>
      </c>
      <c r="D179" s="112"/>
      <c r="E179" s="112"/>
      <c r="F179" s="132" t="s">
        <v>2232</v>
      </c>
      <c r="G179" s="112"/>
      <c r="H179" s="112" t="s">
        <v>2304</v>
      </c>
      <c r="I179" s="112" t="s">
        <v>2234</v>
      </c>
      <c r="J179" s="112">
        <v>20</v>
      </c>
      <c r="K179" s="154"/>
    </row>
    <row r="180" spans="2:11" customFormat="1" ht="15" customHeight="1" x14ac:dyDescent="0.2">
      <c r="B180" s="133"/>
      <c r="C180" s="112" t="s">
        <v>23</v>
      </c>
      <c r="D180" s="112"/>
      <c r="E180" s="112"/>
      <c r="F180" s="132" t="s">
        <v>2232</v>
      </c>
      <c r="G180" s="112"/>
      <c r="H180" s="112" t="s">
        <v>2305</v>
      </c>
      <c r="I180" s="112" t="s">
        <v>2234</v>
      </c>
      <c r="J180" s="112">
        <v>255</v>
      </c>
      <c r="K180" s="154"/>
    </row>
    <row r="181" spans="2:11" customFormat="1" ht="15" customHeight="1" x14ac:dyDescent="0.2">
      <c r="B181" s="133"/>
      <c r="C181" s="112" t="s">
        <v>65</v>
      </c>
      <c r="D181" s="112"/>
      <c r="E181" s="112"/>
      <c r="F181" s="132" t="s">
        <v>2232</v>
      </c>
      <c r="G181" s="112"/>
      <c r="H181" s="112" t="s">
        <v>2196</v>
      </c>
      <c r="I181" s="112" t="s">
        <v>2234</v>
      </c>
      <c r="J181" s="112">
        <v>10</v>
      </c>
      <c r="K181" s="154"/>
    </row>
    <row r="182" spans="2:11" customFormat="1" ht="15" customHeight="1" x14ac:dyDescent="0.2">
      <c r="B182" s="133"/>
      <c r="C182" s="112" t="s">
        <v>66</v>
      </c>
      <c r="D182" s="112"/>
      <c r="E182" s="112"/>
      <c r="F182" s="132" t="s">
        <v>2232</v>
      </c>
      <c r="G182" s="112"/>
      <c r="H182" s="112" t="s">
        <v>2306</v>
      </c>
      <c r="I182" s="112" t="s">
        <v>2267</v>
      </c>
      <c r="J182" s="112"/>
      <c r="K182" s="154"/>
    </row>
    <row r="183" spans="2:11" customFormat="1" ht="15" customHeight="1" x14ac:dyDescent="0.2">
      <c r="B183" s="133"/>
      <c r="C183" s="112" t="s">
        <v>2307</v>
      </c>
      <c r="D183" s="112"/>
      <c r="E183" s="112"/>
      <c r="F183" s="132" t="s">
        <v>2232</v>
      </c>
      <c r="G183" s="112"/>
      <c r="H183" s="112" t="s">
        <v>2308</v>
      </c>
      <c r="I183" s="112" t="s">
        <v>2267</v>
      </c>
      <c r="J183" s="112"/>
      <c r="K183" s="154"/>
    </row>
    <row r="184" spans="2:11" customFormat="1" ht="15" customHeight="1" x14ac:dyDescent="0.2">
      <c r="B184" s="133"/>
      <c r="C184" s="112" t="s">
        <v>2296</v>
      </c>
      <c r="D184" s="112"/>
      <c r="E184" s="112"/>
      <c r="F184" s="132" t="s">
        <v>2232</v>
      </c>
      <c r="G184" s="112"/>
      <c r="H184" s="112" t="s">
        <v>2309</v>
      </c>
      <c r="I184" s="112" t="s">
        <v>2267</v>
      </c>
      <c r="J184" s="112"/>
      <c r="K184" s="154"/>
    </row>
    <row r="185" spans="2:11" customFormat="1" ht="15" customHeight="1" x14ac:dyDescent="0.2">
      <c r="B185" s="133"/>
      <c r="C185" s="112" t="s">
        <v>68</v>
      </c>
      <c r="D185" s="112"/>
      <c r="E185" s="112"/>
      <c r="F185" s="132" t="s">
        <v>2238</v>
      </c>
      <c r="G185" s="112"/>
      <c r="H185" s="112" t="s">
        <v>2310</v>
      </c>
      <c r="I185" s="112" t="s">
        <v>2234</v>
      </c>
      <c r="J185" s="112">
        <v>50</v>
      </c>
      <c r="K185" s="154"/>
    </row>
    <row r="186" spans="2:11" customFormat="1" ht="15" customHeight="1" x14ac:dyDescent="0.2">
      <c r="B186" s="133"/>
      <c r="C186" s="112" t="s">
        <v>2311</v>
      </c>
      <c r="D186" s="112"/>
      <c r="E186" s="112"/>
      <c r="F186" s="132" t="s">
        <v>2238</v>
      </c>
      <c r="G186" s="112"/>
      <c r="H186" s="112" t="s">
        <v>2312</v>
      </c>
      <c r="I186" s="112" t="s">
        <v>2313</v>
      </c>
      <c r="J186" s="112"/>
      <c r="K186" s="154"/>
    </row>
    <row r="187" spans="2:11" customFormat="1" ht="15" customHeight="1" x14ac:dyDescent="0.2">
      <c r="B187" s="133"/>
      <c r="C187" s="112" t="s">
        <v>2314</v>
      </c>
      <c r="D187" s="112"/>
      <c r="E187" s="112"/>
      <c r="F187" s="132" t="s">
        <v>2238</v>
      </c>
      <c r="G187" s="112"/>
      <c r="H187" s="112" t="s">
        <v>2315</v>
      </c>
      <c r="I187" s="112" t="s">
        <v>2313</v>
      </c>
      <c r="J187" s="112"/>
      <c r="K187" s="154"/>
    </row>
    <row r="188" spans="2:11" customFormat="1" ht="15" customHeight="1" x14ac:dyDescent="0.2">
      <c r="B188" s="133"/>
      <c r="C188" s="112" t="s">
        <v>2316</v>
      </c>
      <c r="D188" s="112"/>
      <c r="E188" s="112"/>
      <c r="F188" s="132" t="s">
        <v>2238</v>
      </c>
      <c r="G188" s="112"/>
      <c r="H188" s="112" t="s">
        <v>2317</v>
      </c>
      <c r="I188" s="112" t="s">
        <v>2313</v>
      </c>
      <c r="J188" s="112"/>
      <c r="K188" s="154"/>
    </row>
    <row r="189" spans="2:11" customFormat="1" ht="15" customHeight="1" x14ac:dyDescent="0.2">
      <c r="B189" s="133"/>
      <c r="C189" s="166" t="s">
        <v>2318</v>
      </c>
      <c r="D189" s="112"/>
      <c r="E189" s="112"/>
      <c r="F189" s="132" t="s">
        <v>2238</v>
      </c>
      <c r="G189" s="112"/>
      <c r="H189" s="112" t="s">
        <v>2319</v>
      </c>
      <c r="I189" s="112" t="s">
        <v>2320</v>
      </c>
      <c r="J189" s="167" t="s">
        <v>2321</v>
      </c>
      <c r="K189" s="154"/>
    </row>
    <row r="190" spans="2:11" customFormat="1" ht="15" customHeight="1" x14ac:dyDescent="0.2">
      <c r="B190" s="133"/>
      <c r="C190" s="118" t="s">
        <v>14</v>
      </c>
      <c r="D190" s="112"/>
      <c r="E190" s="112"/>
      <c r="F190" s="132" t="s">
        <v>2232</v>
      </c>
      <c r="G190" s="112"/>
      <c r="H190" s="109" t="s">
        <v>2322</v>
      </c>
      <c r="I190" s="112" t="s">
        <v>2323</v>
      </c>
      <c r="J190" s="112"/>
      <c r="K190" s="154"/>
    </row>
    <row r="191" spans="2:11" customFormat="1" ht="15" customHeight="1" x14ac:dyDescent="0.2">
      <c r="B191" s="133"/>
      <c r="C191" s="118" t="s">
        <v>2324</v>
      </c>
      <c r="D191" s="112"/>
      <c r="E191" s="112"/>
      <c r="F191" s="132" t="s">
        <v>2232</v>
      </c>
      <c r="G191" s="112"/>
      <c r="H191" s="112" t="s">
        <v>2325</v>
      </c>
      <c r="I191" s="112" t="s">
        <v>2267</v>
      </c>
      <c r="J191" s="112"/>
      <c r="K191" s="154"/>
    </row>
    <row r="192" spans="2:11" customFormat="1" ht="15" customHeight="1" x14ac:dyDescent="0.2">
      <c r="B192" s="133"/>
      <c r="C192" s="118" t="s">
        <v>2326</v>
      </c>
      <c r="D192" s="112"/>
      <c r="E192" s="112"/>
      <c r="F192" s="132" t="s">
        <v>2232</v>
      </c>
      <c r="G192" s="112"/>
      <c r="H192" s="112" t="s">
        <v>2327</v>
      </c>
      <c r="I192" s="112" t="s">
        <v>2267</v>
      </c>
      <c r="J192" s="112"/>
      <c r="K192" s="154"/>
    </row>
    <row r="193" spans="2:11" customFormat="1" ht="15" customHeight="1" x14ac:dyDescent="0.2">
      <c r="B193" s="133"/>
      <c r="C193" s="118" t="s">
        <v>2328</v>
      </c>
      <c r="D193" s="112"/>
      <c r="E193" s="112"/>
      <c r="F193" s="132" t="s">
        <v>2238</v>
      </c>
      <c r="G193" s="112"/>
      <c r="H193" s="112" t="s">
        <v>2329</v>
      </c>
      <c r="I193" s="112" t="s">
        <v>2267</v>
      </c>
      <c r="J193" s="112"/>
      <c r="K193" s="154"/>
    </row>
    <row r="194" spans="2:11" customFormat="1" ht="15" customHeight="1" x14ac:dyDescent="0.2">
      <c r="B194" s="160"/>
      <c r="C194" s="168"/>
      <c r="D194" s="142"/>
      <c r="E194" s="142"/>
      <c r="F194" s="142"/>
      <c r="G194" s="142"/>
      <c r="H194" s="142"/>
      <c r="I194" s="142"/>
      <c r="J194" s="142"/>
      <c r="K194" s="161"/>
    </row>
    <row r="195" spans="2:11" customFormat="1" ht="18.75" customHeight="1" x14ac:dyDescent="0.2">
      <c r="B195" s="109"/>
      <c r="C195" s="112"/>
      <c r="D195" s="112"/>
      <c r="E195" s="112"/>
      <c r="F195" s="132"/>
      <c r="G195" s="112"/>
      <c r="H195" s="112"/>
      <c r="I195" s="112"/>
      <c r="J195" s="112"/>
      <c r="K195" s="109"/>
    </row>
    <row r="196" spans="2:11" customFormat="1" ht="18.75" customHeight="1" x14ac:dyDescent="0.2">
      <c r="B196" s="109"/>
      <c r="C196" s="112"/>
      <c r="D196" s="112"/>
      <c r="E196" s="112"/>
      <c r="F196" s="132"/>
      <c r="G196" s="112"/>
      <c r="H196" s="112"/>
      <c r="I196" s="112"/>
      <c r="J196" s="112"/>
      <c r="K196" s="109"/>
    </row>
    <row r="197" spans="2:11" customFormat="1" ht="18.75" customHeight="1" x14ac:dyDescent="0.2">
      <c r="B197" s="119"/>
      <c r="C197" s="119"/>
      <c r="D197" s="119"/>
      <c r="E197" s="119"/>
      <c r="F197" s="119"/>
      <c r="G197" s="119"/>
      <c r="H197" s="119"/>
      <c r="I197" s="119"/>
      <c r="J197" s="119"/>
      <c r="K197" s="119"/>
    </row>
    <row r="198" spans="2:11" customFormat="1" ht="12" x14ac:dyDescent="0.2">
      <c r="B198" s="101"/>
      <c r="C198" s="102"/>
      <c r="D198" s="102"/>
      <c r="E198" s="102"/>
      <c r="F198" s="102"/>
      <c r="G198" s="102"/>
      <c r="H198" s="102"/>
      <c r="I198" s="102"/>
      <c r="J198" s="102"/>
      <c r="K198" s="103"/>
    </row>
    <row r="199" spans="2:11" customFormat="1" ht="22.2" x14ac:dyDescent="0.2">
      <c r="B199" s="104"/>
      <c r="C199" s="771" t="s">
        <v>2330</v>
      </c>
      <c r="D199" s="771"/>
      <c r="E199" s="771"/>
      <c r="F199" s="771"/>
      <c r="G199" s="771"/>
      <c r="H199" s="771"/>
      <c r="I199" s="771"/>
      <c r="J199" s="771"/>
      <c r="K199" s="105"/>
    </row>
    <row r="200" spans="2:11" customFormat="1" ht="25.5" customHeight="1" x14ac:dyDescent="0.3">
      <c r="B200" s="104"/>
      <c r="C200" s="169" t="s">
        <v>2331</v>
      </c>
      <c r="D200" s="169"/>
      <c r="E200" s="169"/>
      <c r="F200" s="169" t="s">
        <v>2332</v>
      </c>
      <c r="G200" s="170"/>
      <c r="H200" s="774" t="s">
        <v>2333</v>
      </c>
      <c r="I200" s="774"/>
      <c r="J200" s="774"/>
      <c r="K200" s="105"/>
    </row>
    <row r="201" spans="2:11" customFormat="1" ht="5.25" customHeight="1" x14ac:dyDescent="0.2">
      <c r="B201" s="133"/>
      <c r="C201" s="130"/>
      <c r="D201" s="130"/>
      <c r="E201" s="130"/>
      <c r="F201" s="130"/>
      <c r="G201" s="112"/>
      <c r="H201" s="130"/>
      <c r="I201" s="130"/>
      <c r="J201" s="130"/>
      <c r="K201" s="154"/>
    </row>
    <row r="202" spans="2:11" customFormat="1" ht="15" customHeight="1" x14ac:dyDescent="0.2">
      <c r="B202" s="133"/>
      <c r="C202" s="112" t="s">
        <v>2323</v>
      </c>
      <c r="D202" s="112"/>
      <c r="E202" s="112"/>
      <c r="F202" s="132" t="s">
        <v>15</v>
      </c>
      <c r="G202" s="112"/>
      <c r="H202" s="775" t="s">
        <v>2334</v>
      </c>
      <c r="I202" s="775"/>
      <c r="J202" s="775"/>
      <c r="K202" s="154"/>
    </row>
    <row r="203" spans="2:11" customFormat="1" ht="15" customHeight="1" x14ac:dyDescent="0.2">
      <c r="B203" s="133"/>
      <c r="C203" s="139"/>
      <c r="D203" s="112"/>
      <c r="E203" s="112"/>
      <c r="F203" s="132" t="s">
        <v>16</v>
      </c>
      <c r="G203" s="112"/>
      <c r="H203" s="775" t="s">
        <v>2335</v>
      </c>
      <c r="I203" s="775"/>
      <c r="J203" s="775"/>
      <c r="K203" s="154"/>
    </row>
    <row r="204" spans="2:11" customFormat="1" ht="15" customHeight="1" x14ac:dyDescent="0.2">
      <c r="B204" s="133"/>
      <c r="C204" s="139"/>
      <c r="D204" s="112"/>
      <c r="E204" s="112"/>
      <c r="F204" s="132" t="s">
        <v>19</v>
      </c>
      <c r="G204" s="112"/>
      <c r="H204" s="775" t="s">
        <v>2336</v>
      </c>
      <c r="I204" s="775"/>
      <c r="J204" s="775"/>
      <c r="K204" s="154"/>
    </row>
    <row r="205" spans="2:11" customFormat="1" ht="15" customHeight="1" x14ac:dyDescent="0.2">
      <c r="B205" s="133"/>
      <c r="C205" s="112"/>
      <c r="D205" s="112"/>
      <c r="E205" s="112"/>
      <c r="F205" s="132" t="s">
        <v>17</v>
      </c>
      <c r="G205" s="112"/>
      <c r="H205" s="775" t="s">
        <v>2337</v>
      </c>
      <c r="I205" s="775"/>
      <c r="J205" s="775"/>
      <c r="K205" s="154"/>
    </row>
    <row r="206" spans="2:11" customFormat="1" ht="15" customHeight="1" x14ac:dyDescent="0.2">
      <c r="B206" s="133"/>
      <c r="C206" s="112"/>
      <c r="D206" s="112"/>
      <c r="E206" s="112"/>
      <c r="F206" s="132" t="s">
        <v>18</v>
      </c>
      <c r="G206" s="112"/>
      <c r="H206" s="775" t="s">
        <v>2338</v>
      </c>
      <c r="I206" s="775"/>
      <c r="J206" s="775"/>
      <c r="K206" s="154"/>
    </row>
    <row r="207" spans="2:11" customFormat="1" ht="15" customHeight="1" x14ac:dyDescent="0.2">
      <c r="B207" s="133"/>
      <c r="C207" s="112"/>
      <c r="D207" s="112"/>
      <c r="E207" s="112"/>
      <c r="F207" s="132"/>
      <c r="G207" s="112"/>
      <c r="H207" s="112"/>
      <c r="I207" s="112"/>
      <c r="J207" s="112"/>
      <c r="K207" s="154"/>
    </row>
    <row r="208" spans="2:11" customFormat="1" ht="15" customHeight="1" x14ac:dyDescent="0.2">
      <c r="B208" s="133"/>
      <c r="C208" s="112" t="s">
        <v>2279</v>
      </c>
      <c r="D208" s="112"/>
      <c r="E208" s="112"/>
      <c r="F208" s="132" t="s">
        <v>29</v>
      </c>
      <c r="G208" s="112"/>
      <c r="H208" s="775" t="s">
        <v>2339</v>
      </c>
      <c r="I208" s="775"/>
      <c r="J208" s="775"/>
      <c r="K208" s="154"/>
    </row>
    <row r="209" spans="2:11" customFormat="1" ht="15" customHeight="1" x14ac:dyDescent="0.2">
      <c r="B209" s="133"/>
      <c r="C209" s="139"/>
      <c r="D209" s="112"/>
      <c r="E209" s="112"/>
      <c r="F209" s="132" t="s">
        <v>50</v>
      </c>
      <c r="G209" s="112"/>
      <c r="H209" s="775" t="s">
        <v>2180</v>
      </c>
      <c r="I209" s="775"/>
      <c r="J209" s="775"/>
      <c r="K209" s="154"/>
    </row>
    <row r="210" spans="2:11" customFormat="1" ht="15" customHeight="1" x14ac:dyDescent="0.2">
      <c r="B210" s="133"/>
      <c r="C210" s="112"/>
      <c r="D210" s="112"/>
      <c r="E210" s="112"/>
      <c r="F210" s="132" t="s">
        <v>2178</v>
      </c>
      <c r="G210" s="112"/>
      <c r="H210" s="775" t="s">
        <v>2340</v>
      </c>
      <c r="I210" s="775"/>
      <c r="J210" s="775"/>
      <c r="K210" s="154"/>
    </row>
    <row r="211" spans="2:11" customFormat="1" ht="15" customHeight="1" x14ac:dyDescent="0.2">
      <c r="B211" s="171"/>
      <c r="C211" s="139"/>
      <c r="D211" s="139"/>
      <c r="E211" s="139"/>
      <c r="F211" s="132" t="s">
        <v>57</v>
      </c>
      <c r="G211" s="118"/>
      <c r="H211" s="777" t="s">
        <v>56</v>
      </c>
      <c r="I211" s="777"/>
      <c r="J211" s="777"/>
      <c r="K211" s="172"/>
    </row>
    <row r="212" spans="2:11" customFormat="1" ht="15" customHeight="1" x14ac:dyDescent="0.2">
      <c r="B212" s="171"/>
      <c r="C212" s="139"/>
      <c r="D212" s="139"/>
      <c r="E212" s="139"/>
      <c r="F212" s="132" t="s">
        <v>1196</v>
      </c>
      <c r="G212" s="118"/>
      <c r="H212" s="777" t="s">
        <v>2154</v>
      </c>
      <c r="I212" s="777"/>
      <c r="J212" s="777"/>
      <c r="K212" s="172"/>
    </row>
    <row r="213" spans="2:11" customFormat="1" ht="15" customHeight="1" x14ac:dyDescent="0.2">
      <c r="B213" s="171"/>
      <c r="C213" s="139"/>
      <c r="D213" s="139"/>
      <c r="E213" s="139"/>
      <c r="F213" s="173"/>
      <c r="G213" s="118"/>
      <c r="H213" s="174"/>
      <c r="I213" s="174"/>
      <c r="J213" s="174"/>
      <c r="K213" s="172"/>
    </row>
    <row r="214" spans="2:11" customFormat="1" ht="15" customHeight="1" x14ac:dyDescent="0.2">
      <c r="B214" s="171"/>
      <c r="C214" s="112" t="s">
        <v>2303</v>
      </c>
      <c r="D214" s="139"/>
      <c r="E214" s="139"/>
      <c r="F214" s="132">
        <v>1</v>
      </c>
      <c r="G214" s="118"/>
      <c r="H214" s="777" t="s">
        <v>2341</v>
      </c>
      <c r="I214" s="777"/>
      <c r="J214" s="777"/>
      <c r="K214" s="172"/>
    </row>
    <row r="215" spans="2:11" customFormat="1" ht="15" customHeight="1" x14ac:dyDescent="0.2">
      <c r="B215" s="171"/>
      <c r="C215" s="139"/>
      <c r="D215" s="139"/>
      <c r="E215" s="139"/>
      <c r="F215" s="132">
        <v>2</v>
      </c>
      <c r="G215" s="118"/>
      <c r="H215" s="777" t="s">
        <v>2342</v>
      </c>
      <c r="I215" s="777"/>
      <c r="J215" s="777"/>
      <c r="K215" s="172"/>
    </row>
    <row r="216" spans="2:11" customFormat="1" ht="15" customHeight="1" x14ac:dyDescent="0.2">
      <c r="B216" s="171"/>
      <c r="C216" s="139"/>
      <c r="D216" s="139"/>
      <c r="E216" s="139"/>
      <c r="F216" s="132">
        <v>3</v>
      </c>
      <c r="G216" s="118"/>
      <c r="H216" s="777" t="s">
        <v>2343</v>
      </c>
      <c r="I216" s="777"/>
      <c r="J216" s="777"/>
      <c r="K216" s="172"/>
    </row>
    <row r="217" spans="2:11" customFormat="1" ht="15" customHeight="1" x14ac:dyDescent="0.2">
      <c r="B217" s="171"/>
      <c r="C217" s="139"/>
      <c r="D217" s="139"/>
      <c r="E217" s="139"/>
      <c r="F217" s="132">
        <v>4</v>
      </c>
      <c r="G217" s="118"/>
      <c r="H217" s="777" t="s">
        <v>2344</v>
      </c>
      <c r="I217" s="777"/>
      <c r="J217" s="777"/>
      <c r="K217" s="172"/>
    </row>
    <row r="218" spans="2:11" customFormat="1" ht="12.75" customHeight="1" x14ac:dyDescent="0.2">
      <c r="B218" s="175"/>
      <c r="C218" s="176"/>
      <c r="D218" s="176"/>
      <c r="E218" s="176"/>
      <c r="F218" s="176"/>
      <c r="G218" s="176"/>
      <c r="H218" s="176"/>
      <c r="I218" s="176"/>
      <c r="J218" s="176"/>
      <c r="K218" s="177"/>
    </row>
  </sheetData>
  <sheetProtection formatCells="0" formatColumns="0" formatRows="0" insertColumns="0" insertRows="0" insertHyperlinks="0" deleteColumns="0" deleteRows="0" sort="0" autoFilter="0" pivotTables="0"/>
  <mergeCells count="77">
    <mergeCell ref="H217:J217"/>
    <mergeCell ref="H210:J210"/>
    <mergeCell ref="H205:J205"/>
    <mergeCell ref="H203:J203"/>
    <mergeCell ref="H214:J214"/>
    <mergeCell ref="H216:J216"/>
    <mergeCell ref="H215:J215"/>
    <mergeCell ref="H212:J212"/>
    <mergeCell ref="H211:J211"/>
    <mergeCell ref="H209:J209"/>
    <mergeCell ref="D70:J70"/>
    <mergeCell ref="H200:J200"/>
    <mergeCell ref="C199:J199"/>
    <mergeCell ref="H208:J208"/>
    <mergeCell ref="H206:J206"/>
    <mergeCell ref="H204:J204"/>
    <mergeCell ref="H202:J202"/>
    <mergeCell ref="C165:J165"/>
    <mergeCell ref="C122:J122"/>
    <mergeCell ref="C147:J147"/>
    <mergeCell ref="C102:J102"/>
    <mergeCell ref="C75:J75"/>
    <mergeCell ref="D68:J68"/>
    <mergeCell ref="D67:J67"/>
    <mergeCell ref="D69:J69"/>
    <mergeCell ref="D66:J66"/>
    <mergeCell ref="D61:J61"/>
    <mergeCell ref="D62:J62"/>
    <mergeCell ref="D65:J65"/>
    <mergeCell ref="D63:J63"/>
    <mergeCell ref="D60:J60"/>
    <mergeCell ref="D59:J59"/>
    <mergeCell ref="D58:J58"/>
    <mergeCell ref="D47:J47"/>
    <mergeCell ref="C52:J52"/>
    <mergeCell ref="C54:J54"/>
    <mergeCell ref="C55:J55"/>
    <mergeCell ref="C57:J57"/>
    <mergeCell ref="D51:J51"/>
    <mergeCell ref="E50:J50"/>
    <mergeCell ref="E49:J49"/>
    <mergeCell ref="E48:J48"/>
    <mergeCell ref="G45:J45"/>
    <mergeCell ref="G44:J44"/>
    <mergeCell ref="D35:J35"/>
    <mergeCell ref="G40:J40"/>
    <mergeCell ref="G41:J41"/>
    <mergeCell ref="G42:J42"/>
    <mergeCell ref="G43:J43"/>
    <mergeCell ref="G36:J36"/>
    <mergeCell ref="G38:J38"/>
    <mergeCell ref="G39:J39"/>
    <mergeCell ref="G37:J37"/>
    <mergeCell ref="D33:J33"/>
    <mergeCell ref="D34:J34"/>
    <mergeCell ref="D31:J31"/>
    <mergeCell ref="F20:J20"/>
    <mergeCell ref="F23:J23"/>
    <mergeCell ref="F21:J21"/>
    <mergeCell ref="F22:J22"/>
    <mergeCell ref="D30:J30"/>
    <mergeCell ref="D28:J28"/>
    <mergeCell ref="C25:J25"/>
    <mergeCell ref="D27:J27"/>
    <mergeCell ref="C26:J26"/>
    <mergeCell ref="F19:J19"/>
    <mergeCell ref="D15:J15"/>
    <mergeCell ref="C3:J3"/>
    <mergeCell ref="C9:J9"/>
    <mergeCell ref="D11:J11"/>
    <mergeCell ref="D10:J10"/>
    <mergeCell ref="C4:J4"/>
    <mergeCell ref="C6:J6"/>
    <mergeCell ref="C7:J7"/>
    <mergeCell ref="D16:J16"/>
    <mergeCell ref="D17:J17"/>
    <mergeCell ref="F18:J18"/>
  </mergeCells>
  <pageMargins left="0.59027779999999996" right="0.59027779999999996" top="0.59027779999999996" bottom="0.59027779999999996" header="0" footer="0"/>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AA40"/>
  <sheetViews>
    <sheetView showGridLines="0" topLeftCell="A16" zoomScale="55" zoomScaleNormal="55" zoomScaleSheetLayoutView="25" workbookViewId="0">
      <selection activeCell="Y26" sqref="Y26"/>
    </sheetView>
  </sheetViews>
  <sheetFormatPr defaultColWidth="25.7109375" defaultRowHeight="10.199999999999999" x14ac:dyDescent="0.2"/>
  <cols>
    <col min="2" max="2" width="12.85546875" customWidth="1"/>
    <col min="3" max="3" width="15.140625" customWidth="1"/>
    <col min="4" max="4" width="68.140625" customWidth="1"/>
    <col min="5" max="5" width="34.85546875" customWidth="1"/>
    <col min="6" max="6" width="0" hidden="1" customWidth="1"/>
    <col min="7" max="7" width="32.7109375" customWidth="1"/>
    <col min="8" max="8" width="25.7109375" hidden="1" customWidth="1"/>
    <col min="9" max="9" width="25.7109375" style="301" hidden="1" customWidth="1"/>
    <col min="10" max="12" width="25.7109375" hidden="1" customWidth="1"/>
    <col min="13" max="13" width="29" style="301" hidden="1" customWidth="1"/>
    <col min="14" max="14" width="25.7109375" style="301" hidden="1" customWidth="1"/>
    <col min="15" max="15" width="25.7109375" hidden="1" customWidth="1"/>
    <col min="16" max="16" width="29.85546875" hidden="1" customWidth="1"/>
    <col min="17" max="17" width="29.28515625" hidden="1" customWidth="1"/>
    <col min="18" max="18" width="25.7109375" customWidth="1"/>
    <col min="19" max="24" width="25.7109375" hidden="1" customWidth="1"/>
    <col min="25" max="25" width="33.7109375" customWidth="1"/>
    <col min="26" max="26" width="33.28515625" customWidth="1"/>
    <col min="27" max="27" width="25.7109375" style="472"/>
  </cols>
  <sheetData>
    <row r="1" spans="1:27" s="1" customFormat="1" ht="11.25" customHeight="1" x14ac:dyDescent="0.2">
      <c r="A1" s="17"/>
      <c r="B1" s="18"/>
      <c r="C1" s="18"/>
      <c r="D1" s="18"/>
      <c r="E1" s="18"/>
      <c r="F1" s="18"/>
      <c r="I1" s="539"/>
      <c r="M1" s="539"/>
      <c r="N1" s="539"/>
      <c r="AA1" s="473"/>
    </row>
    <row r="2" spans="1:27" s="1" customFormat="1" ht="24.9" customHeight="1" x14ac:dyDescent="0.2">
      <c r="A2" s="15"/>
      <c r="B2" s="13" t="s">
        <v>21</v>
      </c>
      <c r="C2" s="16"/>
      <c r="D2" s="16"/>
      <c r="E2" s="16"/>
      <c r="F2" s="16"/>
      <c r="I2" s="539"/>
      <c r="M2" s="539"/>
      <c r="N2" s="539"/>
      <c r="AA2" s="473"/>
    </row>
    <row r="3" spans="1:27" s="2" customFormat="1" ht="24.9" customHeight="1" x14ac:dyDescent="0.2">
      <c r="A3" s="19"/>
      <c r="B3" s="745" t="s">
        <v>3</v>
      </c>
      <c r="C3" s="745"/>
      <c r="D3" s="180">
        <v>201905001</v>
      </c>
      <c r="E3" s="20"/>
      <c r="F3" s="20"/>
      <c r="I3" s="540"/>
      <c r="M3" s="540"/>
      <c r="N3" s="540"/>
      <c r="AA3" s="510"/>
    </row>
    <row r="4" spans="1:27" s="3" customFormat="1" ht="24.9" customHeight="1" x14ac:dyDescent="0.2">
      <c r="A4" s="21"/>
      <c r="B4" s="750" t="s">
        <v>4</v>
      </c>
      <c r="C4" s="750"/>
      <c r="D4" s="746" t="s">
        <v>2348</v>
      </c>
      <c r="E4" s="746"/>
      <c r="F4" s="746"/>
      <c r="I4" s="541"/>
      <c r="M4" s="541"/>
      <c r="N4" s="541"/>
      <c r="AA4" s="511"/>
    </row>
    <row r="5" spans="1:27" s="1" customFormat="1" ht="24.9" customHeight="1" x14ac:dyDescent="0.2">
      <c r="A5" s="15"/>
      <c r="B5" s="745" t="s">
        <v>6</v>
      </c>
      <c r="C5" s="745"/>
      <c r="D5" s="183" t="s">
        <v>7</v>
      </c>
      <c r="E5" s="182" t="s">
        <v>8</v>
      </c>
      <c r="G5" s="178">
        <v>44530</v>
      </c>
      <c r="I5" s="539"/>
      <c r="M5" s="539"/>
      <c r="N5" s="539"/>
      <c r="AA5" s="473"/>
    </row>
    <row r="6" spans="1:27" s="1" customFormat="1" ht="24.9" customHeight="1" x14ac:dyDescent="0.2">
      <c r="A6" s="15"/>
      <c r="B6" s="745" t="s">
        <v>2436</v>
      </c>
      <c r="C6" s="745"/>
      <c r="D6" s="180" t="s">
        <v>9</v>
      </c>
      <c r="E6" s="182" t="s">
        <v>10</v>
      </c>
      <c r="G6" s="181" t="s">
        <v>2347</v>
      </c>
      <c r="I6" s="539"/>
      <c r="M6" s="539"/>
      <c r="N6" s="539"/>
      <c r="AA6" s="473"/>
    </row>
    <row r="7" spans="1:27" s="1" customFormat="1" ht="34.200000000000003" customHeight="1" x14ac:dyDescent="0.2">
      <c r="A7" s="15"/>
      <c r="B7" s="749" t="s">
        <v>2437</v>
      </c>
      <c r="C7" s="749"/>
      <c r="D7" s="180" t="s">
        <v>2349</v>
      </c>
      <c r="E7" s="182" t="s">
        <v>12</v>
      </c>
      <c r="G7" s="181" t="s">
        <v>2347</v>
      </c>
      <c r="I7" s="539"/>
      <c r="M7" s="539"/>
      <c r="N7" s="539"/>
      <c r="AA7" s="473"/>
    </row>
    <row r="8" spans="1:27" s="1" customFormat="1" ht="12.6" customHeight="1" thickBot="1" x14ac:dyDescent="0.25">
      <c r="A8" s="23"/>
      <c r="B8" s="657"/>
      <c r="C8" s="657"/>
      <c r="D8" s="180"/>
      <c r="E8" s="656"/>
      <c r="G8" s="181"/>
      <c r="I8" s="539"/>
      <c r="M8" s="539"/>
      <c r="N8" s="539"/>
      <c r="AA8" s="473"/>
    </row>
    <row r="9" spans="1:27" ht="44.4" customHeight="1" thickBot="1" x14ac:dyDescent="0.25">
      <c r="B9" s="535" t="s">
        <v>22</v>
      </c>
      <c r="C9" s="536"/>
      <c r="D9" s="537" t="s">
        <v>2371</v>
      </c>
      <c r="E9" s="621" t="s">
        <v>2372</v>
      </c>
      <c r="F9" s="617" t="s">
        <v>20</v>
      </c>
      <c r="G9" s="529" t="s">
        <v>2373</v>
      </c>
      <c r="H9" s="521" t="s">
        <v>2374</v>
      </c>
      <c r="I9" s="298" t="s">
        <v>2375</v>
      </c>
      <c r="J9" s="298" t="s">
        <v>2376</v>
      </c>
      <c r="K9" s="298" t="s">
        <v>2377</v>
      </c>
      <c r="L9" s="298" t="s">
        <v>2378</v>
      </c>
      <c r="M9" s="298" t="s">
        <v>2379</v>
      </c>
      <c r="N9" s="298" t="s">
        <v>2380</v>
      </c>
      <c r="O9" s="298" t="s">
        <v>2381</v>
      </c>
      <c r="P9" s="681" t="s">
        <v>2382</v>
      </c>
      <c r="Q9" s="681" t="s">
        <v>2383</v>
      </c>
      <c r="R9" s="681" t="s">
        <v>2384</v>
      </c>
      <c r="S9" s="298" t="s">
        <v>2385</v>
      </c>
      <c r="T9" s="298" t="s">
        <v>2386</v>
      </c>
      <c r="U9" s="298" t="s">
        <v>2387</v>
      </c>
      <c r="V9" s="298" t="s">
        <v>2388</v>
      </c>
      <c r="W9" s="298" t="s">
        <v>2389</v>
      </c>
      <c r="X9" s="298" t="s">
        <v>2390</v>
      </c>
      <c r="Y9" s="529" t="s">
        <v>2391</v>
      </c>
      <c r="Z9" s="529" t="s">
        <v>2392</v>
      </c>
      <c r="AA9" s="530" t="s">
        <v>2438</v>
      </c>
    </row>
    <row r="10" spans="1:27" s="2" customFormat="1" ht="25.5" customHeight="1" thickBot="1" x14ac:dyDescent="0.25">
      <c r="A10" s="19"/>
      <c r="B10" s="307" t="s">
        <v>25</v>
      </c>
      <c r="C10" s="308"/>
      <c r="D10" s="309"/>
      <c r="E10" s="622"/>
      <c r="F10" s="309"/>
      <c r="G10" s="309"/>
      <c r="H10" s="310"/>
      <c r="I10" s="542"/>
      <c r="J10" s="310"/>
      <c r="K10" s="310"/>
      <c r="L10" s="310"/>
      <c r="M10" s="542"/>
      <c r="N10" s="542"/>
      <c r="O10" s="542"/>
      <c r="P10" s="542"/>
      <c r="Q10" s="688"/>
      <c r="R10" s="310"/>
      <c r="S10" s="310"/>
      <c r="T10" s="310"/>
      <c r="U10" s="310"/>
      <c r="V10" s="310"/>
      <c r="W10" s="310"/>
      <c r="X10" s="310"/>
      <c r="Y10" s="310"/>
      <c r="Z10" s="310"/>
      <c r="AA10" s="512"/>
    </row>
    <row r="11" spans="1:27" s="2" customFormat="1" ht="24.9" customHeight="1" x14ac:dyDescent="0.3">
      <c r="A11" s="19"/>
      <c r="B11" s="314" t="s">
        <v>33</v>
      </c>
      <c r="C11" s="315" t="s">
        <v>33</v>
      </c>
      <c r="D11" s="315" t="s">
        <v>28</v>
      </c>
      <c r="E11" s="623">
        <f>'SO 02 a1 - ČOV'!I9</f>
        <v>4862663.6900000004</v>
      </c>
      <c r="F11" s="618">
        <f t="shared" ref="F11:F22" si="0">E11*( 1+21%)</f>
        <v>5883823.0649000006</v>
      </c>
      <c r="G11" s="561">
        <f t="shared" ref="G11:G18" si="1">SUM(M11:Q11)</f>
        <v>3635389.2900000005</v>
      </c>
      <c r="H11" s="316">
        <f>'SO 02 a1 - ČOV'!K10</f>
        <v>0</v>
      </c>
      <c r="I11" s="317">
        <f>'SO 02 a1 - ČOV'!M10</f>
        <v>0</v>
      </c>
      <c r="J11" s="316">
        <f>'SO 02 a1 - ČOV'!O10</f>
        <v>0</v>
      </c>
      <c r="K11" s="316">
        <f>'SO 02 a1 - ČOV'!Q10</f>
        <v>0</v>
      </c>
      <c r="L11" s="316">
        <f>'SO 02 a1 - ČOV'!S10</f>
        <v>0</v>
      </c>
      <c r="M11" s="317">
        <f>'SO 02 a1 - ČOV'!U10</f>
        <v>539067.69999999995</v>
      </c>
      <c r="N11" s="317">
        <f>'SO 02 a1 - ČOV'!W10</f>
        <v>603321.04</v>
      </c>
      <c r="O11" s="317">
        <f>'SO 02 a1 - ČOV'!Y10</f>
        <v>786472.64</v>
      </c>
      <c r="P11" s="317">
        <f>'SO 02 a1 - ČOV'!AA10</f>
        <v>1391593.9400000002</v>
      </c>
      <c r="Q11" s="689">
        <f>'SO 02 a1 - ČOV'!AC10</f>
        <v>314933.97000000003</v>
      </c>
      <c r="R11" s="531">
        <f>'SO 02 a1 - ČOV'!AE10</f>
        <v>169160.74</v>
      </c>
      <c r="S11" s="316">
        <f>'[1]SO 01.1 - Stoka A'!AL104</f>
        <v>0</v>
      </c>
      <c r="T11" s="316">
        <f>'[1]SO 01.1 - Stoka A'!AN104</f>
        <v>0</v>
      </c>
      <c r="U11" s="316">
        <f>'[1]SO 01.1 - Stoka A'!AP104</f>
        <v>0</v>
      </c>
      <c r="V11" s="316">
        <f>'[1]SO 01.1 - Stoka A'!AR104</f>
        <v>0</v>
      </c>
      <c r="W11" s="316">
        <f>'[1]SO 01.1 - Stoka A'!AT104</f>
        <v>0</v>
      </c>
      <c r="X11" s="316">
        <f>'[1]SO 01.1 - Stoka A'!AV104</f>
        <v>0</v>
      </c>
      <c r="Y11" s="317">
        <f>SUM(H11:X11)</f>
        <v>3804550.0300000003</v>
      </c>
      <c r="Z11" s="317">
        <f t="shared" ref="Z11:Z18" si="2">E11-Y11</f>
        <v>1058113.6600000001</v>
      </c>
      <c r="AA11" s="513">
        <f>Y11/E11</f>
        <v>0.78240040285409906</v>
      </c>
    </row>
    <row r="12" spans="1:27" s="2" customFormat="1" ht="24.9" customHeight="1" x14ac:dyDescent="0.3">
      <c r="A12" s="19"/>
      <c r="B12" s="318" t="s">
        <v>35</v>
      </c>
      <c r="C12" s="311" t="s">
        <v>35</v>
      </c>
      <c r="D12" s="311" t="s">
        <v>36</v>
      </c>
      <c r="E12" s="624">
        <f>'SO 02 a2 - Vzduchotechnika'!I9</f>
        <v>76700</v>
      </c>
      <c r="F12" s="619">
        <f t="shared" si="0"/>
        <v>92807</v>
      </c>
      <c r="G12" s="562">
        <f t="shared" si="1"/>
        <v>0</v>
      </c>
      <c r="H12" s="312">
        <f>'SO 02 a2 - Vzduchotechnika'!K9</f>
        <v>0</v>
      </c>
      <c r="I12" s="312">
        <f>'SO 02 a2 - Vzduchotechnika'!M9</f>
        <v>0</v>
      </c>
      <c r="J12" s="312">
        <f>'SO 02 a2 - Vzduchotechnika'!O9</f>
        <v>0</v>
      </c>
      <c r="K12" s="312">
        <f>'SO 02 a2 - Vzduchotechnika'!Q9</f>
        <v>0</v>
      </c>
      <c r="L12" s="312">
        <f>'SO 02 a2 - Vzduchotechnika'!S9</f>
        <v>0</v>
      </c>
      <c r="M12" s="312">
        <f>'SO 02 a2 - Vzduchotechnika'!U9</f>
        <v>0</v>
      </c>
      <c r="N12" s="312">
        <f>'SO 02 a2 - Vzduchotechnika'!W9</f>
        <v>0</v>
      </c>
      <c r="O12" s="312">
        <f>'SO 02 a2 - Vzduchotechnika'!Y9</f>
        <v>0</v>
      </c>
      <c r="P12" s="312">
        <f>'SO 02 a2 - Vzduchotechnika'!AA9</f>
        <v>0</v>
      </c>
      <c r="Q12" s="690">
        <f>'SO 02 a2 - Vzduchotechnika'!AC9</f>
        <v>0</v>
      </c>
      <c r="R12" s="532">
        <f>'SO 02 a2 - Vzduchotechnika'!AE9</f>
        <v>0</v>
      </c>
      <c r="S12" s="312">
        <f>'SO 02 a2 - Vzduchotechnika'!AG9</f>
        <v>0</v>
      </c>
      <c r="T12" s="312">
        <f>'SO 02 a2 - Vzduchotechnika'!AI9</f>
        <v>0</v>
      </c>
      <c r="U12" s="312">
        <f>'SO 02 a2 - Vzduchotechnika'!AK9</f>
        <v>0</v>
      </c>
      <c r="V12" s="312">
        <f>'SO 02 a2 - Vzduchotechnika'!AM9</f>
        <v>0</v>
      </c>
      <c r="W12" s="312">
        <f>'[1]SO 01.2 - Stoka A1'!AS29</f>
        <v>0</v>
      </c>
      <c r="X12" s="312">
        <f>'[1]SO 01.2 - Stoka A1'!AU29</f>
        <v>0</v>
      </c>
      <c r="Y12" s="312">
        <f>SUM(H12:X12)</f>
        <v>0</v>
      </c>
      <c r="Z12" s="312">
        <f t="shared" si="2"/>
        <v>76700</v>
      </c>
      <c r="AA12" s="514">
        <f t="shared" ref="AA12:AA18" si="3">Y12/E12</f>
        <v>0</v>
      </c>
    </row>
    <row r="13" spans="1:27" s="2" customFormat="1" ht="24.9" customHeight="1" x14ac:dyDescent="0.3">
      <c r="A13" s="19"/>
      <c r="B13" s="318" t="s">
        <v>37</v>
      </c>
      <c r="C13" s="311" t="s">
        <v>37</v>
      </c>
      <c r="D13" s="311" t="s">
        <v>38</v>
      </c>
      <c r="E13" s="624">
        <f>'SO 02 b - Spojovací potrubí'!I9</f>
        <v>139599.93</v>
      </c>
      <c r="F13" s="619">
        <f t="shared" si="0"/>
        <v>168915.91529999999</v>
      </c>
      <c r="G13" s="562">
        <f t="shared" si="1"/>
        <v>0</v>
      </c>
      <c r="H13" s="312">
        <f>'SO 02 b - Spojovací potrubí'!K10</f>
        <v>0</v>
      </c>
      <c r="I13" s="312">
        <f>'SO 02 b - Spojovací potrubí'!M10</f>
        <v>0</v>
      </c>
      <c r="J13" s="312">
        <f>'SO 02 b - Spojovací potrubí'!O10</f>
        <v>0</v>
      </c>
      <c r="K13" s="312">
        <f>'SO 02 b - Spojovací potrubí'!Q10</f>
        <v>0</v>
      </c>
      <c r="L13" s="312">
        <f>'SO 02 b - Spojovací potrubí'!S10</f>
        <v>0</v>
      </c>
      <c r="M13" s="312">
        <f>'SO 02 b - Spojovací potrubí'!U10</f>
        <v>0</v>
      </c>
      <c r="N13" s="312">
        <f>'SO 02 b - Spojovací potrubí'!W10</f>
        <v>0</v>
      </c>
      <c r="O13" s="312">
        <f>'SO 02 b - Spojovací potrubí'!Y10</f>
        <v>0</v>
      </c>
      <c r="P13" s="312">
        <f>'SO 02 b - Spojovací potrubí'!AA10</f>
        <v>0</v>
      </c>
      <c r="Q13" s="690">
        <f>'SO 02 b - Spojovací potrubí'!AC10</f>
        <v>0</v>
      </c>
      <c r="R13" s="532">
        <f>'SO 02 b - Spojovací potrubí'!AE10</f>
        <v>0</v>
      </c>
      <c r="S13" s="312">
        <f>'SO 02 b - Spojovací potrubí'!AG10</f>
        <v>0</v>
      </c>
      <c r="T13" s="312">
        <f>'SO 02 b - Spojovací potrubí'!AI10</f>
        <v>0</v>
      </c>
      <c r="U13" s="312">
        <f>'SO 02 b - Spojovací potrubí'!AK10</f>
        <v>0</v>
      </c>
      <c r="V13" s="312">
        <f>'SO 02 b - Spojovací potrubí'!AM10</f>
        <v>0</v>
      </c>
      <c r="W13" s="312">
        <f>'SO 02 b - Spojovací potrubí'!AO10</f>
        <v>0</v>
      </c>
      <c r="X13" s="312">
        <f>'SO 02 b - Spojovací potrubí'!AQ10</f>
        <v>0</v>
      </c>
      <c r="Y13" s="312">
        <f>SUM(H13:X13)</f>
        <v>0</v>
      </c>
      <c r="Z13" s="312">
        <f t="shared" si="2"/>
        <v>139599.93</v>
      </c>
      <c r="AA13" s="514">
        <f t="shared" si="3"/>
        <v>0</v>
      </c>
    </row>
    <row r="14" spans="1:27" s="2" customFormat="1" ht="24.9" customHeight="1" x14ac:dyDescent="0.3">
      <c r="A14" s="19"/>
      <c r="B14" s="318" t="s">
        <v>39</v>
      </c>
      <c r="C14" s="311" t="s">
        <v>39</v>
      </c>
      <c r="D14" s="311" t="s">
        <v>40</v>
      </c>
      <c r="E14" s="624">
        <f>'SO 02 c - Terénní a sadov...'!I9</f>
        <v>82119.639999999985</v>
      </c>
      <c r="F14" s="619">
        <f t="shared" si="0"/>
        <v>99364.764399999985</v>
      </c>
      <c r="G14" s="562">
        <f t="shared" si="1"/>
        <v>0</v>
      </c>
      <c r="H14" s="312">
        <f>'SO 02 c - Terénní a sadov...'!K10</f>
        <v>0</v>
      </c>
      <c r="I14" s="312">
        <f>'SO 02 c - Terénní a sadov...'!M10</f>
        <v>0</v>
      </c>
      <c r="J14" s="312">
        <f>'SO 02 c - Terénní a sadov...'!O10</f>
        <v>0</v>
      </c>
      <c r="K14" s="312">
        <f>'SO 02 c - Terénní a sadov...'!Q10</f>
        <v>0</v>
      </c>
      <c r="L14" s="312">
        <f>'SO 02 c - Terénní a sadov...'!S10</f>
        <v>0</v>
      </c>
      <c r="M14" s="312">
        <f>'SO 02 c - Terénní a sadov...'!U10</f>
        <v>0</v>
      </c>
      <c r="N14" s="312">
        <f>'SO 02 c - Terénní a sadov...'!W10</f>
        <v>0</v>
      </c>
      <c r="O14" s="312">
        <f>'SO 02 c - Terénní a sadov...'!Y10</f>
        <v>0</v>
      </c>
      <c r="P14" s="312">
        <f>'SO 02 c - Terénní a sadov...'!AA10</f>
        <v>0</v>
      </c>
      <c r="Q14" s="690">
        <f>'SO 02 c - Terénní a sadov...'!AC10</f>
        <v>0</v>
      </c>
      <c r="R14" s="532">
        <f>'SO 02 c - Terénní a sadov...'!AE10</f>
        <v>0</v>
      </c>
      <c r="S14" s="312">
        <f>'SO 02 c - Terénní a sadov...'!AG10</f>
        <v>0</v>
      </c>
      <c r="T14" s="312">
        <f>'SO 02 c - Terénní a sadov...'!AI10</f>
        <v>0</v>
      </c>
      <c r="U14" s="312">
        <f>'SO 02 c - Terénní a sadov...'!AK10</f>
        <v>0</v>
      </c>
      <c r="V14" s="312">
        <f>'SO 02 c - Terénní a sadov...'!AM10</f>
        <v>0</v>
      </c>
      <c r="W14" s="312">
        <f>'SO 02 c - Terénní a sadov...'!AO10</f>
        <v>0</v>
      </c>
      <c r="X14" s="312">
        <f>'SO 02 c - Terénní a sadov...'!AQ10</f>
        <v>0</v>
      </c>
      <c r="Y14" s="312">
        <f>SUM(H14:X14)</f>
        <v>0</v>
      </c>
      <c r="Z14" s="312">
        <f t="shared" si="2"/>
        <v>82119.639999999985</v>
      </c>
      <c r="AA14" s="514">
        <f t="shared" si="3"/>
        <v>0</v>
      </c>
    </row>
    <row r="15" spans="1:27" s="2" customFormat="1" ht="24.9" customHeight="1" x14ac:dyDescent="0.3">
      <c r="A15" s="19"/>
      <c r="B15" s="318" t="s">
        <v>41</v>
      </c>
      <c r="C15" s="311" t="s">
        <v>41</v>
      </c>
      <c r="D15" s="311" t="s">
        <v>42</v>
      </c>
      <c r="E15" s="624">
        <f>'SO 02 d - Vodovodní přípojka'!I9</f>
        <v>150854.13</v>
      </c>
      <c r="F15" s="619">
        <f t="shared" si="0"/>
        <v>182533.49729999999</v>
      </c>
      <c r="G15" s="562">
        <f t="shared" si="1"/>
        <v>0</v>
      </c>
      <c r="H15" s="312">
        <f>'SO 02 d - Vodovodní přípojka'!K10</f>
        <v>0</v>
      </c>
      <c r="I15" s="312">
        <f>'SO 02 d - Vodovodní přípojka'!M10</f>
        <v>0</v>
      </c>
      <c r="J15" s="312">
        <f>'SO 02 d - Vodovodní přípojka'!O10</f>
        <v>0</v>
      </c>
      <c r="K15" s="312">
        <f>'SO 02 d - Vodovodní přípojka'!Q10</f>
        <v>0</v>
      </c>
      <c r="L15" s="312">
        <f>'SO 02 d - Vodovodní přípojka'!S10</f>
        <v>0</v>
      </c>
      <c r="M15" s="312">
        <f>'SO 02 d - Vodovodní přípojka'!U10</f>
        <v>0</v>
      </c>
      <c r="N15" s="312">
        <f>'SO 02 d - Vodovodní přípojka'!W10</f>
        <v>0</v>
      </c>
      <c r="O15" s="312">
        <f>'SO 02 d - Vodovodní přípojka'!Y10</f>
        <v>0</v>
      </c>
      <c r="P15" s="312">
        <f>'SO 02 d - Vodovodní přípojka'!AA10</f>
        <v>0</v>
      </c>
      <c r="Q15" s="690">
        <f>'SO 02 d - Vodovodní přípojka'!AC10</f>
        <v>0</v>
      </c>
      <c r="R15" s="532">
        <f>'SO 02 d - Vodovodní přípojka'!AE10</f>
        <v>62832.679999999993</v>
      </c>
      <c r="S15" s="312">
        <f>'SO 02 d - Vodovodní přípojka'!AG10</f>
        <v>0</v>
      </c>
      <c r="T15" s="312">
        <f>'SO 02 d - Vodovodní přípojka'!AI10</f>
        <v>0</v>
      </c>
      <c r="U15" s="312">
        <f>'SO 02 d - Vodovodní přípojka'!AK10</f>
        <v>0</v>
      </c>
      <c r="V15" s="312">
        <f>'SO 02 d - Vodovodní přípojka'!AM10</f>
        <v>0</v>
      </c>
      <c r="W15" s="312">
        <f>'SO 02 d - Vodovodní přípojka'!AO10</f>
        <v>0</v>
      </c>
      <c r="X15" s="312">
        <f>'SO 02 d - Vodovodní přípojka'!AQ10</f>
        <v>0</v>
      </c>
      <c r="Y15" s="312">
        <f t="shared" ref="Y15:Y18" si="4">SUM(H15:X15)</f>
        <v>62832.679999999993</v>
      </c>
      <c r="Z15" s="312">
        <f t="shared" si="2"/>
        <v>88021.450000000012</v>
      </c>
      <c r="AA15" s="514">
        <f t="shared" si="3"/>
        <v>0.41651282599952677</v>
      </c>
    </row>
    <row r="16" spans="1:27" s="2" customFormat="1" ht="24.9" customHeight="1" x14ac:dyDescent="0.3">
      <c r="A16" s="19"/>
      <c r="B16" s="318" t="s">
        <v>43</v>
      </c>
      <c r="C16" s="311" t="s">
        <v>43</v>
      </c>
      <c r="D16" s="311" t="s">
        <v>44</v>
      </c>
      <c r="E16" s="624">
        <f>'SO 02 e - Oplocení'!I9</f>
        <v>77979.14</v>
      </c>
      <c r="F16" s="619">
        <f t="shared" si="0"/>
        <v>94354.759399999995</v>
      </c>
      <c r="G16" s="562">
        <f t="shared" si="1"/>
        <v>0</v>
      </c>
      <c r="H16" s="313">
        <f>'SO 02 e - Oplocení'!K10</f>
        <v>0</v>
      </c>
      <c r="I16" s="543">
        <f>'SO 02 e - Oplocení'!M10</f>
        <v>0</v>
      </c>
      <c r="J16" s="313">
        <f>'SO 02 e - Oplocení'!O10</f>
        <v>0</v>
      </c>
      <c r="K16" s="313">
        <f>'SO 02 e - Oplocení'!Q10</f>
        <v>0</v>
      </c>
      <c r="L16" s="313">
        <f>'SO 02 e - Oplocení'!S10</f>
        <v>0</v>
      </c>
      <c r="M16" s="543">
        <f>'SO 02 e - Oplocení'!U10</f>
        <v>0</v>
      </c>
      <c r="N16" s="543">
        <f>'SO 02 e - Oplocení'!W10</f>
        <v>0</v>
      </c>
      <c r="O16" s="543">
        <f>'SO 02 e - Oplocení'!Y10</f>
        <v>0</v>
      </c>
      <c r="P16" s="543">
        <f>'SO 02 e - Oplocení'!AA10</f>
        <v>0</v>
      </c>
      <c r="Q16" s="313">
        <f>'SO 02 e - Oplocení'!AC10</f>
        <v>0</v>
      </c>
      <c r="R16" s="533">
        <f>'SO 02 e - Oplocení'!AE10</f>
        <v>0</v>
      </c>
      <c r="S16" s="313">
        <f>'SO 02 e - Oplocení'!AG10</f>
        <v>0</v>
      </c>
      <c r="T16" s="313">
        <f>'SO 02 e - Oplocení'!AI10</f>
        <v>0</v>
      </c>
      <c r="U16" s="313">
        <f>'SO 02 e - Oplocení'!AK10</f>
        <v>0</v>
      </c>
      <c r="V16" s="313">
        <f>'SO 02 e - Oplocení'!AM10</f>
        <v>0</v>
      </c>
      <c r="W16" s="313">
        <f>'SO 02 e - Oplocení'!AO10</f>
        <v>0</v>
      </c>
      <c r="X16" s="313">
        <f>'SO 02 e - Oplocení'!AQ10</f>
        <v>0</v>
      </c>
      <c r="Y16" s="312">
        <f>SUM(H16:X16)</f>
        <v>0</v>
      </c>
      <c r="Z16" s="312">
        <f t="shared" si="2"/>
        <v>77979.14</v>
      </c>
      <c r="AA16" s="514">
        <f t="shared" si="3"/>
        <v>0</v>
      </c>
    </row>
    <row r="17" spans="1:27" s="2" customFormat="1" ht="24.9" customHeight="1" x14ac:dyDescent="0.3">
      <c r="A17" s="19"/>
      <c r="B17" s="318" t="s">
        <v>45</v>
      </c>
      <c r="C17" s="311" t="s">
        <v>45</v>
      </c>
      <c r="D17" s="311" t="s">
        <v>46</v>
      </c>
      <c r="E17" s="624">
        <f>'SO 02 f - Příjezdová komu...'!I9</f>
        <v>1111459.6700000002</v>
      </c>
      <c r="F17" s="619">
        <f t="shared" si="0"/>
        <v>1344866.2007000002</v>
      </c>
      <c r="G17" s="562">
        <f t="shared" si="1"/>
        <v>0</v>
      </c>
      <c r="H17" s="313">
        <f>'SO 02 f - Příjezdová komu...'!K10</f>
        <v>0</v>
      </c>
      <c r="I17" s="543">
        <f>'SO 02 f - Příjezdová komu...'!M10</f>
        <v>0</v>
      </c>
      <c r="J17" s="313">
        <f>'SO 02 f - Příjezdová komu...'!O10</f>
        <v>0</v>
      </c>
      <c r="K17" s="313">
        <f>'SO 02 f - Příjezdová komu...'!Q10</f>
        <v>0</v>
      </c>
      <c r="L17" s="313">
        <f>'SO 02 f - Příjezdová komu...'!S10</f>
        <v>0</v>
      </c>
      <c r="M17" s="543">
        <f>'SO 02 f - Příjezdová komu...'!U10</f>
        <v>0</v>
      </c>
      <c r="N17" s="543">
        <f>'SO 02 f - Příjezdová komu...'!W10</f>
        <v>0</v>
      </c>
      <c r="O17" s="543">
        <f>'SO 02 f - Příjezdová komu...'!Y10</f>
        <v>0</v>
      </c>
      <c r="P17" s="543">
        <f>'SO 02 f - Příjezdová komu...'!AA10</f>
        <v>0</v>
      </c>
      <c r="Q17" s="313">
        <f>'SO 02 f - Příjezdová komu...'!AC10</f>
        <v>0</v>
      </c>
      <c r="R17" s="533">
        <f>'SO 02 f - Příjezdová komu...'!AE10</f>
        <v>0</v>
      </c>
      <c r="S17" s="313">
        <f>'SO 02 f - Příjezdová komu...'!AG10</f>
        <v>0</v>
      </c>
      <c r="T17" s="313">
        <f>'SO 02 f - Příjezdová komu...'!AI10</f>
        <v>0</v>
      </c>
      <c r="U17" s="313">
        <f>'SO 02 f - Příjezdová komu...'!AK10</f>
        <v>0</v>
      </c>
      <c r="V17" s="313">
        <f>'SO 02 f - Příjezdová komu...'!AM10</f>
        <v>0</v>
      </c>
      <c r="W17" s="313">
        <f>'SO 02 f - Příjezdová komu...'!AO10</f>
        <v>0</v>
      </c>
      <c r="X17" s="313">
        <f>'SO 02 f - Příjezdová komu...'!AQ10</f>
        <v>0</v>
      </c>
      <c r="Y17" s="312">
        <f>SUM(H17:X17)</f>
        <v>0</v>
      </c>
      <c r="Z17" s="312">
        <f t="shared" si="2"/>
        <v>1111459.6700000002</v>
      </c>
      <c r="AA17" s="514">
        <f t="shared" si="3"/>
        <v>0</v>
      </c>
    </row>
    <row r="18" spans="1:27" s="2" customFormat="1" ht="24.9" customHeight="1" thickBot="1" x14ac:dyDescent="0.35">
      <c r="A18" s="19"/>
      <c r="B18" s="627" t="s">
        <v>47</v>
      </c>
      <c r="C18" s="628" t="s">
        <v>47</v>
      </c>
      <c r="D18" s="628" t="s">
        <v>48</v>
      </c>
      <c r="E18" s="629">
        <f>'SO 02 g - Elektropřípojka...'!I9</f>
        <v>286743</v>
      </c>
      <c r="F18" s="630">
        <f t="shared" si="0"/>
        <v>346959.02999999997</v>
      </c>
      <c r="G18" s="563">
        <f t="shared" si="1"/>
        <v>0</v>
      </c>
      <c r="H18" s="631">
        <f>'SO 02 g - Elektropřípojka...'!K9</f>
        <v>0</v>
      </c>
      <c r="I18" s="632">
        <f>'SO 02 g - Elektropřípojka...'!M9</f>
        <v>0</v>
      </c>
      <c r="J18" s="631">
        <f>'SO 02 g - Elektropřípojka...'!O9</f>
        <v>0</v>
      </c>
      <c r="K18" s="631">
        <f>'SO 02 g - Elektropřípojka...'!Q9</f>
        <v>0</v>
      </c>
      <c r="L18" s="631">
        <f>'SO 02 g - Elektropřípojka...'!S9</f>
        <v>0</v>
      </c>
      <c r="M18" s="632">
        <f>'SO 02 g - Elektropřípojka...'!U9</f>
        <v>0</v>
      </c>
      <c r="N18" s="632">
        <f>'SO 02 g - Elektropřípojka...'!W9</f>
        <v>0</v>
      </c>
      <c r="O18" s="632">
        <f>'SO 02 g - Elektropřípojka...'!Y9</f>
        <v>0</v>
      </c>
      <c r="P18" s="632">
        <f>'SO 02 g - Elektropřípojka...'!AA9</f>
        <v>0</v>
      </c>
      <c r="Q18" s="631">
        <f>'SO 02 g - Elektropřípojka...'!AC9</f>
        <v>0</v>
      </c>
      <c r="R18" s="633">
        <f>'SO 02 g - Elektropřípojka...'!AE9</f>
        <v>0</v>
      </c>
      <c r="S18" s="631">
        <f>'SO 02 g - Elektropřípojka...'!AG9</f>
        <v>0</v>
      </c>
      <c r="T18" s="631">
        <f>'SO 02 g - Elektropřípojka...'!AI9</f>
        <v>0</v>
      </c>
      <c r="U18" s="631">
        <f>'SO 02 g - Elektropřípojka...'!AK9</f>
        <v>0</v>
      </c>
      <c r="V18" s="631">
        <f>'SO 02 g - Elektropřípojka...'!AM9</f>
        <v>0</v>
      </c>
      <c r="W18" s="631">
        <f>'SO 02 g - Elektropřípojka...'!AO9</f>
        <v>0</v>
      </c>
      <c r="X18" s="631">
        <f>'SO 02 g - Elektropřípojka...'!AQ9</f>
        <v>0</v>
      </c>
      <c r="Y18" s="634">
        <f t="shared" si="4"/>
        <v>0</v>
      </c>
      <c r="Z18" s="634">
        <f t="shared" si="2"/>
        <v>286743</v>
      </c>
      <c r="AA18" s="635">
        <f t="shared" si="3"/>
        <v>0</v>
      </c>
    </row>
    <row r="19" spans="1:27" s="4" customFormat="1" ht="24.9" customHeight="1" thickBot="1" x14ac:dyDescent="0.35">
      <c r="A19" s="30"/>
      <c r="B19" s="645"/>
      <c r="C19" s="646" t="s">
        <v>49</v>
      </c>
      <c r="D19" s="646" t="s">
        <v>28</v>
      </c>
      <c r="E19" s="647"/>
      <c r="F19" s="648"/>
      <c r="G19" s="649"/>
      <c r="H19" s="650"/>
      <c r="I19" s="651"/>
      <c r="J19" s="650"/>
      <c r="K19" s="650"/>
      <c r="L19" s="650"/>
      <c r="M19" s="651"/>
      <c r="N19" s="651"/>
      <c r="O19" s="651"/>
      <c r="P19" s="651"/>
      <c r="Q19" s="650"/>
      <c r="R19" s="652"/>
      <c r="S19" s="650"/>
      <c r="T19" s="650"/>
      <c r="U19" s="650"/>
      <c r="V19" s="650"/>
      <c r="W19" s="650"/>
      <c r="X19" s="650"/>
      <c r="Y19" s="653"/>
      <c r="Z19" s="653"/>
      <c r="AA19" s="654"/>
    </row>
    <row r="20" spans="1:27" s="2" customFormat="1" ht="24.9" customHeight="1" x14ac:dyDescent="0.3">
      <c r="A20" s="19"/>
      <c r="B20" s="636" t="s">
        <v>51</v>
      </c>
      <c r="C20" s="637" t="s">
        <v>51</v>
      </c>
      <c r="D20" s="637" t="s">
        <v>52</v>
      </c>
      <c r="E20" s="638">
        <f>'DPS 01.1 - Strojní část'!I9</f>
        <v>5791112.5999999987</v>
      </c>
      <c r="F20" s="639">
        <f t="shared" si="0"/>
        <v>7007246.2459999984</v>
      </c>
      <c r="G20" s="562">
        <f>SUM(M20:Q20)</f>
        <v>0</v>
      </c>
      <c r="H20" s="640">
        <f>'DPS 01.1 - Strojní část'!K9</f>
        <v>0</v>
      </c>
      <c r="I20" s="641">
        <f>'DPS 01.1 - Strojní část'!M9</f>
        <v>0</v>
      </c>
      <c r="J20" s="640">
        <f>'DPS 01.1 - Strojní část'!O9</f>
        <v>0</v>
      </c>
      <c r="K20" s="640">
        <f>'DPS 01.1 - Strojní část'!Q9</f>
        <v>0</v>
      </c>
      <c r="L20" s="640">
        <f>'DPS 01.1 - Strojní část'!S9</f>
        <v>0</v>
      </c>
      <c r="M20" s="641">
        <f>'DPS 01.1 - Strojní část'!U9</f>
        <v>0</v>
      </c>
      <c r="N20" s="641">
        <f>'DPS 01.1 - Strojní část'!W9</f>
        <v>0</v>
      </c>
      <c r="O20" s="641">
        <f>'DPS 01.1 - Strojní část'!Y9</f>
        <v>0</v>
      </c>
      <c r="P20" s="641">
        <f>'DPS 01.1 - Strojní část'!AA9</f>
        <v>0</v>
      </c>
      <c r="Q20" s="640">
        <f>'DPS 01.1 - Strojní část'!AC9</f>
        <v>0</v>
      </c>
      <c r="R20" s="642">
        <f>'DPS 01.1 - Strojní část'!AE9</f>
        <v>602915</v>
      </c>
      <c r="S20" s="640">
        <f>'DPS 01.1 - Strojní část'!AG9</f>
        <v>0</v>
      </c>
      <c r="T20" s="640">
        <f>'DPS 01.1 - Strojní část'!AI9</f>
        <v>0</v>
      </c>
      <c r="U20" s="640">
        <f>'DPS 01.1 - Strojní část'!AK9</f>
        <v>0</v>
      </c>
      <c r="V20" s="640">
        <f>'DPS 01.1 - Strojní část'!AM9</f>
        <v>0</v>
      </c>
      <c r="W20" s="640">
        <f>'DPS 01.1 - Strojní část'!AO9</f>
        <v>0</v>
      </c>
      <c r="X20" s="640">
        <f>'DPS 01.1 - Strojní část'!AQ9</f>
        <v>0</v>
      </c>
      <c r="Y20" s="643">
        <f>SUM(H20:X20)</f>
        <v>602915</v>
      </c>
      <c r="Z20" s="643">
        <f>E20-Y20</f>
        <v>5188197.5999999987</v>
      </c>
      <c r="AA20" s="644">
        <f>Y20/E20</f>
        <v>0.10411039149886329</v>
      </c>
    </row>
    <row r="21" spans="1:27" s="2" customFormat="1" ht="24.9" customHeight="1" x14ac:dyDescent="0.3">
      <c r="A21" s="19"/>
      <c r="B21" s="318" t="s">
        <v>53</v>
      </c>
      <c r="C21" s="311" t="s">
        <v>53</v>
      </c>
      <c r="D21" s="311" t="s">
        <v>54</v>
      </c>
      <c r="E21" s="624">
        <f>'DPS 01.2 - Elektromotoric...'!I9</f>
        <v>2898944.9999999995</v>
      </c>
      <c r="F21" s="619">
        <f t="shared" si="0"/>
        <v>3507723.4499999993</v>
      </c>
      <c r="G21" s="562">
        <f>SUM(M21:Q21)</f>
        <v>0</v>
      </c>
      <c r="H21" s="313">
        <f>'DPS 01.2 - Elektromotoric...'!K9</f>
        <v>0</v>
      </c>
      <c r="I21" s="543">
        <f>'DPS 01.2 - Elektromotoric...'!M9</f>
        <v>0</v>
      </c>
      <c r="J21" s="313">
        <f>'DPS 01.2 - Elektromotoric...'!O9</f>
        <v>0</v>
      </c>
      <c r="K21" s="313">
        <f>'DPS 01.2 - Elektromotoric...'!Q9</f>
        <v>0</v>
      </c>
      <c r="L21" s="313">
        <f>'DPS 01.2 - Elektromotoric...'!S9</f>
        <v>0</v>
      </c>
      <c r="M21" s="543">
        <f>'DPS 01.2 - Elektromotoric...'!U9</f>
        <v>0</v>
      </c>
      <c r="N21" s="543">
        <f>'DPS 01.2 - Elektromotoric...'!W9</f>
        <v>0</v>
      </c>
      <c r="O21" s="543">
        <f>'DPS 01.2 - Elektromotoric...'!Y9</f>
        <v>0</v>
      </c>
      <c r="P21" s="543">
        <f>'DPS 01.2 - Elektromotoric...'!AA9</f>
        <v>0</v>
      </c>
      <c r="Q21" s="313">
        <f>'DPS 01.2 - Elektromotoric...'!AC9</f>
        <v>0</v>
      </c>
      <c r="R21" s="533">
        <f>'DPS 01.2 - Elektromotoric...'!AE9</f>
        <v>0</v>
      </c>
      <c r="S21" s="313">
        <f>'DPS 01.2 - Elektromotoric...'!AG9</f>
        <v>0</v>
      </c>
      <c r="T21" s="313">
        <f>'DPS 01.2 - Elektromotoric...'!AI9</f>
        <v>0</v>
      </c>
      <c r="U21" s="313">
        <f>'DPS 01.2 - Elektromotoric...'!AK9</f>
        <v>0</v>
      </c>
      <c r="V21" s="313">
        <f>'DPS 01.2 - Elektromotoric...'!AM9</f>
        <v>0</v>
      </c>
      <c r="W21" s="313">
        <f>'DPS 01.2 - Elektromotoric...'!AO9</f>
        <v>0</v>
      </c>
      <c r="X21" s="313">
        <f>'DPS 01.2 - Elektromotoric...'!AQ9</f>
        <v>0</v>
      </c>
      <c r="Y21" s="312">
        <f>SUM(H21:X21)</f>
        <v>0</v>
      </c>
      <c r="Z21" s="312">
        <f>E21-Y21</f>
        <v>2898944.9999999995</v>
      </c>
      <c r="AA21" s="514">
        <f>Y21/E21</f>
        <v>0</v>
      </c>
    </row>
    <row r="22" spans="1:27" s="4" customFormat="1" ht="24.9" customHeight="1" thickBot="1" x14ac:dyDescent="0.35">
      <c r="A22" s="30"/>
      <c r="B22" s="319" t="s">
        <v>55</v>
      </c>
      <c r="C22" s="320" t="s">
        <v>55</v>
      </c>
      <c r="D22" s="528" t="s">
        <v>56</v>
      </c>
      <c r="E22" s="625">
        <f>'VRN - Vedlejší a ostatní ...'!I9</f>
        <v>452700</v>
      </c>
      <c r="F22" s="620">
        <f t="shared" si="0"/>
        <v>547767</v>
      </c>
      <c r="G22" s="562">
        <f>SUM(M22:Q22)</f>
        <v>102750</v>
      </c>
      <c r="H22" s="322">
        <f>'VRN - Vedlejší a ostatní ...'!K10</f>
        <v>0</v>
      </c>
      <c r="I22" s="544">
        <f>'VRN - Vedlejší a ostatní ...'!M10</f>
        <v>0</v>
      </c>
      <c r="J22" s="322">
        <f>'VRN - Vedlejší a ostatní ...'!O10</f>
        <v>0</v>
      </c>
      <c r="K22" s="322">
        <f>'VRN - Vedlejší a ostatní ...'!Q10</f>
        <v>0</v>
      </c>
      <c r="L22" s="322">
        <f>'VRN - Vedlejší a ostatní ...'!S10</f>
        <v>0</v>
      </c>
      <c r="M22" s="544">
        <f>'VRN - Vedlejší a ostatní ...'!U10</f>
        <v>56350</v>
      </c>
      <c r="N22" s="544">
        <f>'VRN - Vedlejší a ostatní ...'!W10</f>
        <v>11600</v>
      </c>
      <c r="O22" s="544">
        <f>'VRN - Vedlejší a ostatní ...'!Y10</f>
        <v>11600</v>
      </c>
      <c r="P22" s="544">
        <f>'VRN - Vedlejší a ostatní ...'!AA10</f>
        <v>11600</v>
      </c>
      <c r="Q22" s="322">
        <f>'VRN - Vedlejší a ostatní ...'!AC10</f>
        <v>11600</v>
      </c>
      <c r="R22" s="534">
        <f>'VRN - Vedlejší a ostatní ...'!AE10</f>
        <v>21600</v>
      </c>
      <c r="S22" s="322">
        <f>'VRN - Vedlejší a ostatní ...'!AG10</f>
        <v>0</v>
      </c>
      <c r="T22" s="322">
        <f>'VRN - Vedlejší a ostatní ...'!AI10</f>
        <v>0</v>
      </c>
      <c r="U22" s="322">
        <f>'VRN - Vedlejší a ostatní ...'!AK10</f>
        <v>0</v>
      </c>
      <c r="V22" s="322">
        <f>'VRN - Vedlejší a ostatní ...'!AM10</f>
        <v>0</v>
      </c>
      <c r="W22" s="322">
        <f>'VRN - Vedlejší a ostatní ...'!AO10</f>
        <v>0</v>
      </c>
      <c r="X22" s="322">
        <f>'VRN - Vedlejší a ostatní ...'!AQ10</f>
        <v>0</v>
      </c>
      <c r="Y22" s="321">
        <f>SUM(H22:X22)</f>
        <v>124350</v>
      </c>
      <c r="Z22" s="321">
        <f>E22-Y22</f>
        <v>328350</v>
      </c>
      <c r="AA22" s="515">
        <f>Y22/E22</f>
        <v>0.27468522200132539</v>
      </c>
    </row>
    <row r="23" spans="1:27" s="1" customFormat="1" ht="39" customHeight="1" thickBot="1" x14ac:dyDescent="0.25">
      <c r="A23" s="15"/>
      <c r="B23" s="747" t="s">
        <v>2395</v>
      </c>
      <c r="C23" s="748"/>
      <c r="D23" s="748"/>
      <c r="E23" s="626">
        <f>SUM(E11:E22)</f>
        <v>15930876.799999997</v>
      </c>
      <c r="F23" s="299"/>
      <c r="G23" s="678">
        <f>SUM(G11:G22)</f>
        <v>3738139.2900000005</v>
      </c>
      <c r="H23" s="545">
        <f t="shared" ref="H23:Z23" si="5">SUM(H11:H22)</f>
        <v>0</v>
      </c>
      <c r="I23" s="300">
        <f t="shared" si="5"/>
        <v>0</v>
      </c>
      <c r="J23" s="300">
        <f t="shared" si="5"/>
        <v>0</v>
      </c>
      <c r="K23" s="300">
        <f t="shared" si="5"/>
        <v>0</v>
      </c>
      <c r="L23" s="300">
        <f t="shared" si="5"/>
        <v>0</v>
      </c>
      <c r="M23" s="300">
        <f t="shared" si="5"/>
        <v>595417.69999999995</v>
      </c>
      <c r="N23" s="300">
        <f t="shared" si="5"/>
        <v>614921.04</v>
      </c>
      <c r="O23" s="658">
        <f t="shared" si="5"/>
        <v>798072.64</v>
      </c>
      <c r="P23" s="682">
        <f t="shared" si="5"/>
        <v>1403193.9400000002</v>
      </c>
      <c r="Q23" s="691">
        <f t="shared" si="5"/>
        <v>326533.97000000003</v>
      </c>
      <c r="R23" s="692">
        <f t="shared" si="5"/>
        <v>856508.41999999993</v>
      </c>
      <c r="S23" s="300">
        <f t="shared" si="5"/>
        <v>0</v>
      </c>
      <c r="T23" s="300">
        <f t="shared" si="5"/>
        <v>0</v>
      </c>
      <c r="U23" s="300">
        <f t="shared" si="5"/>
        <v>0</v>
      </c>
      <c r="V23" s="300">
        <f t="shared" si="5"/>
        <v>0</v>
      </c>
      <c r="W23" s="300">
        <f t="shared" si="5"/>
        <v>0</v>
      </c>
      <c r="X23" s="300">
        <f t="shared" si="5"/>
        <v>0</v>
      </c>
      <c r="Y23" s="679">
        <f t="shared" si="5"/>
        <v>4594647.7100000009</v>
      </c>
      <c r="Z23" s="679">
        <f t="shared" si="5"/>
        <v>11336229.089999998</v>
      </c>
      <c r="AA23" s="680">
        <f>Y23/E23</f>
        <v>0.28841147713853399</v>
      </c>
    </row>
    <row r="24" spans="1:27" ht="14.4" x14ac:dyDescent="0.2">
      <c r="B24" s="301"/>
      <c r="C24" s="301"/>
      <c r="D24" s="302"/>
      <c r="E24" s="301"/>
      <c r="F24" s="301"/>
      <c r="G24" s="301"/>
      <c r="H24" s="301"/>
      <c r="J24" s="301"/>
      <c r="K24" s="301"/>
      <c r="L24" s="301"/>
      <c r="O24" s="301"/>
      <c r="P24" s="301"/>
      <c r="Q24" s="301"/>
      <c r="R24" s="301"/>
      <c r="S24" s="301"/>
      <c r="T24" s="301"/>
      <c r="U24" s="301"/>
      <c r="V24" s="301"/>
      <c r="W24" s="301"/>
      <c r="X24" s="301"/>
      <c r="Y24" s="301"/>
      <c r="Z24" s="301"/>
      <c r="AA24" s="516"/>
    </row>
    <row r="25" spans="1:27" ht="46.5" customHeight="1" x14ac:dyDescent="0.2">
      <c r="B25" s="301"/>
      <c r="C25" s="303"/>
      <c r="D25" s="304"/>
      <c r="E25" s="301"/>
      <c r="F25" s="301"/>
      <c r="G25" s="301"/>
      <c r="H25" s="301"/>
      <c r="J25" s="301"/>
      <c r="K25" s="301"/>
      <c r="L25" s="301"/>
      <c r="O25" s="301"/>
      <c r="P25" s="301"/>
      <c r="Q25" s="301"/>
      <c r="R25" s="301"/>
      <c r="S25" s="301"/>
      <c r="T25" s="301"/>
      <c r="U25" s="301"/>
      <c r="V25" s="301"/>
      <c r="W25" s="301"/>
      <c r="X25" s="301"/>
      <c r="Y25" s="301"/>
      <c r="Z25" s="301"/>
      <c r="AA25" s="516"/>
    </row>
    <row r="26" spans="1:27" ht="17.399999999999999" x14ac:dyDescent="0.2">
      <c r="B26" s="384" t="s">
        <v>2429</v>
      </c>
      <c r="C26" s="390"/>
      <c r="D26" s="328"/>
      <c r="E26" s="328"/>
      <c r="F26" s="328"/>
      <c r="G26" s="328"/>
      <c r="H26" s="391"/>
      <c r="J26" s="301"/>
      <c r="K26" s="301"/>
      <c r="L26" s="301"/>
      <c r="O26" s="301"/>
      <c r="P26" s="301"/>
      <c r="Q26" s="301"/>
      <c r="R26" s="301"/>
      <c r="S26" s="301"/>
      <c r="T26" s="301"/>
      <c r="U26" s="301"/>
      <c r="V26" s="301"/>
      <c r="W26" s="301"/>
      <c r="X26" s="301"/>
      <c r="Y26" s="301"/>
      <c r="Z26" s="301"/>
      <c r="AA26" s="516"/>
    </row>
    <row r="27" spans="1:27" ht="15.6" x14ac:dyDescent="0.25">
      <c r="B27" s="387" t="s">
        <v>2430</v>
      </c>
      <c r="D27" s="518" t="s">
        <v>2435</v>
      </c>
      <c r="E27" s="392"/>
      <c r="F27" s="392"/>
      <c r="G27" s="390"/>
      <c r="H27" s="390"/>
      <c r="I27" s="305"/>
      <c r="J27" s="305"/>
      <c r="K27" s="305"/>
      <c r="L27" s="305"/>
      <c r="M27" s="305"/>
      <c r="N27" s="305"/>
      <c r="O27" s="305"/>
      <c r="P27" s="305"/>
      <c r="Q27" s="305"/>
      <c r="R27" s="305"/>
      <c r="S27" s="305"/>
      <c r="T27" s="305"/>
      <c r="U27" s="305"/>
      <c r="V27" s="305"/>
      <c r="W27" s="305"/>
      <c r="X27" s="305"/>
      <c r="Y27" s="305"/>
      <c r="Z27" s="305"/>
      <c r="AA27" s="517"/>
    </row>
    <row r="28" spans="1:27" ht="15" x14ac:dyDescent="0.25">
      <c r="B28" s="387" t="s">
        <v>2431</v>
      </c>
      <c r="D28" s="395">
        <f>G5</f>
        <v>44530</v>
      </c>
      <c r="E28" s="393" t="s">
        <v>2394</v>
      </c>
      <c r="F28" s="392"/>
      <c r="G28" s="392"/>
      <c r="H28" s="392"/>
      <c r="I28" s="305"/>
      <c r="J28" s="306"/>
      <c r="K28" s="305"/>
      <c r="L28" s="305"/>
      <c r="M28" s="305"/>
      <c r="N28" s="305"/>
      <c r="O28" s="305"/>
      <c r="P28" s="305"/>
      <c r="Q28" s="305"/>
      <c r="R28" s="305"/>
      <c r="S28" s="305"/>
      <c r="T28" s="305"/>
      <c r="U28" s="305"/>
      <c r="V28" s="305"/>
      <c r="W28" s="305"/>
      <c r="X28" s="305"/>
      <c r="Y28" s="305"/>
      <c r="Z28" s="305"/>
      <c r="AA28" s="517"/>
    </row>
    <row r="29" spans="1:27" ht="55.5" customHeight="1" x14ac:dyDescent="0.25">
      <c r="B29" s="396"/>
      <c r="C29" s="394"/>
      <c r="D29" s="394"/>
      <c r="F29" s="394"/>
      <c r="G29" s="392"/>
      <c r="H29" s="392"/>
      <c r="J29" s="179"/>
      <c r="K29" s="301"/>
      <c r="L29" s="301"/>
      <c r="O29" s="301"/>
      <c r="P29" s="301"/>
      <c r="Q29" s="301"/>
      <c r="R29" s="301"/>
      <c r="S29" s="301"/>
      <c r="T29" s="301"/>
      <c r="U29" s="301"/>
      <c r="V29" s="301"/>
      <c r="W29" s="301"/>
      <c r="X29" s="301"/>
      <c r="Y29" s="301"/>
      <c r="Z29" s="301"/>
      <c r="AA29" s="516"/>
    </row>
    <row r="30" spans="1:27" ht="17.399999999999999" x14ac:dyDescent="0.2">
      <c r="B30" s="384" t="s">
        <v>2432</v>
      </c>
      <c r="C30" s="390"/>
      <c r="D30" s="328"/>
      <c r="E30" s="328"/>
      <c r="F30" s="328"/>
      <c r="G30" s="328"/>
      <c r="H30" s="392"/>
      <c r="J30" s="179"/>
      <c r="K30" s="301"/>
      <c r="L30" s="301"/>
      <c r="O30" s="301"/>
      <c r="P30" s="301"/>
      <c r="Q30" s="301"/>
      <c r="R30" s="301"/>
      <c r="S30" s="301"/>
      <c r="T30" s="301"/>
      <c r="U30" s="301"/>
      <c r="V30" s="301"/>
      <c r="W30" s="301"/>
      <c r="X30" s="301"/>
      <c r="Y30" s="301"/>
      <c r="Z30" s="301"/>
      <c r="AA30" s="516"/>
    </row>
    <row r="31" spans="1:27" ht="15.6" x14ac:dyDescent="0.2">
      <c r="B31" s="387" t="s">
        <v>2430</v>
      </c>
      <c r="D31" s="386" t="s">
        <v>2433</v>
      </c>
      <c r="E31" s="392"/>
      <c r="F31" s="392"/>
      <c r="G31" s="390"/>
      <c r="H31" s="392"/>
      <c r="J31" s="179"/>
      <c r="K31" s="301"/>
      <c r="L31" s="301"/>
      <c r="O31" s="301"/>
      <c r="P31" s="301"/>
      <c r="Q31" s="301"/>
      <c r="R31" s="301"/>
      <c r="S31" s="301"/>
      <c r="T31" s="301"/>
      <c r="U31" s="301"/>
      <c r="V31" s="301"/>
      <c r="W31" s="301"/>
      <c r="X31" s="301"/>
      <c r="Y31" s="301"/>
      <c r="Z31" s="301"/>
      <c r="AA31" s="516"/>
    </row>
    <row r="32" spans="1:27" ht="15" x14ac:dyDescent="0.25">
      <c r="B32" s="387" t="s">
        <v>2431</v>
      </c>
      <c r="D32" s="395">
        <f>G5</f>
        <v>44530</v>
      </c>
      <c r="E32" s="393" t="s">
        <v>2394</v>
      </c>
      <c r="F32" s="392"/>
      <c r="G32" s="392"/>
      <c r="H32" s="328"/>
      <c r="J32" s="179"/>
      <c r="K32" s="301"/>
      <c r="L32" s="301"/>
      <c r="O32" s="301"/>
      <c r="P32" s="301"/>
      <c r="Q32" s="301"/>
      <c r="R32" s="301"/>
      <c r="S32" s="301"/>
      <c r="T32" s="301"/>
      <c r="U32" s="301"/>
      <c r="V32" s="301"/>
      <c r="W32" s="301"/>
      <c r="X32" s="301"/>
      <c r="Y32" s="301"/>
      <c r="Z32" s="301"/>
      <c r="AA32" s="516"/>
    </row>
    <row r="33" spans="2:27" ht="65.25" customHeight="1" x14ac:dyDescent="0.25">
      <c r="B33" s="396"/>
      <c r="C33" s="394"/>
      <c r="D33" s="394"/>
      <c r="F33" s="394"/>
      <c r="G33" s="392"/>
      <c r="H33" s="390"/>
      <c r="J33" s="179"/>
      <c r="K33" s="301"/>
      <c r="L33" s="301"/>
      <c r="O33" s="301"/>
      <c r="P33" s="301"/>
      <c r="Q33" s="301"/>
      <c r="R33" s="301"/>
      <c r="S33" s="301"/>
      <c r="T33" s="301"/>
      <c r="U33" s="301"/>
      <c r="V33" s="301"/>
      <c r="W33" s="301"/>
      <c r="X33" s="301"/>
      <c r="Y33" s="301"/>
      <c r="Z33" s="301"/>
      <c r="AA33" s="516"/>
    </row>
    <row r="34" spans="2:27" ht="17.399999999999999" x14ac:dyDescent="0.2">
      <c r="B34" s="384" t="s">
        <v>2434</v>
      </c>
      <c r="C34" s="390"/>
      <c r="D34" s="390"/>
      <c r="E34" s="390"/>
      <c r="F34" s="390"/>
      <c r="G34" s="328"/>
      <c r="H34" s="328"/>
      <c r="J34" s="301"/>
      <c r="K34" s="301"/>
      <c r="L34" s="301"/>
      <c r="O34" s="301"/>
      <c r="P34" s="301"/>
      <c r="Q34" s="301"/>
      <c r="R34" s="301"/>
      <c r="S34" s="301"/>
      <c r="T34" s="301"/>
      <c r="U34" s="301"/>
      <c r="V34" s="301"/>
      <c r="W34" s="301"/>
      <c r="X34" s="301"/>
      <c r="Y34" s="301"/>
      <c r="Z34" s="301"/>
      <c r="AA34" s="516"/>
    </row>
    <row r="35" spans="2:27" ht="15" x14ac:dyDescent="0.25">
      <c r="B35" s="387" t="s">
        <v>2430</v>
      </c>
      <c r="D35" s="518" t="s">
        <v>2393</v>
      </c>
      <c r="E35" s="392"/>
      <c r="F35" s="392"/>
      <c r="G35" s="328"/>
      <c r="H35" s="328"/>
      <c r="J35" s="179"/>
      <c r="K35" s="179"/>
      <c r="L35" s="179"/>
      <c r="O35" s="179"/>
      <c r="P35" s="179"/>
      <c r="Q35" s="179"/>
      <c r="R35" s="179"/>
      <c r="S35" s="179"/>
      <c r="T35" s="179"/>
      <c r="U35" s="179"/>
      <c r="V35" s="179"/>
      <c r="W35" s="179"/>
      <c r="X35" s="179"/>
      <c r="Y35" s="179"/>
      <c r="Z35" s="179"/>
    </row>
    <row r="36" spans="2:27" ht="15" x14ac:dyDescent="0.25">
      <c r="B36" s="387" t="s">
        <v>2431</v>
      </c>
      <c r="D36" s="395">
        <f>G5</f>
        <v>44530</v>
      </c>
      <c r="E36" s="393" t="s">
        <v>2394</v>
      </c>
      <c r="F36" s="392"/>
      <c r="G36" s="328"/>
      <c r="H36" s="328"/>
      <c r="J36" s="179"/>
      <c r="K36" s="179"/>
      <c r="L36" s="179"/>
      <c r="O36" s="179"/>
      <c r="P36" s="179"/>
      <c r="Q36" s="179"/>
      <c r="R36" s="179"/>
      <c r="S36" s="179"/>
      <c r="T36" s="179"/>
      <c r="U36" s="179"/>
      <c r="V36" s="179"/>
      <c r="W36" s="179"/>
      <c r="X36" s="179"/>
      <c r="Y36" s="179"/>
      <c r="Z36" s="179"/>
    </row>
    <row r="37" spans="2:27" ht="15" x14ac:dyDescent="0.25">
      <c r="C37" s="394"/>
      <c r="D37" s="394"/>
      <c r="F37" s="394"/>
      <c r="G37" s="328"/>
      <c r="H37" s="328"/>
      <c r="J37" s="179"/>
      <c r="K37" s="179"/>
      <c r="L37" s="179"/>
      <c r="O37" s="179"/>
      <c r="P37" s="179"/>
      <c r="Q37" s="179"/>
      <c r="R37" s="179"/>
      <c r="S37" s="179"/>
      <c r="T37" s="179"/>
      <c r="U37" s="179"/>
      <c r="V37" s="179"/>
      <c r="W37" s="179"/>
      <c r="X37" s="179"/>
      <c r="Y37" s="179"/>
      <c r="Z37" s="179"/>
    </row>
    <row r="38" spans="2:27" ht="13.8" x14ac:dyDescent="0.2">
      <c r="B38" s="328"/>
      <c r="C38" s="328"/>
      <c r="D38" s="328"/>
      <c r="E38" s="328"/>
      <c r="F38" s="328"/>
      <c r="G38" s="328"/>
      <c r="H38" s="328"/>
      <c r="J38" s="179"/>
      <c r="K38" s="179"/>
      <c r="L38" s="179"/>
      <c r="O38" s="179"/>
      <c r="P38" s="179"/>
      <c r="Q38" s="179"/>
      <c r="R38" s="179"/>
      <c r="S38" s="179"/>
      <c r="T38" s="179"/>
      <c r="U38" s="179"/>
      <c r="V38" s="179"/>
      <c r="W38" s="179"/>
      <c r="X38" s="179"/>
      <c r="Y38" s="179"/>
      <c r="Z38" s="179"/>
    </row>
    <row r="39" spans="2:27" ht="13.8" x14ac:dyDescent="0.2">
      <c r="B39" s="328"/>
      <c r="C39" s="328"/>
      <c r="D39" s="328"/>
      <c r="E39" s="328"/>
      <c r="F39" s="328"/>
      <c r="G39" s="328"/>
      <c r="H39" s="328"/>
      <c r="J39" s="179"/>
      <c r="K39" s="179"/>
      <c r="L39" s="179"/>
      <c r="O39" s="179"/>
      <c r="P39" s="179"/>
      <c r="Q39" s="179"/>
      <c r="R39" s="179"/>
      <c r="S39" s="179"/>
      <c r="T39" s="179"/>
      <c r="U39" s="179"/>
      <c r="V39" s="179"/>
      <c r="W39" s="179"/>
      <c r="X39" s="179"/>
      <c r="Y39" s="179"/>
      <c r="Z39" s="179"/>
    </row>
    <row r="40" spans="2:27" ht="13.8" x14ac:dyDescent="0.2">
      <c r="B40" s="328"/>
      <c r="C40" s="328"/>
      <c r="D40" s="328"/>
      <c r="E40" s="328"/>
      <c r="F40" s="328"/>
      <c r="G40" s="328"/>
      <c r="H40" s="328"/>
      <c r="J40" s="179"/>
      <c r="K40" s="179"/>
      <c r="L40" s="179"/>
      <c r="O40" s="179"/>
      <c r="P40" s="179"/>
      <c r="Q40" s="179"/>
      <c r="R40" s="179"/>
      <c r="S40" s="179"/>
      <c r="T40" s="179"/>
      <c r="U40" s="179"/>
      <c r="V40" s="179"/>
      <c r="W40" s="179"/>
      <c r="X40" s="179"/>
      <c r="Y40" s="179"/>
      <c r="Z40" s="179"/>
    </row>
  </sheetData>
  <sheetProtection formatColumns="0" formatRows="0"/>
  <mergeCells count="7">
    <mergeCell ref="B3:C3"/>
    <mergeCell ref="D4:F4"/>
    <mergeCell ref="B23:D23"/>
    <mergeCell ref="B7:C7"/>
    <mergeCell ref="B6:C6"/>
    <mergeCell ref="B5:C5"/>
    <mergeCell ref="B4:C4"/>
  </mergeCells>
  <conditionalFormatting sqref="A1:XFD1048576">
    <cfRule type="cellIs" dxfId="40" priority="1" operator="lessThan">
      <formula>0</formula>
    </cfRule>
  </conditionalFormatting>
  <hyperlinks>
    <hyperlink ref="B11" location="'SO 02 a1 - ČOV'!C2" display="SO 02 a1" xr:uid="{00000000-0004-0000-0000-000000000000}"/>
    <hyperlink ref="B12" location="'SO 02 a2 - Vzduchotechnika'!C2" display="SO 02 a2" xr:uid="{00000000-0004-0000-0000-000001000000}"/>
    <hyperlink ref="B13" location="'SO 02 b - Spojovací potrubí'!C2" display="SO 02 b" xr:uid="{00000000-0004-0000-0000-000002000000}"/>
    <hyperlink ref="B14" location="'SO 02 c - Terénní a sadov...'!C2" display="SO 02 c" xr:uid="{00000000-0004-0000-0000-000003000000}"/>
    <hyperlink ref="B15" location="'SO 02 d - Vodovodní přípojka'!C2" display="SO 02 d" xr:uid="{00000000-0004-0000-0000-000004000000}"/>
    <hyperlink ref="B16" location="'SO 02 e - Oplocení'!C2" display="SO 02 e" xr:uid="{00000000-0004-0000-0000-000005000000}"/>
    <hyperlink ref="B17" location="'SO 02 f - Příjezdová komu...'!C2" display="SO 02 f" xr:uid="{00000000-0004-0000-0000-000006000000}"/>
    <hyperlink ref="B18" location="'SO 02 g - Elektropřípojka...'!C2" display="SO 02 g" xr:uid="{00000000-0004-0000-0000-000007000000}"/>
    <hyperlink ref="B20" location="'DPS 01.1 - Strojní část'!C2" display="DPS 01.1" xr:uid="{00000000-0004-0000-0000-000008000000}"/>
    <hyperlink ref="B21" location="'DPS 01.2 - Elektromotoric...'!C2" display="DPS 01.2" xr:uid="{00000000-0004-0000-0000-000009000000}"/>
    <hyperlink ref="B22" location="'VRN - Vedlejší a ostatní ...'!C2" display="VRN" xr:uid="{00000000-0004-0000-0000-00000A000000}"/>
  </hyperlinks>
  <pageMargins left="0.39374999999999999" right="0.39374999999999999" top="0.39374999999999999" bottom="0.39374999999999999" header="0" footer="0"/>
  <pageSetup paperSize="9" scale="20" fitToHeight="100" orientation="landscape" blackAndWhite="1" r:id="rId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theme="0"/>
    <pageSetUpPr fitToPage="1"/>
  </sheetPr>
  <dimension ref="A1:CB2233"/>
  <sheetViews>
    <sheetView showGridLines="0" zoomScale="55" zoomScaleNormal="55" zoomScaleSheetLayoutView="100" workbookViewId="0">
      <pane xSplit="30" ySplit="84" topLeftCell="AE85" activePane="bottomRight" state="frozen"/>
      <selection pane="topRight" activeCell="AE1" sqref="AE1"/>
      <selection pane="bottomLeft" activeCell="A85" sqref="A85"/>
      <selection pane="bottomRight" activeCell="AR5" sqref="AR5"/>
    </sheetView>
  </sheetViews>
  <sheetFormatPr defaultRowHeight="52.2" customHeight="1" x14ac:dyDescent="0.2"/>
  <cols>
    <col min="1" max="1" width="1.7109375" customWidth="1"/>
    <col min="2" max="2" width="5.7109375" customWidth="1"/>
    <col min="3" max="3" width="5.85546875" customWidth="1"/>
    <col min="4" max="4" width="14.85546875" customWidth="1"/>
    <col min="5" max="5" width="111.42578125" customWidth="1"/>
    <col min="6" max="6" width="7" customWidth="1"/>
    <col min="7" max="7" width="14.140625" customWidth="1"/>
    <col min="8" max="8" width="17.28515625" style="31" customWidth="1"/>
    <col min="9" max="9" width="26.5703125" customWidth="1"/>
    <col min="10" max="21" width="25.85546875" hidden="1" customWidth="1"/>
    <col min="22" max="27" width="25.85546875" style="301" hidden="1" customWidth="1"/>
    <col min="28" max="29" width="25.85546875" style="179" hidden="1" customWidth="1"/>
    <col min="30" max="31" width="25.85546875" customWidth="1"/>
    <col min="32" max="43" width="25.85546875" hidden="1" customWidth="1"/>
    <col min="44" max="47" width="25.85546875" customWidth="1"/>
    <col min="48" max="48" width="15.28515625" style="472" customWidth="1"/>
    <col min="49" max="62" width="9.28515625" hidden="1" customWidth="1"/>
    <col min="63" max="80" width="0" hidden="1" customWidth="1"/>
  </cols>
  <sheetData>
    <row r="1" spans="1:56" ht="13.2" customHeight="1" thickBot="1" x14ac:dyDescent="0.25">
      <c r="H1"/>
    </row>
    <row r="2" spans="1:56" s="1" customFormat="1" ht="24.9" customHeight="1" x14ac:dyDescent="0.2">
      <c r="A2" s="179"/>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56" s="1" customFormat="1" ht="24.9" customHeight="1" x14ac:dyDescent="0.2">
      <c r="A3" s="179"/>
      <c r="B3" s="766" t="str">
        <f>'Rekapitulace stavby'!B4</f>
        <v>Stavba:</v>
      </c>
      <c r="C3" s="749"/>
      <c r="D3" s="749"/>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56" s="1" customFormat="1" ht="24.9" customHeight="1" x14ac:dyDescent="0.2">
      <c r="A4" s="179"/>
      <c r="B4" s="766" t="s">
        <v>58</v>
      </c>
      <c r="C4" s="749"/>
      <c r="D4" s="749"/>
      <c r="E4" s="229" t="s">
        <v>59</v>
      </c>
      <c r="F4" s="229"/>
      <c r="G4" s="229"/>
      <c r="H4" s="232"/>
      <c r="I4" s="233"/>
      <c r="J4" s="219"/>
      <c r="Q4" s="14"/>
      <c r="R4" s="14"/>
      <c r="S4" s="14"/>
      <c r="T4" s="14"/>
      <c r="U4" s="14"/>
      <c r="V4" s="14"/>
      <c r="W4" s="14"/>
      <c r="X4" s="14"/>
      <c r="Y4" s="14"/>
      <c r="Z4" s="14"/>
      <c r="AA4" s="14"/>
      <c r="AB4" s="14"/>
      <c r="AC4" s="14"/>
      <c r="AV4" s="473"/>
    </row>
    <row r="5" spans="1:56" s="1" customFormat="1" ht="24.9" customHeight="1" x14ac:dyDescent="0.2">
      <c r="A5" s="179"/>
      <c r="B5" s="766" t="str">
        <f>'Rekapitulace stavby'!B5</f>
        <v>Místo:</v>
      </c>
      <c r="C5" s="749"/>
      <c r="D5" s="749"/>
      <c r="E5" s="234" t="str">
        <f>'Rekapitulace stavby'!D5</f>
        <v>Předslav</v>
      </c>
      <c r="F5" s="23"/>
      <c r="G5" s="23"/>
      <c r="H5" s="235" t="str">
        <f>'Rekapitulace stavby'!E5</f>
        <v>Datum:</v>
      </c>
      <c r="I5" s="236">
        <f>'Rekapitulace stavby'!G5</f>
        <v>44530</v>
      </c>
      <c r="J5" s="219"/>
      <c r="Q5" s="14"/>
      <c r="R5" s="14"/>
      <c r="S5" s="14"/>
      <c r="T5" s="14"/>
      <c r="U5" s="14"/>
      <c r="V5" s="14"/>
      <c r="W5" s="14"/>
      <c r="X5" s="14"/>
      <c r="Y5" s="14"/>
      <c r="Z5" s="14"/>
      <c r="AA5" s="14"/>
      <c r="AB5" s="14"/>
      <c r="AC5" s="14"/>
      <c r="AV5" s="473"/>
    </row>
    <row r="6" spans="1:56" s="179" customFormat="1" ht="24.9" customHeight="1" x14ac:dyDescent="0.2">
      <c r="B6" s="766" t="str">
        <f>'Rekapitulace stavby'!B6</f>
        <v>Objednatel:</v>
      </c>
      <c r="C6" s="749"/>
      <c r="D6" s="749"/>
      <c r="E6" s="234" t="str">
        <f>'Rekapitulace stavby'!D6</f>
        <v>Obec Předslav</v>
      </c>
      <c r="F6" s="23"/>
      <c r="G6" s="23"/>
      <c r="H6" s="235" t="str">
        <f>'Rekapitulace stavby'!E6</f>
        <v>Projektant:</v>
      </c>
      <c r="I6" s="237" t="str">
        <f>'Rekapitulace stavby'!G6</f>
        <v>Vodohospodářský podnik, a.s.</v>
      </c>
      <c r="J6" s="220"/>
      <c r="AV6" s="472"/>
    </row>
    <row r="7" spans="1:56" s="1" customFormat="1" ht="24.9" customHeight="1" thickBot="1" x14ac:dyDescent="0.25">
      <c r="A7" s="179"/>
      <c r="B7" s="767" t="str">
        <f>'Rekapitulace stavby'!B7</f>
        <v>Zhotovitel:</v>
      </c>
      <c r="C7" s="768"/>
      <c r="D7" s="768"/>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V7" s="473"/>
    </row>
    <row r="8" spans="1:56" s="5" customFormat="1" ht="52.2" customHeight="1" thickBot="1" x14ac:dyDescent="0.25">
      <c r="A8"/>
      <c r="B8" s="674" t="s">
        <v>64</v>
      </c>
      <c r="C8" s="675" t="s">
        <v>24</v>
      </c>
      <c r="D8" s="675" t="s">
        <v>22</v>
      </c>
      <c r="E8" s="675" t="s">
        <v>23</v>
      </c>
      <c r="F8" s="675" t="s">
        <v>65</v>
      </c>
      <c r="G8" s="675" t="s">
        <v>66</v>
      </c>
      <c r="H8" s="676" t="s">
        <v>67</v>
      </c>
      <c r="I8" s="677" t="s">
        <v>61</v>
      </c>
      <c r="J8" s="752" t="s">
        <v>2350</v>
      </c>
      <c r="K8" s="756"/>
      <c r="L8" s="752" t="s">
        <v>2351</v>
      </c>
      <c r="M8" s="753"/>
      <c r="N8" s="751" t="s">
        <v>2352</v>
      </c>
      <c r="O8" s="753"/>
      <c r="P8" s="751" t="s">
        <v>2353</v>
      </c>
      <c r="Q8" s="753"/>
      <c r="R8" s="751" t="s">
        <v>2354</v>
      </c>
      <c r="S8" s="753"/>
      <c r="T8" s="751" t="s">
        <v>2355</v>
      </c>
      <c r="U8" s="753"/>
      <c r="V8" s="765" t="s">
        <v>2356</v>
      </c>
      <c r="W8" s="764"/>
      <c r="X8" s="765" t="s">
        <v>2357</v>
      </c>
      <c r="Y8" s="764"/>
      <c r="Z8" s="765" t="s">
        <v>2358</v>
      </c>
      <c r="AA8" s="764"/>
      <c r="AB8" s="751" t="s">
        <v>2359</v>
      </c>
      <c r="AC8" s="753"/>
      <c r="AD8" s="911" t="s">
        <v>2360</v>
      </c>
      <c r="AE8" s="912"/>
      <c r="AF8" s="751" t="s">
        <v>2361</v>
      </c>
      <c r="AG8" s="753"/>
      <c r="AH8" s="751" t="s">
        <v>2362</v>
      </c>
      <c r="AI8" s="753"/>
      <c r="AJ8" s="751" t="s">
        <v>2363</v>
      </c>
      <c r="AK8" s="753"/>
      <c r="AL8" s="751" t="s">
        <v>2364</v>
      </c>
      <c r="AM8" s="753"/>
      <c r="AN8" s="751" t="s">
        <v>2365</v>
      </c>
      <c r="AO8" s="752"/>
      <c r="AP8" s="754" t="s">
        <v>2366</v>
      </c>
      <c r="AQ8" s="753"/>
      <c r="AR8" s="751" t="s">
        <v>2367</v>
      </c>
      <c r="AS8" s="753"/>
      <c r="AT8" s="751" t="s">
        <v>2368</v>
      </c>
      <c r="AU8" s="755"/>
      <c r="AV8" s="449" t="s">
        <v>2369</v>
      </c>
    </row>
    <row r="9" spans="1:56" s="1" customFormat="1" ht="18" hidden="1" thickBot="1" x14ac:dyDescent="0.35">
      <c r="A9"/>
      <c r="B9" s="421" t="s">
        <v>75</v>
      </c>
      <c r="C9" s="23"/>
      <c r="D9" s="23"/>
      <c r="E9" s="23"/>
      <c r="F9" s="23"/>
      <c r="G9" s="23"/>
      <c r="H9" s="230"/>
      <c r="I9" s="655">
        <f>BH698</f>
        <v>4862663.6900000004</v>
      </c>
      <c r="J9" s="397" t="s">
        <v>66</v>
      </c>
      <c r="K9" s="398" t="s">
        <v>2370</v>
      </c>
      <c r="L9" s="206" t="s">
        <v>66</v>
      </c>
      <c r="M9" s="185" t="s">
        <v>2370</v>
      </c>
      <c r="N9" s="184" t="s">
        <v>66</v>
      </c>
      <c r="O9" s="185" t="s">
        <v>2370</v>
      </c>
      <c r="P9" s="184" t="s">
        <v>66</v>
      </c>
      <c r="Q9" s="185" t="s">
        <v>2370</v>
      </c>
      <c r="R9" s="184" t="s">
        <v>66</v>
      </c>
      <c r="S9" s="185" t="s">
        <v>2370</v>
      </c>
      <c r="T9" s="184" t="s">
        <v>66</v>
      </c>
      <c r="U9" s="185" t="s">
        <v>2370</v>
      </c>
      <c r="V9" s="548" t="s">
        <v>66</v>
      </c>
      <c r="W9" s="549" t="s">
        <v>2370</v>
      </c>
      <c r="X9" s="548" t="s">
        <v>66</v>
      </c>
      <c r="Y9" s="549" t="s">
        <v>2370</v>
      </c>
      <c r="Z9" s="548" t="s">
        <v>66</v>
      </c>
      <c r="AA9" s="549"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448" t="s">
        <v>2370</v>
      </c>
      <c r="AP9" s="397" t="s">
        <v>66</v>
      </c>
      <c r="AQ9" s="185" t="s">
        <v>2370</v>
      </c>
      <c r="AR9" s="184" t="s">
        <v>66</v>
      </c>
      <c r="AS9" s="185" t="s">
        <v>2370</v>
      </c>
      <c r="AT9" s="186" t="s">
        <v>66</v>
      </c>
      <c r="AU9" s="445" t="s">
        <v>2370</v>
      </c>
      <c r="AV9" s="450"/>
    </row>
    <row r="10" spans="1:56" s="6" customFormat="1" ht="52.2" customHeight="1" x14ac:dyDescent="0.25">
      <c r="A10"/>
      <c r="B10" s="422"/>
      <c r="C10" s="243" t="s">
        <v>26</v>
      </c>
      <c r="D10" s="244" t="s">
        <v>76</v>
      </c>
      <c r="E10" s="244" t="s">
        <v>77</v>
      </c>
      <c r="F10" s="42"/>
      <c r="G10" s="42"/>
      <c r="H10" s="245"/>
      <c r="I10" s="423">
        <f>BH699</f>
        <v>4414328.3600000003</v>
      </c>
      <c r="J10" s="399"/>
      <c r="K10" s="400">
        <f>K11+K98+K136+K190+K270+K305+K366+K372+K389+K411+K421+K453+K467+K501+K529+K577+K596+K607+K636+K651</f>
        <v>0</v>
      </c>
      <c r="L10" s="399"/>
      <c r="M10" s="400">
        <f>M11+M98+M136+M190+M270+M305+M366+M372+M389+M411+M421+M453+M467+M501+M529+M577+M596+M607+M636+M651</f>
        <v>0</v>
      </c>
      <c r="N10" s="399"/>
      <c r="O10" s="400">
        <f>O11+O98+O136+O190+O270+O305+O366+O372+O389+O411+O421+O453+O467+O501+O529+O577+O596+O607+O636+O651</f>
        <v>0</v>
      </c>
      <c r="P10" s="399"/>
      <c r="Q10" s="400">
        <f>Q11+Q98+Q136+Q190+Q270+Q305+Q366+Q372+Q389+Q411+Q421+Q453+Q467+Q501+Q529+Q577+Q596+Q607+Q636+Q651</f>
        <v>0</v>
      </c>
      <c r="R10" s="399"/>
      <c r="S10" s="400">
        <f>S11+S98+S136+S190+S270+S305+S366+S372+S389+S411+S421+S453+S467+S501+S529+S577+S596+S607+S636+S651</f>
        <v>0</v>
      </c>
      <c r="T10" s="399"/>
      <c r="U10" s="522">
        <f>U11+U98+U136+U190+U270+U305+U366+U372+U389+U411+U421+U453+U467+U501+U529+U577+U596+U607+U636+U651</f>
        <v>539067.69999999995</v>
      </c>
      <c r="V10" s="564"/>
      <c r="W10" s="565">
        <f>W11+W98+W136+W190+W270+W305+W366+W372+W389+W411+W421+W453+W467+W501+W529+W577+W596+W607+W636+W651</f>
        <v>603321.04</v>
      </c>
      <c r="X10" s="564"/>
      <c r="Y10" s="659">
        <f>Y11+Y98+Y136+Y190+Y270+Y305+Y366+Y372+Y389+Y411+Y421+Y453+Y467+Y501+Y529+Y577+Y596+Y607+Y636+Y651</f>
        <v>786472.64</v>
      </c>
      <c r="Z10" s="564"/>
      <c r="AA10" s="565">
        <f>AA11+AA98+AA136+AA190+AA270+AA305+AA366+AA372+AA389+AA411+AA421+AA453+AA467+AA501+AA529+AA577+AA596+AA607+AA636+AA651</f>
        <v>1391593.9400000002</v>
      </c>
      <c r="AB10" s="399"/>
      <c r="AC10" s="522">
        <f>AC11+AC98+AC136+AC190+AC270+AC305+AC366+AC372+AC389+AC411+AC421+AC453+AC467+AC501+AC529+AC577+AC596+AC607+AC636+AC651</f>
        <v>314933.97000000003</v>
      </c>
      <c r="AD10" s="546"/>
      <c r="AE10" s="660">
        <f>AE11+AE98+AE136+AE190+AE270+AE305+AE366+AE372+AE389+AE411+AE421+AE453+AE467+AE501+AE529+AE577+AE596+AE607+AE636+AE651</f>
        <v>169160.74</v>
      </c>
      <c r="AF10" s="399"/>
      <c r="AG10" s="400">
        <f>AG11+AG98+AG136+AG190+AG270+AG305+AG366+AG372+AG389+AG411+AG421+AG453+AG467+AG501+AG529+AG577+AG596+AG607+AG636+AG651</f>
        <v>0</v>
      </c>
      <c r="AH10" s="399"/>
      <c r="AI10" s="400">
        <f>AI11+AI98+AI136+AI190+AI270+AI305+AI366+AI372+AI389+AI411+AI421+AI453+AI467+AI501+AI529+AI577+AI596+AI607+AI636+AI651</f>
        <v>0</v>
      </c>
      <c r="AJ10" s="399"/>
      <c r="AK10" s="400">
        <f>AK11+AK98+AK136+AK190+AK270+AK305+AK366+AK372+AK389+AK411+AK421+AK453+AK467+AK501+AK529+AK577+AK596+AK607+AK636+AK651</f>
        <v>0</v>
      </c>
      <c r="AL10" s="399"/>
      <c r="AM10" s="400">
        <f>AM11+AM98+AM136+AM190+AM270+AM305+AM366+AM372+AM389+AM411+AM421+AM453+AM467+AM501+AM529+AM577+AM596+AM607+AM636+AM651</f>
        <v>0</v>
      </c>
      <c r="AN10" s="399"/>
      <c r="AO10" s="400">
        <f>AO11+AO98+AO136+AO190+AO270+AO305+AO366+AO372+AO389+AO411+AO421+AO453+AO467+AO501+AO529+AO577+AO596+AO607+AO636+AO651</f>
        <v>0</v>
      </c>
      <c r="AP10" s="399"/>
      <c r="AQ10" s="400">
        <f>AQ11+AQ98+AQ136+AQ190+AQ270+AQ305+AQ366+AQ372+AQ389+AQ411+AQ421+AQ453+AQ467+AQ501+AQ529+AQ577+AQ596+AQ607+AQ636+AQ651</f>
        <v>0</v>
      </c>
      <c r="AR10" s="399"/>
      <c r="AS10" s="522">
        <f>AS11+AS98+AS136+AS190+AS270+AS305+AS366+AS372+AS389+AS411+AS421+AS453+AS467+AS501+AS529+AS577+AS596+AS607+AS636+AS651</f>
        <v>3804550.0244000005</v>
      </c>
      <c r="AT10" s="399"/>
      <c r="AU10" s="522">
        <f>AU11+AU98+AU136+AU190+AU270+AU305+AU366+AU372+AU389+AU411+AU421+AU453+AU467+AU501+AU529+AU577+AU596+AU607+AU636+AU651</f>
        <v>1058113.6356000002</v>
      </c>
      <c r="AV10" s="523">
        <f>AU10/I9</f>
        <v>0.21759959212807498</v>
      </c>
    </row>
    <row r="11" spans="1:56" s="6" customFormat="1" ht="52.2" hidden="1" customHeight="1" thickBot="1" x14ac:dyDescent="0.35">
      <c r="A11"/>
      <c r="B11" s="422"/>
      <c r="C11" s="243" t="s">
        <v>26</v>
      </c>
      <c r="D11" s="247" t="s">
        <v>30</v>
      </c>
      <c r="E11" s="247" t="s">
        <v>79</v>
      </c>
      <c r="F11" s="42"/>
      <c r="G11" s="42"/>
      <c r="H11" s="245"/>
      <c r="I11" s="424">
        <f>BH700</f>
        <v>1249107.52</v>
      </c>
      <c r="J11" s="401"/>
      <c r="K11" s="402">
        <f>K12+K15+K18+K21+K32+K36+K40+K44+K47+K50+K54+K58+K64+K68+K71+K75+K78+K82+K85</f>
        <v>0</v>
      </c>
      <c r="L11" s="401"/>
      <c r="M11" s="402">
        <f>M12+M15+M18+M21+M32+M36+M40+M44+M47+M50+M54+M58+M64+M68+M71+M75+M78+M82+M85</f>
        <v>0</v>
      </c>
      <c r="N11" s="401"/>
      <c r="O11" s="402">
        <f>O12+O15+O18+O21+O32+O36+O40+O44+O47+O50+O54+O58+O64+O68+O71+O75+O78+O82+O85</f>
        <v>0</v>
      </c>
      <c r="P11" s="401"/>
      <c r="Q11" s="402">
        <f>Q12+Q15+Q18+Q21+Q32+Q36+Q40+Q44+Q47+Q50+Q54+Q58+Q64+Q68+Q71+Q75+Q78+Q82+Q85</f>
        <v>0</v>
      </c>
      <c r="R11" s="401"/>
      <c r="S11" s="402">
        <f>S12+S15+S18+S21+S32+S36+S40+S44+S47+S50+S54+S58+S64+S68+S71+S75+S78+S82+S85</f>
        <v>0</v>
      </c>
      <c r="T11" s="401"/>
      <c r="U11" s="402">
        <f>U12+U15+U18+U21+U32+U36+U40+U44+U47+U50+U54+U58+U64+U68+U71+U75+U78+U82+U85</f>
        <v>411790.52</v>
      </c>
      <c r="V11" s="566"/>
      <c r="W11" s="567">
        <f>W12+W15+W18+W21+W32+W36+W40+W44+W47+W50+W54+W58+W64+W68+W71+W75+W78+W82+W85</f>
        <v>520268.49</v>
      </c>
      <c r="X11" s="566"/>
      <c r="Y11" s="567">
        <f>Y12+Y15+Y18+Y21+Y32+Y36+Y40+Y44+Y47+Y50+Y54+Y58+Y64+Y68+Y71+Y75+Y78+Y82+Y85</f>
        <v>58310</v>
      </c>
      <c r="Z11" s="566"/>
      <c r="AA11" s="567">
        <f>AA12+AA15+AA18+AA21+AA32+AA36+AA40+AA44+AA47+AA50+AA54+AA58+AA64+AA68+AA71+AA75+AA78+AA82+AA85</f>
        <v>773</v>
      </c>
      <c r="AB11" s="401"/>
      <c r="AC11" s="402">
        <f>AC12+AC15+AC18+AC21+AC32+AC36+AC40+AC44+AC47+AC50+AC54+AC58+AC64+AC68+AC71+AC75+AC78+AC82+AC85</f>
        <v>3418.79</v>
      </c>
      <c r="AD11" s="401"/>
      <c r="AE11" s="402">
        <f>AE12+AE15+AE18+AE21+AE32+AE36+AE40+AE44+AE47+AE50+AE54+AE58+AE64+AE68+AE71+AE75+AE78+AE82+AE85</f>
        <v>15990</v>
      </c>
      <c r="AF11" s="401"/>
      <c r="AG11" s="402">
        <f>AG12+AG15+AG18+AG21+AG32+AG36+AG40+AG44+AG47+AG50+AG54+AG58+AG64+AG68+AG71+AG75+AG78+AG82+AG85</f>
        <v>0</v>
      </c>
      <c r="AH11" s="401"/>
      <c r="AI11" s="402">
        <f>AI12+AI15+AI18+AI21+AI32+AI36+AI40+AI44+AI47+AI50+AI54+AI58+AI64+AI68+AI71+AI75+AI78+AI82+AI85</f>
        <v>0</v>
      </c>
      <c r="AJ11" s="401"/>
      <c r="AK11" s="402">
        <f>AK12+AK15+AK18+AK21+AK32+AK36+AK40+AK44+AK47+AK50+AK54+AK58+AK64+AK68+AK71+AK75+AK78+AK82+AK85</f>
        <v>0</v>
      </c>
      <c r="AL11" s="401"/>
      <c r="AM11" s="402">
        <f>AM12+AM15+AM18+AM21+AM32+AM36+AM40+AM44+AM47+AM50+AM54+AM58+AM64+AM68+AM71+AM75+AM78+AM82+AM85</f>
        <v>0</v>
      </c>
      <c r="AN11" s="401"/>
      <c r="AO11" s="402">
        <f>AO12+AO15+AO18+AO21+AO32+AO36+AO40+AO44+AO47+AO50+AO54+AO58+AO64+AO68+AO71+AO75+AO78+AO82+AO85</f>
        <v>0</v>
      </c>
      <c r="AP11" s="401"/>
      <c r="AQ11" s="402">
        <f>AQ12+AQ15+AQ18+AQ21+AQ32+AQ36+AQ40+AQ44+AQ47+AQ50+AQ54+AQ58+AQ64+AQ68+AQ71+AQ75+AQ78+AQ82+AQ85</f>
        <v>0</v>
      </c>
      <c r="AR11" s="401"/>
      <c r="AS11" s="402">
        <f>AS12+AS15+AS18+AS21+AS32+AS36+AS40+AS44+AS47+AS50+AS54+AS58+AS64+AS68+AS71+AS75+AS78+AS82+AS85</f>
        <v>1010550.8017999999</v>
      </c>
      <c r="AT11" s="401"/>
      <c r="AU11" s="402">
        <f>AU12+AU15+AU18+AU21+AU32+AU36+AU40+AU44+AU47+AU50+AU54+AU58+AU64+AU68+AU71+AU75+AU78+AU82+AU85</f>
        <v>238556.72019999998</v>
      </c>
      <c r="AV11" s="475">
        <f>AU11/I11</f>
        <v>0.19098173406241281</v>
      </c>
    </row>
    <row r="12" spans="1:56" s="1" customFormat="1" ht="52.2" hidden="1" customHeight="1" x14ac:dyDescent="0.2">
      <c r="A12"/>
      <c r="B12" s="425" t="s">
        <v>30</v>
      </c>
      <c r="C12" s="192" t="s">
        <v>80</v>
      </c>
      <c r="D12" s="193" t="s">
        <v>81</v>
      </c>
      <c r="E12" s="194" t="s">
        <v>82</v>
      </c>
      <c r="F12" s="195" t="s">
        <v>83</v>
      </c>
      <c r="G12" s="196">
        <v>1440</v>
      </c>
      <c r="H12" s="197">
        <v>77.3</v>
      </c>
      <c r="I12" s="426">
        <f>ROUND(H12*G12,2)</f>
        <v>111312</v>
      </c>
      <c r="J12" s="403"/>
      <c r="K12" s="404">
        <f>ROUND(J12*$H12,2)</f>
        <v>0</v>
      </c>
      <c r="L12" s="403"/>
      <c r="M12" s="404">
        <f>ROUND(L12*$H12,2)</f>
        <v>0</v>
      </c>
      <c r="N12" s="403"/>
      <c r="O12" s="404">
        <f>ROUND(N12*$H12,2)</f>
        <v>0</v>
      </c>
      <c r="P12" s="403"/>
      <c r="Q12" s="404">
        <f>ROUND(P12*$H12,2)</f>
        <v>0</v>
      </c>
      <c r="R12" s="403"/>
      <c r="S12" s="404">
        <f>ROUND(R12*$H12,2)</f>
        <v>0</v>
      </c>
      <c r="T12" s="403">
        <v>240</v>
      </c>
      <c r="U12" s="404">
        <f>ROUND(T12*$H12,2)</f>
        <v>18552</v>
      </c>
      <c r="V12" s="568">
        <v>450</v>
      </c>
      <c r="W12" s="569">
        <f>ROUND(V12*$H12,2)</f>
        <v>34785</v>
      </c>
      <c r="X12" s="568">
        <v>700</v>
      </c>
      <c r="Y12" s="569">
        <f>ROUND(X12*$H12,2)</f>
        <v>54110</v>
      </c>
      <c r="Z12" s="568">
        <v>10</v>
      </c>
      <c r="AA12" s="569">
        <f>ROUND(Z12*$H12,2)</f>
        <v>773</v>
      </c>
      <c r="AB12" s="403">
        <v>40</v>
      </c>
      <c r="AC12" s="404">
        <f>ROUND(AB12*$H12,2)</f>
        <v>3092</v>
      </c>
      <c r="AD12" s="403"/>
      <c r="AE12" s="404">
        <f>ROUND(AD12*$H12,2)</f>
        <v>0</v>
      </c>
      <c r="AF12" s="403"/>
      <c r="AG12" s="404">
        <f>ROUND(AF12*$H12,2)</f>
        <v>0</v>
      </c>
      <c r="AH12" s="403"/>
      <c r="AI12" s="404">
        <f>ROUND(AH12*$H12,2)</f>
        <v>0</v>
      </c>
      <c r="AJ12" s="403"/>
      <c r="AK12" s="404">
        <f>ROUND(AJ12*$H12,2)</f>
        <v>0</v>
      </c>
      <c r="AL12" s="403"/>
      <c r="AM12" s="404">
        <f>ROUND(AL12*$H12,2)</f>
        <v>0</v>
      </c>
      <c r="AN12" s="403"/>
      <c r="AO12" s="404">
        <f>ROUND(AN12*$H12,2)</f>
        <v>0</v>
      </c>
      <c r="AP12" s="403"/>
      <c r="AQ12" s="404">
        <f>ROUND(AP12*$H12,2)</f>
        <v>0</v>
      </c>
      <c r="AR12" s="403">
        <f>SUM(J12,L12,N12,P12,R12,T12,V12,X12,Z12,AB12,AD12,AF12,AH12,AJ12,AL12,AN12,AP12)</f>
        <v>1440</v>
      </c>
      <c r="AS12" s="404">
        <f>AR12*$H12</f>
        <v>111312</v>
      </c>
      <c r="AT12" s="403">
        <f>$G12-AR12</f>
        <v>0</v>
      </c>
      <c r="AU12" s="404">
        <f>AT12*$H12</f>
        <v>0</v>
      </c>
      <c r="AV12" s="495">
        <f>AU12/I12</f>
        <v>0</v>
      </c>
      <c r="AW12" s="4"/>
      <c r="AX12" s="4"/>
      <c r="AY12"/>
      <c r="AZ12"/>
      <c r="BA12"/>
      <c r="BB12"/>
      <c r="BC12"/>
      <c r="BD12"/>
    </row>
    <row r="13" spans="1:56" s="1" customFormat="1" ht="52.2" hidden="1" customHeight="1" x14ac:dyDescent="0.2">
      <c r="A13"/>
      <c r="B13" s="427"/>
      <c r="C13" s="250" t="s">
        <v>86</v>
      </c>
      <c r="D13" s="23"/>
      <c r="E13" s="251" t="s">
        <v>87</v>
      </c>
      <c r="F13" s="23"/>
      <c r="G13" s="23"/>
      <c r="H13" s="230"/>
      <c r="I13" s="420"/>
      <c r="J13" s="405"/>
      <c r="K13" s="406"/>
      <c r="L13" s="405"/>
      <c r="M13" s="406"/>
      <c r="N13" s="405"/>
      <c r="O13" s="406"/>
      <c r="P13" s="405"/>
      <c r="Q13" s="406"/>
      <c r="R13" s="405"/>
      <c r="S13" s="406"/>
      <c r="T13" s="405"/>
      <c r="U13" s="406"/>
      <c r="V13" s="570"/>
      <c r="W13" s="571"/>
      <c r="X13" s="570"/>
      <c r="Y13" s="571"/>
      <c r="Z13" s="570"/>
      <c r="AA13" s="571"/>
      <c r="AB13" s="405"/>
      <c r="AC13" s="406"/>
      <c r="AD13" s="405"/>
      <c r="AE13" s="406"/>
      <c r="AF13" s="405"/>
      <c r="AG13" s="406"/>
      <c r="AH13" s="405"/>
      <c r="AI13" s="406"/>
      <c r="AJ13" s="405"/>
      <c r="AK13" s="406"/>
      <c r="AL13" s="405"/>
      <c r="AM13" s="406"/>
      <c r="AN13" s="405"/>
      <c r="AO13" s="406"/>
      <c r="AP13" s="405"/>
      <c r="AQ13" s="406"/>
      <c r="AR13" s="405"/>
      <c r="AS13" s="406"/>
      <c r="AT13" s="405"/>
      <c r="AU13" s="406"/>
      <c r="AV13" s="476"/>
      <c r="AY13"/>
      <c r="AZ13"/>
      <c r="BA13"/>
      <c r="BB13"/>
      <c r="BC13"/>
      <c r="BD13"/>
    </row>
    <row r="14" spans="1:56" s="7" customFormat="1" ht="52.2" hidden="1" customHeight="1" x14ac:dyDescent="0.2">
      <c r="A14"/>
      <c r="B14" s="428"/>
      <c r="C14" s="250" t="s">
        <v>88</v>
      </c>
      <c r="D14" s="253" t="s">
        <v>5</v>
      </c>
      <c r="E14" s="254" t="s">
        <v>89</v>
      </c>
      <c r="F14" s="63"/>
      <c r="G14" s="255">
        <v>1440</v>
      </c>
      <c r="H14" s="256"/>
      <c r="I14" s="429"/>
      <c r="J14" s="407"/>
      <c r="K14" s="408"/>
      <c r="L14" s="407"/>
      <c r="M14" s="408"/>
      <c r="N14" s="407"/>
      <c r="O14" s="408"/>
      <c r="P14" s="407"/>
      <c r="Q14" s="408"/>
      <c r="R14" s="407"/>
      <c r="S14" s="408"/>
      <c r="T14" s="407"/>
      <c r="U14" s="408"/>
      <c r="V14" s="572"/>
      <c r="W14" s="573"/>
      <c r="X14" s="572"/>
      <c r="Y14" s="573"/>
      <c r="Z14" s="572"/>
      <c r="AA14" s="573"/>
      <c r="AB14" s="407"/>
      <c r="AC14" s="408"/>
      <c r="AD14" s="407"/>
      <c r="AE14" s="408"/>
      <c r="AF14" s="407"/>
      <c r="AG14" s="408"/>
      <c r="AH14" s="407"/>
      <c r="AI14" s="408"/>
      <c r="AJ14" s="407"/>
      <c r="AK14" s="408"/>
      <c r="AL14" s="407"/>
      <c r="AM14" s="408"/>
      <c r="AN14" s="407"/>
      <c r="AO14" s="408"/>
      <c r="AP14" s="407"/>
      <c r="AQ14" s="408"/>
      <c r="AR14" s="407"/>
      <c r="AS14" s="408"/>
      <c r="AT14" s="407"/>
      <c r="AU14" s="408"/>
      <c r="AV14" s="477"/>
    </row>
    <row r="15" spans="1:56" s="1" customFormat="1" ht="52.2" hidden="1" customHeight="1" x14ac:dyDescent="0.2">
      <c r="A15"/>
      <c r="B15" s="425" t="s">
        <v>31</v>
      </c>
      <c r="C15" s="192" t="s">
        <v>80</v>
      </c>
      <c r="D15" s="193" t="s">
        <v>90</v>
      </c>
      <c r="E15" s="194" t="s">
        <v>91</v>
      </c>
      <c r="F15" s="195" t="s">
        <v>92</v>
      </c>
      <c r="G15" s="196">
        <v>60</v>
      </c>
      <c r="H15" s="197">
        <v>150</v>
      </c>
      <c r="I15" s="426">
        <f>ROUND(H15*G15,2)</f>
        <v>9000</v>
      </c>
      <c r="J15" s="409"/>
      <c r="K15" s="410">
        <f>ROUND(J15*$H15,2)</f>
        <v>0</v>
      </c>
      <c r="L15" s="409"/>
      <c r="M15" s="410">
        <f>ROUND(L15*$H15,2)</f>
        <v>0</v>
      </c>
      <c r="N15" s="409"/>
      <c r="O15" s="410">
        <f>ROUND(N15*$H15,2)</f>
        <v>0</v>
      </c>
      <c r="P15" s="409"/>
      <c r="Q15" s="410">
        <f>ROUND(P15*$H15,2)</f>
        <v>0</v>
      </c>
      <c r="R15" s="409"/>
      <c r="S15" s="410">
        <f>ROUND(R15*$H15,2)</f>
        <v>0</v>
      </c>
      <c r="T15" s="409">
        <v>10</v>
      </c>
      <c r="U15" s="410">
        <f>ROUND(T15*$H15,2)</f>
        <v>1500</v>
      </c>
      <c r="V15" s="574">
        <v>20</v>
      </c>
      <c r="W15" s="575">
        <f>ROUND(V15*$H15,2)</f>
        <v>3000</v>
      </c>
      <c r="X15" s="574">
        <v>28</v>
      </c>
      <c r="Y15" s="575">
        <f>ROUND(X15*$H15,2)</f>
        <v>4200</v>
      </c>
      <c r="Z15" s="574"/>
      <c r="AA15" s="575">
        <f>ROUND(Z15*$H15,2)</f>
        <v>0</v>
      </c>
      <c r="AB15" s="409">
        <v>2</v>
      </c>
      <c r="AC15" s="410">
        <f>ROUND(AB15*$H15,2)</f>
        <v>300</v>
      </c>
      <c r="AD15" s="409"/>
      <c r="AE15" s="410">
        <f>ROUND(AD15*$H15,2)</f>
        <v>0</v>
      </c>
      <c r="AF15" s="409"/>
      <c r="AG15" s="410">
        <f>ROUND(AF15*$H15,2)</f>
        <v>0</v>
      </c>
      <c r="AH15" s="409"/>
      <c r="AI15" s="410">
        <f>ROUND(AH15*$H15,2)</f>
        <v>0</v>
      </c>
      <c r="AJ15" s="409"/>
      <c r="AK15" s="410">
        <f>ROUND(AJ15*$H15,2)</f>
        <v>0</v>
      </c>
      <c r="AL15" s="409"/>
      <c r="AM15" s="410">
        <f>ROUND(AL15*$H15,2)</f>
        <v>0</v>
      </c>
      <c r="AN15" s="409"/>
      <c r="AO15" s="410">
        <f>ROUND(AN15*$H15,2)</f>
        <v>0</v>
      </c>
      <c r="AP15" s="409"/>
      <c r="AQ15" s="410">
        <f>ROUND(AP15*$H15,2)</f>
        <v>0</v>
      </c>
      <c r="AR15" s="409">
        <f>SUM(J15,L15,N15,P15,R15,T15,V15,X15,Z15,AB15,AD15,AF15,AH15,AJ15,AL15,AN15,AP15)</f>
        <v>60</v>
      </c>
      <c r="AS15" s="410">
        <f>AR15*$H15</f>
        <v>9000</v>
      </c>
      <c r="AT15" s="409">
        <f>$G15-AR15</f>
        <v>0</v>
      </c>
      <c r="AU15" s="410">
        <f>AT15*$H15</f>
        <v>0</v>
      </c>
      <c r="AV15" s="478">
        <f>AU15/I15</f>
        <v>0</v>
      </c>
      <c r="AW15" s="4"/>
      <c r="AX15" s="4"/>
      <c r="AY15" s="4"/>
      <c r="AZ15" s="4"/>
    </row>
    <row r="16" spans="1:56" s="1" customFormat="1" ht="52.2" hidden="1" customHeight="1" x14ac:dyDescent="0.2">
      <c r="A16"/>
      <c r="B16" s="427"/>
      <c r="C16" s="250" t="s">
        <v>86</v>
      </c>
      <c r="D16" s="23"/>
      <c r="E16" s="251" t="s">
        <v>94</v>
      </c>
      <c r="F16" s="23"/>
      <c r="G16" s="23"/>
      <c r="H16" s="230"/>
      <c r="I16" s="420"/>
      <c r="J16" s="405"/>
      <c r="K16" s="406"/>
      <c r="L16" s="405"/>
      <c r="M16" s="406"/>
      <c r="N16" s="405"/>
      <c r="O16" s="406"/>
      <c r="P16" s="405"/>
      <c r="Q16" s="406"/>
      <c r="R16" s="405"/>
      <c r="S16" s="406"/>
      <c r="T16" s="405"/>
      <c r="U16" s="406"/>
      <c r="V16" s="570"/>
      <c r="W16" s="571"/>
      <c r="X16" s="570"/>
      <c r="Y16" s="571"/>
      <c r="Z16" s="570"/>
      <c r="AA16" s="571"/>
      <c r="AB16" s="405"/>
      <c r="AC16" s="406"/>
      <c r="AD16" s="405"/>
      <c r="AE16" s="406"/>
      <c r="AF16" s="405"/>
      <c r="AG16" s="406"/>
      <c r="AH16" s="405"/>
      <c r="AI16" s="406"/>
      <c r="AJ16" s="405"/>
      <c r="AK16" s="406"/>
      <c r="AL16" s="405"/>
      <c r="AM16" s="406"/>
      <c r="AN16" s="405"/>
      <c r="AO16" s="406"/>
      <c r="AP16" s="405"/>
      <c r="AQ16" s="406"/>
      <c r="AR16" s="405"/>
      <c r="AS16" s="406"/>
      <c r="AT16" s="405"/>
      <c r="AU16" s="406"/>
      <c r="AV16" s="476"/>
    </row>
    <row r="17" spans="1:52" s="7" customFormat="1" ht="52.2" hidden="1" customHeight="1" x14ac:dyDescent="0.2">
      <c r="A17"/>
      <c r="B17" s="428"/>
      <c r="C17" s="250" t="s">
        <v>88</v>
      </c>
      <c r="D17" s="253" t="s">
        <v>5</v>
      </c>
      <c r="E17" s="254" t="s">
        <v>95</v>
      </c>
      <c r="F17" s="63"/>
      <c r="G17" s="255">
        <v>60</v>
      </c>
      <c r="H17" s="256"/>
      <c r="I17" s="429"/>
      <c r="J17" s="407"/>
      <c r="K17" s="408"/>
      <c r="L17" s="407"/>
      <c r="M17" s="408"/>
      <c r="N17" s="407"/>
      <c r="O17" s="408"/>
      <c r="P17" s="407"/>
      <c r="Q17" s="408"/>
      <c r="R17" s="407"/>
      <c r="S17" s="408"/>
      <c r="T17" s="407"/>
      <c r="U17" s="408"/>
      <c r="V17" s="572"/>
      <c r="W17" s="573"/>
      <c r="X17" s="572"/>
      <c r="Y17" s="573"/>
      <c r="Z17" s="572"/>
      <c r="AA17" s="573"/>
      <c r="AB17" s="407"/>
      <c r="AC17" s="408"/>
      <c r="AD17" s="407"/>
      <c r="AE17" s="408"/>
      <c r="AF17" s="407"/>
      <c r="AG17" s="408"/>
      <c r="AH17" s="407"/>
      <c r="AI17" s="408"/>
      <c r="AJ17" s="407"/>
      <c r="AK17" s="408"/>
      <c r="AL17" s="407"/>
      <c r="AM17" s="408"/>
      <c r="AN17" s="407"/>
      <c r="AO17" s="408"/>
      <c r="AP17" s="407"/>
      <c r="AQ17" s="408"/>
      <c r="AR17" s="407"/>
      <c r="AS17" s="408"/>
      <c r="AT17" s="407"/>
      <c r="AU17" s="408"/>
      <c r="AV17" s="477"/>
    </row>
    <row r="18" spans="1:52" s="1" customFormat="1" ht="52.2" hidden="1" customHeight="1" x14ac:dyDescent="0.2">
      <c r="A18"/>
      <c r="B18" s="425" t="s">
        <v>34</v>
      </c>
      <c r="C18" s="192" t="s">
        <v>80</v>
      </c>
      <c r="D18" s="193" t="s">
        <v>96</v>
      </c>
      <c r="E18" s="194" t="s">
        <v>97</v>
      </c>
      <c r="F18" s="195" t="s">
        <v>98</v>
      </c>
      <c r="G18" s="196">
        <v>46.46</v>
      </c>
      <c r="H18" s="197">
        <v>58.4</v>
      </c>
      <c r="I18" s="426">
        <f>ROUND(H18*G18,2)</f>
        <v>2713.26</v>
      </c>
      <c r="J18" s="409"/>
      <c r="K18" s="410">
        <f>ROUND(J18*$H18,2)</f>
        <v>0</v>
      </c>
      <c r="L18" s="409"/>
      <c r="M18" s="410">
        <f>ROUND(L18*$H18,2)</f>
        <v>0</v>
      </c>
      <c r="N18" s="409"/>
      <c r="O18" s="410">
        <f>ROUND(N18*$H18,2)</f>
        <v>0</v>
      </c>
      <c r="P18" s="409"/>
      <c r="Q18" s="410">
        <f>ROUND(P18*$H18,2)</f>
        <v>0</v>
      </c>
      <c r="R18" s="409"/>
      <c r="S18" s="410">
        <f>ROUND(R18*$H18,2)</f>
        <v>0</v>
      </c>
      <c r="T18" s="409">
        <f>G18</f>
        <v>46.46</v>
      </c>
      <c r="U18" s="410">
        <f>ROUND(T18*$H18,2)</f>
        <v>2713.26</v>
      </c>
      <c r="V18" s="574"/>
      <c r="W18" s="575">
        <f>ROUND(V18*$H18,2)</f>
        <v>0</v>
      </c>
      <c r="X18" s="574"/>
      <c r="Y18" s="575">
        <f>ROUND(X18*$H18,2)</f>
        <v>0</v>
      </c>
      <c r="Z18" s="574"/>
      <c r="AA18" s="575">
        <f>ROUND(Z18*$H18,2)</f>
        <v>0</v>
      </c>
      <c r="AB18" s="409"/>
      <c r="AC18" s="410">
        <f>ROUND(AB18*$H18,2)</f>
        <v>0</v>
      </c>
      <c r="AD18" s="409"/>
      <c r="AE18" s="410">
        <f>ROUND(AD18*$H18,2)</f>
        <v>0</v>
      </c>
      <c r="AF18" s="409"/>
      <c r="AG18" s="410">
        <f>ROUND(AF18*$H18,2)</f>
        <v>0</v>
      </c>
      <c r="AH18" s="409"/>
      <c r="AI18" s="410">
        <f>ROUND(AH18*$H18,2)</f>
        <v>0</v>
      </c>
      <c r="AJ18" s="409"/>
      <c r="AK18" s="410">
        <f>ROUND(AJ18*$H18,2)</f>
        <v>0</v>
      </c>
      <c r="AL18" s="409"/>
      <c r="AM18" s="410">
        <f>ROUND(AL18*$H18,2)</f>
        <v>0</v>
      </c>
      <c r="AN18" s="409"/>
      <c r="AO18" s="410">
        <f>ROUND(AN18*$H18,2)</f>
        <v>0</v>
      </c>
      <c r="AP18" s="409"/>
      <c r="AQ18" s="410">
        <f>ROUND(AP18*$H18,2)</f>
        <v>0</v>
      </c>
      <c r="AR18" s="409">
        <f>SUM(J18,L18,N18,P18,R18,T18,V18,X18,Z18,AB18,AD18,AF18,AH18,AJ18,AL18,AN18,AP18)</f>
        <v>46.46</v>
      </c>
      <c r="AS18" s="410">
        <f>AR18*$H18</f>
        <v>2713.2640000000001</v>
      </c>
      <c r="AT18" s="409">
        <f>$G18-AR18</f>
        <v>0</v>
      </c>
      <c r="AU18" s="410">
        <f>AT18*$H18</f>
        <v>0</v>
      </c>
      <c r="AV18" s="478">
        <f>AU18/I18</f>
        <v>0</v>
      </c>
      <c r="AW18" s="4"/>
      <c r="AX18" s="4"/>
      <c r="AY18" s="4"/>
      <c r="AZ18" s="4"/>
    </row>
    <row r="19" spans="1:52" s="1" customFormat="1" ht="52.2" hidden="1" customHeight="1" x14ac:dyDescent="0.2">
      <c r="A19"/>
      <c r="B19" s="427"/>
      <c r="C19" s="250" t="s">
        <v>86</v>
      </c>
      <c r="D19" s="23"/>
      <c r="E19" s="251" t="s">
        <v>100</v>
      </c>
      <c r="F19" s="23"/>
      <c r="G19" s="23"/>
      <c r="H19" s="230"/>
      <c r="I19" s="420"/>
      <c r="J19" s="405"/>
      <c r="K19" s="406"/>
      <c r="L19" s="405"/>
      <c r="M19" s="406"/>
      <c r="N19" s="405"/>
      <c r="O19" s="406"/>
      <c r="P19" s="405"/>
      <c r="Q19" s="406"/>
      <c r="R19" s="405"/>
      <c r="S19" s="406"/>
      <c r="T19" s="405"/>
      <c r="U19" s="406"/>
      <c r="V19" s="570"/>
      <c r="W19" s="571"/>
      <c r="X19" s="570"/>
      <c r="Y19" s="571"/>
      <c r="Z19" s="570"/>
      <c r="AA19" s="571"/>
      <c r="AB19" s="405"/>
      <c r="AC19" s="406"/>
      <c r="AD19" s="405"/>
      <c r="AE19" s="406"/>
      <c r="AF19" s="405"/>
      <c r="AG19" s="406"/>
      <c r="AH19" s="405"/>
      <c r="AI19" s="406"/>
      <c r="AJ19" s="405"/>
      <c r="AK19" s="406"/>
      <c r="AL19" s="405"/>
      <c r="AM19" s="406"/>
      <c r="AN19" s="405"/>
      <c r="AO19" s="406"/>
      <c r="AP19" s="405"/>
      <c r="AQ19" s="406"/>
      <c r="AR19" s="405"/>
      <c r="AS19" s="406"/>
      <c r="AT19" s="405"/>
      <c r="AU19" s="406"/>
      <c r="AV19" s="476"/>
    </row>
    <row r="20" spans="1:52" s="7" customFormat="1" ht="52.2" hidden="1" customHeight="1" x14ac:dyDescent="0.2">
      <c r="A20"/>
      <c r="B20" s="428"/>
      <c r="C20" s="250" t="s">
        <v>88</v>
      </c>
      <c r="D20" s="253" t="s">
        <v>5</v>
      </c>
      <c r="E20" s="254" t="s">
        <v>101</v>
      </c>
      <c r="F20" s="63"/>
      <c r="G20" s="255">
        <v>46.46</v>
      </c>
      <c r="H20" s="256"/>
      <c r="I20" s="429"/>
      <c r="J20" s="407"/>
      <c r="K20" s="408"/>
      <c r="L20" s="407"/>
      <c r="M20" s="408"/>
      <c r="N20" s="407"/>
      <c r="O20" s="408"/>
      <c r="P20" s="407"/>
      <c r="Q20" s="408"/>
      <c r="R20" s="407"/>
      <c r="S20" s="408"/>
      <c r="T20" s="407"/>
      <c r="U20" s="408"/>
      <c r="V20" s="572"/>
      <c r="W20" s="573"/>
      <c r="X20" s="572"/>
      <c r="Y20" s="573"/>
      <c r="Z20" s="572"/>
      <c r="AA20" s="573"/>
      <c r="AB20" s="407"/>
      <c r="AC20" s="408"/>
      <c r="AD20" s="407"/>
      <c r="AE20" s="408"/>
      <c r="AF20" s="407"/>
      <c r="AG20" s="408"/>
      <c r="AH20" s="407"/>
      <c r="AI20" s="408"/>
      <c r="AJ20" s="407"/>
      <c r="AK20" s="408"/>
      <c r="AL20" s="407"/>
      <c r="AM20" s="408"/>
      <c r="AN20" s="407"/>
      <c r="AO20" s="408"/>
      <c r="AP20" s="407"/>
      <c r="AQ20" s="408"/>
      <c r="AR20" s="407"/>
      <c r="AS20" s="408"/>
      <c r="AT20" s="407"/>
      <c r="AU20" s="408"/>
      <c r="AV20" s="477"/>
    </row>
    <row r="21" spans="1:52" s="1" customFormat="1" ht="52.2" hidden="1" customHeight="1" x14ac:dyDescent="0.2">
      <c r="A21"/>
      <c r="B21" s="425" t="s">
        <v>84</v>
      </c>
      <c r="C21" s="192" t="s">
        <v>80</v>
      </c>
      <c r="D21" s="193" t="s">
        <v>102</v>
      </c>
      <c r="E21" s="194" t="s">
        <v>103</v>
      </c>
      <c r="F21" s="195" t="s">
        <v>98</v>
      </c>
      <c r="G21" s="196">
        <v>210.11</v>
      </c>
      <c r="H21" s="197">
        <v>156.19999999999999</v>
      </c>
      <c r="I21" s="426">
        <f>ROUND(H21*G21,2)</f>
        <v>32819.18</v>
      </c>
      <c r="J21" s="409"/>
      <c r="K21" s="410">
        <f>ROUND(J21*$H21,2)</f>
        <v>0</v>
      </c>
      <c r="L21" s="409"/>
      <c r="M21" s="410">
        <f>ROUND(L21*$H21,2)</f>
        <v>0</v>
      </c>
      <c r="N21" s="409"/>
      <c r="O21" s="410">
        <f>ROUND(N21*$H21,2)</f>
        <v>0</v>
      </c>
      <c r="P21" s="409"/>
      <c r="Q21" s="410">
        <f>ROUND(P21*$H21,2)</f>
        <v>0</v>
      </c>
      <c r="R21" s="409"/>
      <c r="S21" s="410">
        <f>ROUND(R21*$H21,2)</f>
        <v>0</v>
      </c>
      <c r="T21" s="409">
        <f>G21</f>
        <v>210.11</v>
      </c>
      <c r="U21" s="410">
        <f>ROUND(T21*$H21,2)</f>
        <v>32819.18</v>
      </c>
      <c r="V21" s="574"/>
      <c r="W21" s="575">
        <f>ROUND(V21*$H21,2)</f>
        <v>0</v>
      </c>
      <c r="X21" s="574"/>
      <c r="Y21" s="575">
        <f>ROUND(X21*$H21,2)</f>
        <v>0</v>
      </c>
      <c r="Z21" s="574"/>
      <c r="AA21" s="575">
        <f>ROUND(Z21*$H21,2)</f>
        <v>0</v>
      </c>
      <c r="AB21" s="409"/>
      <c r="AC21" s="410">
        <f>ROUND(AB21*$H21,2)</f>
        <v>0</v>
      </c>
      <c r="AD21" s="409"/>
      <c r="AE21" s="410">
        <f>ROUND(AD21*$H21,2)</f>
        <v>0</v>
      </c>
      <c r="AF21" s="409"/>
      <c r="AG21" s="410">
        <f>ROUND(AF21*$H21,2)</f>
        <v>0</v>
      </c>
      <c r="AH21" s="409"/>
      <c r="AI21" s="410">
        <f>ROUND(AH21*$H21,2)</f>
        <v>0</v>
      </c>
      <c r="AJ21" s="409"/>
      <c r="AK21" s="410">
        <f>ROUND(AJ21*$H21,2)</f>
        <v>0</v>
      </c>
      <c r="AL21" s="409"/>
      <c r="AM21" s="410">
        <f>ROUND(AL21*$H21,2)</f>
        <v>0</v>
      </c>
      <c r="AN21" s="409"/>
      <c r="AO21" s="410">
        <f>ROUND(AN21*$H21,2)</f>
        <v>0</v>
      </c>
      <c r="AP21" s="409"/>
      <c r="AQ21" s="410">
        <f>ROUND(AP21*$H21,2)</f>
        <v>0</v>
      </c>
      <c r="AR21" s="409">
        <f>SUM(J21,L21,N21,P21,R21,T21,V21,X21,Z21,AB21,AD21,AF21,AH21,AJ21,AL21,AN21,AP21)</f>
        <v>210.11</v>
      </c>
      <c r="AS21" s="410">
        <f>AR21*$H21</f>
        <v>32819.182000000001</v>
      </c>
      <c r="AT21" s="409">
        <f>$G21-AR21</f>
        <v>0</v>
      </c>
      <c r="AU21" s="410">
        <f>AT21*$H21</f>
        <v>0</v>
      </c>
      <c r="AV21" s="478">
        <f>AU21/I21</f>
        <v>0</v>
      </c>
      <c r="AW21" s="4"/>
      <c r="AX21" s="4"/>
      <c r="AY21" s="4"/>
      <c r="AZ21" s="4"/>
    </row>
    <row r="22" spans="1:52" s="1" customFormat="1" ht="52.2" hidden="1" customHeight="1" x14ac:dyDescent="0.2">
      <c r="A22"/>
      <c r="B22" s="427"/>
      <c r="C22" s="250" t="s">
        <v>86</v>
      </c>
      <c r="D22" s="23"/>
      <c r="E22" s="251" t="s">
        <v>105</v>
      </c>
      <c r="F22" s="23"/>
      <c r="G22" s="23"/>
      <c r="H22" s="230"/>
      <c r="I22" s="420"/>
      <c r="J22" s="405"/>
      <c r="K22" s="406"/>
      <c r="L22" s="405"/>
      <c r="M22" s="406"/>
      <c r="N22" s="405"/>
      <c r="O22" s="406"/>
      <c r="P22" s="405"/>
      <c r="Q22" s="406"/>
      <c r="R22" s="405"/>
      <c r="S22" s="406"/>
      <c r="T22" s="405"/>
      <c r="U22" s="406"/>
      <c r="V22" s="570"/>
      <c r="W22" s="571"/>
      <c r="X22" s="570"/>
      <c r="Y22" s="571"/>
      <c r="Z22" s="570"/>
      <c r="AA22" s="571"/>
      <c r="AB22" s="405"/>
      <c r="AC22" s="406"/>
      <c r="AD22" s="405"/>
      <c r="AE22" s="406"/>
      <c r="AF22" s="405"/>
      <c r="AG22" s="406"/>
      <c r="AH22" s="405"/>
      <c r="AI22" s="406"/>
      <c r="AJ22" s="405"/>
      <c r="AK22" s="406"/>
      <c r="AL22" s="405"/>
      <c r="AM22" s="406"/>
      <c r="AN22" s="405"/>
      <c r="AO22" s="406"/>
      <c r="AP22" s="405"/>
      <c r="AQ22" s="406"/>
      <c r="AR22" s="405"/>
      <c r="AS22" s="406"/>
      <c r="AT22" s="405"/>
      <c r="AU22" s="406"/>
      <c r="AV22" s="476"/>
    </row>
    <row r="23" spans="1:52" s="8" customFormat="1" ht="52.2" hidden="1" customHeight="1" x14ac:dyDescent="0.2">
      <c r="A23"/>
      <c r="B23" s="430"/>
      <c r="C23" s="250" t="s">
        <v>88</v>
      </c>
      <c r="D23" s="259" t="s">
        <v>5</v>
      </c>
      <c r="E23" s="260" t="s">
        <v>106</v>
      </c>
      <c r="F23" s="67"/>
      <c r="G23" s="259" t="s">
        <v>5</v>
      </c>
      <c r="H23" s="261"/>
      <c r="I23" s="431"/>
      <c r="J23" s="411"/>
      <c r="K23" s="412"/>
      <c r="L23" s="411"/>
      <c r="M23" s="412"/>
      <c r="N23" s="411"/>
      <c r="O23" s="412"/>
      <c r="P23" s="411"/>
      <c r="Q23" s="412"/>
      <c r="R23" s="411"/>
      <c r="S23" s="412"/>
      <c r="T23" s="411"/>
      <c r="U23" s="412"/>
      <c r="V23" s="576"/>
      <c r="W23" s="577"/>
      <c r="X23" s="576"/>
      <c r="Y23" s="577"/>
      <c r="Z23" s="576"/>
      <c r="AA23" s="577"/>
      <c r="AB23" s="411"/>
      <c r="AC23" s="412"/>
      <c r="AD23" s="411"/>
      <c r="AE23" s="412"/>
      <c r="AF23" s="411"/>
      <c r="AG23" s="412"/>
      <c r="AH23" s="411"/>
      <c r="AI23" s="412"/>
      <c r="AJ23" s="411"/>
      <c r="AK23" s="412"/>
      <c r="AL23" s="411"/>
      <c r="AM23" s="412"/>
      <c r="AN23" s="411"/>
      <c r="AO23" s="412"/>
      <c r="AP23" s="411"/>
      <c r="AQ23" s="412"/>
      <c r="AR23" s="411"/>
      <c r="AS23" s="412"/>
      <c r="AT23" s="411"/>
      <c r="AU23" s="412"/>
      <c r="AV23" s="479"/>
    </row>
    <row r="24" spans="1:52" s="7" customFormat="1" ht="52.2" hidden="1" customHeight="1" x14ac:dyDescent="0.2">
      <c r="A24"/>
      <c r="B24" s="428"/>
      <c r="C24" s="250" t="s">
        <v>88</v>
      </c>
      <c r="D24" s="253" t="s">
        <v>5</v>
      </c>
      <c r="E24" s="254" t="s">
        <v>107</v>
      </c>
      <c r="F24" s="63"/>
      <c r="G24" s="255">
        <v>618.92999999999995</v>
      </c>
      <c r="H24" s="256"/>
      <c r="I24" s="429"/>
      <c r="J24" s="407"/>
      <c r="K24" s="408"/>
      <c r="L24" s="407"/>
      <c r="M24" s="408"/>
      <c r="N24" s="407"/>
      <c r="O24" s="408"/>
      <c r="P24" s="407"/>
      <c r="Q24" s="408"/>
      <c r="R24" s="407"/>
      <c r="S24" s="408"/>
      <c r="T24" s="407"/>
      <c r="U24" s="408"/>
      <c r="V24" s="572"/>
      <c r="W24" s="573"/>
      <c r="X24" s="572"/>
      <c r="Y24" s="573"/>
      <c r="Z24" s="572"/>
      <c r="AA24" s="573"/>
      <c r="AB24" s="407"/>
      <c r="AC24" s="408"/>
      <c r="AD24" s="407"/>
      <c r="AE24" s="408"/>
      <c r="AF24" s="407"/>
      <c r="AG24" s="408"/>
      <c r="AH24" s="407"/>
      <c r="AI24" s="408"/>
      <c r="AJ24" s="407"/>
      <c r="AK24" s="408"/>
      <c r="AL24" s="407"/>
      <c r="AM24" s="408"/>
      <c r="AN24" s="407"/>
      <c r="AO24" s="408"/>
      <c r="AP24" s="407"/>
      <c r="AQ24" s="408"/>
      <c r="AR24" s="407"/>
      <c r="AS24" s="408"/>
      <c r="AT24" s="407"/>
      <c r="AU24" s="408"/>
      <c r="AV24" s="477"/>
    </row>
    <row r="25" spans="1:52" s="7" customFormat="1" ht="52.2" hidden="1" customHeight="1" x14ac:dyDescent="0.2">
      <c r="A25"/>
      <c r="B25" s="428"/>
      <c r="C25" s="250" t="s">
        <v>88</v>
      </c>
      <c r="D25" s="253" t="s">
        <v>5</v>
      </c>
      <c r="E25" s="254" t="s">
        <v>108</v>
      </c>
      <c r="F25" s="63"/>
      <c r="G25" s="255">
        <v>3.62</v>
      </c>
      <c r="H25" s="256"/>
      <c r="I25" s="429"/>
      <c r="J25" s="407"/>
      <c r="K25" s="408"/>
      <c r="L25" s="407"/>
      <c r="M25" s="408"/>
      <c r="N25" s="407"/>
      <c r="O25" s="408"/>
      <c r="P25" s="407"/>
      <c r="Q25" s="408"/>
      <c r="R25" s="407"/>
      <c r="S25" s="408"/>
      <c r="T25" s="407"/>
      <c r="U25" s="408"/>
      <c r="V25" s="572"/>
      <c r="W25" s="573"/>
      <c r="X25" s="572"/>
      <c r="Y25" s="573"/>
      <c r="Z25" s="572"/>
      <c r="AA25" s="573"/>
      <c r="AB25" s="407"/>
      <c r="AC25" s="408"/>
      <c r="AD25" s="407"/>
      <c r="AE25" s="408"/>
      <c r="AF25" s="407"/>
      <c r="AG25" s="408"/>
      <c r="AH25" s="407"/>
      <c r="AI25" s="408"/>
      <c r="AJ25" s="407"/>
      <c r="AK25" s="408"/>
      <c r="AL25" s="407"/>
      <c r="AM25" s="408"/>
      <c r="AN25" s="407"/>
      <c r="AO25" s="408"/>
      <c r="AP25" s="407"/>
      <c r="AQ25" s="408"/>
      <c r="AR25" s="407"/>
      <c r="AS25" s="408"/>
      <c r="AT25" s="407"/>
      <c r="AU25" s="408"/>
      <c r="AV25" s="477"/>
    </row>
    <row r="26" spans="1:52" s="7" customFormat="1" ht="52.2" hidden="1" customHeight="1" x14ac:dyDescent="0.2">
      <c r="A26"/>
      <c r="B26" s="428"/>
      <c r="C26" s="250" t="s">
        <v>88</v>
      </c>
      <c r="D26" s="253" t="s">
        <v>5</v>
      </c>
      <c r="E26" s="254" t="s">
        <v>109</v>
      </c>
      <c r="F26" s="63"/>
      <c r="G26" s="255">
        <v>0.2</v>
      </c>
      <c r="H26" s="256"/>
      <c r="I26" s="429"/>
      <c r="J26" s="407"/>
      <c r="K26" s="408"/>
      <c r="L26" s="407"/>
      <c r="M26" s="408"/>
      <c r="N26" s="407"/>
      <c r="O26" s="408"/>
      <c r="P26" s="407"/>
      <c r="Q26" s="408"/>
      <c r="R26" s="407"/>
      <c r="S26" s="408"/>
      <c r="T26" s="407"/>
      <c r="U26" s="408"/>
      <c r="V26" s="572"/>
      <c r="W26" s="573"/>
      <c r="X26" s="572"/>
      <c r="Y26" s="573"/>
      <c r="Z26" s="572"/>
      <c r="AA26" s="573"/>
      <c r="AB26" s="407"/>
      <c r="AC26" s="408"/>
      <c r="AD26" s="407"/>
      <c r="AE26" s="408"/>
      <c r="AF26" s="407"/>
      <c r="AG26" s="408"/>
      <c r="AH26" s="407"/>
      <c r="AI26" s="408"/>
      <c r="AJ26" s="407"/>
      <c r="AK26" s="408"/>
      <c r="AL26" s="407"/>
      <c r="AM26" s="408"/>
      <c r="AN26" s="407"/>
      <c r="AO26" s="408"/>
      <c r="AP26" s="407"/>
      <c r="AQ26" s="408"/>
      <c r="AR26" s="407"/>
      <c r="AS26" s="408"/>
      <c r="AT26" s="407"/>
      <c r="AU26" s="408"/>
      <c r="AV26" s="477"/>
    </row>
    <row r="27" spans="1:52" s="9" customFormat="1" ht="52.2" hidden="1" customHeight="1" x14ac:dyDescent="0.2">
      <c r="A27"/>
      <c r="B27" s="432"/>
      <c r="C27" s="250" t="s">
        <v>88</v>
      </c>
      <c r="D27" s="264" t="s">
        <v>5</v>
      </c>
      <c r="E27" s="265" t="s">
        <v>110</v>
      </c>
      <c r="F27" s="71"/>
      <c r="G27" s="266">
        <v>622.75</v>
      </c>
      <c r="H27" s="267"/>
      <c r="I27" s="433"/>
      <c r="J27" s="413"/>
      <c r="K27" s="414"/>
      <c r="L27" s="413"/>
      <c r="M27" s="414"/>
      <c r="N27" s="413"/>
      <c r="O27" s="414"/>
      <c r="P27" s="413"/>
      <c r="Q27" s="414"/>
      <c r="R27" s="413"/>
      <c r="S27" s="414"/>
      <c r="T27" s="413"/>
      <c r="U27" s="414"/>
      <c r="V27" s="578"/>
      <c r="W27" s="579"/>
      <c r="X27" s="578"/>
      <c r="Y27" s="579"/>
      <c r="Z27" s="578"/>
      <c r="AA27" s="579"/>
      <c r="AB27" s="413"/>
      <c r="AC27" s="414"/>
      <c r="AD27" s="413"/>
      <c r="AE27" s="414"/>
      <c r="AF27" s="413"/>
      <c r="AG27" s="414"/>
      <c r="AH27" s="413"/>
      <c r="AI27" s="414"/>
      <c r="AJ27" s="413"/>
      <c r="AK27" s="414"/>
      <c r="AL27" s="413"/>
      <c r="AM27" s="414"/>
      <c r="AN27" s="413"/>
      <c r="AO27" s="414"/>
      <c r="AP27" s="413"/>
      <c r="AQ27" s="414"/>
      <c r="AR27" s="413"/>
      <c r="AS27" s="414"/>
      <c r="AT27" s="413"/>
      <c r="AU27" s="414"/>
      <c r="AV27" s="480"/>
    </row>
    <row r="28" spans="1:52" s="7" customFormat="1" ht="52.2" hidden="1" customHeight="1" x14ac:dyDescent="0.2">
      <c r="A28"/>
      <c r="B28" s="428"/>
      <c r="C28" s="250" t="s">
        <v>88</v>
      </c>
      <c r="D28" s="253" t="s">
        <v>5</v>
      </c>
      <c r="E28" s="254" t="s">
        <v>111</v>
      </c>
      <c r="F28" s="63"/>
      <c r="G28" s="255">
        <v>-22.43</v>
      </c>
      <c r="H28" s="256"/>
      <c r="I28" s="429"/>
      <c r="J28" s="407"/>
      <c r="K28" s="408"/>
      <c r="L28" s="407"/>
      <c r="M28" s="408"/>
      <c r="N28" s="407"/>
      <c r="O28" s="408"/>
      <c r="P28" s="407"/>
      <c r="Q28" s="408"/>
      <c r="R28" s="407"/>
      <c r="S28" s="408"/>
      <c r="T28" s="407"/>
      <c r="U28" s="408"/>
      <c r="V28" s="572"/>
      <c r="W28" s="573"/>
      <c r="X28" s="572"/>
      <c r="Y28" s="573"/>
      <c r="Z28" s="572"/>
      <c r="AA28" s="573"/>
      <c r="AB28" s="407"/>
      <c r="AC28" s="408"/>
      <c r="AD28" s="407"/>
      <c r="AE28" s="408"/>
      <c r="AF28" s="407"/>
      <c r="AG28" s="408"/>
      <c r="AH28" s="407"/>
      <c r="AI28" s="408"/>
      <c r="AJ28" s="407"/>
      <c r="AK28" s="408"/>
      <c r="AL28" s="407"/>
      <c r="AM28" s="408"/>
      <c r="AN28" s="407"/>
      <c r="AO28" s="408"/>
      <c r="AP28" s="407"/>
      <c r="AQ28" s="408"/>
      <c r="AR28" s="407"/>
      <c r="AS28" s="408"/>
      <c r="AT28" s="407"/>
      <c r="AU28" s="408"/>
      <c r="AV28" s="477"/>
    </row>
    <row r="29" spans="1:52" s="10" customFormat="1" ht="52.2" hidden="1" customHeight="1" x14ac:dyDescent="0.2">
      <c r="A29"/>
      <c r="B29" s="434"/>
      <c r="C29" s="250" t="s">
        <v>88</v>
      </c>
      <c r="D29" s="270" t="s">
        <v>5</v>
      </c>
      <c r="E29" s="271" t="s">
        <v>112</v>
      </c>
      <c r="F29" s="75"/>
      <c r="G29" s="272">
        <v>600.32000000000005</v>
      </c>
      <c r="H29" s="273"/>
      <c r="I29" s="435"/>
      <c r="J29" s="415"/>
      <c r="K29" s="416"/>
      <c r="L29" s="415"/>
      <c r="M29" s="416"/>
      <c r="N29" s="415"/>
      <c r="O29" s="416"/>
      <c r="P29" s="415"/>
      <c r="Q29" s="416"/>
      <c r="R29" s="415"/>
      <c r="S29" s="416"/>
      <c r="T29" s="415"/>
      <c r="U29" s="416"/>
      <c r="V29" s="580"/>
      <c r="W29" s="581"/>
      <c r="X29" s="580"/>
      <c r="Y29" s="581"/>
      <c r="Z29" s="580"/>
      <c r="AA29" s="581"/>
      <c r="AB29" s="415"/>
      <c r="AC29" s="416"/>
      <c r="AD29" s="415"/>
      <c r="AE29" s="416"/>
      <c r="AF29" s="415"/>
      <c r="AG29" s="416"/>
      <c r="AH29" s="415"/>
      <c r="AI29" s="416"/>
      <c r="AJ29" s="415"/>
      <c r="AK29" s="416"/>
      <c r="AL29" s="415"/>
      <c r="AM29" s="416"/>
      <c r="AN29" s="415"/>
      <c r="AO29" s="416"/>
      <c r="AP29" s="415"/>
      <c r="AQ29" s="416"/>
      <c r="AR29" s="415"/>
      <c r="AS29" s="416"/>
      <c r="AT29" s="415"/>
      <c r="AU29" s="416"/>
      <c r="AV29" s="481"/>
    </row>
    <row r="30" spans="1:52" s="8" customFormat="1" ht="52.2" hidden="1" customHeight="1" x14ac:dyDescent="0.2">
      <c r="A30"/>
      <c r="B30" s="430"/>
      <c r="C30" s="250" t="s">
        <v>88</v>
      </c>
      <c r="D30" s="259" t="s">
        <v>5</v>
      </c>
      <c r="E30" s="260" t="s">
        <v>113</v>
      </c>
      <c r="F30" s="67"/>
      <c r="G30" s="259" t="s">
        <v>5</v>
      </c>
      <c r="H30" s="261"/>
      <c r="I30" s="431"/>
      <c r="J30" s="411"/>
      <c r="K30" s="412"/>
      <c r="L30" s="411"/>
      <c r="M30" s="412"/>
      <c r="N30" s="411"/>
      <c r="O30" s="412"/>
      <c r="P30" s="411"/>
      <c r="Q30" s="412"/>
      <c r="R30" s="411"/>
      <c r="S30" s="412"/>
      <c r="T30" s="411"/>
      <c r="U30" s="412"/>
      <c r="V30" s="576"/>
      <c r="W30" s="577"/>
      <c r="X30" s="576"/>
      <c r="Y30" s="577"/>
      <c r="Z30" s="576"/>
      <c r="AA30" s="577"/>
      <c r="AB30" s="411"/>
      <c r="AC30" s="412"/>
      <c r="AD30" s="411"/>
      <c r="AE30" s="412"/>
      <c r="AF30" s="411"/>
      <c r="AG30" s="412"/>
      <c r="AH30" s="411"/>
      <c r="AI30" s="412"/>
      <c r="AJ30" s="411"/>
      <c r="AK30" s="412"/>
      <c r="AL30" s="411"/>
      <c r="AM30" s="412"/>
      <c r="AN30" s="411"/>
      <c r="AO30" s="412"/>
      <c r="AP30" s="411"/>
      <c r="AQ30" s="412"/>
      <c r="AR30" s="411"/>
      <c r="AS30" s="412"/>
      <c r="AT30" s="411"/>
      <c r="AU30" s="412"/>
      <c r="AV30" s="479"/>
    </row>
    <row r="31" spans="1:52" s="7" customFormat="1" ht="52.2" hidden="1" customHeight="1" x14ac:dyDescent="0.2">
      <c r="A31"/>
      <c r="B31" s="428"/>
      <c r="C31" s="250" t="s">
        <v>88</v>
      </c>
      <c r="D31" s="253" t="s">
        <v>5</v>
      </c>
      <c r="E31" s="254" t="s">
        <v>114</v>
      </c>
      <c r="F31" s="63"/>
      <c r="G31" s="255">
        <v>210.11</v>
      </c>
      <c r="H31" s="256"/>
      <c r="I31" s="429"/>
      <c r="J31" s="407"/>
      <c r="K31" s="408"/>
      <c r="L31" s="407"/>
      <c r="M31" s="408"/>
      <c r="N31" s="407"/>
      <c r="O31" s="408"/>
      <c r="P31" s="407"/>
      <c r="Q31" s="408"/>
      <c r="R31" s="407"/>
      <c r="S31" s="408"/>
      <c r="T31" s="407"/>
      <c r="U31" s="408"/>
      <c r="V31" s="572"/>
      <c r="W31" s="573"/>
      <c r="X31" s="572"/>
      <c r="Y31" s="573"/>
      <c r="Z31" s="572"/>
      <c r="AA31" s="573"/>
      <c r="AB31" s="407"/>
      <c r="AC31" s="408"/>
      <c r="AD31" s="407"/>
      <c r="AE31" s="408"/>
      <c r="AF31" s="407"/>
      <c r="AG31" s="408"/>
      <c r="AH31" s="407"/>
      <c r="AI31" s="408"/>
      <c r="AJ31" s="407"/>
      <c r="AK31" s="408"/>
      <c r="AL31" s="407"/>
      <c r="AM31" s="408"/>
      <c r="AN31" s="407"/>
      <c r="AO31" s="408"/>
      <c r="AP31" s="407"/>
      <c r="AQ31" s="408"/>
      <c r="AR31" s="407"/>
      <c r="AS31" s="408"/>
      <c r="AT31" s="407"/>
      <c r="AU31" s="408"/>
      <c r="AV31" s="477"/>
    </row>
    <row r="32" spans="1:52" s="1" customFormat="1" ht="52.2" hidden="1" customHeight="1" x14ac:dyDescent="0.2">
      <c r="A32"/>
      <c r="B32" s="425" t="s">
        <v>115</v>
      </c>
      <c r="C32" s="192" t="s">
        <v>80</v>
      </c>
      <c r="D32" s="193" t="s">
        <v>116</v>
      </c>
      <c r="E32" s="194" t="s">
        <v>117</v>
      </c>
      <c r="F32" s="195" t="s">
        <v>98</v>
      </c>
      <c r="G32" s="196">
        <v>300.16000000000003</v>
      </c>
      <c r="H32" s="197">
        <v>487.9</v>
      </c>
      <c r="I32" s="426">
        <f>ROUND(H32*G32,2)</f>
        <v>146448.06</v>
      </c>
      <c r="J32" s="409"/>
      <c r="K32" s="410">
        <f>ROUND(J32*$H32,2)</f>
        <v>0</v>
      </c>
      <c r="L32" s="409"/>
      <c r="M32" s="410">
        <f>ROUND(L32*$H32,2)</f>
        <v>0</v>
      </c>
      <c r="N32" s="409"/>
      <c r="O32" s="410">
        <f>ROUND(N32*$H32,2)</f>
        <v>0</v>
      </c>
      <c r="P32" s="409"/>
      <c r="Q32" s="410">
        <f>ROUND(P32*$H32,2)</f>
        <v>0</v>
      </c>
      <c r="R32" s="409"/>
      <c r="S32" s="410">
        <f>ROUND(R32*$H32,2)</f>
        <v>0</v>
      </c>
      <c r="T32" s="409">
        <v>100</v>
      </c>
      <c r="U32" s="410">
        <f>ROUND(T32*$H32,2)</f>
        <v>48790</v>
      </c>
      <c r="V32" s="574">
        <v>200.16</v>
      </c>
      <c r="W32" s="575">
        <f>ROUND(V32*$H32,2)</f>
        <v>97658.06</v>
      </c>
      <c r="X32" s="574"/>
      <c r="Y32" s="575">
        <f>ROUND(X32*$H32,2)</f>
        <v>0</v>
      </c>
      <c r="Z32" s="574"/>
      <c r="AA32" s="575">
        <f>ROUND(Z32*$H32,2)</f>
        <v>0</v>
      </c>
      <c r="AB32" s="409"/>
      <c r="AC32" s="410">
        <f>ROUND(AB32*$H32,2)</f>
        <v>0</v>
      </c>
      <c r="AD32" s="409"/>
      <c r="AE32" s="410">
        <f>ROUND(AD32*$H32,2)</f>
        <v>0</v>
      </c>
      <c r="AF32" s="409"/>
      <c r="AG32" s="410">
        <f>ROUND(AF32*$H32,2)</f>
        <v>0</v>
      </c>
      <c r="AH32" s="409"/>
      <c r="AI32" s="410">
        <f>ROUND(AH32*$H32,2)</f>
        <v>0</v>
      </c>
      <c r="AJ32" s="409"/>
      <c r="AK32" s="410">
        <f>ROUND(AJ32*$H32,2)</f>
        <v>0</v>
      </c>
      <c r="AL32" s="409"/>
      <c r="AM32" s="410">
        <f>ROUND(AL32*$H32,2)</f>
        <v>0</v>
      </c>
      <c r="AN32" s="409"/>
      <c r="AO32" s="410">
        <f>ROUND(AN32*$H32,2)</f>
        <v>0</v>
      </c>
      <c r="AP32" s="409"/>
      <c r="AQ32" s="410">
        <f>ROUND(AP32*$H32,2)</f>
        <v>0</v>
      </c>
      <c r="AR32" s="409">
        <f>SUM(J32,L32,N32,P32,R32,T32,V32,X32,Z32,AB32,AD32,AF32,AH32,AJ32,AL32,AN32,AP32)</f>
        <v>300.15999999999997</v>
      </c>
      <c r="AS32" s="410">
        <f>AR32*$H32</f>
        <v>146448.06399999998</v>
      </c>
      <c r="AT32" s="409">
        <f>$G32-AR32</f>
        <v>0</v>
      </c>
      <c r="AU32" s="410">
        <f>AT32*$H32</f>
        <v>0</v>
      </c>
      <c r="AV32" s="478">
        <f>AU32/I32</f>
        <v>0</v>
      </c>
      <c r="AW32" s="4"/>
      <c r="AX32" s="4"/>
      <c r="AY32" s="4"/>
      <c r="AZ32" s="4"/>
    </row>
    <row r="33" spans="1:52" s="1" customFormat="1" ht="52.2" hidden="1" customHeight="1" x14ac:dyDescent="0.2">
      <c r="A33"/>
      <c r="B33" s="427"/>
      <c r="C33" s="250" t="s">
        <v>86</v>
      </c>
      <c r="D33" s="23"/>
      <c r="E33" s="251" t="s">
        <v>105</v>
      </c>
      <c r="F33" s="23"/>
      <c r="G33" s="23"/>
      <c r="H33" s="230"/>
      <c r="I33" s="420"/>
      <c r="J33" s="405"/>
      <c r="K33" s="406"/>
      <c r="L33" s="405"/>
      <c r="M33" s="406"/>
      <c r="N33" s="405"/>
      <c r="O33" s="406"/>
      <c r="P33" s="405"/>
      <c r="Q33" s="406"/>
      <c r="R33" s="405"/>
      <c r="S33" s="406"/>
      <c r="T33" s="405"/>
      <c r="U33" s="406"/>
      <c r="V33" s="570"/>
      <c r="W33" s="571"/>
      <c r="X33" s="570"/>
      <c r="Y33" s="571"/>
      <c r="Z33" s="570"/>
      <c r="AA33" s="571"/>
      <c r="AB33" s="405"/>
      <c r="AC33" s="406"/>
      <c r="AD33" s="405"/>
      <c r="AE33" s="406"/>
      <c r="AF33" s="405"/>
      <c r="AG33" s="406"/>
      <c r="AH33" s="405"/>
      <c r="AI33" s="406"/>
      <c r="AJ33" s="405"/>
      <c r="AK33" s="406"/>
      <c r="AL33" s="405"/>
      <c r="AM33" s="406"/>
      <c r="AN33" s="405"/>
      <c r="AO33" s="406"/>
      <c r="AP33" s="405"/>
      <c r="AQ33" s="406"/>
      <c r="AR33" s="405"/>
      <c r="AS33" s="406"/>
      <c r="AT33" s="405"/>
      <c r="AU33" s="406"/>
      <c r="AV33" s="476"/>
    </row>
    <row r="34" spans="1:52" s="8" customFormat="1" ht="52.2" hidden="1" customHeight="1" x14ac:dyDescent="0.2">
      <c r="A34"/>
      <c r="B34" s="430"/>
      <c r="C34" s="250" t="s">
        <v>88</v>
      </c>
      <c r="D34" s="259" t="s">
        <v>5</v>
      </c>
      <c r="E34" s="260" t="s">
        <v>113</v>
      </c>
      <c r="F34" s="67"/>
      <c r="G34" s="259" t="s">
        <v>5</v>
      </c>
      <c r="H34" s="261"/>
      <c r="I34" s="431"/>
      <c r="J34" s="411"/>
      <c r="K34" s="412"/>
      <c r="L34" s="411"/>
      <c r="M34" s="412"/>
      <c r="N34" s="411"/>
      <c r="O34" s="412"/>
      <c r="P34" s="411"/>
      <c r="Q34" s="412"/>
      <c r="R34" s="411"/>
      <c r="S34" s="412"/>
      <c r="T34" s="411"/>
      <c r="U34" s="412"/>
      <c r="V34" s="576"/>
      <c r="W34" s="577"/>
      <c r="X34" s="576"/>
      <c r="Y34" s="577"/>
      <c r="Z34" s="576"/>
      <c r="AA34" s="577"/>
      <c r="AB34" s="411"/>
      <c r="AC34" s="412"/>
      <c r="AD34" s="411"/>
      <c r="AE34" s="412"/>
      <c r="AF34" s="411"/>
      <c r="AG34" s="412"/>
      <c r="AH34" s="411"/>
      <c r="AI34" s="412"/>
      <c r="AJ34" s="411"/>
      <c r="AK34" s="412"/>
      <c r="AL34" s="411"/>
      <c r="AM34" s="412"/>
      <c r="AN34" s="411"/>
      <c r="AO34" s="412"/>
      <c r="AP34" s="411"/>
      <c r="AQ34" s="412"/>
      <c r="AR34" s="411"/>
      <c r="AS34" s="412"/>
      <c r="AT34" s="411"/>
      <c r="AU34" s="412"/>
      <c r="AV34" s="479"/>
    </row>
    <row r="35" spans="1:52" s="7" customFormat="1" ht="52.2" hidden="1" customHeight="1" x14ac:dyDescent="0.2">
      <c r="A35"/>
      <c r="B35" s="428"/>
      <c r="C35" s="250" t="s">
        <v>88</v>
      </c>
      <c r="D35" s="253" t="s">
        <v>5</v>
      </c>
      <c r="E35" s="254" t="s">
        <v>119</v>
      </c>
      <c r="F35" s="63"/>
      <c r="G35" s="255">
        <v>300.16000000000003</v>
      </c>
      <c r="H35" s="256"/>
      <c r="I35" s="429"/>
      <c r="J35" s="407"/>
      <c r="K35" s="408"/>
      <c r="L35" s="407"/>
      <c r="M35" s="408"/>
      <c r="N35" s="407"/>
      <c r="O35" s="408"/>
      <c r="P35" s="407"/>
      <c r="Q35" s="408"/>
      <c r="R35" s="407"/>
      <c r="S35" s="408"/>
      <c r="T35" s="407"/>
      <c r="U35" s="408"/>
      <c r="V35" s="572"/>
      <c r="W35" s="573"/>
      <c r="X35" s="572"/>
      <c r="Y35" s="573"/>
      <c r="Z35" s="572"/>
      <c r="AA35" s="573"/>
      <c r="AB35" s="407"/>
      <c r="AC35" s="408"/>
      <c r="AD35" s="407"/>
      <c r="AE35" s="408"/>
      <c r="AF35" s="407"/>
      <c r="AG35" s="408"/>
      <c r="AH35" s="407"/>
      <c r="AI35" s="408"/>
      <c r="AJ35" s="407"/>
      <c r="AK35" s="408"/>
      <c r="AL35" s="407"/>
      <c r="AM35" s="408"/>
      <c r="AN35" s="407"/>
      <c r="AO35" s="408"/>
      <c r="AP35" s="407"/>
      <c r="AQ35" s="408"/>
      <c r="AR35" s="407"/>
      <c r="AS35" s="408"/>
      <c r="AT35" s="407"/>
      <c r="AU35" s="408"/>
      <c r="AV35" s="477"/>
    </row>
    <row r="36" spans="1:52" s="1" customFormat="1" ht="52.2" hidden="1" customHeight="1" x14ac:dyDescent="0.2">
      <c r="A36"/>
      <c r="B36" s="425" t="s">
        <v>120</v>
      </c>
      <c r="C36" s="192" t="s">
        <v>80</v>
      </c>
      <c r="D36" s="193" t="s">
        <v>121</v>
      </c>
      <c r="E36" s="194" t="s">
        <v>122</v>
      </c>
      <c r="F36" s="195" t="s">
        <v>98</v>
      </c>
      <c r="G36" s="196">
        <v>60.03</v>
      </c>
      <c r="H36" s="197">
        <v>648.20000000000005</v>
      </c>
      <c r="I36" s="426">
        <f>ROUND(H36*G36,2)</f>
        <v>38911.449999999997</v>
      </c>
      <c r="J36" s="409"/>
      <c r="K36" s="410">
        <f>ROUND(J36*$H36,2)</f>
        <v>0</v>
      </c>
      <c r="L36" s="409"/>
      <c r="M36" s="410">
        <f>ROUND(L36*$H36,2)</f>
        <v>0</v>
      </c>
      <c r="N36" s="409"/>
      <c r="O36" s="410">
        <f>ROUND(N36*$H36,2)</f>
        <v>0</v>
      </c>
      <c r="P36" s="409"/>
      <c r="Q36" s="410">
        <f>ROUND(P36*$H36,2)</f>
        <v>0</v>
      </c>
      <c r="R36" s="409"/>
      <c r="S36" s="410">
        <f>ROUND(R36*$H36,2)</f>
        <v>0</v>
      </c>
      <c r="T36" s="409"/>
      <c r="U36" s="410">
        <f>ROUND(T36*$H36,2)</f>
        <v>0</v>
      </c>
      <c r="V36" s="574">
        <v>60.03</v>
      </c>
      <c r="W36" s="575">
        <f>ROUND(V36*$H36,2)</f>
        <v>38911.449999999997</v>
      </c>
      <c r="X36" s="574"/>
      <c r="Y36" s="575">
        <f>ROUND(X36*$H36,2)</f>
        <v>0</v>
      </c>
      <c r="Z36" s="574"/>
      <c r="AA36" s="575">
        <f>ROUND(Z36*$H36,2)</f>
        <v>0</v>
      </c>
      <c r="AB36" s="409"/>
      <c r="AC36" s="410">
        <f>ROUND(AB36*$H36,2)</f>
        <v>0</v>
      </c>
      <c r="AD36" s="409"/>
      <c r="AE36" s="410">
        <f>ROUND(AD36*$H36,2)</f>
        <v>0</v>
      </c>
      <c r="AF36" s="409"/>
      <c r="AG36" s="410">
        <f>ROUND(AF36*$H36,2)</f>
        <v>0</v>
      </c>
      <c r="AH36" s="409"/>
      <c r="AI36" s="410">
        <f>ROUND(AH36*$H36,2)</f>
        <v>0</v>
      </c>
      <c r="AJ36" s="409"/>
      <c r="AK36" s="410">
        <f>ROUND(AJ36*$H36,2)</f>
        <v>0</v>
      </c>
      <c r="AL36" s="409"/>
      <c r="AM36" s="410">
        <f>ROUND(AL36*$H36,2)</f>
        <v>0</v>
      </c>
      <c r="AN36" s="409"/>
      <c r="AO36" s="410">
        <f>ROUND(AN36*$H36,2)</f>
        <v>0</v>
      </c>
      <c r="AP36" s="409"/>
      <c r="AQ36" s="410">
        <f>ROUND(AP36*$H36,2)</f>
        <v>0</v>
      </c>
      <c r="AR36" s="409">
        <f>SUM(J36,L36,N36,P36,R36,T36,V36,X36,Z36,AB36,AD36,AF36,AH36,AJ36,AL36,AN36,AP36)</f>
        <v>60.03</v>
      </c>
      <c r="AS36" s="410">
        <f>AR36*$H36</f>
        <v>38911.446000000004</v>
      </c>
      <c r="AT36" s="409">
        <f>$G36-AR36</f>
        <v>0</v>
      </c>
      <c r="AU36" s="410">
        <f>AT36*$H36</f>
        <v>0</v>
      </c>
      <c r="AV36" s="478">
        <f>AU36/I36</f>
        <v>0</v>
      </c>
      <c r="AW36" s="4"/>
      <c r="AX36" s="4"/>
      <c r="AY36" s="4"/>
      <c r="AZ36" s="4"/>
    </row>
    <row r="37" spans="1:52" s="1" customFormat="1" ht="52.2" hidden="1" customHeight="1" x14ac:dyDescent="0.2">
      <c r="A37"/>
      <c r="B37" s="427"/>
      <c r="C37" s="250" t="s">
        <v>86</v>
      </c>
      <c r="D37" s="23"/>
      <c r="E37" s="251" t="s">
        <v>105</v>
      </c>
      <c r="F37" s="23"/>
      <c r="G37" s="23"/>
      <c r="H37" s="230"/>
      <c r="I37" s="420"/>
      <c r="J37" s="405"/>
      <c r="K37" s="406"/>
      <c r="L37" s="405"/>
      <c r="M37" s="406"/>
      <c r="N37" s="405"/>
      <c r="O37" s="406"/>
      <c r="P37" s="405"/>
      <c r="Q37" s="406"/>
      <c r="R37" s="405"/>
      <c r="S37" s="406"/>
      <c r="T37" s="405"/>
      <c r="U37" s="406"/>
      <c r="V37" s="570"/>
      <c r="W37" s="571"/>
      <c r="X37" s="570"/>
      <c r="Y37" s="571"/>
      <c r="Z37" s="570"/>
      <c r="AA37" s="571"/>
      <c r="AB37" s="405"/>
      <c r="AC37" s="406"/>
      <c r="AD37" s="405"/>
      <c r="AE37" s="406"/>
      <c r="AF37" s="405"/>
      <c r="AG37" s="406"/>
      <c r="AH37" s="405"/>
      <c r="AI37" s="406"/>
      <c r="AJ37" s="405"/>
      <c r="AK37" s="406"/>
      <c r="AL37" s="405"/>
      <c r="AM37" s="406"/>
      <c r="AN37" s="405"/>
      <c r="AO37" s="406"/>
      <c r="AP37" s="405"/>
      <c r="AQ37" s="406"/>
      <c r="AR37" s="405"/>
      <c r="AS37" s="406"/>
      <c r="AT37" s="405"/>
      <c r="AU37" s="406"/>
      <c r="AV37" s="476"/>
    </row>
    <row r="38" spans="1:52" s="8" customFormat="1" ht="52.2" hidden="1" customHeight="1" x14ac:dyDescent="0.2">
      <c r="A38"/>
      <c r="B38" s="430"/>
      <c r="C38" s="250" t="s">
        <v>88</v>
      </c>
      <c r="D38" s="259" t="s">
        <v>5</v>
      </c>
      <c r="E38" s="260" t="s">
        <v>113</v>
      </c>
      <c r="F38" s="67"/>
      <c r="G38" s="259" t="s">
        <v>5</v>
      </c>
      <c r="H38" s="261"/>
      <c r="I38" s="431"/>
      <c r="J38" s="411"/>
      <c r="K38" s="412"/>
      <c r="L38" s="411"/>
      <c r="M38" s="412"/>
      <c r="N38" s="411"/>
      <c r="O38" s="412"/>
      <c r="P38" s="411"/>
      <c r="Q38" s="412"/>
      <c r="R38" s="411"/>
      <c r="S38" s="412"/>
      <c r="T38" s="411"/>
      <c r="U38" s="412"/>
      <c r="V38" s="576"/>
      <c r="W38" s="577"/>
      <c r="X38" s="576"/>
      <c r="Y38" s="577"/>
      <c r="Z38" s="576"/>
      <c r="AA38" s="577"/>
      <c r="AB38" s="411"/>
      <c r="AC38" s="412"/>
      <c r="AD38" s="411"/>
      <c r="AE38" s="412"/>
      <c r="AF38" s="411"/>
      <c r="AG38" s="412"/>
      <c r="AH38" s="411"/>
      <c r="AI38" s="412"/>
      <c r="AJ38" s="411"/>
      <c r="AK38" s="412"/>
      <c r="AL38" s="411"/>
      <c r="AM38" s="412"/>
      <c r="AN38" s="411"/>
      <c r="AO38" s="412"/>
      <c r="AP38" s="411"/>
      <c r="AQ38" s="412"/>
      <c r="AR38" s="411"/>
      <c r="AS38" s="412"/>
      <c r="AT38" s="411"/>
      <c r="AU38" s="412"/>
      <c r="AV38" s="479"/>
    </row>
    <row r="39" spans="1:52" s="7" customFormat="1" ht="52.2" hidden="1" customHeight="1" x14ac:dyDescent="0.2">
      <c r="A39"/>
      <c r="B39" s="428"/>
      <c r="C39" s="250" t="s">
        <v>88</v>
      </c>
      <c r="D39" s="253" t="s">
        <v>5</v>
      </c>
      <c r="E39" s="254" t="s">
        <v>124</v>
      </c>
      <c r="F39" s="63"/>
      <c r="G39" s="255">
        <v>60.03</v>
      </c>
      <c r="H39" s="256"/>
      <c r="I39" s="429"/>
      <c r="J39" s="407"/>
      <c r="K39" s="408"/>
      <c r="L39" s="407"/>
      <c r="M39" s="408"/>
      <c r="N39" s="407"/>
      <c r="O39" s="408"/>
      <c r="P39" s="407"/>
      <c r="Q39" s="408"/>
      <c r="R39" s="407"/>
      <c r="S39" s="408"/>
      <c r="T39" s="407"/>
      <c r="U39" s="408"/>
      <c r="V39" s="572"/>
      <c r="W39" s="573"/>
      <c r="X39" s="572"/>
      <c r="Y39" s="573"/>
      <c r="Z39" s="572"/>
      <c r="AA39" s="573"/>
      <c r="AB39" s="407"/>
      <c r="AC39" s="408"/>
      <c r="AD39" s="407"/>
      <c r="AE39" s="408"/>
      <c r="AF39" s="407"/>
      <c r="AG39" s="408"/>
      <c r="AH39" s="407"/>
      <c r="AI39" s="408"/>
      <c r="AJ39" s="407"/>
      <c r="AK39" s="408"/>
      <c r="AL39" s="407"/>
      <c r="AM39" s="408"/>
      <c r="AN39" s="407"/>
      <c r="AO39" s="408"/>
      <c r="AP39" s="407"/>
      <c r="AQ39" s="408"/>
      <c r="AR39" s="407"/>
      <c r="AS39" s="408"/>
      <c r="AT39" s="407"/>
      <c r="AU39" s="408"/>
      <c r="AV39" s="477"/>
    </row>
    <row r="40" spans="1:52" s="1" customFormat="1" ht="52.2" hidden="1" customHeight="1" x14ac:dyDescent="0.2">
      <c r="A40"/>
      <c r="B40" s="425" t="s">
        <v>125</v>
      </c>
      <c r="C40" s="192" t="s">
        <v>80</v>
      </c>
      <c r="D40" s="193" t="s">
        <v>126</v>
      </c>
      <c r="E40" s="194" t="s">
        <v>127</v>
      </c>
      <c r="F40" s="195" t="s">
        <v>98</v>
      </c>
      <c r="G40" s="196">
        <v>30.02</v>
      </c>
      <c r="H40" s="197">
        <v>664.8</v>
      </c>
      <c r="I40" s="426">
        <f>ROUND(H40*G40,2)</f>
        <v>19957.3</v>
      </c>
      <c r="J40" s="409"/>
      <c r="K40" s="410">
        <f>ROUND(J40*$H40,2)</f>
        <v>0</v>
      </c>
      <c r="L40" s="409"/>
      <c r="M40" s="410">
        <f>ROUND(L40*$H40,2)</f>
        <v>0</v>
      </c>
      <c r="N40" s="409"/>
      <c r="O40" s="410">
        <f>ROUND(N40*$H40,2)</f>
        <v>0</v>
      </c>
      <c r="P40" s="409"/>
      <c r="Q40" s="410">
        <f>ROUND(P40*$H40,2)</f>
        <v>0</v>
      </c>
      <c r="R40" s="409"/>
      <c r="S40" s="410">
        <f>ROUND(R40*$H40,2)</f>
        <v>0</v>
      </c>
      <c r="T40" s="409"/>
      <c r="U40" s="410">
        <f>ROUND(T40*$H40,2)</f>
        <v>0</v>
      </c>
      <c r="V40" s="574">
        <v>30.02</v>
      </c>
      <c r="W40" s="575">
        <f>ROUND(V40*$H40,2)</f>
        <v>19957.3</v>
      </c>
      <c r="X40" s="574"/>
      <c r="Y40" s="575">
        <f>ROUND(X40*$H40,2)</f>
        <v>0</v>
      </c>
      <c r="Z40" s="574"/>
      <c r="AA40" s="575">
        <f>ROUND(Z40*$H40,2)</f>
        <v>0</v>
      </c>
      <c r="AB40" s="409"/>
      <c r="AC40" s="410">
        <f>ROUND(AB40*$H40,2)</f>
        <v>0</v>
      </c>
      <c r="AD40" s="409"/>
      <c r="AE40" s="410">
        <f>ROUND(AD40*$H40,2)</f>
        <v>0</v>
      </c>
      <c r="AF40" s="409"/>
      <c r="AG40" s="410">
        <f>ROUND(AF40*$H40,2)</f>
        <v>0</v>
      </c>
      <c r="AH40" s="409"/>
      <c r="AI40" s="410">
        <f>ROUND(AH40*$H40,2)</f>
        <v>0</v>
      </c>
      <c r="AJ40" s="409"/>
      <c r="AK40" s="410">
        <f>ROUND(AJ40*$H40,2)</f>
        <v>0</v>
      </c>
      <c r="AL40" s="409"/>
      <c r="AM40" s="410">
        <f>ROUND(AL40*$H40,2)</f>
        <v>0</v>
      </c>
      <c r="AN40" s="409"/>
      <c r="AO40" s="410">
        <f>ROUND(AN40*$H40,2)</f>
        <v>0</v>
      </c>
      <c r="AP40" s="409"/>
      <c r="AQ40" s="410">
        <f>ROUND(AP40*$H40,2)</f>
        <v>0</v>
      </c>
      <c r="AR40" s="409">
        <f>SUM(J40,L40,N40,P40,R40,T40,V40,X40,Z40,AB40,AD40,AF40,AH40,AJ40,AL40,AN40,AP40)</f>
        <v>30.02</v>
      </c>
      <c r="AS40" s="410">
        <f>AR40*$H40</f>
        <v>19957.295999999998</v>
      </c>
      <c r="AT40" s="409">
        <f>$G40-AR40</f>
        <v>0</v>
      </c>
      <c r="AU40" s="410">
        <f>AT40*$H40</f>
        <v>0</v>
      </c>
      <c r="AV40" s="478">
        <f>AU40/I40</f>
        <v>0</v>
      </c>
      <c r="AW40" s="4"/>
      <c r="AX40" s="4"/>
      <c r="AY40" s="4"/>
      <c r="AZ40" s="4"/>
    </row>
    <row r="41" spans="1:52" s="1" customFormat="1" ht="52.2" hidden="1" customHeight="1" x14ac:dyDescent="0.2">
      <c r="A41"/>
      <c r="B41" s="427"/>
      <c r="C41" s="250" t="s">
        <v>86</v>
      </c>
      <c r="D41" s="23"/>
      <c r="E41" s="251" t="s">
        <v>105</v>
      </c>
      <c r="F41" s="23"/>
      <c r="G41" s="23"/>
      <c r="H41" s="230"/>
      <c r="I41" s="420"/>
      <c r="J41" s="405"/>
      <c r="K41" s="406"/>
      <c r="L41" s="405"/>
      <c r="M41" s="406"/>
      <c r="N41" s="405"/>
      <c r="O41" s="406"/>
      <c r="P41" s="405"/>
      <c r="Q41" s="406"/>
      <c r="R41" s="405"/>
      <c r="S41" s="406"/>
      <c r="T41" s="405"/>
      <c r="U41" s="406"/>
      <c r="V41" s="570"/>
      <c r="W41" s="571"/>
      <c r="X41" s="570"/>
      <c r="Y41" s="571"/>
      <c r="Z41" s="570"/>
      <c r="AA41" s="571"/>
      <c r="AB41" s="405"/>
      <c r="AC41" s="406"/>
      <c r="AD41" s="405"/>
      <c r="AE41" s="406"/>
      <c r="AF41" s="405"/>
      <c r="AG41" s="406"/>
      <c r="AH41" s="405"/>
      <c r="AI41" s="406"/>
      <c r="AJ41" s="405"/>
      <c r="AK41" s="406"/>
      <c r="AL41" s="405"/>
      <c r="AM41" s="406"/>
      <c r="AN41" s="405"/>
      <c r="AO41" s="406"/>
      <c r="AP41" s="405"/>
      <c r="AQ41" s="406"/>
      <c r="AR41" s="405"/>
      <c r="AS41" s="406"/>
      <c r="AT41" s="405"/>
      <c r="AU41" s="406"/>
      <c r="AV41" s="476"/>
    </row>
    <row r="42" spans="1:52" s="8" customFormat="1" ht="52.2" hidden="1" customHeight="1" x14ac:dyDescent="0.2">
      <c r="A42"/>
      <c r="B42" s="430"/>
      <c r="C42" s="250" t="s">
        <v>88</v>
      </c>
      <c r="D42" s="259" t="s">
        <v>5</v>
      </c>
      <c r="E42" s="260" t="s">
        <v>113</v>
      </c>
      <c r="F42" s="67"/>
      <c r="G42" s="259" t="s">
        <v>5</v>
      </c>
      <c r="H42" s="261"/>
      <c r="I42" s="431"/>
      <c r="J42" s="411"/>
      <c r="K42" s="412"/>
      <c r="L42" s="411"/>
      <c r="M42" s="412"/>
      <c r="N42" s="411"/>
      <c r="O42" s="412"/>
      <c r="P42" s="411"/>
      <c r="Q42" s="412"/>
      <c r="R42" s="411"/>
      <c r="S42" s="412"/>
      <c r="T42" s="411"/>
      <c r="U42" s="412"/>
      <c r="V42" s="576"/>
      <c r="W42" s="577"/>
      <c r="X42" s="576"/>
      <c r="Y42" s="577"/>
      <c r="Z42" s="576"/>
      <c r="AA42" s="577"/>
      <c r="AB42" s="411"/>
      <c r="AC42" s="412"/>
      <c r="AD42" s="411"/>
      <c r="AE42" s="412"/>
      <c r="AF42" s="411"/>
      <c r="AG42" s="412"/>
      <c r="AH42" s="411"/>
      <c r="AI42" s="412"/>
      <c r="AJ42" s="411"/>
      <c r="AK42" s="412"/>
      <c r="AL42" s="411"/>
      <c r="AM42" s="412"/>
      <c r="AN42" s="411"/>
      <c r="AO42" s="412"/>
      <c r="AP42" s="411"/>
      <c r="AQ42" s="412"/>
      <c r="AR42" s="411"/>
      <c r="AS42" s="412"/>
      <c r="AT42" s="411"/>
      <c r="AU42" s="412"/>
      <c r="AV42" s="479"/>
    </row>
    <row r="43" spans="1:52" s="7" customFormat="1" ht="52.2" hidden="1" customHeight="1" x14ac:dyDescent="0.2">
      <c r="A43"/>
      <c r="B43" s="428"/>
      <c r="C43" s="250" t="s">
        <v>88</v>
      </c>
      <c r="D43" s="253" t="s">
        <v>5</v>
      </c>
      <c r="E43" s="254" t="s">
        <v>129</v>
      </c>
      <c r="F43" s="63"/>
      <c r="G43" s="255">
        <v>30.02</v>
      </c>
      <c r="H43" s="256"/>
      <c r="I43" s="429"/>
      <c r="J43" s="407"/>
      <c r="K43" s="408"/>
      <c r="L43" s="407"/>
      <c r="M43" s="408"/>
      <c r="N43" s="407"/>
      <c r="O43" s="408"/>
      <c r="P43" s="407"/>
      <c r="Q43" s="408"/>
      <c r="R43" s="407"/>
      <c r="S43" s="408"/>
      <c r="T43" s="407"/>
      <c r="U43" s="408"/>
      <c r="V43" s="572"/>
      <c r="W43" s="573"/>
      <c r="X43" s="572"/>
      <c r="Y43" s="573"/>
      <c r="Z43" s="572"/>
      <c r="AA43" s="573"/>
      <c r="AB43" s="407"/>
      <c r="AC43" s="408"/>
      <c r="AD43" s="407"/>
      <c r="AE43" s="408"/>
      <c r="AF43" s="407"/>
      <c r="AG43" s="408"/>
      <c r="AH43" s="407"/>
      <c r="AI43" s="408"/>
      <c r="AJ43" s="407"/>
      <c r="AK43" s="408"/>
      <c r="AL43" s="407"/>
      <c r="AM43" s="408"/>
      <c r="AN43" s="407"/>
      <c r="AO43" s="408"/>
      <c r="AP43" s="407"/>
      <c r="AQ43" s="408"/>
      <c r="AR43" s="407"/>
      <c r="AS43" s="408"/>
      <c r="AT43" s="407"/>
      <c r="AU43" s="408"/>
      <c r="AV43" s="477"/>
    </row>
    <row r="44" spans="1:52" s="1" customFormat="1" ht="52.2" hidden="1" customHeight="1" x14ac:dyDescent="0.2">
      <c r="A44"/>
      <c r="B44" s="425" t="s">
        <v>130</v>
      </c>
      <c r="C44" s="192" t="s">
        <v>80</v>
      </c>
      <c r="D44" s="193" t="s">
        <v>131</v>
      </c>
      <c r="E44" s="194" t="s">
        <v>132</v>
      </c>
      <c r="F44" s="195" t="s">
        <v>133</v>
      </c>
      <c r="G44" s="196">
        <v>149.5</v>
      </c>
      <c r="H44" s="197">
        <v>25</v>
      </c>
      <c r="I44" s="426">
        <f>ROUND(H44*G44,2)</f>
        <v>3737.5</v>
      </c>
      <c r="J44" s="409"/>
      <c r="K44" s="410">
        <f>ROUND(J44*$H44,2)</f>
        <v>0</v>
      </c>
      <c r="L44" s="409"/>
      <c r="M44" s="410">
        <f>ROUND(L44*$H44,2)</f>
        <v>0</v>
      </c>
      <c r="N44" s="409"/>
      <c r="O44" s="410">
        <f>ROUND(N44*$H44,2)</f>
        <v>0</v>
      </c>
      <c r="P44" s="409"/>
      <c r="Q44" s="410">
        <f>ROUND(P44*$H44,2)</f>
        <v>0</v>
      </c>
      <c r="R44" s="409"/>
      <c r="S44" s="410">
        <f>ROUND(R44*$H44,2)</f>
        <v>0</v>
      </c>
      <c r="T44" s="409"/>
      <c r="U44" s="410">
        <f>ROUND(T44*$H44,2)</f>
        <v>0</v>
      </c>
      <c r="V44" s="574">
        <v>149.5</v>
      </c>
      <c r="W44" s="575">
        <f>ROUND(V44*$H44,2)</f>
        <v>3737.5</v>
      </c>
      <c r="X44" s="574"/>
      <c r="Y44" s="575">
        <f>ROUND(X44*$H44,2)</f>
        <v>0</v>
      </c>
      <c r="Z44" s="574"/>
      <c r="AA44" s="575">
        <f>ROUND(Z44*$H44,2)</f>
        <v>0</v>
      </c>
      <c r="AB44" s="409"/>
      <c r="AC44" s="410">
        <f>ROUND(AB44*$H44,2)</f>
        <v>0</v>
      </c>
      <c r="AD44" s="409"/>
      <c r="AE44" s="410">
        <f>ROUND(AD44*$H44,2)</f>
        <v>0</v>
      </c>
      <c r="AF44" s="409"/>
      <c r="AG44" s="410">
        <f>ROUND(AF44*$H44,2)</f>
        <v>0</v>
      </c>
      <c r="AH44" s="409"/>
      <c r="AI44" s="410">
        <f>ROUND(AH44*$H44,2)</f>
        <v>0</v>
      </c>
      <c r="AJ44" s="409"/>
      <c r="AK44" s="410">
        <f>ROUND(AJ44*$H44,2)</f>
        <v>0</v>
      </c>
      <c r="AL44" s="409"/>
      <c r="AM44" s="410">
        <f>ROUND(AL44*$H44,2)</f>
        <v>0</v>
      </c>
      <c r="AN44" s="409"/>
      <c r="AO44" s="410">
        <f>ROUND(AN44*$H44,2)</f>
        <v>0</v>
      </c>
      <c r="AP44" s="409"/>
      <c r="AQ44" s="410">
        <f>ROUND(AP44*$H44,2)</f>
        <v>0</v>
      </c>
      <c r="AR44" s="409">
        <f>SUM(J44,L44,N44,P44,R44,T44,V44,X44,Z44,AB44,AD44,AF44,AH44,AJ44,AL44,AN44,AP44)</f>
        <v>149.5</v>
      </c>
      <c r="AS44" s="410">
        <f>AR44*$H44</f>
        <v>3737.5</v>
      </c>
      <c r="AT44" s="409">
        <f>$G44-AR44</f>
        <v>0</v>
      </c>
      <c r="AU44" s="410">
        <f>AT44*$H44</f>
        <v>0</v>
      </c>
      <c r="AV44" s="478">
        <f>AU44/I44</f>
        <v>0</v>
      </c>
      <c r="AW44" s="4"/>
      <c r="AX44" s="4"/>
      <c r="AY44" s="4"/>
      <c r="AZ44" s="4"/>
    </row>
    <row r="45" spans="1:52" s="8" customFormat="1" ht="52.2" hidden="1" customHeight="1" x14ac:dyDescent="0.2">
      <c r="A45"/>
      <c r="B45" s="430"/>
      <c r="C45" s="250" t="s">
        <v>88</v>
      </c>
      <c r="D45" s="259" t="s">
        <v>5</v>
      </c>
      <c r="E45" s="260" t="s">
        <v>135</v>
      </c>
      <c r="F45" s="67"/>
      <c r="G45" s="259" t="s">
        <v>5</v>
      </c>
      <c r="H45" s="261"/>
      <c r="I45" s="431"/>
      <c r="J45" s="411"/>
      <c r="K45" s="412"/>
      <c r="L45" s="411"/>
      <c r="M45" s="412"/>
      <c r="N45" s="411"/>
      <c r="O45" s="412"/>
      <c r="P45" s="411"/>
      <c r="Q45" s="412"/>
      <c r="R45" s="411"/>
      <c r="S45" s="412"/>
      <c r="T45" s="411"/>
      <c r="U45" s="412"/>
      <c r="V45" s="576"/>
      <c r="W45" s="577"/>
      <c r="X45" s="576"/>
      <c r="Y45" s="577"/>
      <c r="Z45" s="576"/>
      <c r="AA45" s="577"/>
      <c r="AB45" s="411"/>
      <c r="AC45" s="412"/>
      <c r="AD45" s="411"/>
      <c r="AE45" s="412"/>
      <c r="AF45" s="411"/>
      <c r="AG45" s="412"/>
      <c r="AH45" s="411"/>
      <c r="AI45" s="412"/>
      <c r="AJ45" s="411"/>
      <c r="AK45" s="412"/>
      <c r="AL45" s="411"/>
      <c r="AM45" s="412"/>
      <c r="AN45" s="411"/>
      <c r="AO45" s="412"/>
      <c r="AP45" s="411"/>
      <c r="AQ45" s="412"/>
      <c r="AR45" s="411"/>
      <c r="AS45" s="412"/>
      <c r="AT45" s="411"/>
      <c r="AU45" s="412"/>
      <c r="AV45" s="479"/>
    </row>
    <row r="46" spans="1:52" s="7" customFormat="1" ht="52.2" hidden="1" customHeight="1" x14ac:dyDescent="0.2">
      <c r="A46"/>
      <c r="B46" s="428"/>
      <c r="C46" s="250" t="s">
        <v>88</v>
      </c>
      <c r="D46" s="253" t="s">
        <v>5</v>
      </c>
      <c r="E46" s="254" t="s">
        <v>136</v>
      </c>
      <c r="F46" s="63"/>
      <c r="G46" s="255">
        <v>149.5</v>
      </c>
      <c r="H46" s="256"/>
      <c r="I46" s="429"/>
      <c r="J46" s="407"/>
      <c r="K46" s="408"/>
      <c r="L46" s="407"/>
      <c r="M46" s="408"/>
      <c r="N46" s="407"/>
      <c r="O46" s="408"/>
      <c r="P46" s="407"/>
      <c r="Q46" s="408"/>
      <c r="R46" s="407"/>
      <c r="S46" s="408"/>
      <c r="T46" s="407"/>
      <c r="U46" s="408"/>
      <c r="V46" s="572"/>
      <c r="W46" s="573"/>
      <c r="X46" s="572"/>
      <c r="Y46" s="573"/>
      <c r="Z46" s="572"/>
      <c r="AA46" s="573"/>
      <c r="AB46" s="407"/>
      <c r="AC46" s="408"/>
      <c r="AD46" s="407"/>
      <c r="AE46" s="408"/>
      <c r="AF46" s="407"/>
      <c r="AG46" s="408"/>
      <c r="AH46" s="407"/>
      <c r="AI46" s="408"/>
      <c r="AJ46" s="407"/>
      <c r="AK46" s="408"/>
      <c r="AL46" s="407"/>
      <c r="AM46" s="408"/>
      <c r="AN46" s="407"/>
      <c r="AO46" s="408"/>
      <c r="AP46" s="407"/>
      <c r="AQ46" s="408"/>
      <c r="AR46" s="407"/>
      <c r="AS46" s="408"/>
      <c r="AT46" s="407"/>
      <c r="AU46" s="408"/>
      <c r="AV46" s="477"/>
    </row>
    <row r="47" spans="1:52" s="1" customFormat="1" ht="52.2" hidden="1" customHeight="1" x14ac:dyDescent="0.2">
      <c r="A47"/>
      <c r="B47" s="425" t="s">
        <v>137</v>
      </c>
      <c r="C47" s="192" t="s">
        <v>80</v>
      </c>
      <c r="D47" s="193" t="s">
        <v>138</v>
      </c>
      <c r="E47" s="194" t="s">
        <v>139</v>
      </c>
      <c r="F47" s="195" t="s">
        <v>133</v>
      </c>
      <c r="G47" s="196">
        <v>210</v>
      </c>
      <c r="H47" s="197">
        <v>2530</v>
      </c>
      <c r="I47" s="426">
        <f>ROUND(H47*G47,2)</f>
        <v>531300</v>
      </c>
      <c r="J47" s="409"/>
      <c r="K47" s="410">
        <f>ROUND(J47*$H47,2)</f>
        <v>0</v>
      </c>
      <c r="L47" s="409"/>
      <c r="M47" s="410">
        <f>ROUND(L47*$H47,2)</f>
        <v>0</v>
      </c>
      <c r="N47" s="409"/>
      <c r="O47" s="410">
        <f>ROUND(N47*$H47,2)</f>
        <v>0</v>
      </c>
      <c r="P47" s="409"/>
      <c r="Q47" s="410">
        <f>ROUND(P47*$H47,2)</f>
        <v>0</v>
      </c>
      <c r="R47" s="409"/>
      <c r="S47" s="410">
        <f>ROUND(R47*$H47,2)</f>
        <v>0</v>
      </c>
      <c r="T47" s="409">
        <v>105</v>
      </c>
      <c r="U47" s="410">
        <f>ROUND(T47*$H47,2)</f>
        <v>265650</v>
      </c>
      <c r="V47" s="574">
        <v>105</v>
      </c>
      <c r="W47" s="575">
        <f>ROUND(V47*$H47,2)</f>
        <v>265650</v>
      </c>
      <c r="X47" s="574"/>
      <c r="Y47" s="575">
        <f>ROUND(X47*$H47,2)</f>
        <v>0</v>
      </c>
      <c r="Z47" s="574"/>
      <c r="AA47" s="575">
        <f>ROUND(Z47*$H47,2)</f>
        <v>0</v>
      </c>
      <c r="AB47" s="409"/>
      <c r="AC47" s="410">
        <f>ROUND(AB47*$H47,2)</f>
        <v>0</v>
      </c>
      <c r="AD47" s="409"/>
      <c r="AE47" s="410">
        <f>ROUND(AD47*$H47,2)</f>
        <v>0</v>
      </c>
      <c r="AF47" s="409"/>
      <c r="AG47" s="410">
        <f>ROUND(AF47*$H47,2)</f>
        <v>0</v>
      </c>
      <c r="AH47" s="409"/>
      <c r="AI47" s="410">
        <f>ROUND(AH47*$H47,2)</f>
        <v>0</v>
      </c>
      <c r="AJ47" s="409"/>
      <c r="AK47" s="410">
        <f>ROUND(AJ47*$H47,2)</f>
        <v>0</v>
      </c>
      <c r="AL47" s="409"/>
      <c r="AM47" s="410">
        <f>ROUND(AL47*$H47,2)</f>
        <v>0</v>
      </c>
      <c r="AN47" s="409"/>
      <c r="AO47" s="410">
        <f>ROUND(AN47*$H47,2)</f>
        <v>0</v>
      </c>
      <c r="AP47" s="409"/>
      <c r="AQ47" s="410">
        <f>ROUND(AP47*$H47,2)</f>
        <v>0</v>
      </c>
      <c r="AR47" s="409">
        <f>SUM(J47,L47,N47,P47,R47,T47,V47,X47,Z47,AB47,AD47,AF47,AH47,AJ47,AL47,AN47,AP47)</f>
        <v>210</v>
      </c>
      <c r="AS47" s="410">
        <f>AR47*$H47</f>
        <v>531300</v>
      </c>
      <c r="AT47" s="409">
        <f>$G47-AR47</f>
        <v>0</v>
      </c>
      <c r="AU47" s="410">
        <f>AT47*$H47</f>
        <v>0</v>
      </c>
      <c r="AV47" s="478">
        <f>AU47/I47</f>
        <v>0</v>
      </c>
      <c r="AW47" s="4"/>
      <c r="AX47" s="4"/>
      <c r="AY47" s="4"/>
      <c r="AZ47" s="4"/>
    </row>
    <row r="48" spans="1:52" s="8" customFormat="1" ht="52.2" hidden="1" customHeight="1" x14ac:dyDescent="0.2">
      <c r="A48"/>
      <c r="B48" s="430"/>
      <c r="C48" s="250" t="s">
        <v>88</v>
      </c>
      <c r="D48" s="259" t="s">
        <v>5</v>
      </c>
      <c r="E48" s="260" t="s">
        <v>141</v>
      </c>
      <c r="F48" s="67"/>
      <c r="G48" s="259" t="s">
        <v>5</v>
      </c>
      <c r="H48" s="261"/>
      <c r="I48" s="431"/>
      <c r="J48" s="411"/>
      <c r="K48" s="412"/>
      <c r="L48" s="411"/>
      <c r="M48" s="412"/>
      <c r="N48" s="411"/>
      <c r="O48" s="412"/>
      <c r="P48" s="411"/>
      <c r="Q48" s="412"/>
      <c r="R48" s="411"/>
      <c r="S48" s="412"/>
      <c r="T48" s="411"/>
      <c r="U48" s="412"/>
      <c r="V48" s="576"/>
      <c r="W48" s="577"/>
      <c r="X48" s="576"/>
      <c r="Y48" s="577"/>
      <c r="Z48" s="576"/>
      <c r="AA48" s="577"/>
      <c r="AB48" s="411"/>
      <c r="AC48" s="412"/>
      <c r="AD48" s="411"/>
      <c r="AE48" s="412"/>
      <c r="AF48" s="411"/>
      <c r="AG48" s="412"/>
      <c r="AH48" s="411"/>
      <c r="AI48" s="412"/>
      <c r="AJ48" s="411"/>
      <c r="AK48" s="412"/>
      <c r="AL48" s="411"/>
      <c r="AM48" s="412"/>
      <c r="AN48" s="411"/>
      <c r="AO48" s="412"/>
      <c r="AP48" s="411"/>
      <c r="AQ48" s="412"/>
      <c r="AR48" s="411"/>
      <c r="AS48" s="412"/>
      <c r="AT48" s="411"/>
      <c r="AU48" s="412"/>
      <c r="AV48" s="479"/>
    </row>
    <row r="49" spans="1:52" s="7" customFormat="1" ht="52.2" hidden="1" customHeight="1" x14ac:dyDescent="0.2">
      <c r="A49"/>
      <c r="B49" s="428"/>
      <c r="C49" s="250" t="s">
        <v>88</v>
      </c>
      <c r="D49" s="253" t="s">
        <v>5</v>
      </c>
      <c r="E49" s="254" t="s">
        <v>142</v>
      </c>
      <c r="F49" s="63"/>
      <c r="G49" s="255">
        <v>210</v>
      </c>
      <c r="H49" s="256"/>
      <c r="I49" s="429"/>
      <c r="J49" s="407"/>
      <c r="K49" s="408"/>
      <c r="L49" s="407"/>
      <c r="M49" s="408"/>
      <c r="N49" s="407"/>
      <c r="O49" s="408"/>
      <c r="P49" s="407"/>
      <c r="Q49" s="408"/>
      <c r="R49" s="407"/>
      <c r="S49" s="408"/>
      <c r="T49" s="407"/>
      <c r="U49" s="408"/>
      <c r="V49" s="572"/>
      <c r="W49" s="573"/>
      <c r="X49" s="572"/>
      <c r="Y49" s="573"/>
      <c r="Z49" s="572"/>
      <c r="AA49" s="573"/>
      <c r="AB49" s="407"/>
      <c r="AC49" s="408"/>
      <c r="AD49" s="407"/>
      <c r="AE49" s="408"/>
      <c r="AF49" s="407"/>
      <c r="AG49" s="408"/>
      <c r="AH49" s="407"/>
      <c r="AI49" s="408"/>
      <c r="AJ49" s="407"/>
      <c r="AK49" s="408"/>
      <c r="AL49" s="407"/>
      <c r="AM49" s="408"/>
      <c r="AN49" s="407"/>
      <c r="AO49" s="408"/>
      <c r="AP49" s="407"/>
      <c r="AQ49" s="408"/>
      <c r="AR49" s="407"/>
      <c r="AS49" s="408"/>
      <c r="AT49" s="407"/>
      <c r="AU49" s="408"/>
      <c r="AV49" s="477"/>
    </row>
    <row r="50" spans="1:52" s="1" customFormat="1" ht="52.2" hidden="1" customHeight="1" x14ac:dyDescent="0.2">
      <c r="A50"/>
      <c r="B50" s="425" t="s">
        <v>143</v>
      </c>
      <c r="C50" s="192" t="s">
        <v>80</v>
      </c>
      <c r="D50" s="193" t="s">
        <v>144</v>
      </c>
      <c r="E50" s="194" t="s">
        <v>145</v>
      </c>
      <c r="F50" s="195" t="s">
        <v>98</v>
      </c>
      <c r="G50" s="196">
        <v>136.94</v>
      </c>
      <c r="H50" s="197">
        <v>342.6</v>
      </c>
      <c r="I50" s="426">
        <f>ROUND(H50*G50,2)</f>
        <v>46915.64</v>
      </c>
      <c r="J50" s="409"/>
      <c r="K50" s="410">
        <f>ROUND(J50*$H50,2)</f>
        <v>0</v>
      </c>
      <c r="L50" s="409"/>
      <c r="M50" s="410">
        <f>ROUND(L50*$H50,2)</f>
        <v>0</v>
      </c>
      <c r="N50" s="409"/>
      <c r="O50" s="410">
        <f>ROUND(N50*$H50,2)</f>
        <v>0</v>
      </c>
      <c r="P50" s="409"/>
      <c r="Q50" s="410">
        <f>ROUND(P50*$H50,2)</f>
        <v>0</v>
      </c>
      <c r="R50" s="409"/>
      <c r="S50" s="410">
        <f>ROUND(R50*$H50,2)</f>
        <v>0</v>
      </c>
      <c r="T50" s="409">
        <f>G50*0.3</f>
        <v>41.082000000000001</v>
      </c>
      <c r="U50" s="410">
        <f>ROUND(T50*$H50,2)</f>
        <v>14074.69</v>
      </c>
      <c r="V50" s="574">
        <v>95.78</v>
      </c>
      <c r="W50" s="575">
        <f>ROUND(V50*$H50,2)</f>
        <v>32814.230000000003</v>
      </c>
      <c r="X50" s="574"/>
      <c r="Y50" s="575">
        <f>ROUND(X50*$H50,2)</f>
        <v>0</v>
      </c>
      <c r="Z50" s="574"/>
      <c r="AA50" s="575">
        <f>ROUND(Z50*$H50,2)</f>
        <v>0</v>
      </c>
      <c r="AB50" s="409">
        <v>7.8E-2</v>
      </c>
      <c r="AC50" s="410">
        <f>ROUND(AB50*$H50,2)</f>
        <v>26.72</v>
      </c>
      <c r="AD50" s="409"/>
      <c r="AE50" s="410">
        <f>ROUND(AD50*$H50,2)</f>
        <v>0</v>
      </c>
      <c r="AF50" s="409"/>
      <c r="AG50" s="410">
        <f>ROUND(AF50*$H50,2)</f>
        <v>0</v>
      </c>
      <c r="AH50" s="409"/>
      <c r="AI50" s="410">
        <f>ROUND(AH50*$H50,2)</f>
        <v>0</v>
      </c>
      <c r="AJ50" s="409"/>
      <c r="AK50" s="410">
        <f>ROUND(AJ50*$H50,2)</f>
        <v>0</v>
      </c>
      <c r="AL50" s="409"/>
      <c r="AM50" s="410">
        <f>ROUND(AL50*$H50,2)</f>
        <v>0</v>
      </c>
      <c r="AN50" s="409"/>
      <c r="AO50" s="410">
        <f>ROUND(AN50*$H50,2)</f>
        <v>0</v>
      </c>
      <c r="AP50" s="409"/>
      <c r="AQ50" s="410">
        <f>ROUND(AP50*$H50,2)</f>
        <v>0</v>
      </c>
      <c r="AR50" s="409">
        <f>SUM(J50,L50,N50,P50,R50,T50,V50,X50,Z50,AB50,AD50,AF50,AH50,AJ50,AL50,AN50,AP50)</f>
        <v>136.94</v>
      </c>
      <c r="AS50" s="410">
        <f>AR50*$H50</f>
        <v>46915.644</v>
      </c>
      <c r="AT50" s="409">
        <f>$G50-AR50</f>
        <v>0</v>
      </c>
      <c r="AU50" s="410">
        <f>AT50*$H50</f>
        <v>0</v>
      </c>
      <c r="AV50" s="478">
        <f>AU50/I50</f>
        <v>0</v>
      </c>
      <c r="AW50" s="4"/>
      <c r="AX50" s="4"/>
      <c r="AY50" s="4"/>
      <c r="AZ50" s="4"/>
    </row>
    <row r="51" spans="1:52" s="1" customFormat="1" ht="70.8" hidden="1" customHeight="1" x14ac:dyDescent="0.2">
      <c r="A51"/>
      <c r="B51" s="427"/>
      <c r="C51" s="250" t="s">
        <v>86</v>
      </c>
      <c r="D51" s="23"/>
      <c r="E51" s="251" t="s">
        <v>147</v>
      </c>
      <c r="F51" s="23"/>
      <c r="G51" s="23"/>
      <c r="H51" s="230"/>
      <c r="I51" s="420"/>
      <c r="J51" s="405"/>
      <c r="K51" s="406"/>
      <c r="L51" s="405"/>
      <c r="M51" s="406"/>
      <c r="N51" s="405"/>
      <c r="O51" s="406"/>
      <c r="P51" s="405"/>
      <c r="Q51" s="406"/>
      <c r="R51" s="405"/>
      <c r="S51" s="406"/>
      <c r="T51" s="405"/>
      <c r="U51" s="406"/>
      <c r="V51" s="570"/>
      <c r="W51" s="571"/>
      <c r="X51" s="570"/>
      <c r="Y51" s="571"/>
      <c r="Z51" s="570"/>
      <c r="AA51" s="571"/>
      <c r="AB51" s="405"/>
      <c r="AC51" s="406"/>
      <c r="AD51" s="405"/>
      <c r="AE51" s="406"/>
      <c r="AF51" s="405"/>
      <c r="AG51" s="406"/>
      <c r="AH51" s="405"/>
      <c r="AI51" s="406"/>
      <c r="AJ51" s="405"/>
      <c r="AK51" s="406"/>
      <c r="AL51" s="405"/>
      <c r="AM51" s="406"/>
      <c r="AN51" s="405"/>
      <c r="AO51" s="406"/>
      <c r="AP51" s="405"/>
      <c r="AQ51" s="406"/>
      <c r="AR51" s="405"/>
      <c r="AS51" s="406"/>
      <c r="AT51" s="405"/>
      <c r="AU51" s="406"/>
      <c r="AV51" s="476"/>
    </row>
    <row r="52" spans="1:52" s="8" customFormat="1" ht="52.2" hidden="1" customHeight="1" x14ac:dyDescent="0.2">
      <c r="A52"/>
      <c r="B52" s="430"/>
      <c r="C52" s="250" t="s">
        <v>88</v>
      </c>
      <c r="D52" s="259" t="s">
        <v>5</v>
      </c>
      <c r="E52" s="260" t="s">
        <v>148</v>
      </c>
      <c r="F52" s="67"/>
      <c r="G52" s="259" t="s">
        <v>5</v>
      </c>
      <c r="H52" s="261"/>
      <c r="I52" s="431"/>
      <c r="J52" s="411"/>
      <c r="K52" s="412"/>
      <c r="L52" s="411"/>
      <c r="M52" s="412"/>
      <c r="N52" s="411"/>
      <c r="O52" s="412"/>
      <c r="P52" s="411"/>
      <c r="Q52" s="412"/>
      <c r="R52" s="411"/>
      <c r="S52" s="412"/>
      <c r="T52" s="411"/>
      <c r="U52" s="412"/>
      <c r="V52" s="576"/>
      <c r="W52" s="577"/>
      <c r="X52" s="576"/>
      <c r="Y52" s="577"/>
      <c r="Z52" s="576"/>
      <c r="AA52" s="577"/>
      <c r="AB52" s="411"/>
      <c r="AC52" s="412"/>
      <c r="AD52" s="411"/>
      <c r="AE52" s="412"/>
      <c r="AF52" s="411"/>
      <c r="AG52" s="412"/>
      <c r="AH52" s="411"/>
      <c r="AI52" s="412"/>
      <c r="AJ52" s="411"/>
      <c r="AK52" s="412"/>
      <c r="AL52" s="411"/>
      <c r="AM52" s="412"/>
      <c r="AN52" s="411"/>
      <c r="AO52" s="412"/>
      <c r="AP52" s="411"/>
      <c r="AQ52" s="412"/>
      <c r="AR52" s="411"/>
      <c r="AS52" s="412"/>
      <c r="AT52" s="411"/>
      <c r="AU52" s="412"/>
      <c r="AV52" s="479"/>
    </row>
    <row r="53" spans="1:52" s="7" customFormat="1" ht="52.2" hidden="1" customHeight="1" x14ac:dyDescent="0.2">
      <c r="A53"/>
      <c r="B53" s="428"/>
      <c r="C53" s="250" t="s">
        <v>88</v>
      </c>
      <c r="D53" s="253" t="s">
        <v>5</v>
      </c>
      <c r="E53" s="254" t="s">
        <v>149</v>
      </c>
      <c r="F53" s="63"/>
      <c r="G53" s="255">
        <v>136.94</v>
      </c>
      <c r="H53" s="256"/>
      <c r="I53" s="429"/>
      <c r="J53" s="407"/>
      <c r="K53" s="408"/>
      <c r="L53" s="407"/>
      <c r="M53" s="408"/>
      <c r="N53" s="407"/>
      <c r="O53" s="408"/>
      <c r="P53" s="407"/>
      <c r="Q53" s="408"/>
      <c r="R53" s="407"/>
      <c r="S53" s="408"/>
      <c r="T53" s="407"/>
      <c r="U53" s="408"/>
      <c r="V53" s="572"/>
      <c r="W53" s="573"/>
      <c r="X53" s="572"/>
      <c r="Y53" s="573"/>
      <c r="Z53" s="572"/>
      <c r="AA53" s="573"/>
      <c r="AB53" s="407"/>
      <c r="AC53" s="408"/>
      <c r="AD53" s="407"/>
      <c r="AE53" s="408"/>
      <c r="AF53" s="407"/>
      <c r="AG53" s="408"/>
      <c r="AH53" s="407"/>
      <c r="AI53" s="408"/>
      <c r="AJ53" s="407"/>
      <c r="AK53" s="408"/>
      <c r="AL53" s="407"/>
      <c r="AM53" s="408"/>
      <c r="AN53" s="407"/>
      <c r="AO53" s="408"/>
      <c r="AP53" s="407"/>
      <c r="AQ53" s="408"/>
      <c r="AR53" s="407"/>
      <c r="AS53" s="408"/>
      <c r="AT53" s="407"/>
      <c r="AU53" s="408"/>
      <c r="AV53" s="477"/>
    </row>
    <row r="54" spans="1:52" s="1" customFormat="1" ht="52.2" hidden="1" customHeight="1" x14ac:dyDescent="0.2">
      <c r="A54"/>
      <c r="B54" s="425" t="s">
        <v>150</v>
      </c>
      <c r="C54" s="192" t="s">
        <v>80</v>
      </c>
      <c r="D54" s="193" t="s">
        <v>151</v>
      </c>
      <c r="E54" s="194" t="s">
        <v>152</v>
      </c>
      <c r="F54" s="195" t="s">
        <v>98</v>
      </c>
      <c r="G54" s="196">
        <v>7.2</v>
      </c>
      <c r="H54" s="197">
        <v>403.3</v>
      </c>
      <c r="I54" s="426">
        <f>ROUND(H54*G54,2)</f>
        <v>2903.76</v>
      </c>
      <c r="J54" s="409"/>
      <c r="K54" s="410">
        <f>ROUND(J54*$H54,2)</f>
        <v>0</v>
      </c>
      <c r="L54" s="409"/>
      <c r="M54" s="410">
        <f>ROUND(L54*$H54,2)</f>
        <v>0</v>
      </c>
      <c r="N54" s="409"/>
      <c r="O54" s="410">
        <f>ROUND(N54*$H54,2)</f>
        <v>0</v>
      </c>
      <c r="P54" s="409"/>
      <c r="Q54" s="410">
        <f>ROUND(P54*$H54,2)</f>
        <v>0</v>
      </c>
      <c r="R54" s="409"/>
      <c r="S54" s="410">
        <f>ROUND(R54*$H54,2)</f>
        <v>0</v>
      </c>
      <c r="T54" s="409">
        <f>G54*0.3</f>
        <v>2.16</v>
      </c>
      <c r="U54" s="410">
        <f>ROUND(T54*$H54,2)</f>
        <v>871.13</v>
      </c>
      <c r="V54" s="574">
        <v>5.04</v>
      </c>
      <c r="W54" s="575">
        <f>ROUND(V54*$H54,2)</f>
        <v>2032.63</v>
      </c>
      <c r="X54" s="574"/>
      <c r="Y54" s="575">
        <f>ROUND(X54*$H54,2)</f>
        <v>0</v>
      </c>
      <c r="Z54" s="574"/>
      <c r="AA54" s="575">
        <f>ROUND(Z54*$H54,2)</f>
        <v>0</v>
      </c>
      <c r="AB54" s="409"/>
      <c r="AC54" s="410">
        <f>ROUND(AB54*$H54,2)</f>
        <v>0</v>
      </c>
      <c r="AD54" s="409"/>
      <c r="AE54" s="410">
        <f>ROUND(AD54*$H54,2)</f>
        <v>0</v>
      </c>
      <c r="AF54" s="409"/>
      <c r="AG54" s="410">
        <f>ROUND(AF54*$H54,2)</f>
        <v>0</v>
      </c>
      <c r="AH54" s="409"/>
      <c r="AI54" s="410">
        <f>ROUND(AH54*$H54,2)</f>
        <v>0</v>
      </c>
      <c r="AJ54" s="409"/>
      <c r="AK54" s="410">
        <f>ROUND(AJ54*$H54,2)</f>
        <v>0</v>
      </c>
      <c r="AL54" s="409"/>
      <c r="AM54" s="410">
        <f>ROUND(AL54*$H54,2)</f>
        <v>0</v>
      </c>
      <c r="AN54" s="409"/>
      <c r="AO54" s="410">
        <f>ROUND(AN54*$H54,2)</f>
        <v>0</v>
      </c>
      <c r="AP54" s="409"/>
      <c r="AQ54" s="410">
        <f>ROUND(AP54*$H54,2)</f>
        <v>0</v>
      </c>
      <c r="AR54" s="409">
        <f>SUM(J54,L54,N54,P54,R54,T54,V54,X54,Z54,AB54,AD54,AF54,AH54,AJ54,AL54,AN54,AP54)</f>
        <v>7.2</v>
      </c>
      <c r="AS54" s="410">
        <f>AR54*$H54</f>
        <v>2903.76</v>
      </c>
      <c r="AT54" s="409">
        <f>$G54-AR54</f>
        <v>0</v>
      </c>
      <c r="AU54" s="410">
        <f>AT54*$H54</f>
        <v>0</v>
      </c>
      <c r="AV54" s="478">
        <f>AU54/I54</f>
        <v>0</v>
      </c>
      <c r="AW54" s="4"/>
      <c r="AX54" s="4"/>
      <c r="AY54" s="4"/>
      <c r="AZ54" s="4"/>
    </row>
    <row r="55" spans="1:52" s="1" customFormat="1" ht="52.2" hidden="1" customHeight="1" x14ac:dyDescent="0.2">
      <c r="A55"/>
      <c r="B55" s="427"/>
      <c r="C55" s="250" t="s">
        <v>86</v>
      </c>
      <c r="D55" s="23"/>
      <c r="E55" s="251" t="s">
        <v>147</v>
      </c>
      <c r="F55" s="23"/>
      <c r="G55" s="23"/>
      <c r="H55" s="230"/>
      <c r="I55" s="420"/>
      <c r="J55" s="405"/>
      <c r="K55" s="406"/>
      <c r="L55" s="405"/>
      <c r="M55" s="406"/>
      <c r="N55" s="405"/>
      <c r="O55" s="406"/>
      <c r="P55" s="405"/>
      <c r="Q55" s="406"/>
      <c r="R55" s="405"/>
      <c r="S55" s="406"/>
      <c r="T55" s="405"/>
      <c r="U55" s="406"/>
      <c r="V55" s="570"/>
      <c r="W55" s="571"/>
      <c r="X55" s="570"/>
      <c r="Y55" s="571"/>
      <c r="Z55" s="570"/>
      <c r="AA55" s="571"/>
      <c r="AB55" s="405"/>
      <c r="AC55" s="406"/>
      <c r="AD55" s="405"/>
      <c r="AE55" s="406"/>
      <c r="AF55" s="405"/>
      <c r="AG55" s="406"/>
      <c r="AH55" s="405"/>
      <c r="AI55" s="406"/>
      <c r="AJ55" s="405"/>
      <c r="AK55" s="406"/>
      <c r="AL55" s="405"/>
      <c r="AM55" s="406"/>
      <c r="AN55" s="405"/>
      <c r="AO55" s="406"/>
      <c r="AP55" s="405"/>
      <c r="AQ55" s="406"/>
      <c r="AR55" s="405"/>
      <c r="AS55" s="406"/>
      <c r="AT55" s="405"/>
      <c r="AU55" s="406"/>
      <c r="AV55" s="476"/>
    </row>
    <row r="56" spans="1:52" s="8" customFormat="1" ht="52.2" hidden="1" customHeight="1" x14ac:dyDescent="0.2">
      <c r="A56"/>
      <c r="B56" s="430"/>
      <c r="C56" s="250" t="s">
        <v>88</v>
      </c>
      <c r="D56" s="259" t="s">
        <v>5</v>
      </c>
      <c r="E56" s="260" t="s">
        <v>148</v>
      </c>
      <c r="F56" s="67"/>
      <c r="G56" s="259" t="s">
        <v>5</v>
      </c>
      <c r="H56" s="261"/>
      <c r="I56" s="431"/>
      <c r="J56" s="411"/>
      <c r="K56" s="412"/>
      <c r="L56" s="411"/>
      <c r="M56" s="412"/>
      <c r="N56" s="411"/>
      <c r="O56" s="412"/>
      <c r="P56" s="411"/>
      <c r="Q56" s="412"/>
      <c r="R56" s="411"/>
      <c r="S56" s="412"/>
      <c r="T56" s="411"/>
      <c r="U56" s="412"/>
      <c r="V56" s="576"/>
      <c r="W56" s="577"/>
      <c r="X56" s="576"/>
      <c r="Y56" s="577"/>
      <c r="Z56" s="576"/>
      <c r="AA56" s="577"/>
      <c r="AB56" s="411"/>
      <c r="AC56" s="412"/>
      <c r="AD56" s="411"/>
      <c r="AE56" s="412"/>
      <c r="AF56" s="411"/>
      <c r="AG56" s="412"/>
      <c r="AH56" s="411"/>
      <c r="AI56" s="412"/>
      <c r="AJ56" s="411"/>
      <c r="AK56" s="412"/>
      <c r="AL56" s="411"/>
      <c r="AM56" s="412"/>
      <c r="AN56" s="411"/>
      <c r="AO56" s="412"/>
      <c r="AP56" s="411"/>
      <c r="AQ56" s="412"/>
      <c r="AR56" s="411"/>
      <c r="AS56" s="412"/>
      <c r="AT56" s="411"/>
      <c r="AU56" s="412"/>
      <c r="AV56" s="479"/>
    </row>
    <row r="57" spans="1:52" s="7" customFormat="1" ht="52.2" hidden="1" customHeight="1" x14ac:dyDescent="0.2">
      <c r="A57"/>
      <c r="B57" s="428"/>
      <c r="C57" s="250" t="s">
        <v>88</v>
      </c>
      <c r="D57" s="253" t="s">
        <v>5</v>
      </c>
      <c r="E57" s="254" t="s">
        <v>154</v>
      </c>
      <c r="F57" s="63"/>
      <c r="G57" s="255">
        <v>7.2</v>
      </c>
      <c r="H57" s="256"/>
      <c r="I57" s="429"/>
      <c r="J57" s="407"/>
      <c r="K57" s="408"/>
      <c r="L57" s="407"/>
      <c r="M57" s="408"/>
      <c r="N57" s="407"/>
      <c r="O57" s="408"/>
      <c r="P57" s="407"/>
      <c r="Q57" s="408"/>
      <c r="R57" s="407"/>
      <c r="S57" s="408"/>
      <c r="T57" s="407"/>
      <c r="U57" s="408"/>
      <c r="V57" s="572"/>
      <c r="W57" s="573"/>
      <c r="X57" s="572"/>
      <c r="Y57" s="573"/>
      <c r="Z57" s="572"/>
      <c r="AA57" s="573"/>
      <c r="AB57" s="407"/>
      <c r="AC57" s="408"/>
      <c r="AD57" s="407"/>
      <c r="AE57" s="408"/>
      <c r="AF57" s="407"/>
      <c r="AG57" s="408"/>
      <c r="AH57" s="407"/>
      <c r="AI57" s="408"/>
      <c r="AJ57" s="407"/>
      <c r="AK57" s="408"/>
      <c r="AL57" s="407"/>
      <c r="AM57" s="408"/>
      <c r="AN57" s="407"/>
      <c r="AO57" s="408"/>
      <c r="AP57" s="407"/>
      <c r="AQ57" s="408"/>
      <c r="AR57" s="407"/>
      <c r="AS57" s="408"/>
      <c r="AT57" s="407"/>
      <c r="AU57" s="408"/>
      <c r="AV57" s="477"/>
    </row>
    <row r="58" spans="1:52" s="1" customFormat="1" ht="52.2" hidden="1" customHeight="1" x14ac:dyDescent="0.2">
      <c r="A58"/>
      <c r="B58" s="425" t="s">
        <v>155</v>
      </c>
      <c r="C58" s="192" t="s">
        <v>80</v>
      </c>
      <c r="D58" s="193" t="s">
        <v>156</v>
      </c>
      <c r="E58" s="194" t="s">
        <v>157</v>
      </c>
      <c r="F58" s="195" t="s">
        <v>98</v>
      </c>
      <c r="G58" s="196">
        <v>576.26</v>
      </c>
      <c r="H58" s="197">
        <v>35</v>
      </c>
      <c r="I58" s="426">
        <f>ROUND(H58*G58,2)</f>
        <v>20169.099999999999</v>
      </c>
      <c r="J58" s="409"/>
      <c r="K58" s="410">
        <f>ROUND(J58*$H58,2)</f>
        <v>0</v>
      </c>
      <c r="L58" s="409"/>
      <c r="M58" s="410">
        <f>ROUND(L58*$H58,2)</f>
        <v>0</v>
      </c>
      <c r="N58" s="409"/>
      <c r="O58" s="410">
        <f>ROUND(N58*$H58,2)</f>
        <v>0</v>
      </c>
      <c r="P58" s="409"/>
      <c r="Q58" s="410">
        <f>ROUND(P58*$H58,2)</f>
        <v>0</v>
      </c>
      <c r="R58" s="409"/>
      <c r="S58" s="410">
        <f>ROUND(R58*$H58,2)</f>
        <v>0</v>
      </c>
      <c r="T58" s="409">
        <f>G58*0.3</f>
        <v>172.87799999999999</v>
      </c>
      <c r="U58" s="410">
        <f>ROUND(T58*$H58,2)</f>
        <v>6050.73</v>
      </c>
      <c r="V58" s="574">
        <v>403.38</v>
      </c>
      <c r="W58" s="575">
        <f>ROUND(V58*$H58,2)</f>
        <v>14118.3</v>
      </c>
      <c r="X58" s="574"/>
      <c r="Y58" s="575">
        <f>ROUND(X58*$H58,2)</f>
        <v>0</v>
      </c>
      <c r="Z58" s="574"/>
      <c r="AA58" s="575">
        <f>ROUND(Z58*$H58,2)</f>
        <v>0</v>
      </c>
      <c r="AB58" s="409">
        <v>2E-3</v>
      </c>
      <c r="AC58" s="410">
        <f>ROUND(AB58*$H58,2)</f>
        <v>7.0000000000000007E-2</v>
      </c>
      <c r="AD58" s="409"/>
      <c r="AE58" s="410">
        <f>ROUND(AD58*$H58,2)</f>
        <v>0</v>
      </c>
      <c r="AF58" s="409"/>
      <c r="AG58" s="410">
        <f>ROUND(AF58*$H58,2)</f>
        <v>0</v>
      </c>
      <c r="AH58" s="409"/>
      <c r="AI58" s="410">
        <f>ROUND(AH58*$H58,2)</f>
        <v>0</v>
      </c>
      <c r="AJ58" s="409"/>
      <c r="AK58" s="410">
        <f>ROUND(AJ58*$H58,2)</f>
        <v>0</v>
      </c>
      <c r="AL58" s="409"/>
      <c r="AM58" s="410">
        <f>ROUND(AL58*$H58,2)</f>
        <v>0</v>
      </c>
      <c r="AN58" s="409"/>
      <c r="AO58" s="410">
        <f>ROUND(AN58*$H58,2)</f>
        <v>0</v>
      </c>
      <c r="AP58" s="409"/>
      <c r="AQ58" s="410">
        <f>ROUND(AP58*$H58,2)</f>
        <v>0</v>
      </c>
      <c r="AR58" s="409">
        <f>SUM(J58,L58,N58,P58,R58,T58,V58,X58,Z58,AB58,AD58,AF58,AH58,AJ58,AL58,AN58,AP58)</f>
        <v>576.26</v>
      </c>
      <c r="AS58" s="410">
        <f>AR58*$H58</f>
        <v>20169.099999999999</v>
      </c>
      <c r="AT58" s="409">
        <f>$G58-AR58</f>
        <v>0</v>
      </c>
      <c r="AU58" s="410">
        <f>AT58*$H58</f>
        <v>0</v>
      </c>
      <c r="AV58" s="478">
        <f>AU58/I58</f>
        <v>0</v>
      </c>
      <c r="AW58" s="4"/>
      <c r="AX58" s="4"/>
      <c r="AY58" s="4"/>
      <c r="AZ58" s="4"/>
    </row>
    <row r="59" spans="1:52" s="1" customFormat="1" ht="52.2" hidden="1" customHeight="1" x14ac:dyDescent="0.2">
      <c r="A59"/>
      <c r="B59" s="427"/>
      <c r="C59" s="250" t="s">
        <v>86</v>
      </c>
      <c r="D59" s="23"/>
      <c r="E59" s="251" t="s">
        <v>159</v>
      </c>
      <c r="F59" s="23"/>
      <c r="G59" s="23"/>
      <c r="H59" s="230"/>
      <c r="I59" s="420"/>
      <c r="J59" s="405"/>
      <c r="K59" s="406"/>
      <c r="L59" s="405"/>
      <c r="M59" s="406"/>
      <c r="N59" s="405"/>
      <c r="O59" s="406"/>
      <c r="P59" s="405"/>
      <c r="Q59" s="406"/>
      <c r="R59" s="405"/>
      <c r="S59" s="406"/>
      <c r="T59" s="405"/>
      <c r="U59" s="406"/>
      <c r="V59" s="570"/>
      <c r="W59" s="571"/>
      <c r="X59" s="570"/>
      <c r="Y59" s="571"/>
      <c r="Z59" s="570"/>
      <c r="AA59" s="571"/>
      <c r="AB59" s="405"/>
      <c r="AC59" s="406"/>
      <c r="AD59" s="405"/>
      <c r="AE59" s="406"/>
      <c r="AF59" s="405"/>
      <c r="AG59" s="406"/>
      <c r="AH59" s="405"/>
      <c r="AI59" s="406"/>
      <c r="AJ59" s="405"/>
      <c r="AK59" s="406"/>
      <c r="AL59" s="405"/>
      <c r="AM59" s="406"/>
      <c r="AN59" s="405"/>
      <c r="AO59" s="406"/>
      <c r="AP59" s="405"/>
      <c r="AQ59" s="406"/>
      <c r="AR59" s="405"/>
      <c r="AS59" s="406"/>
      <c r="AT59" s="405"/>
      <c r="AU59" s="406"/>
      <c r="AV59" s="476"/>
    </row>
    <row r="60" spans="1:52" s="7" customFormat="1" ht="52.2" hidden="1" customHeight="1" x14ac:dyDescent="0.2">
      <c r="A60"/>
      <c r="B60" s="428"/>
      <c r="C60" s="250" t="s">
        <v>88</v>
      </c>
      <c r="D60" s="253" t="s">
        <v>5</v>
      </c>
      <c r="E60" s="254" t="s">
        <v>160</v>
      </c>
      <c r="F60" s="63"/>
      <c r="G60" s="255">
        <v>358.99</v>
      </c>
      <c r="H60" s="256"/>
      <c r="I60" s="429"/>
      <c r="J60" s="407"/>
      <c r="K60" s="408"/>
      <c r="L60" s="407"/>
      <c r="M60" s="408"/>
      <c r="N60" s="407"/>
      <c r="O60" s="408"/>
      <c r="P60" s="407"/>
      <c r="Q60" s="408"/>
      <c r="R60" s="407"/>
      <c r="S60" s="408"/>
      <c r="T60" s="407"/>
      <c r="U60" s="408"/>
      <c r="V60" s="572"/>
      <c r="W60" s="573"/>
      <c r="X60" s="572"/>
      <c r="Y60" s="573"/>
      <c r="Z60" s="572"/>
      <c r="AA60" s="573"/>
      <c r="AB60" s="407"/>
      <c r="AC60" s="408"/>
      <c r="AD60" s="407"/>
      <c r="AE60" s="408"/>
      <c r="AF60" s="407"/>
      <c r="AG60" s="408"/>
      <c r="AH60" s="407"/>
      <c r="AI60" s="408"/>
      <c r="AJ60" s="407"/>
      <c r="AK60" s="408"/>
      <c r="AL60" s="407"/>
      <c r="AM60" s="408"/>
      <c r="AN60" s="407"/>
      <c r="AO60" s="408"/>
      <c r="AP60" s="407"/>
      <c r="AQ60" s="408"/>
      <c r="AR60" s="407"/>
      <c r="AS60" s="408"/>
      <c r="AT60" s="407"/>
      <c r="AU60" s="408"/>
      <c r="AV60" s="477"/>
    </row>
    <row r="61" spans="1:52" s="7" customFormat="1" ht="52.2" hidden="1" customHeight="1" x14ac:dyDescent="0.2">
      <c r="A61"/>
      <c r="B61" s="428"/>
      <c r="C61" s="250" t="s">
        <v>88</v>
      </c>
      <c r="D61" s="253" t="s">
        <v>5</v>
      </c>
      <c r="E61" s="254" t="s">
        <v>161</v>
      </c>
      <c r="F61" s="63"/>
      <c r="G61" s="255">
        <v>46.46</v>
      </c>
      <c r="H61" s="256"/>
      <c r="I61" s="429"/>
      <c r="J61" s="407"/>
      <c r="K61" s="408"/>
      <c r="L61" s="407"/>
      <c r="M61" s="408"/>
      <c r="N61" s="407"/>
      <c r="O61" s="408"/>
      <c r="P61" s="407"/>
      <c r="Q61" s="408"/>
      <c r="R61" s="407"/>
      <c r="S61" s="408"/>
      <c r="T61" s="407"/>
      <c r="U61" s="408"/>
      <c r="V61" s="572"/>
      <c r="W61" s="573"/>
      <c r="X61" s="572"/>
      <c r="Y61" s="573"/>
      <c r="Z61" s="572"/>
      <c r="AA61" s="573"/>
      <c r="AB61" s="407"/>
      <c r="AC61" s="408"/>
      <c r="AD61" s="407"/>
      <c r="AE61" s="408"/>
      <c r="AF61" s="407"/>
      <c r="AG61" s="408"/>
      <c r="AH61" s="407"/>
      <c r="AI61" s="408"/>
      <c r="AJ61" s="407"/>
      <c r="AK61" s="408"/>
      <c r="AL61" s="407"/>
      <c r="AM61" s="408"/>
      <c r="AN61" s="407"/>
      <c r="AO61" s="408"/>
      <c r="AP61" s="407"/>
      <c r="AQ61" s="408"/>
      <c r="AR61" s="407"/>
      <c r="AS61" s="408"/>
      <c r="AT61" s="407"/>
      <c r="AU61" s="408"/>
      <c r="AV61" s="477"/>
    </row>
    <row r="62" spans="1:52" s="7" customFormat="1" ht="52.2" hidden="1" customHeight="1" x14ac:dyDescent="0.2">
      <c r="A62"/>
      <c r="B62" s="428"/>
      <c r="C62" s="250" t="s">
        <v>88</v>
      </c>
      <c r="D62" s="253" t="s">
        <v>5</v>
      </c>
      <c r="E62" s="254" t="s">
        <v>162</v>
      </c>
      <c r="F62" s="63"/>
      <c r="G62" s="255">
        <v>170.81</v>
      </c>
      <c r="H62" s="256"/>
      <c r="I62" s="429"/>
      <c r="J62" s="407"/>
      <c r="K62" s="408"/>
      <c r="L62" s="407"/>
      <c r="M62" s="408"/>
      <c r="N62" s="407"/>
      <c r="O62" s="408"/>
      <c r="P62" s="407"/>
      <c r="Q62" s="408"/>
      <c r="R62" s="407"/>
      <c r="S62" s="408"/>
      <c r="T62" s="407"/>
      <c r="U62" s="408"/>
      <c r="V62" s="572"/>
      <c r="W62" s="573"/>
      <c r="X62" s="572"/>
      <c r="Y62" s="573"/>
      <c r="Z62" s="572"/>
      <c r="AA62" s="573"/>
      <c r="AB62" s="407"/>
      <c r="AC62" s="408"/>
      <c r="AD62" s="407"/>
      <c r="AE62" s="408"/>
      <c r="AF62" s="407"/>
      <c r="AG62" s="408"/>
      <c r="AH62" s="407"/>
      <c r="AI62" s="408"/>
      <c r="AJ62" s="407"/>
      <c r="AK62" s="408"/>
      <c r="AL62" s="407"/>
      <c r="AM62" s="408"/>
      <c r="AN62" s="407"/>
      <c r="AO62" s="408"/>
      <c r="AP62" s="407"/>
      <c r="AQ62" s="408"/>
      <c r="AR62" s="407"/>
      <c r="AS62" s="408"/>
      <c r="AT62" s="407"/>
      <c r="AU62" s="408"/>
      <c r="AV62" s="477"/>
    </row>
    <row r="63" spans="1:52" s="10" customFormat="1" ht="52.2" hidden="1" customHeight="1" x14ac:dyDescent="0.2">
      <c r="A63"/>
      <c r="B63" s="434"/>
      <c r="C63" s="250" t="s">
        <v>88</v>
      </c>
      <c r="D63" s="270" t="s">
        <v>5</v>
      </c>
      <c r="E63" s="271" t="s">
        <v>112</v>
      </c>
      <c r="F63" s="75"/>
      <c r="G63" s="272">
        <v>576.26</v>
      </c>
      <c r="H63" s="273"/>
      <c r="I63" s="435"/>
      <c r="J63" s="415"/>
      <c r="K63" s="416"/>
      <c r="L63" s="415"/>
      <c r="M63" s="416"/>
      <c r="N63" s="415"/>
      <c r="O63" s="416"/>
      <c r="P63" s="415"/>
      <c r="Q63" s="416"/>
      <c r="R63" s="415"/>
      <c r="S63" s="416"/>
      <c r="T63" s="415"/>
      <c r="U63" s="416"/>
      <c r="V63" s="580"/>
      <c r="W63" s="581"/>
      <c r="X63" s="580"/>
      <c r="Y63" s="581"/>
      <c r="Z63" s="580"/>
      <c r="AA63" s="581"/>
      <c r="AB63" s="415"/>
      <c r="AC63" s="416"/>
      <c r="AD63" s="415"/>
      <c r="AE63" s="416"/>
      <c r="AF63" s="415"/>
      <c r="AG63" s="416"/>
      <c r="AH63" s="415"/>
      <c r="AI63" s="416"/>
      <c r="AJ63" s="415"/>
      <c r="AK63" s="416"/>
      <c r="AL63" s="415"/>
      <c r="AM63" s="416"/>
      <c r="AN63" s="415"/>
      <c r="AO63" s="416"/>
      <c r="AP63" s="415"/>
      <c r="AQ63" s="416"/>
      <c r="AR63" s="415"/>
      <c r="AS63" s="416"/>
      <c r="AT63" s="415"/>
      <c r="AU63" s="416"/>
      <c r="AV63" s="481"/>
    </row>
    <row r="64" spans="1:52" s="1" customFormat="1" ht="52.2" hidden="1" customHeight="1" x14ac:dyDescent="0.2">
      <c r="A64"/>
      <c r="B64" s="425" t="s">
        <v>163</v>
      </c>
      <c r="C64" s="192" t="s">
        <v>80</v>
      </c>
      <c r="D64" s="193" t="s">
        <v>164</v>
      </c>
      <c r="E64" s="194" t="s">
        <v>165</v>
      </c>
      <c r="F64" s="195" t="s">
        <v>98</v>
      </c>
      <c r="G64" s="196">
        <v>170.81</v>
      </c>
      <c r="H64" s="197">
        <v>63.6</v>
      </c>
      <c r="I64" s="426">
        <f>ROUND(H64*G64,2)</f>
        <v>10863.52</v>
      </c>
      <c r="J64" s="409"/>
      <c r="K64" s="410">
        <f>ROUND(J64*$H64,2)</f>
        <v>0</v>
      </c>
      <c r="L64" s="409"/>
      <c r="M64" s="410">
        <f>ROUND(L64*$H64,2)</f>
        <v>0</v>
      </c>
      <c r="N64" s="409"/>
      <c r="O64" s="410">
        <f>ROUND(N64*$H64,2)</f>
        <v>0</v>
      </c>
      <c r="P64" s="409"/>
      <c r="Q64" s="410">
        <f>ROUND(P64*$H64,2)</f>
        <v>0</v>
      </c>
      <c r="R64" s="409"/>
      <c r="S64" s="410">
        <f>ROUND(R64*$H64,2)</f>
        <v>0</v>
      </c>
      <c r="T64" s="409">
        <f>G64*0.3</f>
        <v>51.243000000000002</v>
      </c>
      <c r="U64" s="410">
        <f>ROUND(T64*$H64,2)</f>
        <v>3259.05</v>
      </c>
      <c r="V64" s="574">
        <v>119.56</v>
      </c>
      <c r="W64" s="575">
        <f>ROUND(V64*$H64,2)</f>
        <v>7604.02</v>
      </c>
      <c r="X64" s="574"/>
      <c r="Y64" s="575">
        <f>ROUND(X64*$H64,2)</f>
        <v>0</v>
      </c>
      <c r="Z64" s="574"/>
      <c r="AA64" s="575">
        <f>ROUND(Z64*$H64,2)</f>
        <v>0</v>
      </c>
      <c r="AB64" s="409">
        <v>0</v>
      </c>
      <c r="AC64" s="410">
        <f>ROUND(AB64*$H64,2)</f>
        <v>0</v>
      </c>
      <c r="AD64" s="409"/>
      <c r="AE64" s="410">
        <f>ROUND(AD64*$H64,2)</f>
        <v>0</v>
      </c>
      <c r="AF64" s="409"/>
      <c r="AG64" s="410">
        <f>ROUND(AF64*$H64,2)</f>
        <v>0</v>
      </c>
      <c r="AH64" s="409"/>
      <c r="AI64" s="410">
        <f>ROUND(AH64*$H64,2)</f>
        <v>0</v>
      </c>
      <c r="AJ64" s="409"/>
      <c r="AK64" s="410">
        <f>ROUND(AJ64*$H64,2)</f>
        <v>0</v>
      </c>
      <c r="AL64" s="409"/>
      <c r="AM64" s="410">
        <f>ROUND(AL64*$H64,2)</f>
        <v>0</v>
      </c>
      <c r="AN64" s="409"/>
      <c r="AO64" s="410">
        <f>ROUND(AN64*$H64,2)</f>
        <v>0</v>
      </c>
      <c r="AP64" s="409"/>
      <c r="AQ64" s="410">
        <f>ROUND(AP64*$H64,2)</f>
        <v>0</v>
      </c>
      <c r="AR64" s="409">
        <f>SUM(J64,L64,N64,P64,R64,T64,V64,X64,Z64,AB64,AD64,AF64,AH64,AJ64,AL64,AN64,AP64)</f>
        <v>170.803</v>
      </c>
      <c r="AS64" s="410">
        <f>AR64*$H64</f>
        <v>10863.0708</v>
      </c>
      <c r="AT64" s="409">
        <f>$G64-AR64</f>
        <v>7.0000000000050022E-3</v>
      </c>
      <c r="AU64" s="410">
        <f>AT64*$H64</f>
        <v>0.44520000000031817</v>
      </c>
      <c r="AV64" s="478">
        <f>AU64/I64</f>
        <v>4.0981192099827513E-5</v>
      </c>
      <c r="AW64" s="4"/>
      <c r="AX64" s="4"/>
      <c r="AY64" s="4"/>
      <c r="AZ64" s="4"/>
    </row>
    <row r="65" spans="1:52" s="1" customFormat="1" ht="52.2" hidden="1" customHeight="1" x14ac:dyDescent="0.2">
      <c r="A65"/>
      <c r="B65" s="427"/>
      <c r="C65" s="250" t="s">
        <v>86</v>
      </c>
      <c r="D65" s="23"/>
      <c r="E65" s="251" t="s">
        <v>167</v>
      </c>
      <c r="F65" s="23"/>
      <c r="G65" s="23"/>
      <c r="H65" s="230"/>
      <c r="I65" s="420"/>
      <c r="J65" s="405"/>
      <c r="K65" s="406"/>
      <c r="L65" s="405"/>
      <c r="M65" s="406"/>
      <c r="N65" s="405"/>
      <c r="O65" s="406"/>
      <c r="P65" s="405"/>
      <c r="Q65" s="406"/>
      <c r="R65" s="405"/>
      <c r="S65" s="406"/>
      <c r="T65" s="405"/>
      <c r="U65" s="406"/>
      <c r="V65" s="570"/>
      <c r="W65" s="571"/>
      <c r="X65" s="570"/>
      <c r="Y65" s="571"/>
      <c r="Z65" s="570"/>
      <c r="AA65" s="571"/>
      <c r="AB65" s="405"/>
      <c r="AC65" s="406"/>
      <c r="AD65" s="405"/>
      <c r="AE65" s="406"/>
      <c r="AF65" s="405"/>
      <c r="AG65" s="406"/>
      <c r="AH65" s="405"/>
      <c r="AI65" s="406"/>
      <c r="AJ65" s="405"/>
      <c r="AK65" s="406"/>
      <c r="AL65" s="405"/>
      <c r="AM65" s="406"/>
      <c r="AN65" s="405"/>
      <c r="AO65" s="406"/>
      <c r="AP65" s="405"/>
      <c r="AQ65" s="406"/>
      <c r="AR65" s="405"/>
      <c r="AS65" s="406"/>
      <c r="AT65" s="405"/>
      <c r="AU65" s="406"/>
      <c r="AV65" s="476"/>
    </row>
    <row r="66" spans="1:52" s="8" customFormat="1" ht="52.2" hidden="1" customHeight="1" x14ac:dyDescent="0.2">
      <c r="A66"/>
      <c r="B66" s="430"/>
      <c r="C66" s="250" t="s">
        <v>88</v>
      </c>
      <c r="D66" s="259" t="s">
        <v>5</v>
      </c>
      <c r="E66" s="260" t="s">
        <v>168</v>
      </c>
      <c r="F66" s="67"/>
      <c r="G66" s="259" t="s">
        <v>5</v>
      </c>
      <c r="H66" s="261"/>
      <c r="I66" s="431"/>
      <c r="J66" s="411"/>
      <c r="K66" s="412"/>
      <c r="L66" s="411"/>
      <c r="M66" s="412"/>
      <c r="N66" s="411"/>
      <c r="O66" s="412"/>
      <c r="P66" s="411"/>
      <c r="Q66" s="412"/>
      <c r="R66" s="411"/>
      <c r="S66" s="412"/>
      <c r="T66" s="411"/>
      <c r="U66" s="412"/>
      <c r="V66" s="576"/>
      <c r="W66" s="577"/>
      <c r="X66" s="576"/>
      <c r="Y66" s="577"/>
      <c r="Z66" s="576"/>
      <c r="AA66" s="577"/>
      <c r="AB66" s="411"/>
      <c r="AC66" s="412"/>
      <c r="AD66" s="411"/>
      <c r="AE66" s="412"/>
      <c r="AF66" s="411"/>
      <c r="AG66" s="412"/>
      <c r="AH66" s="411"/>
      <c r="AI66" s="412"/>
      <c r="AJ66" s="411"/>
      <c r="AK66" s="412"/>
      <c r="AL66" s="411"/>
      <c r="AM66" s="412"/>
      <c r="AN66" s="411"/>
      <c r="AO66" s="412"/>
      <c r="AP66" s="411"/>
      <c r="AQ66" s="412"/>
      <c r="AR66" s="411"/>
      <c r="AS66" s="412"/>
      <c r="AT66" s="411"/>
      <c r="AU66" s="412"/>
      <c r="AV66" s="479"/>
    </row>
    <row r="67" spans="1:52" s="7" customFormat="1" ht="52.2" hidden="1" customHeight="1" x14ac:dyDescent="0.2">
      <c r="A67"/>
      <c r="B67" s="428"/>
      <c r="C67" s="250" t="s">
        <v>88</v>
      </c>
      <c r="D67" s="253" t="s">
        <v>5</v>
      </c>
      <c r="E67" s="254" t="s">
        <v>169</v>
      </c>
      <c r="F67" s="63"/>
      <c r="G67" s="255">
        <v>170.81</v>
      </c>
      <c r="H67" s="256"/>
      <c r="I67" s="429"/>
      <c r="J67" s="407"/>
      <c r="K67" s="408"/>
      <c r="L67" s="407"/>
      <c r="M67" s="408"/>
      <c r="N67" s="407"/>
      <c r="O67" s="408"/>
      <c r="P67" s="407"/>
      <c r="Q67" s="408"/>
      <c r="R67" s="407"/>
      <c r="S67" s="408"/>
      <c r="T67" s="407"/>
      <c r="U67" s="408"/>
      <c r="V67" s="572"/>
      <c r="W67" s="573"/>
      <c r="X67" s="572"/>
      <c r="Y67" s="573"/>
      <c r="Z67" s="572"/>
      <c r="AA67" s="573"/>
      <c r="AB67" s="407"/>
      <c r="AC67" s="408"/>
      <c r="AD67" s="407"/>
      <c r="AE67" s="408"/>
      <c r="AF67" s="407"/>
      <c r="AG67" s="408"/>
      <c r="AH67" s="407"/>
      <c r="AI67" s="408"/>
      <c r="AJ67" s="407"/>
      <c r="AK67" s="408"/>
      <c r="AL67" s="407"/>
      <c r="AM67" s="408"/>
      <c r="AN67" s="407"/>
      <c r="AO67" s="408"/>
      <c r="AP67" s="407"/>
      <c r="AQ67" s="408"/>
      <c r="AR67" s="407"/>
      <c r="AS67" s="408"/>
      <c r="AT67" s="407"/>
      <c r="AU67" s="408"/>
      <c r="AV67" s="477"/>
    </row>
    <row r="68" spans="1:52" s="1" customFormat="1" ht="52.2" hidden="1" customHeight="1" x14ac:dyDescent="0.2">
      <c r="A68"/>
      <c r="B68" s="425" t="s">
        <v>170</v>
      </c>
      <c r="C68" s="192" t="s">
        <v>80</v>
      </c>
      <c r="D68" s="193" t="s">
        <v>171</v>
      </c>
      <c r="E68" s="194" t="s">
        <v>172</v>
      </c>
      <c r="F68" s="195" t="s">
        <v>98</v>
      </c>
      <c r="G68" s="196">
        <v>211.31</v>
      </c>
      <c r="H68" s="197">
        <v>201.8</v>
      </c>
      <c r="I68" s="426">
        <f>ROUND(H68*G68,2)</f>
        <v>42642.36</v>
      </c>
      <c r="J68" s="409"/>
      <c r="K68" s="410">
        <f>ROUND(J68*$H68,2)</f>
        <v>0</v>
      </c>
      <c r="L68" s="409"/>
      <c r="M68" s="410">
        <f>ROUND(L68*$H68,2)</f>
        <v>0</v>
      </c>
      <c r="N68" s="409"/>
      <c r="O68" s="410">
        <f>ROUND(N68*$H68,2)</f>
        <v>0</v>
      </c>
      <c r="P68" s="409"/>
      <c r="Q68" s="410">
        <f>ROUND(P68*$H68,2)</f>
        <v>0</v>
      </c>
      <c r="R68" s="409"/>
      <c r="S68" s="410">
        <f>ROUND(R68*$H68,2)</f>
        <v>0</v>
      </c>
      <c r="T68" s="409">
        <f>G68*0.3</f>
        <v>63.393000000000001</v>
      </c>
      <c r="U68" s="410">
        <f>ROUND(T68*$H68,2)</f>
        <v>12792.71</v>
      </c>
      <c r="V68" s="574"/>
      <c r="W68" s="575">
        <f>ROUND(V68*$H68,2)</f>
        <v>0</v>
      </c>
      <c r="X68" s="574"/>
      <c r="Y68" s="575">
        <f>ROUND(X68*$H68,2)</f>
        <v>0</v>
      </c>
      <c r="Z68" s="574"/>
      <c r="AA68" s="575">
        <f>ROUND(Z68*$H68,2)</f>
        <v>0</v>
      </c>
      <c r="AB68" s="409"/>
      <c r="AC68" s="410">
        <f>ROUND(AB68*$H68,2)</f>
        <v>0</v>
      </c>
      <c r="AD68" s="409"/>
      <c r="AE68" s="410">
        <f>ROUND(AD68*$H68,2)</f>
        <v>0</v>
      </c>
      <c r="AF68" s="409"/>
      <c r="AG68" s="410">
        <f>ROUND(AF68*$H68,2)</f>
        <v>0</v>
      </c>
      <c r="AH68" s="409"/>
      <c r="AI68" s="410">
        <f>ROUND(AH68*$H68,2)</f>
        <v>0</v>
      </c>
      <c r="AJ68" s="409"/>
      <c r="AK68" s="410">
        <f>ROUND(AJ68*$H68,2)</f>
        <v>0</v>
      </c>
      <c r="AL68" s="409"/>
      <c r="AM68" s="410">
        <f>ROUND(AL68*$H68,2)</f>
        <v>0</v>
      </c>
      <c r="AN68" s="409"/>
      <c r="AO68" s="410">
        <f>ROUND(AN68*$H68,2)</f>
        <v>0</v>
      </c>
      <c r="AP68" s="409"/>
      <c r="AQ68" s="410">
        <f>ROUND(AP68*$H68,2)</f>
        <v>0</v>
      </c>
      <c r="AR68" s="409">
        <f>SUM(J68,L68,N68,P68,R68,T68,V68,X68,Z68,AB68,AD68,AF68,AH68,AJ68,AL68,AN68,AP68)</f>
        <v>63.393000000000001</v>
      </c>
      <c r="AS68" s="410">
        <f>AR68*$H68</f>
        <v>12792.707400000001</v>
      </c>
      <c r="AT68" s="409">
        <f>$G68-AR68</f>
        <v>147.917</v>
      </c>
      <c r="AU68" s="410">
        <f>AT68*$H68</f>
        <v>29849.650600000001</v>
      </c>
      <c r="AV68" s="478">
        <f>AU68/I68</f>
        <v>0.69999996716879653</v>
      </c>
      <c r="AW68" s="4"/>
      <c r="AX68" s="4"/>
      <c r="AY68" s="4"/>
      <c r="AZ68" s="4"/>
    </row>
    <row r="69" spans="1:52" s="1" customFormat="1" ht="52.2" hidden="1" customHeight="1" x14ac:dyDescent="0.2">
      <c r="A69"/>
      <c r="B69" s="427"/>
      <c r="C69" s="250" t="s">
        <v>86</v>
      </c>
      <c r="D69" s="23"/>
      <c r="E69" s="251" t="s">
        <v>159</v>
      </c>
      <c r="F69" s="23"/>
      <c r="G69" s="23"/>
      <c r="H69" s="230"/>
      <c r="I69" s="420"/>
      <c r="J69" s="405"/>
      <c r="K69" s="406"/>
      <c r="L69" s="405"/>
      <c r="M69" s="406"/>
      <c r="N69" s="405"/>
      <c r="O69" s="406"/>
      <c r="P69" s="405"/>
      <c r="Q69" s="406"/>
      <c r="R69" s="405"/>
      <c r="S69" s="406"/>
      <c r="T69" s="405"/>
      <c r="U69" s="406"/>
      <c r="V69" s="570"/>
      <c r="W69" s="571"/>
      <c r="X69" s="570"/>
      <c r="Y69" s="571"/>
      <c r="Z69" s="570"/>
      <c r="AA69" s="571"/>
      <c r="AB69" s="405"/>
      <c r="AC69" s="406"/>
      <c r="AD69" s="405"/>
      <c r="AE69" s="406"/>
      <c r="AF69" s="405"/>
      <c r="AG69" s="406"/>
      <c r="AH69" s="405"/>
      <c r="AI69" s="406"/>
      <c r="AJ69" s="405"/>
      <c r="AK69" s="406"/>
      <c r="AL69" s="405"/>
      <c r="AM69" s="406"/>
      <c r="AN69" s="405"/>
      <c r="AO69" s="406"/>
      <c r="AP69" s="405"/>
      <c r="AQ69" s="406"/>
      <c r="AR69" s="405"/>
      <c r="AS69" s="406"/>
      <c r="AT69" s="405"/>
      <c r="AU69" s="406"/>
      <c r="AV69" s="476"/>
    </row>
    <row r="70" spans="1:52" s="7" customFormat="1" ht="52.2" hidden="1" customHeight="1" x14ac:dyDescent="0.2">
      <c r="A70"/>
      <c r="B70" s="428"/>
      <c r="C70" s="250" t="s">
        <v>88</v>
      </c>
      <c r="D70" s="253" t="s">
        <v>5</v>
      </c>
      <c r="E70" s="254" t="s">
        <v>174</v>
      </c>
      <c r="F70" s="63"/>
      <c r="G70" s="255">
        <v>211.31</v>
      </c>
      <c r="H70" s="256"/>
      <c r="I70" s="429"/>
      <c r="J70" s="407"/>
      <c r="K70" s="408"/>
      <c r="L70" s="407"/>
      <c r="M70" s="408"/>
      <c r="N70" s="407"/>
      <c r="O70" s="408"/>
      <c r="P70" s="407"/>
      <c r="Q70" s="408"/>
      <c r="R70" s="407"/>
      <c r="S70" s="408"/>
      <c r="T70" s="407"/>
      <c r="U70" s="408"/>
      <c r="V70" s="572"/>
      <c r="W70" s="573"/>
      <c r="X70" s="572"/>
      <c r="Y70" s="573"/>
      <c r="Z70" s="572"/>
      <c r="AA70" s="573"/>
      <c r="AB70" s="407"/>
      <c r="AC70" s="408"/>
      <c r="AD70" s="407"/>
      <c r="AE70" s="408"/>
      <c r="AF70" s="407"/>
      <c r="AG70" s="408"/>
      <c r="AH70" s="407"/>
      <c r="AI70" s="408"/>
      <c r="AJ70" s="407"/>
      <c r="AK70" s="408"/>
      <c r="AL70" s="407"/>
      <c r="AM70" s="408"/>
      <c r="AN70" s="407"/>
      <c r="AO70" s="408"/>
      <c r="AP70" s="407"/>
      <c r="AQ70" s="408"/>
      <c r="AR70" s="407"/>
      <c r="AS70" s="408"/>
      <c r="AT70" s="407"/>
      <c r="AU70" s="408"/>
      <c r="AV70" s="477"/>
    </row>
    <row r="71" spans="1:52" s="1" customFormat="1" ht="52.2" hidden="1" customHeight="1" x14ac:dyDescent="0.2">
      <c r="A71"/>
      <c r="B71" s="425" t="s">
        <v>2</v>
      </c>
      <c r="C71" s="192" t="s">
        <v>80</v>
      </c>
      <c r="D71" s="193" t="s">
        <v>175</v>
      </c>
      <c r="E71" s="194" t="s">
        <v>176</v>
      </c>
      <c r="F71" s="195" t="s">
        <v>98</v>
      </c>
      <c r="G71" s="196">
        <v>422.62</v>
      </c>
      <c r="H71" s="197">
        <v>16</v>
      </c>
      <c r="I71" s="426">
        <f>ROUND(H71*G71,2)</f>
        <v>6761.92</v>
      </c>
      <c r="J71" s="409"/>
      <c r="K71" s="410">
        <f>ROUND(J71*$H71,2)</f>
        <v>0</v>
      </c>
      <c r="L71" s="409"/>
      <c r="M71" s="410">
        <f>ROUND(L71*$H71,2)</f>
        <v>0</v>
      </c>
      <c r="N71" s="409"/>
      <c r="O71" s="410">
        <f>ROUND(N71*$H71,2)</f>
        <v>0</v>
      </c>
      <c r="P71" s="409"/>
      <c r="Q71" s="410">
        <f>ROUND(P71*$H71,2)</f>
        <v>0</v>
      </c>
      <c r="R71" s="409"/>
      <c r="S71" s="410">
        <f>ROUND(R71*$H71,2)</f>
        <v>0</v>
      </c>
      <c r="T71" s="409">
        <f>G71*0.3</f>
        <v>126.786</v>
      </c>
      <c r="U71" s="410">
        <f>ROUND(T71*$H71,2)</f>
        <v>2028.58</v>
      </c>
      <c r="V71" s="574"/>
      <c r="W71" s="575">
        <f>ROUND(V71*$H71,2)</f>
        <v>0</v>
      </c>
      <c r="X71" s="574"/>
      <c r="Y71" s="575">
        <f>ROUND(X71*$H71,2)</f>
        <v>0</v>
      </c>
      <c r="Z71" s="574"/>
      <c r="AA71" s="575">
        <f>ROUND(Z71*$H71,2)</f>
        <v>0</v>
      </c>
      <c r="AB71" s="409"/>
      <c r="AC71" s="410">
        <f>ROUND(AB71*$H71,2)</f>
        <v>0</v>
      </c>
      <c r="AD71" s="409"/>
      <c r="AE71" s="410">
        <f>ROUND(AD71*$H71,2)</f>
        <v>0</v>
      </c>
      <c r="AF71" s="409"/>
      <c r="AG71" s="410">
        <f>ROUND(AF71*$H71,2)</f>
        <v>0</v>
      </c>
      <c r="AH71" s="409"/>
      <c r="AI71" s="410">
        <f>ROUND(AH71*$H71,2)</f>
        <v>0</v>
      </c>
      <c r="AJ71" s="409"/>
      <c r="AK71" s="410">
        <f>ROUND(AJ71*$H71,2)</f>
        <v>0</v>
      </c>
      <c r="AL71" s="409"/>
      <c r="AM71" s="410">
        <f>ROUND(AL71*$H71,2)</f>
        <v>0</v>
      </c>
      <c r="AN71" s="409"/>
      <c r="AO71" s="410">
        <f>ROUND(AN71*$H71,2)</f>
        <v>0</v>
      </c>
      <c r="AP71" s="409"/>
      <c r="AQ71" s="410">
        <f>ROUND(AP71*$H71,2)</f>
        <v>0</v>
      </c>
      <c r="AR71" s="409">
        <f>SUM(J71,L71,N71,P71,R71,T71,V71,X71,Z71,AB71,AD71,AF71,AH71,AJ71,AL71,AN71,AP71)</f>
        <v>126.786</v>
      </c>
      <c r="AS71" s="410">
        <f>AR71*$H71</f>
        <v>2028.576</v>
      </c>
      <c r="AT71" s="409">
        <f>$G71-AR71</f>
        <v>295.834</v>
      </c>
      <c r="AU71" s="410">
        <f>AT71*$H71</f>
        <v>4733.3440000000001</v>
      </c>
      <c r="AV71" s="478">
        <f>AU71/I71</f>
        <v>0.7</v>
      </c>
      <c r="AW71" s="4"/>
      <c r="AX71" s="4"/>
      <c r="AY71" s="4"/>
      <c r="AZ71" s="4"/>
    </row>
    <row r="72" spans="1:52" s="1" customFormat="1" ht="52.2" hidden="1" customHeight="1" x14ac:dyDescent="0.2">
      <c r="A72"/>
      <c r="B72" s="427"/>
      <c r="C72" s="250" t="s">
        <v>86</v>
      </c>
      <c r="D72" s="23"/>
      <c r="E72" s="251" t="s">
        <v>159</v>
      </c>
      <c r="F72" s="23"/>
      <c r="G72" s="23"/>
      <c r="H72" s="230"/>
      <c r="I72" s="420"/>
      <c r="J72" s="405"/>
      <c r="K72" s="406"/>
      <c r="L72" s="405"/>
      <c r="M72" s="406"/>
      <c r="N72" s="405"/>
      <c r="O72" s="406"/>
      <c r="P72" s="405"/>
      <c r="Q72" s="406"/>
      <c r="R72" s="405"/>
      <c r="S72" s="406"/>
      <c r="T72" s="405"/>
      <c r="U72" s="406"/>
      <c r="V72" s="570"/>
      <c r="W72" s="571"/>
      <c r="X72" s="570"/>
      <c r="Y72" s="571"/>
      <c r="Z72" s="570"/>
      <c r="AA72" s="571"/>
      <c r="AB72" s="405"/>
      <c r="AC72" s="406"/>
      <c r="AD72" s="405"/>
      <c r="AE72" s="406"/>
      <c r="AF72" s="405"/>
      <c r="AG72" s="406"/>
      <c r="AH72" s="405"/>
      <c r="AI72" s="406"/>
      <c r="AJ72" s="405"/>
      <c r="AK72" s="406"/>
      <c r="AL72" s="405"/>
      <c r="AM72" s="406"/>
      <c r="AN72" s="405"/>
      <c r="AO72" s="406"/>
      <c r="AP72" s="405"/>
      <c r="AQ72" s="406"/>
      <c r="AR72" s="405"/>
      <c r="AS72" s="406"/>
      <c r="AT72" s="405"/>
      <c r="AU72" s="406"/>
      <c r="AV72" s="476"/>
    </row>
    <row r="73" spans="1:52" s="8" customFormat="1" ht="52.2" hidden="1" customHeight="1" x14ac:dyDescent="0.2">
      <c r="A73"/>
      <c r="B73" s="430"/>
      <c r="C73" s="250" t="s">
        <v>88</v>
      </c>
      <c r="D73" s="259" t="s">
        <v>5</v>
      </c>
      <c r="E73" s="260" t="s">
        <v>178</v>
      </c>
      <c r="F73" s="67"/>
      <c r="G73" s="259" t="s">
        <v>5</v>
      </c>
      <c r="H73" s="261"/>
      <c r="I73" s="431"/>
      <c r="J73" s="411"/>
      <c r="K73" s="412"/>
      <c r="L73" s="411"/>
      <c r="M73" s="412"/>
      <c r="N73" s="411"/>
      <c r="O73" s="412"/>
      <c r="P73" s="411"/>
      <c r="Q73" s="412"/>
      <c r="R73" s="411"/>
      <c r="S73" s="412"/>
      <c r="T73" s="411"/>
      <c r="U73" s="412"/>
      <c r="V73" s="576"/>
      <c r="W73" s="577"/>
      <c r="X73" s="576"/>
      <c r="Y73" s="577"/>
      <c r="Z73" s="576"/>
      <c r="AA73" s="577"/>
      <c r="AB73" s="411"/>
      <c r="AC73" s="412"/>
      <c r="AD73" s="411"/>
      <c r="AE73" s="412"/>
      <c r="AF73" s="411"/>
      <c r="AG73" s="412"/>
      <c r="AH73" s="411"/>
      <c r="AI73" s="412"/>
      <c r="AJ73" s="411"/>
      <c r="AK73" s="412"/>
      <c r="AL73" s="411"/>
      <c r="AM73" s="412"/>
      <c r="AN73" s="411"/>
      <c r="AO73" s="412"/>
      <c r="AP73" s="411"/>
      <c r="AQ73" s="412"/>
      <c r="AR73" s="411"/>
      <c r="AS73" s="412"/>
      <c r="AT73" s="411"/>
      <c r="AU73" s="412"/>
      <c r="AV73" s="479"/>
    </row>
    <row r="74" spans="1:52" s="7" customFormat="1" ht="52.2" hidden="1" customHeight="1" x14ac:dyDescent="0.2">
      <c r="A74"/>
      <c r="B74" s="428"/>
      <c r="C74" s="250" t="s">
        <v>88</v>
      </c>
      <c r="D74" s="253" t="s">
        <v>5</v>
      </c>
      <c r="E74" s="254" t="s">
        <v>179</v>
      </c>
      <c r="F74" s="63"/>
      <c r="G74" s="255">
        <v>422.62</v>
      </c>
      <c r="H74" s="256"/>
      <c r="I74" s="429"/>
      <c r="J74" s="407"/>
      <c r="K74" s="408"/>
      <c r="L74" s="407"/>
      <c r="M74" s="408"/>
      <c r="N74" s="407"/>
      <c r="O74" s="408"/>
      <c r="P74" s="407"/>
      <c r="Q74" s="408"/>
      <c r="R74" s="407"/>
      <c r="S74" s="408"/>
      <c r="T74" s="407"/>
      <c r="U74" s="408"/>
      <c r="V74" s="572"/>
      <c r="W74" s="573"/>
      <c r="X74" s="572"/>
      <c r="Y74" s="573"/>
      <c r="Z74" s="572"/>
      <c r="AA74" s="573"/>
      <c r="AB74" s="407"/>
      <c r="AC74" s="408"/>
      <c r="AD74" s="407"/>
      <c r="AE74" s="408"/>
      <c r="AF74" s="407"/>
      <c r="AG74" s="408"/>
      <c r="AH74" s="407"/>
      <c r="AI74" s="408"/>
      <c r="AJ74" s="407"/>
      <c r="AK74" s="408"/>
      <c r="AL74" s="407"/>
      <c r="AM74" s="408"/>
      <c r="AN74" s="407"/>
      <c r="AO74" s="408"/>
      <c r="AP74" s="407"/>
      <c r="AQ74" s="408"/>
      <c r="AR74" s="407"/>
      <c r="AS74" s="408"/>
      <c r="AT74" s="407"/>
      <c r="AU74" s="408"/>
      <c r="AV74" s="477"/>
    </row>
    <row r="75" spans="1:52" s="1" customFormat="1" ht="52.2" hidden="1" customHeight="1" x14ac:dyDescent="0.2">
      <c r="A75"/>
      <c r="B75" s="425" t="s">
        <v>180</v>
      </c>
      <c r="C75" s="192" t="s">
        <v>80</v>
      </c>
      <c r="D75" s="193" t="s">
        <v>181</v>
      </c>
      <c r="E75" s="194" t="s">
        <v>182</v>
      </c>
      <c r="F75" s="195" t="s">
        <v>98</v>
      </c>
      <c r="G75" s="196">
        <v>30.02</v>
      </c>
      <c r="H75" s="197">
        <v>260.39999999999998</v>
      </c>
      <c r="I75" s="426">
        <f>ROUND(H75*G75,2)</f>
        <v>7817.21</v>
      </c>
      <c r="J75" s="409"/>
      <c r="K75" s="410">
        <f>ROUND(J75*$H75,2)</f>
        <v>0</v>
      </c>
      <c r="L75" s="409"/>
      <c r="M75" s="410">
        <f>ROUND(L75*$H75,2)</f>
        <v>0</v>
      </c>
      <c r="N75" s="409"/>
      <c r="O75" s="410">
        <f>ROUND(N75*$H75,2)</f>
        <v>0</v>
      </c>
      <c r="P75" s="409"/>
      <c r="Q75" s="410">
        <f>ROUND(P75*$H75,2)</f>
        <v>0</v>
      </c>
      <c r="R75" s="409"/>
      <c r="S75" s="410">
        <f>ROUND(R75*$H75,2)</f>
        <v>0</v>
      </c>
      <c r="T75" s="409">
        <f>G75*0.3</f>
        <v>9.0060000000000002</v>
      </c>
      <c r="U75" s="410">
        <f>ROUND(T75*$H75,2)</f>
        <v>2345.16</v>
      </c>
      <c r="V75" s="574"/>
      <c r="W75" s="575">
        <f>ROUND(V75*$H75,2)</f>
        <v>0</v>
      </c>
      <c r="X75" s="574"/>
      <c r="Y75" s="575">
        <f>ROUND(X75*$H75,2)</f>
        <v>0</v>
      </c>
      <c r="Z75" s="574"/>
      <c r="AA75" s="575">
        <f>ROUND(Z75*$H75,2)</f>
        <v>0</v>
      </c>
      <c r="AB75" s="409"/>
      <c r="AC75" s="410">
        <f>ROUND(AB75*$H75,2)</f>
        <v>0</v>
      </c>
      <c r="AD75" s="409"/>
      <c r="AE75" s="410">
        <f>ROUND(AD75*$H75,2)</f>
        <v>0</v>
      </c>
      <c r="AF75" s="409"/>
      <c r="AG75" s="410">
        <f>ROUND(AF75*$H75,2)</f>
        <v>0</v>
      </c>
      <c r="AH75" s="409"/>
      <c r="AI75" s="410">
        <f>ROUND(AH75*$H75,2)</f>
        <v>0</v>
      </c>
      <c r="AJ75" s="409"/>
      <c r="AK75" s="410">
        <f>ROUND(AJ75*$H75,2)</f>
        <v>0</v>
      </c>
      <c r="AL75" s="409"/>
      <c r="AM75" s="410">
        <f>ROUND(AL75*$H75,2)</f>
        <v>0</v>
      </c>
      <c r="AN75" s="409"/>
      <c r="AO75" s="410">
        <f>ROUND(AN75*$H75,2)</f>
        <v>0</v>
      </c>
      <c r="AP75" s="409"/>
      <c r="AQ75" s="410">
        <f>ROUND(AP75*$H75,2)</f>
        <v>0</v>
      </c>
      <c r="AR75" s="409">
        <f>SUM(J75,L75,N75,P75,R75,T75,V75,X75,Z75,AB75,AD75,AF75,AH75,AJ75,AL75,AN75,AP75)</f>
        <v>9.0060000000000002</v>
      </c>
      <c r="AS75" s="410">
        <f>AR75*$H75</f>
        <v>2345.1623999999997</v>
      </c>
      <c r="AT75" s="409">
        <f>$G75-AR75</f>
        <v>21.013999999999999</v>
      </c>
      <c r="AU75" s="410">
        <f>AT75*$H75</f>
        <v>5472.0455999999995</v>
      </c>
      <c r="AV75" s="478">
        <f>AU75/I75</f>
        <v>0.69999982090797097</v>
      </c>
      <c r="AW75" s="4"/>
      <c r="AX75" s="4"/>
      <c r="AY75" s="4"/>
      <c r="AZ75" s="4"/>
    </row>
    <row r="76" spans="1:52" s="1" customFormat="1" ht="52.2" hidden="1" customHeight="1" x14ac:dyDescent="0.2">
      <c r="A76"/>
      <c r="B76" s="427"/>
      <c r="C76" s="250" t="s">
        <v>86</v>
      </c>
      <c r="D76" s="23"/>
      <c r="E76" s="251" t="s">
        <v>159</v>
      </c>
      <c r="F76" s="23"/>
      <c r="G76" s="23"/>
      <c r="H76" s="230"/>
      <c r="I76" s="420"/>
      <c r="J76" s="405"/>
      <c r="K76" s="406"/>
      <c r="L76" s="405"/>
      <c r="M76" s="406"/>
      <c r="N76" s="405"/>
      <c r="O76" s="406"/>
      <c r="P76" s="405"/>
      <c r="Q76" s="406"/>
      <c r="R76" s="405"/>
      <c r="S76" s="406"/>
      <c r="T76" s="405"/>
      <c r="U76" s="406"/>
      <c r="V76" s="570"/>
      <c r="W76" s="571"/>
      <c r="X76" s="570"/>
      <c r="Y76" s="571"/>
      <c r="Z76" s="570"/>
      <c r="AA76" s="571"/>
      <c r="AB76" s="405"/>
      <c r="AC76" s="406"/>
      <c r="AD76" s="405"/>
      <c r="AE76" s="406"/>
      <c r="AF76" s="405"/>
      <c r="AG76" s="406"/>
      <c r="AH76" s="405"/>
      <c r="AI76" s="406"/>
      <c r="AJ76" s="405"/>
      <c r="AK76" s="406"/>
      <c r="AL76" s="405"/>
      <c r="AM76" s="406"/>
      <c r="AN76" s="405"/>
      <c r="AO76" s="406"/>
      <c r="AP76" s="405"/>
      <c r="AQ76" s="406"/>
      <c r="AR76" s="405"/>
      <c r="AS76" s="406"/>
      <c r="AT76" s="405"/>
      <c r="AU76" s="406"/>
      <c r="AV76" s="476"/>
    </row>
    <row r="77" spans="1:52" s="7" customFormat="1" ht="52.2" hidden="1" customHeight="1" x14ac:dyDescent="0.2">
      <c r="A77"/>
      <c r="B77" s="428"/>
      <c r="C77" s="250" t="s">
        <v>88</v>
      </c>
      <c r="D77" s="253" t="s">
        <v>5</v>
      </c>
      <c r="E77" s="254" t="s">
        <v>184</v>
      </c>
      <c r="F77" s="63"/>
      <c r="G77" s="255">
        <v>30.02</v>
      </c>
      <c r="H77" s="256"/>
      <c r="I77" s="429"/>
      <c r="J77" s="407"/>
      <c r="K77" s="408"/>
      <c r="L77" s="407"/>
      <c r="M77" s="408"/>
      <c r="N77" s="407"/>
      <c r="O77" s="408"/>
      <c r="P77" s="407"/>
      <c r="Q77" s="408"/>
      <c r="R77" s="407"/>
      <c r="S77" s="408"/>
      <c r="T77" s="407"/>
      <c r="U77" s="408"/>
      <c r="V77" s="572"/>
      <c r="W77" s="573"/>
      <c r="X77" s="572"/>
      <c r="Y77" s="573"/>
      <c r="Z77" s="572"/>
      <c r="AA77" s="573"/>
      <c r="AB77" s="407"/>
      <c r="AC77" s="408"/>
      <c r="AD77" s="407"/>
      <c r="AE77" s="408"/>
      <c r="AF77" s="407"/>
      <c r="AG77" s="408"/>
      <c r="AH77" s="407"/>
      <c r="AI77" s="408"/>
      <c r="AJ77" s="407"/>
      <c r="AK77" s="408"/>
      <c r="AL77" s="407"/>
      <c r="AM77" s="408"/>
      <c r="AN77" s="407"/>
      <c r="AO77" s="408"/>
      <c r="AP77" s="407"/>
      <c r="AQ77" s="408"/>
      <c r="AR77" s="407"/>
      <c r="AS77" s="408"/>
      <c r="AT77" s="407"/>
      <c r="AU77" s="408"/>
      <c r="AV77" s="477"/>
    </row>
    <row r="78" spans="1:52" s="1" customFormat="1" ht="52.2" hidden="1" customHeight="1" x14ac:dyDescent="0.2">
      <c r="A78"/>
      <c r="B78" s="425" t="s">
        <v>185</v>
      </c>
      <c r="C78" s="192" t="s">
        <v>80</v>
      </c>
      <c r="D78" s="193" t="s">
        <v>186</v>
      </c>
      <c r="E78" s="194" t="s">
        <v>187</v>
      </c>
      <c r="F78" s="195" t="s">
        <v>98</v>
      </c>
      <c r="G78" s="196">
        <v>60.04</v>
      </c>
      <c r="H78" s="197">
        <v>19.100000000000001</v>
      </c>
      <c r="I78" s="426">
        <f>ROUND(H78*G78,2)</f>
        <v>1146.76</v>
      </c>
      <c r="J78" s="409"/>
      <c r="K78" s="410">
        <f>ROUND(J78*$H78,2)</f>
        <v>0</v>
      </c>
      <c r="L78" s="409"/>
      <c r="M78" s="410">
        <f>ROUND(L78*$H78,2)</f>
        <v>0</v>
      </c>
      <c r="N78" s="409"/>
      <c r="O78" s="410">
        <f>ROUND(N78*$H78,2)</f>
        <v>0</v>
      </c>
      <c r="P78" s="409"/>
      <c r="Q78" s="410">
        <f>ROUND(P78*$H78,2)</f>
        <v>0</v>
      </c>
      <c r="R78" s="409"/>
      <c r="S78" s="410">
        <f>ROUND(R78*$H78,2)</f>
        <v>0</v>
      </c>
      <c r="T78" s="409">
        <f>G78*0.3</f>
        <v>18.012</v>
      </c>
      <c r="U78" s="410">
        <f>ROUND(T78*$H78,2)</f>
        <v>344.03</v>
      </c>
      <c r="V78" s="574"/>
      <c r="W78" s="575">
        <f>ROUND(V78*$H78,2)</f>
        <v>0</v>
      </c>
      <c r="X78" s="574"/>
      <c r="Y78" s="575">
        <f>ROUND(X78*$H78,2)</f>
        <v>0</v>
      </c>
      <c r="Z78" s="574"/>
      <c r="AA78" s="575">
        <f>ROUND(Z78*$H78,2)</f>
        <v>0</v>
      </c>
      <c r="AB78" s="409"/>
      <c r="AC78" s="410">
        <f>ROUND(AB78*$H78,2)</f>
        <v>0</v>
      </c>
      <c r="AD78" s="409"/>
      <c r="AE78" s="410">
        <f>ROUND(AD78*$H78,2)</f>
        <v>0</v>
      </c>
      <c r="AF78" s="409"/>
      <c r="AG78" s="410">
        <f>ROUND(AF78*$H78,2)</f>
        <v>0</v>
      </c>
      <c r="AH78" s="409"/>
      <c r="AI78" s="410">
        <f>ROUND(AH78*$H78,2)</f>
        <v>0</v>
      </c>
      <c r="AJ78" s="409"/>
      <c r="AK78" s="410">
        <f>ROUND(AJ78*$H78,2)</f>
        <v>0</v>
      </c>
      <c r="AL78" s="409"/>
      <c r="AM78" s="410">
        <f>ROUND(AL78*$H78,2)</f>
        <v>0</v>
      </c>
      <c r="AN78" s="409"/>
      <c r="AO78" s="410">
        <f>ROUND(AN78*$H78,2)</f>
        <v>0</v>
      </c>
      <c r="AP78" s="409"/>
      <c r="AQ78" s="410">
        <f>ROUND(AP78*$H78,2)</f>
        <v>0</v>
      </c>
      <c r="AR78" s="409">
        <f>SUM(J78,L78,N78,P78,R78,T78,V78,X78,Z78,AB78,AD78,AF78,AH78,AJ78,AL78,AN78,AP78)</f>
        <v>18.012</v>
      </c>
      <c r="AS78" s="410">
        <f>AR78*$H78</f>
        <v>344.02920000000006</v>
      </c>
      <c r="AT78" s="409">
        <f>$G78-AR78</f>
        <v>42.027999999999999</v>
      </c>
      <c r="AU78" s="410">
        <f>AT78*$H78</f>
        <v>802.73480000000006</v>
      </c>
      <c r="AV78" s="478">
        <f>AU78/I78</f>
        <v>0.70000244166172532</v>
      </c>
      <c r="AW78" s="4"/>
      <c r="AX78" s="4"/>
      <c r="AY78" s="4"/>
      <c r="AZ78" s="4"/>
    </row>
    <row r="79" spans="1:52" s="1" customFormat="1" ht="52.2" hidden="1" customHeight="1" x14ac:dyDescent="0.2">
      <c r="A79"/>
      <c r="B79" s="427"/>
      <c r="C79" s="250" t="s">
        <v>86</v>
      </c>
      <c r="D79" s="23"/>
      <c r="E79" s="251" t="s">
        <v>159</v>
      </c>
      <c r="F79" s="23"/>
      <c r="G79" s="23"/>
      <c r="H79" s="230"/>
      <c r="I79" s="420"/>
      <c r="J79" s="405"/>
      <c r="K79" s="406"/>
      <c r="L79" s="405"/>
      <c r="M79" s="406"/>
      <c r="N79" s="405"/>
      <c r="O79" s="406"/>
      <c r="P79" s="405"/>
      <c r="Q79" s="406"/>
      <c r="R79" s="405"/>
      <c r="S79" s="406"/>
      <c r="T79" s="405"/>
      <c r="U79" s="406"/>
      <c r="V79" s="570"/>
      <c r="W79" s="571"/>
      <c r="X79" s="570"/>
      <c r="Y79" s="571"/>
      <c r="Z79" s="570"/>
      <c r="AA79" s="571"/>
      <c r="AB79" s="405"/>
      <c r="AC79" s="406"/>
      <c r="AD79" s="405"/>
      <c r="AE79" s="406"/>
      <c r="AF79" s="405"/>
      <c r="AG79" s="406"/>
      <c r="AH79" s="405"/>
      <c r="AI79" s="406"/>
      <c r="AJ79" s="405"/>
      <c r="AK79" s="406"/>
      <c r="AL79" s="405"/>
      <c r="AM79" s="406"/>
      <c r="AN79" s="405"/>
      <c r="AO79" s="406"/>
      <c r="AP79" s="405"/>
      <c r="AQ79" s="406"/>
      <c r="AR79" s="405"/>
      <c r="AS79" s="406"/>
      <c r="AT79" s="405"/>
      <c r="AU79" s="406"/>
      <c r="AV79" s="476"/>
    </row>
    <row r="80" spans="1:52" s="8" customFormat="1" ht="52.2" hidden="1" customHeight="1" x14ac:dyDescent="0.2">
      <c r="A80"/>
      <c r="B80" s="430"/>
      <c r="C80" s="250" t="s">
        <v>88</v>
      </c>
      <c r="D80" s="259" t="s">
        <v>5</v>
      </c>
      <c r="E80" s="260" t="s">
        <v>178</v>
      </c>
      <c r="F80" s="67"/>
      <c r="G80" s="259" t="s">
        <v>5</v>
      </c>
      <c r="H80" s="261"/>
      <c r="I80" s="431"/>
      <c r="J80" s="411"/>
      <c r="K80" s="412"/>
      <c r="L80" s="411"/>
      <c r="M80" s="412"/>
      <c r="N80" s="411"/>
      <c r="O80" s="412"/>
      <c r="P80" s="411"/>
      <c r="Q80" s="412"/>
      <c r="R80" s="411"/>
      <c r="S80" s="412"/>
      <c r="T80" s="411"/>
      <c r="U80" s="412"/>
      <c r="V80" s="576"/>
      <c r="W80" s="577"/>
      <c r="X80" s="576"/>
      <c r="Y80" s="577"/>
      <c r="Z80" s="576"/>
      <c r="AA80" s="577"/>
      <c r="AB80" s="411"/>
      <c r="AC80" s="412"/>
      <c r="AD80" s="411"/>
      <c r="AE80" s="412"/>
      <c r="AF80" s="411"/>
      <c r="AG80" s="412"/>
      <c r="AH80" s="411"/>
      <c r="AI80" s="412"/>
      <c r="AJ80" s="411"/>
      <c r="AK80" s="412"/>
      <c r="AL80" s="411"/>
      <c r="AM80" s="412"/>
      <c r="AN80" s="411"/>
      <c r="AO80" s="412"/>
      <c r="AP80" s="411"/>
      <c r="AQ80" s="412"/>
      <c r="AR80" s="411"/>
      <c r="AS80" s="412"/>
      <c r="AT80" s="411"/>
      <c r="AU80" s="412"/>
      <c r="AV80" s="479"/>
    </row>
    <row r="81" spans="1:52" s="7" customFormat="1" ht="52.2" hidden="1" customHeight="1" x14ac:dyDescent="0.2">
      <c r="A81"/>
      <c r="B81" s="428"/>
      <c r="C81" s="250" t="s">
        <v>88</v>
      </c>
      <c r="D81" s="253" t="s">
        <v>5</v>
      </c>
      <c r="E81" s="254" t="s">
        <v>189</v>
      </c>
      <c r="F81" s="63"/>
      <c r="G81" s="255">
        <v>60.04</v>
      </c>
      <c r="H81" s="256"/>
      <c r="I81" s="429"/>
      <c r="J81" s="407"/>
      <c r="K81" s="408"/>
      <c r="L81" s="407"/>
      <c r="M81" s="408"/>
      <c r="N81" s="407"/>
      <c r="O81" s="408"/>
      <c r="P81" s="407"/>
      <c r="Q81" s="408"/>
      <c r="R81" s="407"/>
      <c r="S81" s="408"/>
      <c r="T81" s="407"/>
      <c r="U81" s="408"/>
      <c r="V81" s="572"/>
      <c r="W81" s="573"/>
      <c r="X81" s="572"/>
      <c r="Y81" s="573"/>
      <c r="Z81" s="572"/>
      <c r="AA81" s="573"/>
      <c r="AB81" s="407"/>
      <c r="AC81" s="408"/>
      <c r="AD81" s="407"/>
      <c r="AE81" s="408"/>
      <c r="AF81" s="407"/>
      <c r="AG81" s="408"/>
      <c r="AH81" s="407"/>
      <c r="AI81" s="408"/>
      <c r="AJ81" s="407"/>
      <c r="AK81" s="408"/>
      <c r="AL81" s="407"/>
      <c r="AM81" s="408"/>
      <c r="AN81" s="407"/>
      <c r="AO81" s="408"/>
      <c r="AP81" s="407"/>
      <c r="AQ81" s="408"/>
      <c r="AR81" s="407"/>
      <c r="AS81" s="408"/>
      <c r="AT81" s="407"/>
      <c r="AU81" s="408"/>
      <c r="AV81" s="477"/>
    </row>
    <row r="82" spans="1:52" s="1" customFormat="1" ht="52.2" hidden="1" customHeight="1" x14ac:dyDescent="0.2">
      <c r="A82"/>
      <c r="B82" s="425" t="s">
        <v>190</v>
      </c>
      <c r="C82" s="192" t="s">
        <v>80</v>
      </c>
      <c r="D82" s="193" t="s">
        <v>191</v>
      </c>
      <c r="E82" s="194" t="s">
        <v>192</v>
      </c>
      <c r="F82" s="195" t="s">
        <v>193</v>
      </c>
      <c r="G82" s="196">
        <v>386.13</v>
      </c>
      <c r="H82" s="197">
        <v>499</v>
      </c>
      <c r="I82" s="426">
        <f>ROUND(H82*G82,2)</f>
        <v>192678.87</v>
      </c>
      <c r="J82" s="409"/>
      <c r="K82" s="410">
        <f>ROUND(J82*$H82,2)</f>
        <v>0</v>
      </c>
      <c r="L82" s="409"/>
      <c r="M82" s="410">
        <f>ROUND(L82*$H82,2)</f>
        <v>0</v>
      </c>
      <c r="N82" s="409"/>
      <c r="O82" s="410">
        <f>ROUND(N82*$H82,2)</f>
        <v>0</v>
      </c>
      <c r="P82" s="409"/>
      <c r="Q82" s="410">
        <f>ROUND(P82*$H82,2)</f>
        <v>0</v>
      </c>
      <c r="R82" s="409"/>
      <c r="S82" s="410">
        <f>ROUND(R82*$H82,2)</f>
        <v>0</v>
      </c>
      <c r="T82" s="409"/>
      <c r="U82" s="410">
        <f>ROUND(T82*$H82,2)</f>
        <v>0</v>
      </c>
      <c r="V82" s="574"/>
      <c r="W82" s="575">
        <f>ROUND(V82*$H82,2)</f>
        <v>0</v>
      </c>
      <c r="X82" s="574"/>
      <c r="Y82" s="575">
        <f>ROUND(X82*$H82,2)</f>
        <v>0</v>
      </c>
      <c r="Z82" s="574"/>
      <c r="AA82" s="575">
        <f>ROUND(Z82*$H82,2)</f>
        <v>0</v>
      </c>
      <c r="AB82" s="409"/>
      <c r="AC82" s="410">
        <f>ROUND(AB82*$H82,2)</f>
        <v>0</v>
      </c>
      <c r="AD82" s="409"/>
      <c r="AE82" s="410">
        <f>ROUND(AD82*$H82,2)</f>
        <v>0</v>
      </c>
      <c r="AF82" s="409"/>
      <c r="AG82" s="410">
        <f>ROUND(AF82*$H82,2)</f>
        <v>0</v>
      </c>
      <c r="AH82" s="409"/>
      <c r="AI82" s="410">
        <f>ROUND(AH82*$H82,2)</f>
        <v>0</v>
      </c>
      <c r="AJ82" s="409"/>
      <c r="AK82" s="410">
        <f>ROUND(AJ82*$H82,2)</f>
        <v>0</v>
      </c>
      <c r="AL82" s="409"/>
      <c r="AM82" s="410">
        <f>ROUND(AL82*$H82,2)</f>
        <v>0</v>
      </c>
      <c r="AN82" s="409"/>
      <c r="AO82" s="410">
        <f>ROUND(AN82*$H82,2)</f>
        <v>0</v>
      </c>
      <c r="AP82" s="409"/>
      <c r="AQ82" s="410">
        <f>ROUND(AP82*$H82,2)</f>
        <v>0</v>
      </c>
      <c r="AR82" s="409">
        <f>SUM(J82,L82,N82,P82,R82,T82,V82,X82,Z82,AB82,AD82,AF82,AH82,AJ82,AL82,AN82,AP82)</f>
        <v>0</v>
      </c>
      <c r="AS82" s="410">
        <f>AR82*$H82</f>
        <v>0</v>
      </c>
      <c r="AT82" s="409">
        <f>$G82-AR82</f>
        <v>386.13</v>
      </c>
      <c r="AU82" s="410">
        <f>AT82*$H82</f>
        <v>192678.87</v>
      </c>
      <c r="AV82" s="478">
        <f>AU82/I82</f>
        <v>1</v>
      </c>
      <c r="AW82" s="4"/>
      <c r="AX82" s="4"/>
      <c r="AY82" s="4"/>
      <c r="AZ82" s="4"/>
    </row>
    <row r="83" spans="1:52" s="1" customFormat="1" ht="52.2" hidden="1" customHeight="1" x14ac:dyDescent="0.2">
      <c r="A83"/>
      <c r="B83" s="427"/>
      <c r="C83" s="250" t="s">
        <v>86</v>
      </c>
      <c r="D83" s="23"/>
      <c r="E83" s="251" t="s">
        <v>195</v>
      </c>
      <c r="F83" s="23"/>
      <c r="G83" s="23"/>
      <c r="H83" s="230"/>
      <c r="I83" s="420"/>
      <c r="J83" s="405"/>
      <c r="K83" s="406"/>
      <c r="L83" s="405"/>
      <c r="M83" s="406"/>
      <c r="N83" s="405"/>
      <c r="O83" s="406"/>
      <c r="P83" s="405"/>
      <c r="Q83" s="406"/>
      <c r="R83" s="405"/>
      <c r="S83" s="406"/>
      <c r="T83" s="405"/>
      <c r="U83" s="406"/>
      <c r="V83" s="570"/>
      <c r="W83" s="571"/>
      <c r="X83" s="570"/>
      <c r="Y83" s="571"/>
      <c r="Z83" s="570"/>
      <c r="AA83" s="571"/>
      <c r="AB83" s="405"/>
      <c r="AC83" s="406"/>
      <c r="AD83" s="405"/>
      <c r="AE83" s="406"/>
      <c r="AF83" s="405"/>
      <c r="AG83" s="406"/>
      <c r="AH83" s="405"/>
      <c r="AI83" s="406"/>
      <c r="AJ83" s="405"/>
      <c r="AK83" s="406"/>
      <c r="AL83" s="405"/>
      <c r="AM83" s="406"/>
      <c r="AN83" s="405"/>
      <c r="AO83" s="406"/>
      <c r="AP83" s="405"/>
      <c r="AQ83" s="406"/>
      <c r="AR83" s="405"/>
      <c r="AS83" s="406"/>
      <c r="AT83" s="405"/>
      <c r="AU83" s="406"/>
      <c r="AV83" s="476"/>
    </row>
    <row r="84" spans="1:52" s="7" customFormat="1" ht="10.199999999999999" hidden="1" customHeight="1" x14ac:dyDescent="0.2">
      <c r="A84"/>
      <c r="B84" s="428"/>
      <c r="C84" s="250" t="s">
        <v>88</v>
      </c>
      <c r="D84" s="253" t="s">
        <v>5</v>
      </c>
      <c r="E84" s="254" t="s">
        <v>196</v>
      </c>
      <c r="F84" s="63"/>
      <c r="G84" s="255">
        <v>386.13</v>
      </c>
      <c r="H84" s="256"/>
      <c r="I84" s="429"/>
      <c r="J84" s="407"/>
      <c r="K84" s="408"/>
      <c r="L84" s="407"/>
      <c r="M84" s="408"/>
      <c r="N84" s="407"/>
      <c r="O84" s="408"/>
      <c r="P84" s="407"/>
      <c r="Q84" s="408"/>
      <c r="R84" s="407"/>
      <c r="S84" s="408"/>
      <c r="T84" s="407"/>
      <c r="U84" s="408"/>
      <c r="V84" s="572"/>
      <c r="W84" s="573"/>
      <c r="X84" s="572"/>
      <c r="Y84" s="573"/>
      <c r="Z84" s="572"/>
      <c r="AA84" s="573"/>
      <c r="AB84" s="407"/>
      <c r="AC84" s="408"/>
      <c r="AD84" s="407"/>
      <c r="AE84" s="408"/>
      <c r="AF84" s="407"/>
      <c r="AG84" s="408"/>
      <c r="AH84" s="407"/>
      <c r="AI84" s="408"/>
      <c r="AJ84" s="407"/>
      <c r="AK84" s="408"/>
      <c r="AL84" s="407"/>
      <c r="AM84" s="408"/>
      <c r="AN84" s="407"/>
      <c r="AO84" s="408"/>
      <c r="AP84" s="407"/>
      <c r="AQ84" s="408"/>
      <c r="AR84" s="407"/>
      <c r="AS84" s="408"/>
      <c r="AT84" s="407"/>
      <c r="AU84" s="408"/>
      <c r="AV84" s="477"/>
    </row>
    <row r="85" spans="1:52" s="1" customFormat="1" ht="52.2" customHeight="1" x14ac:dyDescent="0.2">
      <c r="A85"/>
      <c r="B85" s="425" t="s">
        <v>197</v>
      </c>
      <c r="C85" s="192" t="s">
        <v>80</v>
      </c>
      <c r="D85" s="193" t="s">
        <v>198</v>
      </c>
      <c r="E85" s="194" t="s">
        <v>199</v>
      </c>
      <c r="F85" s="195" t="s">
        <v>98</v>
      </c>
      <c r="G85" s="196">
        <v>170.81</v>
      </c>
      <c r="H85" s="197">
        <v>123</v>
      </c>
      <c r="I85" s="426">
        <f>ROUND(H85*G85,2)</f>
        <v>21009.63</v>
      </c>
      <c r="J85" s="409"/>
      <c r="K85" s="410">
        <f>ROUND(J85*$H85,2)</f>
        <v>0</v>
      </c>
      <c r="L85" s="409"/>
      <c r="M85" s="410">
        <f>ROUND(L85*$H85,2)</f>
        <v>0</v>
      </c>
      <c r="N85" s="409"/>
      <c r="O85" s="410">
        <f>ROUND(N85*$H85,2)</f>
        <v>0</v>
      </c>
      <c r="P85" s="409"/>
      <c r="Q85" s="410">
        <f>ROUND(P85*$H85,2)</f>
        <v>0</v>
      </c>
      <c r="R85" s="409"/>
      <c r="S85" s="410">
        <f>ROUND(R85*$H85,2)</f>
        <v>0</v>
      </c>
      <c r="T85" s="409"/>
      <c r="U85" s="410">
        <f>ROUND(T85*$H85,2)</f>
        <v>0</v>
      </c>
      <c r="V85" s="574"/>
      <c r="W85" s="575">
        <f>ROUND(V85*$H85,2)</f>
        <v>0</v>
      </c>
      <c r="X85" s="574"/>
      <c r="Y85" s="575">
        <f>ROUND(X85*$H85,2)</f>
        <v>0</v>
      </c>
      <c r="Z85" s="574"/>
      <c r="AA85" s="575">
        <f>ROUND(Z85*$H85,2)</f>
        <v>0</v>
      </c>
      <c r="AB85" s="409"/>
      <c r="AC85" s="410">
        <f>ROUND(AB85*$H85,2)</f>
        <v>0</v>
      </c>
      <c r="AD85" s="687">
        <v>130</v>
      </c>
      <c r="AE85" s="547">
        <f>ROUND(AD85*$H85,2)</f>
        <v>15990</v>
      </c>
      <c r="AF85" s="409"/>
      <c r="AG85" s="410">
        <f>ROUND(AF85*$H85,2)</f>
        <v>0</v>
      </c>
      <c r="AH85" s="409"/>
      <c r="AI85" s="410">
        <f>ROUND(AH85*$H85,2)</f>
        <v>0</v>
      </c>
      <c r="AJ85" s="409"/>
      <c r="AK85" s="410">
        <f>ROUND(AJ85*$H85,2)</f>
        <v>0</v>
      </c>
      <c r="AL85" s="409"/>
      <c r="AM85" s="410">
        <f>ROUND(AL85*$H85,2)</f>
        <v>0</v>
      </c>
      <c r="AN85" s="409"/>
      <c r="AO85" s="410">
        <f>ROUND(AN85*$H85,2)</f>
        <v>0</v>
      </c>
      <c r="AP85" s="409"/>
      <c r="AQ85" s="410">
        <f>ROUND(AP85*$H85,2)</f>
        <v>0</v>
      </c>
      <c r="AR85" s="409">
        <f>SUM(J85,L85,N85,P85,R85,T85,V85,X85,Z85,AB85,AD85,AF85,AH85,AJ85,AL85,AN85,AP85)</f>
        <v>130</v>
      </c>
      <c r="AS85" s="410">
        <f>AR85*$H85</f>
        <v>15990</v>
      </c>
      <c r="AT85" s="409">
        <f>$G85-AR85</f>
        <v>40.81</v>
      </c>
      <c r="AU85" s="410">
        <f>AT85*$H85</f>
        <v>5019.63</v>
      </c>
      <c r="AV85" s="478">
        <f>AU85/I85</f>
        <v>0.23892043791347109</v>
      </c>
      <c r="AW85" s="4"/>
      <c r="AX85" s="4"/>
      <c r="AY85" s="4"/>
      <c r="AZ85" s="4"/>
    </row>
    <row r="86" spans="1:52" s="1" customFormat="1" ht="52.2" hidden="1" customHeight="1" x14ac:dyDescent="0.2">
      <c r="A86"/>
      <c r="B86" s="427"/>
      <c r="C86" s="250" t="s">
        <v>86</v>
      </c>
      <c r="D86" s="23"/>
      <c r="E86" s="251" t="s">
        <v>201</v>
      </c>
      <c r="F86" s="23"/>
      <c r="G86" s="23"/>
      <c r="H86" s="230"/>
      <c r="I86" s="420"/>
      <c r="J86" s="405"/>
      <c r="K86" s="406"/>
      <c r="L86" s="405"/>
      <c r="M86" s="406"/>
      <c r="N86" s="405"/>
      <c r="O86" s="406"/>
      <c r="P86" s="405"/>
      <c r="Q86" s="406"/>
      <c r="R86" s="405"/>
      <c r="S86" s="406"/>
      <c r="T86" s="405"/>
      <c r="U86" s="406"/>
      <c r="V86" s="570"/>
      <c r="W86" s="571"/>
      <c r="X86" s="570"/>
      <c r="Y86" s="571"/>
      <c r="Z86" s="570"/>
      <c r="AA86" s="571"/>
      <c r="AB86" s="405"/>
      <c r="AC86" s="406"/>
      <c r="AD86" s="405"/>
      <c r="AE86" s="406"/>
      <c r="AF86" s="405"/>
      <c r="AG86" s="406"/>
      <c r="AH86" s="405"/>
      <c r="AI86" s="406"/>
      <c r="AJ86" s="405"/>
      <c r="AK86" s="406"/>
      <c r="AL86" s="405"/>
      <c r="AM86" s="406"/>
      <c r="AN86" s="405"/>
      <c r="AO86" s="406"/>
      <c r="AP86" s="405"/>
      <c r="AQ86" s="406"/>
      <c r="AR86" s="405"/>
      <c r="AS86" s="406"/>
      <c r="AT86" s="405"/>
      <c r="AU86" s="406"/>
      <c r="AV86" s="476"/>
    </row>
    <row r="87" spans="1:52" s="7" customFormat="1" ht="52.2" hidden="1" customHeight="1" x14ac:dyDescent="0.2">
      <c r="A87"/>
      <c r="B87" s="428"/>
      <c r="C87" s="250" t="s">
        <v>88</v>
      </c>
      <c r="D87" s="253" t="s">
        <v>5</v>
      </c>
      <c r="E87" s="254" t="s">
        <v>202</v>
      </c>
      <c r="F87" s="63"/>
      <c r="G87" s="255">
        <v>622.75</v>
      </c>
      <c r="H87" s="256"/>
      <c r="I87" s="429"/>
      <c r="J87" s="407"/>
      <c r="K87" s="408"/>
      <c r="L87" s="407"/>
      <c r="M87" s="408"/>
      <c r="N87" s="407"/>
      <c r="O87" s="408"/>
      <c r="P87" s="407"/>
      <c r="Q87" s="408"/>
      <c r="R87" s="407"/>
      <c r="S87" s="408"/>
      <c r="T87" s="407"/>
      <c r="U87" s="408"/>
      <c r="V87" s="572"/>
      <c r="W87" s="573"/>
      <c r="X87" s="572"/>
      <c r="Y87" s="573"/>
      <c r="Z87" s="572"/>
      <c r="AA87" s="573"/>
      <c r="AB87" s="407"/>
      <c r="AC87" s="408"/>
      <c r="AD87" s="407"/>
      <c r="AE87" s="408"/>
      <c r="AF87" s="407"/>
      <c r="AG87" s="408"/>
      <c r="AH87" s="407"/>
      <c r="AI87" s="408"/>
      <c r="AJ87" s="407"/>
      <c r="AK87" s="408"/>
      <c r="AL87" s="407"/>
      <c r="AM87" s="408"/>
      <c r="AN87" s="407"/>
      <c r="AO87" s="408"/>
      <c r="AP87" s="407"/>
      <c r="AQ87" s="408"/>
      <c r="AR87" s="407"/>
      <c r="AS87" s="408"/>
      <c r="AT87" s="407"/>
      <c r="AU87" s="408"/>
      <c r="AV87" s="477"/>
    </row>
    <row r="88" spans="1:52" s="7" customFormat="1" ht="52.2" hidden="1" customHeight="1" x14ac:dyDescent="0.2">
      <c r="A88"/>
      <c r="B88" s="428"/>
      <c r="C88" s="250" t="s">
        <v>88</v>
      </c>
      <c r="D88" s="253" t="s">
        <v>5</v>
      </c>
      <c r="E88" s="254" t="s">
        <v>203</v>
      </c>
      <c r="F88" s="63"/>
      <c r="G88" s="255">
        <v>-3.62</v>
      </c>
      <c r="H88" s="256"/>
      <c r="I88" s="429"/>
      <c r="J88" s="407"/>
      <c r="K88" s="408"/>
      <c r="L88" s="407"/>
      <c r="M88" s="408"/>
      <c r="N88" s="407"/>
      <c r="O88" s="408"/>
      <c r="P88" s="407"/>
      <c r="Q88" s="408"/>
      <c r="R88" s="407"/>
      <c r="S88" s="408"/>
      <c r="T88" s="407"/>
      <c r="U88" s="408"/>
      <c r="V88" s="572"/>
      <c r="W88" s="573"/>
      <c r="X88" s="572"/>
      <c r="Y88" s="573"/>
      <c r="Z88" s="572"/>
      <c r="AA88" s="573"/>
      <c r="AB88" s="407"/>
      <c r="AC88" s="408"/>
      <c r="AD88" s="407"/>
      <c r="AE88" s="408"/>
      <c r="AF88" s="407"/>
      <c r="AG88" s="408"/>
      <c r="AH88" s="407"/>
      <c r="AI88" s="408"/>
      <c r="AJ88" s="407"/>
      <c r="AK88" s="408"/>
      <c r="AL88" s="407"/>
      <c r="AM88" s="408"/>
      <c r="AN88" s="407"/>
      <c r="AO88" s="408"/>
      <c r="AP88" s="407"/>
      <c r="AQ88" s="408"/>
      <c r="AR88" s="407"/>
      <c r="AS88" s="408"/>
      <c r="AT88" s="407"/>
      <c r="AU88" s="408"/>
      <c r="AV88" s="477"/>
    </row>
    <row r="89" spans="1:52" s="7" customFormat="1" ht="52.2" hidden="1" customHeight="1" x14ac:dyDescent="0.2">
      <c r="A89"/>
      <c r="B89" s="428"/>
      <c r="C89" s="250" t="s">
        <v>88</v>
      </c>
      <c r="D89" s="253" t="s">
        <v>5</v>
      </c>
      <c r="E89" s="254" t="s">
        <v>204</v>
      </c>
      <c r="F89" s="63"/>
      <c r="G89" s="255">
        <v>-59.8</v>
      </c>
      <c r="H89" s="256"/>
      <c r="I89" s="429"/>
      <c r="J89" s="407"/>
      <c r="K89" s="408"/>
      <c r="L89" s="407"/>
      <c r="M89" s="408"/>
      <c r="N89" s="407"/>
      <c r="O89" s="408"/>
      <c r="P89" s="407"/>
      <c r="Q89" s="408"/>
      <c r="R89" s="407"/>
      <c r="S89" s="408"/>
      <c r="T89" s="407"/>
      <c r="U89" s="408"/>
      <c r="V89" s="572"/>
      <c r="W89" s="573"/>
      <c r="X89" s="572"/>
      <c r="Y89" s="573"/>
      <c r="Z89" s="572"/>
      <c r="AA89" s="573"/>
      <c r="AB89" s="407"/>
      <c r="AC89" s="408"/>
      <c r="AD89" s="407"/>
      <c r="AE89" s="408"/>
      <c r="AF89" s="407"/>
      <c r="AG89" s="408"/>
      <c r="AH89" s="407"/>
      <c r="AI89" s="408"/>
      <c r="AJ89" s="407"/>
      <c r="AK89" s="408"/>
      <c r="AL89" s="407"/>
      <c r="AM89" s="408"/>
      <c r="AN89" s="407"/>
      <c r="AO89" s="408"/>
      <c r="AP89" s="407"/>
      <c r="AQ89" s="408"/>
      <c r="AR89" s="407"/>
      <c r="AS89" s="408"/>
      <c r="AT89" s="407"/>
      <c r="AU89" s="408"/>
      <c r="AV89" s="477"/>
    </row>
    <row r="90" spans="1:52" s="7" customFormat="1" ht="52.2" hidden="1" customHeight="1" x14ac:dyDescent="0.2">
      <c r="A90"/>
      <c r="B90" s="428"/>
      <c r="C90" s="250" t="s">
        <v>88</v>
      </c>
      <c r="D90" s="253" t="s">
        <v>5</v>
      </c>
      <c r="E90" s="254" t="s">
        <v>205</v>
      </c>
      <c r="F90" s="63"/>
      <c r="G90" s="255">
        <v>-13.49</v>
      </c>
      <c r="H90" s="256"/>
      <c r="I90" s="429"/>
      <c r="J90" s="407"/>
      <c r="K90" s="408"/>
      <c r="L90" s="407"/>
      <c r="M90" s="408"/>
      <c r="N90" s="407"/>
      <c r="O90" s="408"/>
      <c r="P90" s="407"/>
      <c r="Q90" s="408"/>
      <c r="R90" s="407"/>
      <c r="S90" s="408"/>
      <c r="T90" s="407"/>
      <c r="U90" s="408"/>
      <c r="V90" s="572"/>
      <c r="W90" s="573"/>
      <c r="X90" s="572"/>
      <c r="Y90" s="573"/>
      <c r="Z90" s="572"/>
      <c r="AA90" s="573"/>
      <c r="AB90" s="407"/>
      <c r="AC90" s="408"/>
      <c r="AD90" s="407"/>
      <c r="AE90" s="408"/>
      <c r="AF90" s="407"/>
      <c r="AG90" s="408"/>
      <c r="AH90" s="407"/>
      <c r="AI90" s="408"/>
      <c r="AJ90" s="407"/>
      <c r="AK90" s="408"/>
      <c r="AL90" s="407"/>
      <c r="AM90" s="408"/>
      <c r="AN90" s="407"/>
      <c r="AO90" s="408"/>
      <c r="AP90" s="407"/>
      <c r="AQ90" s="408"/>
      <c r="AR90" s="407"/>
      <c r="AS90" s="408"/>
      <c r="AT90" s="407"/>
      <c r="AU90" s="408"/>
      <c r="AV90" s="477"/>
    </row>
    <row r="91" spans="1:52" s="7" customFormat="1" ht="52.2" hidden="1" customHeight="1" x14ac:dyDescent="0.2">
      <c r="A91"/>
      <c r="B91" s="428"/>
      <c r="C91" s="250" t="s">
        <v>88</v>
      </c>
      <c r="D91" s="253" t="s">
        <v>5</v>
      </c>
      <c r="E91" s="254" t="s">
        <v>206</v>
      </c>
      <c r="F91" s="63"/>
      <c r="G91" s="255">
        <v>-375.03</v>
      </c>
      <c r="H91" s="256"/>
      <c r="I91" s="429"/>
      <c r="J91" s="407"/>
      <c r="K91" s="408"/>
      <c r="L91" s="407"/>
      <c r="M91" s="408"/>
      <c r="N91" s="407"/>
      <c r="O91" s="408"/>
      <c r="P91" s="407"/>
      <c r="Q91" s="408"/>
      <c r="R91" s="407"/>
      <c r="S91" s="408"/>
      <c r="T91" s="407"/>
      <c r="U91" s="408"/>
      <c r="V91" s="572"/>
      <c r="W91" s="573"/>
      <c r="X91" s="572"/>
      <c r="Y91" s="573"/>
      <c r="Z91" s="572"/>
      <c r="AA91" s="573"/>
      <c r="AB91" s="407"/>
      <c r="AC91" s="408"/>
      <c r="AD91" s="407"/>
      <c r="AE91" s="408"/>
      <c r="AF91" s="407"/>
      <c r="AG91" s="408"/>
      <c r="AH91" s="407"/>
      <c r="AI91" s="408"/>
      <c r="AJ91" s="407"/>
      <c r="AK91" s="408"/>
      <c r="AL91" s="407"/>
      <c r="AM91" s="408"/>
      <c r="AN91" s="407"/>
      <c r="AO91" s="408"/>
      <c r="AP91" s="407"/>
      <c r="AQ91" s="408"/>
      <c r="AR91" s="407"/>
      <c r="AS91" s="408"/>
      <c r="AT91" s="407"/>
      <c r="AU91" s="408"/>
      <c r="AV91" s="477"/>
    </row>
    <row r="92" spans="1:52" s="10" customFormat="1" ht="52.2" hidden="1" customHeight="1" x14ac:dyDescent="0.2">
      <c r="A92"/>
      <c r="B92" s="434"/>
      <c r="C92" s="250" t="s">
        <v>88</v>
      </c>
      <c r="D92" s="270" t="s">
        <v>5</v>
      </c>
      <c r="E92" s="271" t="s">
        <v>112</v>
      </c>
      <c r="F92" s="75"/>
      <c r="G92" s="272">
        <v>170.81000000000006</v>
      </c>
      <c r="H92" s="273"/>
      <c r="I92" s="435"/>
      <c r="J92" s="415"/>
      <c r="K92" s="416"/>
      <c r="L92" s="415"/>
      <c r="M92" s="416"/>
      <c r="N92" s="415"/>
      <c r="O92" s="416"/>
      <c r="P92" s="415"/>
      <c r="Q92" s="416"/>
      <c r="R92" s="415"/>
      <c r="S92" s="416"/>
      <c r="T92" s="415"/>
      <c r="U92" s="416"/>
      <c r="V92" s="580"/>
      <c r="W92" s="581"/>
      <c r="X92" s="580"/>
      <c r="Y92" s="581"/>
      <c r="Z92" s="580"/>
      <c r="AA92" s="581"/>
      <c r="AB92" s="415"/>
      <c r="AC92" s="416"/>
      <c r="AD92" s="415"/>
      <c r="AE92" s="416"/>
      <c r="AF92" s="415"/>
      <c r="AG92" s="416"/>
      <c r="AH92" s="415"/>
      <c r="AI92" s="416"/>
      <c r="AJ92" s="415"/>
      <c r="AK92" s="416"/>
      <c r="AL92" s="415"/>
      <c r="AM92" s="416"/>
      <c r="AN92" s="415"/>
      <c r="AO92" s="416"/>
      <c r="AP92" s="415"/>
      <c r="AQ92" s="416"/>
      <c r="AR92" s="415"/>
      <c r="AS92" s="416"/>
      <c r="AT92" s="415"/>
      <c r="AU92" s="416"/>
      <c r="AV92" s="481"/>
    </row>
    <row r="93" spans="1:52" s="8" customFormat="1" ht="52.2" hidden="1" customHeight="1" x14ac:dyDescent="0.2">
      <c r="A93"/>
      <c r="B93" s="430"/>
      <c r="C93" s="250" t="s">
        <v>88</v>
      </c>
      <c r="D93" s="259" t="s">
        <v>5</v>
      </c>
      <c r="E93" s="260" t="s">
        <v>207</v>
      </c>
      <c r="F93" s="67"/>
      <c r="G93" s="259" t="s">
        <v>5</v>
      </c>
      <c r="H93" s="261"/>
      <c r="I93" s="431"/>
      <c r="J93" s="411"/>
      <c r="K93" s="412"/>
      <c r="L93" s="411"/>
      <c r="M93" s="412"/>
      <c r="N93" s="411"/>
      <c r="O93" s="412"/>
      <c r="P93" s="411"/>
      <c r="Q93" s="412"/>
      <c r="R93" s="411"/>
      <c r="S93" s="412"/>
      <c r="T93" s="411"/>
      <c r="U93" s="412"/>
      <c r="V93" s="576"/>
      <c r="W93" s="577"/>
      <c r="X93" s="576"/>
      <c r="Y93" s="577"/>
      <c r="Z93" s="576"/>
      <c r="AA93" s="577"/>
      <c r="AB93" s="411"/>
      <c r="AC93" s="412"/>
      <c r="AD93" s="411"/>
      <c r="AE93" s="412"/>
      <c r="AF93" s="411"/>
      <c r="AG93" s="412"/>
      <c r="AH93" s="411"/>
      <c r="AI93" s="412"/>
      <c r="AJ93" s="411"/>
      <c r="AK93" s="412"/>
      <c r="AL93" s="411"/>
      <c r="AM93" s="412"/>
      <c r="AN93" s="411"/>
      <c r="AO93" s="412"/>
      <c r="AP93" s="411"/>
      <c r="AQ93" s="412"/>
      <c r="AR93" s="411"/>
      <c r="AS93" s="412"/>
      <c r="AT93" s="411"/>
      <c r="AU93" s="412"/>
      <c r="AV93" s="479"/>
    </row>
    <row r="94" spans="1:52" s="8" customFormat="1" ht="52.2" hidden="1" customHeight="1" x14ac:dyDescent="0.2">
      <c r="A94"/>
      <c r="B94" s="430"/>
      <c r="C94" s="250" t="s">
        <v>88</v>
      </c>
      <c r="D94" s="259" t="s">
        <v>5</v>
      </c>
      <c r="E94" s="260" t="s">
        <v>208</v>
      </c>
      <c r="F94" s="67"/>
      <c r="G94" s="259" t="s">
        <v>5</v>
      </c>
      <c r="H94" s="261"/>
      <c r="I94" s="431"/>
      <c r="J94" s="411"/>
      <c r="K94" s="412"/>
      <c r="L94" s="411"/>
      <c r="M94" s="412"/>
      <c r="N94" s="411"/>
      <c r="O94" s="412"/>
      <c r="P94" s="411"/>
      <c r="Q94" s="412"/>
      <c r="R94" s="411"/>
      <c r="S94" s="412"/>
      <c r="T94" s="411"/>
      <c r="U94" s="412"/>
      <c r="V94" s="576"/>
      <c r="W94" s="577"/>
      <c r="X94" s="576"/>
      <c r="Y94" s="577"/>
      <c r="Z94" s="576"/>
      <c r="AA94" s="577"/>
      <c r="AB94" s="411"/>
      <c r="AC94" s="412"/>
      <c r="AD94" s="411"/>
      <c r="AE94" s="412"/>
      <c r="AF94" s="411"/>
      <c r="AG94" s="412"/>
      <c r="AH94" s="411"/>
      <c r="AI94" s="412"/>
      <c r="AJ94" s="411"/>
      <c r="AK94" s="412"/>
      <c r="AL94" s="411"/>
      <c r="AM94" s="412"/>
      <c r="AN94" s="411"/>
      <c r="AO94" s="412"/>
      <c r="AP94" s="411"/>
      <c r="AQ94" s="412"/>
      <c r="AR94" s="411"/>
      <c r="AS94" s="412"/>
      <c r="AT94" s="411"/>
      <c r="AU94" s="412"/>
      <c r="AV94" s="479"/>
    </row>
    <row r="95" spans="1:52" s="8" customFormat="1" ht="52.2" hidden="1" customHeight="1" thickBot="1" x14ac:dyDescent="0.25">
      <c r="A95"/>
      <c r="B95" s="430"/>
      <c r="C95" s="250" t="s">
        <v>88</v>
      </c>
      <c r="D95" s="259" t="s">
        <v>5</v>
      </c>
      <c r="E95" s="260" t="s">
        <v>209</v>
      </c>
      <c r="F95" s="67"/>
      <c r="G95" s="259" t="s">
        <v>5</v>
      </c>
      <c r="H95" s="261"/>
      <c r="I95" s="431"/>
      <c r="J95" s="411"/>
      <c r="K95" s="412"/>
      <c r="L95" s="411"/>
      <c r="M95" s="412"/>
      <c r="N95" s="411"/>
      <c r="O95" s="412"/>
      <c r="P95" s="411"/>
      <c r="Q95" s="412"/>
      <c r="R95" s="411"/>
      <c r="S95" s="412"/>
      <c r="T95" s="411"/>
      <c r="U95" s="412"/>
      <c r="V95" s="576"/>
      <c r="W95" s="577"/>
      <c r="X95" s="576"/>
      <c r="Y95" s="577"/>
      <c r="Z95" s="576"/>
      <c r="AA95" s="577"/>
      <c r="AB95" s="411"/>
      <c r="AC95" s="412"/>
      <c r="AD95" s="411"/>
      <c r="AE95" s="412"/>
      <c r="AF95" s="411"/>
      <c r="AG95" s="412"/>
      <c r="AH95" s="411"/>
      <c r="AI95" s="412"/>
      <c r="AJ95" s="411"/>
      <c r="AK95" s="412"/>
      <c r="AL95" s="411"/>
      <c r="AM95" s="412"/>
      <c r="AN95" s="411"/>
      <c r="AO95" s="412"/>
      <c r="AP95" s="411"/>
      <c r="AQ95" s="412"/>
      <c r="AR95" s="411"/>
      <c r="AS95" s="412"/>
      <c r="AT95" s="411"/>
      <c r="AU95" s="412"/>
      <c r="AV95" s="479"/>
    </row>
    <row r="96" spans="1:52" s="6" customFormat="1" ht="52.2" hidden="1" customHeight="1" thickBot="1" x14ac:dyDescent="0.25">
      <c r="A96"/>
      <c r="B96" s="417"/>
      <c r="C96" s="225"/>
      <c r="D96" s="225"/>
      <c r="E96" s="225"/>
      <c r="F96" s="225"/>
      <c r="G96" s="225"/>
      <c r="H96" s="225"/>
      <c r="I96" s="418"/>
      <c r="J96" s="754" t="s">
        <v>2350</v>
      </c>
      <c r="K96" s="756"/>
      <c r="L96" s="754" t="s">
        <v>2350</v>
      </c>
      <c r="M96" s="756"/>
      <c r="N96" s="754" t="s">
        <v>2350</v>
      </c>
      <c r="O96" s="756"/>
      <c r="P96" s="754" t="s">
        <v>2350</v>
      </c>
      <c r="Q96" s="756"/>
      <c r="R96" s="754" t="s">
        <v>2350</v>
      </c>
      <c r="S96" s="756"/>
      <c r="T96" s="757" t="s">
        <v>2355</v>
      </c>
      <c r="U96" s="758"/>
      <c r="V96" s="759" t="s">
        <v>2356</v>
      </c>
      <c r="W96" s="760"/>
      <c r="X96" s="759" t="s">
        <v>2357</v>
      </c>
      <c r="Y96" s="760"/>
      <c r="Z96" s="759" t="s">
        <v>2358</v>
      </c>
      <c r="AA96" s="760"/>
      <c r="AB96" s="751" t="s">
        <v>2359</v>
      </c>
      <c r="AC96" s="753"/>
      <c r="AD96" s="757" t="s">
        <v>2360</v>
      </c>
      <c r="AE96" s="758"/>
      <c r="AF96" s="757" t="s">
        <v>2361</v>
      </c>
      <c r="AG96" s="758"/>
      <c r="AH96" s="757" t="s">
        <v>2362</v>
      </c>
      <c r="AI96" s="758"/>
      <c r="AJ96" s="757" t="s">
        <v>2363</v>
      </c>
      <c r="AK96" s="758"/>
      <c r="AL96" s="757" t="s">
        <v>2364</v>
      </c>
      <c r="AM96" s="758"/>
      <c r="AN96" s="757" t="s">
        <v>2365</v>
      </c>
      <c r="AO96" s="761"/>
      <c r="AP96" s="754" t="s">
        <v>2366</v>
      </c>
      <c r="AQ96" s="753"/>
      <c r="AR96" s="751" t="s">
        <v>2367</v>
      </c>
      <c r="AS96" s="753"/>
      <c r="AT96" s="751" t="s">
        <v>2368</v>
      </c>
      <c r="AU96" s="755"/>
      <c r="AV96" s="449" t="s">
        <v>2369</v>
      </c>
    </row>
    <row r="97" spans="1:52" s="1" customFormat="1" ht="52.2" hidden="1" customHeight="1" thickBot="1" x14ac:dyDescent="0.25">
      <c r="A97"/>
      <c r="B97" s="436"/>
      <c r="C97" s="219"/>
      <c r="D97" s="219"/>
      <c r="E97" s="219"/>
      <c r="F97" s="219"/>
      <c r="G97" s="219"/>
      <c r="H97" s="219"/>
      <c r="I97" s="406"/>
      <c r="J97" s="397" t="s">
        <v>66</v>
      </c>
      <c r="K97" s="398" t="s">
        <v>2370</v>
      </c>
      <c r="L97" s="397" t="s">
        <v>66</v>
      </c>
      <c r="M97" s="398" t="s">
        <v>2370</v>
      </c>
      <c r="N97" s="397" t="s">
        <v>66</v>
      </c>
      <c r="O97" s="398" t="s">
        <v>2370</v>
      </c>
      <c r="P97" s="397" t="s">
        <v>66</v>
      </c>
      <c r="Q97" s="398" t="s">
        <v>2370</v>
      </c>
      <c r="R97" s="397" t="s">
        <v>66</v>
      </c>
      <c r="S97" s="398" t="s">
        <v>2370</v>
      </c>
      <c r="T97" s="397" t="s">
        <v>66</v>
      </c>
      <c r="U97" s="398" t="s">
        <v>2370</v>
      </c>
      <c r="V97" s="582" t="s">
        <v>66</v>
      </c>
      <c r="W97" s="583" t="s">
        <v>2370</v>
      </c>
      <c r="X97" s="582" t="s">
        <v>66</v>
      </c>
      <c r="Y97" s="583" t="s">
        <v>2370</v>
      </c>
      <c r="Z97" s="582" t="s">
        <v>66</v>
      </c>
      <c r="AA97" s="583" t="s">
        <v>2370</v>
      </c>
      <c r="AB97" s="397" t="s">
        <v>66</v>
      </c>
      <c r="AC97" s="398" t="s">
        <v>2370</v>
      </c>
      <c r="AD97" s="397" t="s">
        <v>66</v>
      </c>
      <c r="AE97" s="398" t="s">
        <v>2370</v>
      </c>
      <c r="AF97" s="397" t="s">
        <v>66</v>
      </c>
      <c r="AG97" s="398" t="s">
        <v>2370</v>
      </c>
      <c r="AH97" s="397" t="s">
        <v>66</v>
      </c>
      <c r="AI97" s="398" t="s">
        <v>2370</v>
      </c>
      <c r="AJ97" s="397" t="s">
        <v>66</v>
      </c>
      <c r="AK97" s="398" t="s">
        <v>2370</v>
      </c>
      <c r="AL97" s="397" t="s">
        <v>66</v>
      </c>
      <c r="AM97" s="398" t="s">
        <v>2370</v>
      </c>
      <c r="AN97" s="397" t="s">
        <v>66</v>
      </c>
      <c r="AO97" s="398" t="s">
        <v>2370</v>
      </c>
      <c r="AP97" s="397" t="s">
        <v>66</v>
      </c>
      <c r="AQ97" s="398" t="s">
        <v>2370</v>
      </c>
      <c r="AR97" s="397" t="s">
        <v>66</v>
      </c>
      <c r="AS97" s="398" t="s">
        <v>2370</v>
      </c>
      <c r="AT97" s="397" t="s">
        <v>66</v>
      </c>
      <c r="AU97" s="398" t="s">
        <v>2370</v>
      </c>
      <c r="AV97" s="482" t="s">
        <v>66</v>
      </c>
      <c r="AW97" s="4"/>
      <c r="AX97" s="4"/>
      <c r="AY97" s="4"/>
      <c r="AZ97" s="4"/>
    </row>
    <row r="98" spans="1:52" s="1" customFormat="1" ht="52.2" hidden="1" customHeight="1" thickBot="1" x14ac:dyDescent="0.35">
      <c r="A98"/>
      <c r="B98" s="422"/>
      <c r="C98" s="243" t="s">
        <v>26</v>
      </c>
      <c r="D98" s="247" t="s">
        <v>31</v>
      </c>
      <c r="E98" s="247" t="s">
        <v>210</v>
      </c>
      <c r="F98" s="42"/>
      <c r="G98" s="42"/>
      <c r="H98" s="245"/>
      <c r="I98" s="424">
        <f>BH785</f>
        <v>134800.54999999999</v>
      </c>
      <c r="J98" s="401"/>
      <c r="K98" s="402">
        <f>K99+K103+K107+K109+K111+K115+K117+K121+K124+K127+K130</f>
        <v>0</v>
      </c>
      <c r="L98" s="401"/>
      <c r="M98" s="402">
        <f>M99+M103+M107+M109+M111+M115+M117+M121+M124+M127+M130</f>
        <v>0</v>
      </c>
      <c r="N98" s="401"/>
      <c r="O98" s="402">
        <f>O99+O103+O107+O109+O111+O115+O117+O121+O124+O127+O130</f>
        <v>0</v>
      </c>
      <c r="P98" s="401"/>
      <c r="Q98" s="402">
        <f>Q99+Q103+Q107+Q109+Q111+Q115+Q117+Q121+Q124+Q127+Q130</f>
        <v>0</v>
      </c>
      <c r="R98" s="401"/>
      <c r="S98" s="402">
        <f>S99+S103+S107+S109+S111+S115+S117+S121+S124+S127+S130</f>
        <v>0</v>
      </c>
      <c r="T98" s="401"/>
      <c r="U98" s="402">
        <f>U99+U103+U107+U109+U111+U115+U117+U121+U124+U127+U130</f>
        <v>8580</v>
      </c>
      <c r="V98" s="566"/>
      <c r="W98" s="567">
        <f>W99+W103+W107+W109+W111+W115+W117+W121+W124+W127+W130</f>
        <v>83052.55</v>
      </c>
      <c r="X98" s="566"/>
      <c r="Y98" s="567">
        <f>Y99+Y103+Y107+Y109+Y111+Y115+Y117+Y121+Y124+Y127+Y130</f>
        <v>43168</v>
      </c>
      <c r="Z98" s="566"/>
      <c r="AA98" s="567">
        <f>AA99+AA103+AA107+AA109+AA111+AA115+AA117+AA121+AA124+AA127+AA130</f>
        <v>0</v>
      </c>
      <c r="AB98" s="401"/>
      <c r="AC98" s="402">
        <f>AC99+AC103+AC107+AC109+AC111+AC115+AC117+AC121+AC124+AC127+AC130</f>
        <v>0</v>
      </c>
      <c r="AD98" s="401"/>
      <c r="AE98" s="402">
        <f>AE99+AE103+AE107+AE109+AE111+AE115+AE117+AE121+AE124+AE127+AE130</f>
        <v>0</v>
      </c>
      <c r="AF98" s="401"/>
      <c r="AG98" s="402">
        <f>AG99+AG103+AG107+AG109+AG111+AG115+AG117+AG121+AG124+AG127+AG130</f>
        <v>0</v>
      </c>
      <c r="AH98" s="401"/>
      <c r="AI98" s="402">
        <f>AI99+AI103+AI107+AI109+AI111+AI115+AI117+AI121+AI124+AI127+AI130</f>
        <v>0</v>
      </c>
      <c r="AJ98" s="401"/>
      <c r="AK98" s="402">
        <f>AK99+AK103+AK107+AK109+AK111+AK115+AK117+AK121+AK124+AK127+AK130</f>
        <v>0</v>
      </c>
      <c r="AL98" s="401"/>
      <c r="AM98" s="402">
        <f>AM99+AM103+AM107+AM109+AM111+AM115+AM117+AM121+AM124+AM127+AM130</f>
        <v>0</v>
      </c>
      <c r="AN98" s="401"/>
      <c r="AO98" s="402">
        <f>AO99+AO103+AO107+AO109+AO111+AO115+AO117+AO121+AO124+AO127+AO130</f>
        <v>0</v>
      </c>
      <c r="AP98" s="401"/>
      <c r="AQ98" s="402">
        <f>AQ99+AQ103+AQ107+AQ109+AQ111+AQ115+AQ117+AQ121+AQ124+AQ127+AQ130</f>
        <v>0</v>
      </c>
      <c r="AR98" s="401"/>
      <c r="AS98" s="402">
        <f>AS99+AS103+AS107+AS109+AS111+AS115+AS117+AS121+AS124+AS127+AS130</f>
        <v>134800.54800000001</v>
      </c>
      <c r="AT98" s="401"/>
      <c r="AU98" s="402">
        <f>AU99+AU103+AU107+AU109+AU111+AU115+AU117+AU121+AU124+AU127+AU130</f>
        <v>0</v>
      </c>
      <c r="AV98" s="475">
        <f>AU98/I98</f>
        <v>0</v>
      </c>
    </row>
    <row r="99" spans="1:52" s="8" customFormat="1" ht="52.2" hidden="1" customHeight="1" x14ac:dyDescent="0.2">
      <c r="A99"/>
      <c r="B99" s="425" t="s">
        <v>211</v>
      </c>
      <c r="C99" s="192" t="s">
        <v>80</v>
      </c>
      <c r="D99" s="193" t="s">
        <v>212</v>
      </c>
      <c r="E99" s="194" t="s">
        <v>213</v>
      </c>
      <c r="F99" s="195" t="s">
        <v>98</v>
      </c>
      <c r="G99" s="196">
        <v>3.62</v>
      </c>
      <c r="H99" s="197">
        <v>727.4</v>
      </c>
      <c r="I99" s="426">
        <f>ROUND(H99*G99,2)</f>
        <v>2633.19</v>
      </c>
      <c r="J99" s="409"/>
      <c r="K99" s="410">
        <f>ROUND(J99*$H99,2)</f>
        <v>0</v>
      </c>
      <c r="L99" s="409"/>
      <c r="M99" s="410">
        <f>ROUND(L99*$H99,2)</f>
        <v>0</v>
      </c>
      <c r="N99" s="409"/>
      <c r="O99" s="410">
        <f>ROUND(N99*$H99,2)</f>
        <v>0</v>
      </c>
      <c r="P99" s="409"/>
      <c r="Q99" s="410">
        <f>ROUND(P99*$H99,2)</f>
        <v>0</v>
      </c>
      <c r="R99" s="409"/>
      <c r="S99" s="410">
        <f>ROUND(R99*$H99,2)</f>
        <v>0</v>
      </c>
      <c r="T99" s="409"/>
      <c r="U99" s="410">
        <f>ROUND(T99*$H99,2)</f>
        <v>0</v>
      </c>
      <c r="V99" s="574">
        <v>3.62</v>
      </c>
      <c r="W99" s="575">
        <f>ROUND(V99*$H99,2)</f>
        <v>2633.19</v>
      </c>
      <c r="X99" s="574"/>
      <c r="Y99" s="575">
        <f>ROUND(X99*$H99,2)</f>
        <v>0</v>
      </c>
      <c r="Z99" s="574"/>
      <c r="AA99" s="575">
        <f>ROUND(Z99*$H99,2)</f>
        <v>0</v>
      </c>
      <c r="AB99" s="409"/>
      <c r="AC99" s="410">
        <f>ROUND(AB99*$H99,2)</f>
        <v>0</v>
      </c>
      <c r="AD99" s="409"/>
      <c r="AE99" s="410">
        <f>ROUND(AD99*$H99,2)</f>
        <v>0</v>
      </c>
      <c r="AF99" s="409"/>
      <c r="AG99" s="410">
        <f>ROUND(AF99*$H99,2)</f>
        <v>0</v>
      </c>
      <c r="AH99" s="409"/>
      <c r="AI99" s="410">
        <f>ROUND(AH99*$H99,2)</f>
        <v>0</v>
      </c>
      <c r="AJ99" s="409"/>
      <c r="AK99" s="410">
        <f>ROUND(AJ99*$H99,2)</f>
        <v>0</v>
      </c>
      <c r="AL99" s="409"/>
      <c r="AM99" s="410">
        <f>ROUND(AL99*$H99,2)</f>
        <v>0</v>
      </c>
      <c r="AN99" s="409"/>
      <c r="AO99" s="410">
        <f>ROUND(AN99*$H99,2)</f>
        <v>0</v>
      </c>
      <c r="AP99" s="409"/>
      <c r="AQ99" s="410">
        <f>ROUND(AP99*$H99,2)</f>
        <v>0</v>
      </c>
      <c r="AR99" s="409">
        <f>SUM(J99,L99,N99,P99,R99,T99,V99,X99,Z99,AB99,AD99,AF99,AH99,AJ99,AL99,AN99,AP99)</f>
        <v>3.62</v>
      </c>
      <c r="AS99" s="410">
        <f>AR99*$H99</f>
        <v>2633.1880000000001</v>
      </c>
      <c r="AT99" s="409">
        <f>$G99-AR99</f>
        <v>0</v>
      </c>
      <c r="AU99" s="410">
        <f>AT99*$H99</f>
        <v>0</v>
      </c>
      <c r="AV99" s="478">
        <f>AU99/I99</f>
        <v>0</v>
      </c>
    </row>
    <row r="100" spans="1:52" s="7" customFormat="1" ht="52.2" hidden="1" customHeight="1" x14ac:dyDescent="0.2">
      <c r="A100"/>
      <c r="B100" s="427"/>
      <c r="C100" s="250" t="s">
        <v>86</v>
      </c>
      <c r="D100" s="23"/>
      <c r="E100" s="251" t="s">
        <v>215</v>
      </c>
      <c r="F100" s="23"/>
      <c r="G100" s="23"/>
      <c r="H100" s="230"/>
      <c r="I100" s="420"/>
      <c r="J100" s="405"/>
      <c r="K100" s="406"/>
      <c r="L100" s="405"/>
      <c r="M100" s="406"/>
      <c r="N100" s="405"/>
      <c r="O100" s="406"/>
      <c r="P100" s="405"/>
      <c r="Q100" s="406"/>
      <c r="R100" s="405"/>
      <c r="S100" s="406"/>
      <c r="T100" s="405"/>
      <c r="U100" s="406"/>
      <c r="V100" s="570"/>
      <c r="W100" s="571"/>
      <c r="X100" s="570"/>
      <c r="Y100" s="571"/>
      <c r="Z100" s="570"/>
      <c r="AA100" s="571"/>
      <c r="AB100" s="405"/>
      <c r="AC100" s="406"/>
      <c r="AD100" s="405"/>
      <c r="AE100" s="406"/>
      <c r="AF100" s="405"/>
      <c r="AG100" s="406"/>
      <c r="AH100" s="405"/>
      <c r="AI100" s="406"/>
      <c r="AJ100" s="405"/>
      <c r="AK100" s="406"/>
      <c r="AL100" s="405"/>
      <c r="AM100" s="406"/>
      <c r="AN100" s="405"/>
      <c r="AO100" s="406"/>
      <c r="AP100" s="405"/>
      <c r="AQ100" s="406"/>
      <c r="AR100" s="405"/>
      <c r="AS100" s="406"/>
      <c r="AT100" s="405"/>
      <c r="AU100" s="406"/>
      <c r="AV100" s="476"/>
    </row>
    <row r="101" spans="1:52" s="1" customFormat="1" ht="52.2" hidden="1" customHeight="1" x14ac:dyDescent="0.2">
      <c r="A101"/>
      <c r="B101" s="430"/>
      <c r="C101" s="250" t="s">
        <v>88</v>
      </c>
      <c r="D101" s="259" t="s">
        <v>5</v>
      </c>
      <c r="E101" s="260" t="s">
        <v>216</v>
      </c>
      <c r="F101" s="67"/>
      <c r="G101" s="259" t="s">
        <v>5</v>
      </c>
      <c r="H101" s="261"/>
      <c r="I101" s="431"/>
      <c r="J101" s="411"/>
      <c r="K101" s="412"/>
      <c r="L101" s="411"/>
      <c r="M101" s="412"/>
      <c r="N101" s="411"/>
      <c r="O101" s="412"/>
      <c r="P101" s="411"/>
      <c r="Q101" s="412"/>
      <c r="R101" s="411"/>
      <c r="S101" s="412"/>
      <c r="T101" s="411"/>
      <c r="U101" s="412"/>
      <c r="V101" s="576"/>
      <c r="W101" s="577"/>
      <c r="X101" s="576"/>
      <c r="Y101" s="577"/>
      <c r="Z101" s="576"/>
      <c r="AA101" s="577"/>
      <c r="AB101" s="411"/>
      <c r="AC101" s="412"/>
      <c r="AD101" s="411"/>
      <c r="AE101" s="412"/>
      <c r="AF101" s="411"/>
      <c r="AG101" s="412"/>
      <c r="AH101" s="411"/>
      <c r="AI101" s="412"/>
      <c r="AJ101" s="411"/>
      <c r="AK101" s="412"/>
      <c r="AL101" s="411"/>
      <c r="AM101" s="412"/>
      <c r="AN101" s="411"/>
      <c r="AO101" s="412"/>
      <c r="AP101" s="411"/>
      <c r="AQ101" s="412"/>
      <c r="AR101" s="411"/>
      <c r="AS101" s="412"/>
      <c r="AT101" s="411"/>
      <c r="AU101" s="412"/>
      <c r="AV101" s="479"/>
      <c r="AW101" s="4"/>
      <c r="AX101" s="4"/>
      <c r="AY101" s="4"/>
      <c r="AZ101" s="4"/>
    </row>
    <row r="102" spans="1:52" s="1" customFormat="1" ht="52.2" hidden="1" customHeight="1" x14ac:dyDescent="0.2">
      <c r="A102"/>
      <c r="B102" s="428"/>
      <c r="C102" s="250" t="s">
        <v>88</v>
      </c>
      <c r="D102" s="253" t="s">
        <v>5</v>
      </c>
      <c r="E102" s="254" t="s">
        <v>217</v>
      </c>
      <c r="F102" s="63"/>
      <c r="G102" s="255">
        <v>3.62</v>
      </c>
      <c r="H102" s="256"/>
      <c r="I102" s="429"/>
      <c r="J102" s="407"/>
      <c r="K102" s="408"/>
      <c r="L102" s="407"/>
      <c r="M102" s="408"/>
      <c r="N102" s="407"/>
      <c r="O102" s="408"/>
      <c r="P102" s="407"/>
      <c r="Q102" s="408"/>
      <c r="R102" s="407"/>
      <c r="S102" s="408"/>
      <c r="T102" s="407"/>
      <c r="U102" s="408"/>
      <c r="V102" s="572"/>
      <c r="W102" s="573"/>
      <c r="X102" s="572"/>
      <c r="Y102" s="573"/>
      <c r="Z102" s="572"/>
      <c r="AA102" s="573"/>
      <c r="AB102" s="407"/>
      <c r="AC102" s="408"/>
      <c r="AD102" s="407"/>
      <c r="AE102" s="408"/>
      <c r="AF102" s="407"/>
      <c r="AG102" s="408"/>
      <c r="AH102" s="407"/>
      <c r="AI102" s="408"/>
      <c r="AJ102" s="407"/>
      <c r="AK102" s="408"/>
      <c r="AL102" s="407"/>
      <c r="AM102" s="408"/>
      <c r="AN102" s="407"/>
      <c r="AO102" s="408"/>
      <c r="AP102" s="407"/>
      <c r="AQ102" s="408"/>
      <c r="AR102" s="407"/>
      <c r="AS102" s="408"/>
      <c r="AT102" s="407"/>
      <c r="AU102" s="408"/>
      <c r="AV102" s="477"/>
    </row>
    <row r="103" spans="1:52" s="8" customFormat="1" ht="52.2" hidden="1" customHeight="1" x14ac:dyDescent="0.2">
      <c r="A103"/>
      <c r="B103" s="425" t="s">
        <v>1</v>
      </c>
      <c r="C103" s="192" t="s">
        <v>80</v>
      </c>
      <c r="D103" s="193" t="s">
        <v>218</v>
      </c>
      <c r="E103" s="194" t="s">
        <v>219</v>
      </c>
      <c r="F103" s="195" t="s">
        <v>220</v>
      </c>
      <c r="G103" s="196">
        <v>48.3</v>
      </c>
      <c r="H103" s="197">
        <v>46.7</v>
      </c>
      <c r="I103" s="426">
        <f>ROUND(H103*G103,2)</f>
        <v>2255.61</v>
      </c>
      <c r="J103" s="409"/>
      <c r="K103" s="410">
        <f>ROUND(J103*$H103,2)</f>
        <v>0</v>
      </c>
      <c r="L103" s="409"/>
      <c r="M103" s="410">
        <f>ROUND(L103*$H103,2)</f>
        <v>0</v>
      </c>
      <c r="N103" s="409"/>
      <c r="O103" s="410">
        <f>ROUND(N103*$H103,2)</f>
        <v>0</v>
      </c>
      <c r="P103" s="409"/>
      <c r="Q103" s="410">
        <f>ROUND(P103*$H103,2)</f>
        <v>0</v>
      </c>
      <c r="R103" s="409"/>
      <c r="S103" s="410">
        <f>ROUND(R103*$H103,2)</f>
        <v>0</v>
      </c>
      <c r="T103" s="409"/>
      <c r="U103" s="410">
        <f>ROUND(T103*$H103,2)</f>
        <v>0</v>
      </c>
      <c r="V103" s="574">
        <v>48.3</v>
      </c>
      <c r="W103" s="575">
        <f>ROUND(V103*$H103,2)</f>
        <v>2255.61</v>
      </c>
      <c r="X103" s="574"/>
      <c r="Y103" s="575">
        <f>ROUND(X103*$H103,2)</f>
        <v>0</v>
      </c>
      <c r="Z103" s="574"/>
      <c r="AA103" s="575">
        <f>ROUND(Z103*$H103,2)</f>
        <v>0</v>
      </c>
      <c r="AB103" s="409"/>
      <c r="AC103" s="410">
        <f>ROUND(AB103*$H103,2)</f>
        <v>0</v>
      </c>
      <c r="AD103" s="409"/>
      <c r="AE103" s="410">
        <f>ROUND(AD103*$H103,2)</f>
        <v>0</v>
      </c>
      <c r="AF103" s="409"/>
      <c r="AG103" s="410">
        <f>ROUND(AF103*$H103,2)</f>
        <v>0</v>
      </c>
      <c r="AH103" s="409"/>
      <c r="AI103" s="410">
        <f>ROUND(AH103*$H103,2)</f>
        <v>0</v>
      </c>
      <c r="AJ103" s="409"/>
      <c r="AK103" s="410">
        <f>ROUND(AJ103*$H103,2)</f>
        <v>0</v>
      </c>
      <c r="AL103" s="409"/>
      <c r="AM103" s="410">
        <f>ROUND(AL103*$H103,2)</f>
        <v>0</v>
      </c>
      <c r="AN103" s="409"/>
      <c r="AO103" s="410">
        <f>ROUND(AN103*$H103,2)</f>
        <v>0</v>
      </c>
      <c r="AP103" s="409"/>
      <c r="AQ103" s="410">
        <f>ROUND(AP103*$H103,2)</f>
        <v>0</v>
      </c>
      <c r="AR103" s="409">
        <f>SUM(J103,L103,N103,P103,R103,T103,V103,X103,Z103,AB103,AD103,AF103,AH103,AJ103,AL103,AN103,AP103)</f>
        <v>48.3</v>
      </c>
      <c r="AS103" s="410">
        <f>AR103*$H103</f>
        <v>2255.61</v>
      </c>
      <c r="AT103" s="409">
        <f>$G103-AR103</f>
        <v>0</v>
      </c>
      <c r="AU103" s="410">
        <f>AT103*$H103</f>
        <v>0</v>
      </c>
      <c r="AV103" s="478">
        <f>AU103/I103</f>
        <v>0</v>
      </c>
    </row>
    <row r="104" spans="1:52" s="7" customFormat="1" ht="52.2" hidden="1" customHeight="1" x14ac:dyDescent="0.2">
      <c r="A104"/>
      <c r="B104" s="427"/>
      <c r="C104" s="250" t="s">
        <v>86</v>
      </c>
      <c r="D104" s="23"/>
      <c r="E104" s="251" t="s">
        <v>222</v>
      </c>
      <c r="F104" s="23"/>
      <c r="G104" s="23"/>
      <c r="H104" s="230"/>
      <c r="I104" s="420"/>
      <c r="J104" s="405"/>
      <c r="K104" s="406"/>
      <c r="L104" s="405"/>
      <c r="M104" s="406"/>
      <c r="N104" s="405"/>
      <c r="O104" s="406"/>
      <c r="P104" s="405"/>
      <c r="Q104" s="406"/>
      <c r="R104" s="405"/>
      <c r="S104" s="406"/>
      <c r="T104" s="405"/>
      <c r="U104" s="406"/>
      <c r="V104" s="570"/>
      <c r="W104" s="571"/>
      <c r="X104" s="570"/>
      <c r="Y104" s="571"/>
      <c r="Z104" s="570"/>
      <c r="AA104" s="571"/>
      <c r="AB104" s="405"/>
      <c r="AC104" s="406"/>
      <c r="AD104" s="405"/>
      <c r="AE104" s="406"/>
      <c r="AF104" s="405"/>
      <c r="AG104" s="406"/>
      <c r="AH104" s="405"/>
      <c r="AI104" s="406"/>
      <c r="AJ104" s="405"/>
      <c r="AK104" s="406"/>
      <c r="AL104" s="405"/>
      <c r="AM104" s="406"/>
      <c r="AN104" s="405"/>
      <c r="AO104" s="406"/>
      <c r="AP104" s="405"/>
      <c r="AQ104" s="406"/>
      <c r="AR104" s="405"/>
      <c r="AS104" s="406"/>
      <c r="AT104" s="405"/>
      <c r="AU104" s="406"/>
      <c r="AV104" s="476"/>
    </row>
    <row r="105" spans="1:52" s="1" customFormat="1" ht="52.2" hidden="1" customHeight="1" x14ac:dyDescent="0.2">
      <c r="A105"/>
      <c r="B105" s="430"/>
      <c r="C105" s="250" t="s">
        <v>88</v>
      </c>
      <c r="D105" s="259" t="s">
        <v>5</v>
      </c>
      <c r="E105" s="260" t="s">
        <v>223</v>
      </c>
      <c r="F105" s="67"/>
      <c r="G105" s="259" t="s">
        <v>5</v>
      </c>
      <c r="H105" s="261"/>
      <c r="I105" s="431"/>
      <c r="J105" s="411"/>
      <c r="K105" s="412"/>
      <c r="L105" s="411"/>
      <c r="M105" s="412"/>
      <c r="N105" s="411"/>
      <c r="O105" s="412"/>
      <c r="P105" s="411"/>
      <c r="Q105" s="412"/>
      <c r="R105" s="411"/>
      <c r="S105" s="412"/>
      <c r="T105" s="411"/>
      <c r="U105" s="412"/>
      <c r="V105" s="576"/>
      <c r="W105" s="577"/>
      <c r="X105" s="576"/>
      <c r="Y105" s="577"/>
      <c r="Z105" s="576"/>
      <c r="AA105" s="577"/>
      <c r="AB105" s="411"/>
      <c r="AC105" s="412"/>
      <c r="AD105" s="411"/>
      <c r="AE105" s="412"/>
      <c r="AF105" s="411"/>
      <c r="AG105" s="412"/>
      <c r="AH105" s="411"/>
      <c r="AI105" s="412"/>
      <c r="AJ105" s="411"/>
      <c r="AK105" s="412"/>
      <c r="AL105" s="411"/>
      <c r="AM105" s="412"/>
      <c r="AN105" s="411"/>
      <c r="AO105" s="412"/>
      <c r="AP105" s="411"/>
      <c r="AQ105" s="412"/>
      <c r="AR105" s="411"/>
      <c r="AS105" s="412"/>
      <c r="AT105" s="411"/>
      <c r="AU105" s="412"/>
      <c r="AV105" s="479"/>
      <c r="AW105" s="4"/>
      <c r="AX105" s="4"/>
      <c r="AY105" s="4"/>
      <c r="AZ105" s="4"/>
    </row>
    <row r="106" spans="1:52" s="7" customFormat="1" ht="52.2" hidden="1" customHeight="1" x14ac:dyDescent="0.2">
      <c r="A106"/>
      <c r="B106" s="428"/>
      <c r="C106" s="250" t="s">
        <v>88</v>
      </c>
      <c r="D106" s="253" t="s">
        <v>5</v>
      </c>
      <c r="E106" s="254" t="s">
        <v>224</v>
      </c>
      <c r="F106" s="63"/>
      <c r="G106" s="255">
        <v>48.3</v>
      </c>
      <c r="H106" s="256"/>
      <c r="I106" s="429"/>
      <c r="J106" s="407"/>
      <c r="K106" s="408"/>
      <c r="L106" s="407"/>
      <c r="M106" s="408"/>
      <c r="N106" s="407"/>
      <c r="O106" s="408"/>
      <c r="P106" s="407"/>
      <c r="Q106" s="408"/>
      <c r="R106" s="407"/>
      <c r="S106" s="408"/>
      <c r="T106" s="407"/>
      <c r="U106" s="408"/>
      <c r="V106" s="572"/>
      <c r="W106" s="573"/>
      <c r="X106" s="572"/>
      <c r="Y106" s="573"/>
      <c r="Z106" s="572"/>
      <c r="AA106" s="573"/>
      <c r="AB106" s="407"/>
      <c r="AC106" s="408"/>
      <c r="AD106" s="407"/>
      <c r="AE106" s="408"/>
      <c r="AF106" s="407"/>
      <c r="AG106" s="408"/>
      <c r="AH106" s="407"/>
      <c r="AI106" s="408"/>
      <c r="AJ106" s="407"/>
      <c r="AK106" s="408"/>
      <c r="AL106" s="407"/>
      <c r="AM106" s="408"/>
      <c r="AN106" s="407"/>
      <c r="AO106" s="408"/>
      <c r="AP106" s="407"/>
      <c r="AQ106" s="408"/>
      <c r="AR106" s="407"/>
      <c r="AS106" s="408"/>
      <c r="AT106" s="407"/>
      <c r="AU106" s="408"/>
      <c r="AV106" s="477"/>
    </row>
    <row r="107" spans="1:52" s="1" customFormat="1" ht="52.2" hidden="1" customHeight="1" x14ac:dyDescent="0.2">
      <c r="A107"/>
      <c r="B107" s="425" t="s">
        <v>225</v>
      </c>
      <c r="C107" s="192" t="s">
        <v>80</v>
      </c>
      <c r="D107" s="193" t="s">
        <v>226</v>
      </c>
      <c r="E107" s="194" t="s">
        <v>227</v>
      </c>
      <c r="F107" s="195" t="s">
        <v>220</v>
      </c>
      <c r="G107" s="196">
        <v>1</v>
      </c>
      <c r="H107" s="197">
        <v>7500</v>
      </c>
      <c r="I107" s="426">
        <f>ROUND(H107*G107,2)</f>
        <v>7500</v>
      </c>
      <c r="J107" s="409"/>
      <c r="K107" s="410">
        <f>ROUND(J107*$H107,2)</f>
        <v>0</v>
      </c>
      <c r="L107" s="409"/>
      <c r="M107" s="410">
        <f>ROUND(L107*$H107,2)</f>
        <v>0</v>
      </c>
      <c r="N107" s="409"/>
      <c r="O107" s="410">
        <f>ROUND(N107*$H107,2)</f>
        <v>0</v>
      </c>
      <c r="P107" s="409"/>
      <c r="Q107" s="410">
        <f>ROUND(P107*$H107,2)</f>
        <v>0</v>
      </c>
      <c r="R107" s="409"/>
      <c r="S107" s="410">
        <f>ROUND(R107*$H107,2)</f>
        <v>0</v>
      </c>
      <c r="T107" s="409">
        <v>1</v>
      </c>
      <c r="U107" s="410">
        <f>ROUND(T107*$H107,2)</f>
        <v>7500</v>
      </c>
      <c r="V107" s="574"/>
      <c r="W107" s="575">
        <f>ROUND(V107*$H107,2)</f>
        <v>0</v>
      </c>
      <c r="X107" s="574"/>
      <c r="Y107" s="575">
        <f>ROUND(X107*$H107,2)</f>
        <v>0</v>
      </c>
      <c r="Z107" s="574"/>
      <c r="AA107" s="575">
        <f>ROUND(Z107*$H107,2)</f>
        <v>0</v>
      </c>
      <c r="AB107" s="409"/>
      <c r="AC107" s="410">
        <f>ROUND(AB107*$H107,2)</f>
        <v>0</v>
      </c>
      <c r="AD107" s="409"/>
      <c r="AE107" s="410">
        <f>ROUND(AD107*$H107,2)</f>
        <v>0</v>
      </c>
      <c r="AF107" s="409"/>
      <c r="AG107" s="410">
        <f>ROUND(AF107*$H107,2)</f>
        <v>0</v>
      </c>
      <c r="AH107" s="409"/>
      <c r="AI107" s="410">
        <f>ROUND(AH107*$H107,2)</f>
        <v>0</v>
      </c>
      <c r="AJ107" s="409"/>
      <c r="AK107" s="410">
        <f>ROUND(AJ107*$H107,2)</f>
        <v>0</v>
      </c>
      <c r="AL107" s="409"/>
      <c r="AM107" s="410">
        <f>ROUND(AL107*$H107,2)</f>
        <v>0</v>
      </c>
      <c r="AN107" s="409"/>
      <c r="AO107" s="410">
        <f>ROUND(AN107*$H107,2)</f>
        <v>0</v>
      </c>
      <c r="AP107" s="409"/>
      <c r="AQ107" s="410">
        <f>ROUND(AP107*$H107,2)</f>
        <v>0</v>
      </c>
      <c r="AR107" s="409">
        <f>SUM(J107,L107,N107,P107,R107,T107,V107,X107,Z107,AB107,AD107,AF107,AH107,AJ107,AL107,AN107,AP107)</f>
        <v>1</v>
      </c>
      <c r="AS107" s="410">
        <f>AR107*$H107</f>
        <v>7500</v>
      </c>
      <c r="AT107" s="409">
        <f>$G107-AR107</f>
        <v>0</v>
      </c>
      <c r="AU107" s="410">
        <f>AT107*$H107</f>
        <v>0</v>
      </c>
      <c r="AV107" s="478">
        <f>AU107/I107</f>
        <v>0</v>
      </c>
      <c r="AW107" s="4"/>
      <c r="AX107" s="4"/>
      <c r="AY107" s="4"/>
      <c r="AZ107" s="4"/>
    </row>
    <row r="108" spans="1:52" s="7" customFormat="1" ht="52.2" hidden="1" customHeight="1" x14ac:dyDescent="0.2">
      <c r="A108"/>
      <c r="B108" s="428"/>
      <c r="C108" s="250" t="s">
        <v>88</v>
      </c>
      <c r="D108" s="253" t="s">
        <v>5</v>
      </c>
      <c r="E108" s="254" t="s">
        <v>229</v>
      </c>
      <c r="F108" s="63"/>
      <c r="G108" s="255">
        <v>1</v>
      </c>
      <c r="H108" s="256"/>
      <c r="I108" s="429"/>
      <c r="J108" s="407"/>
      <c r="K108" s="408"/>
      <c r="L108" s="407"/>
      <c r="M108" s="408"/>
      <c r="N108" s="407"/>
      <c r="O108" s="408"/>
      <c r="P108" s="407"/>
      <c r="Q108" s="408"/>
      <c r="R108" s="407"/>
      <c r="S108" s="408"/>
      <c r="T108" s="407"/>
      <c r="U108" s="408"/>
      <c r="V108" s="572"/>
      <c r="W108" s="573"/>
      <c r="X108" s="572"/>
      <c r="Y108" s="573"/>
      <c r="Z108" s="572"/>
      <c r="AA108" s="573"/>
      <c r="AB108" s="407"/>
      <c r="AC108" s="408"/>
      <c r="AD108" s="407"/>
      <c r="AE108" s="408"/>
      <c r="AF108" s="407"/>
      <c r="AG108" s="408"/>
      <c r="AH108" s="407"/>
      <c r="AI108" s="408"/>
      <c r="AJ108" s="407"/>
      <c r="AK108" s="408"/>
      <c r="AL108" s="407"/>
      <c r="AM108" s="408"/>
      <c r="AN108" s="407"/>
      <c r="AO108" s="408"/>
      <c r="AP108" s="407"/>
      <c r="AQ108" s="408"/>
      <c r="AR108" s="407"/>
      <c r="AS108" s="408"/>
      <c r="AT108" s="407"/>
      <c r="AU108" s="408"/>
      <c r="AV108" s="477"/>
    </row>
    <row r="109" spans="1:52" s="1" customFormat="1" ht="52.2" hidden="1" customHeight="1" x14ac:dyDescent="0.2">
      <c r="A109"/>
      <c r="B109" s="437" t="s">
        <v>230</v>
      </c>
      <c r="C109" s="198" t="s">
        <v>231</v>
      </c>
      <c r="D109" s="199" t="s">
        <v>232</v>
      </c>
      <c r="E109" s="200" t="s">
        <v>233</v>
      </c>
      <c r="F109" s="201" t="s">
        <v>234</v>
      </c>
      <c r="G109" s="202">
        <v>2</v>
      </c>
      <c r="H109" s="203">
        <v>540</v>
      </c>
      <c r="I109" s="438">
        <f>ROUND(H109*G109,2)</f>
        <v>1080</v>
      </c>
      <c r="J109" s="409"/>
      <c r="K109" s="410">
        <f>ROUND(J109*$H109,2)</f>
        <v>0</v>
      </c>
      <c r="L109" s="409"/>
      <c r="M109" s="410">
        <f>ROUND(L109*$H109,2)</f>
        <v>0</v>
      </c>
      <c r="N109" s="409"/>
      <c r="O109" s="410">
        <f>ROUND(N109*$H109,2)</f>
        <v>0</v>
      </c>
      <c r="P109" s="409"/>
      <c r="Q109" s="410">
        <f>ROUND(P109*$H109,2)</f>
        <v>0</v>
      </c>
      <c r="R109" s="409"/>
      <c r="S109" s="410">
        <f>ROUND(R109*$H109,2)</f>
        <v>0</v>
      </c>
      <c r="T109" s="409">
        <v>2</v>
      </c>
      <c r="U109" s="410">
        <f>ROUND(T109*$H109,2)</f>
        <v>1080</v>
      </c>
      <c r="V109" s="574"/>
      <c r="W109" s="575">
        <f>ROUND(V109*$H109,2)</f>
        <v>0</v>
      </c>
      <c r="X109" s="574"/>
      <c r="Y109" s="575">
        <f>ROUND(X109*$H109,2)</f>
        <v>0</v>
      </c>
      <c r="Z109" s="574"/>
      <c r="AA109" s="575">
        <f>ROUND(Z109*$H109,2)</f>
        <v>0</v>
      </c>
      <c r="AB109" s="409"/>
      <c r="AC109" s="410">
        <f>ROUND(AB109*$H109,2)</f>
        <v>0</v>
      </c>
      <c r="AD109" s="409"/>
      <c r="AE109" s="410">
        <f>ROUND(AD109*$H109,2)</f>
        <v>0</v>
      </c>
      <c r="AF109" s="409"/>
      <c r="AG109" s="410">
        <f>ROUND(AF109*$H109,2)</f>
        <v>0</v>
      </c>
      <c r="AH109" s="409"/>
      <c r="AI109" s="410">
        <f>ROUND(AH109*$H109,2)</f>
        <v>0</v>
      </c>
      <c r="AJ109" s="409"/>
      <c r="AK109" s="410">
        <f>ROUND(AJ109*$H109,2)</f>
        <v>0</v>
      </c>
      <c r="AL109" s="409"/>
      <c r="AM109" s="410">
        <f>ROUND(AL109*$H109,2)</f>
        <v>0</v>
      </c>
      <c r="AN109" s="409"/>
      <c r="AO109" s="410">
        <f>ROUND(AN109*$H109,2)</f>
        <v>0</v>
      </c>
      <c r="AP109" s="409"/>
      <c r="AQ109" s="410">
        <f>ROUND(AP109*$H109,2)</f>
        <v>0</v>
      </c>
      <c r="AR109" s="409">
        <f>SUM(J109,L109,N109,P109,R109,T109,V109,X109,Z109,AB109,AD109,AF109,AH109,AJ109,AL109,AN109,AP109)</f>
        <v>2</v>
      </c>
      <c r="AS109" s="410">
        <f>AR109*$H109</f>
        <v>1080</v>
      </c>
      <c r="AT109" s="409">
        <f>$G109-AR109</f>
        <v>0</v>
      </c>
      <c r="AU109" s="410">
        <f>AT109*$H109</f>
        <v>0</v>
      </c>
      <c r="AV109" s="478">
        <f>AU109/I109</f>
        <v>0</v>
      </c>
      <c r="AW109" s="4"/>
      <c r="AX109" s="4"/>
      <c r="AY109" s="4"/>
      <c r="AZ109" s="4"/>
    </row>
    <row r="110" spans="1:52" s="1" customFormat="1" ht="52.2" hidden="1" customHeight="1" x14ac:dyDescent="0.2">
      <c r="A110"/>
      <c r="B110" s="428"/>
      <c r="C110" s="250" t="s">
        <v>88</v>
      </c>
      <c r="D110" s="253" t="s">
        <v>5</v>
      </c>
      <c r="E110" s="254" t="s">
        <v>236</v>
      </c>
      <c r="F110" s="63"/>
      <c r="G110" s="255">
        <v>2</v>
      </c>
      <c r="H110" s="256"/>
      <c r="I110" s="429"/>
      <c r="J110" s="407"/>
      <c r="K110" s="408"/>
      <c r="L110" s="407"/>
      <c r="M110" s="408"/>
      <c r="N110" s="407"/>
      <c r="O110" s="408"/>
      <c r="P110" s="407"/>
      <c r="Q110" s="408"/>
      <c r="R110" s="407"/>
      <c r="S110" s="408"/>
      <c r="T110" s="407"/>
      <c r="U110" s="408"/>
      <c r="V110" s="572"/>
      <c r="W110" s="573"/>
      <c r="X110" s="572"/>
      <c r="Y110" s="573"/>
      <c r="Z110" s="572"/>
      <c r="AA110" s="573"/>
      <c r="AB110" s="407"/>
      <c r="AC110" s="408"/>
      <c r="AD110" s="407"/>
      <c r="AE110" s="408"/>
      <c r="AF110" s="407"/>
      <c r="AG110" s="408"/>
      <c r="AH110" s="407"/>
      <c r="AI110" s="408"/>
      <c r="AJ110" s="407"/>
      <c r="AK110" s="408"/>
      <c r="AL110" s="407"/>
      <c r="AM110" s="408"/>
      <c r="AN110" s="407"/>
      <c r="AO110" s="408"/>
      <c r="AP110" s="407"/>
      <c r="AQ110" s="408"/>
      <c r="AR110" s="407"/>
      <c r="AS110" s="408"/>
      <c r="AT110" s="407"/>
      <c r="AU110" s="408"/>
      <c r="AV110" s="477"/>
    </row>
    <row r="111" spans="1:52" s="8" customFormat="1" ht="52.2" hidden="1" customHeight="1" x14ac:dyDescent="0.2">
      <c r="A111"/>
      <c r="B111" s="425" t="s">
        <v>237</v>
      </c>
      <c r="C111" s="192" t="s">
        <v>80</v>
      </c>
      <c r="D111" s="193" t="s">
        <v>238</v>
      </c>
      <c r="E111" s="194" t="s">
        <v>239</v>
      </c>
      <c r="F111" s="195" t="s">
        <v>133</v>
      </c>
      <c r="G111" s="196">
        <v>149.5</v>
      </c>
      <c r="H111" s="197">
        <v>18.899999999999999</v>
      </c>
      <c r="I111" s="426">
        <f>ROUND(H111*G111,2)</f>
        <v>2825.55</v>
      </c>
      <c r="J111" s="409"/>
      <c r="K111" s="410">
        <f>ROUND(J111*$H111,2)</f>
        <v>0</v>
      </c>
      <c r="L111" s="409"/>
      <c r="M111" s="410">
        <f>ROUND(L111*$H111,2)</f>
        <v>0</v>
      </c>
      <c r="N111" s="409"/>
      <c r="O111" s="410">
        <f>ROUND(N111*$H111,2)</f>
        <v>0</v>
      </c>
      <c r="P111" s="409"/>
      <c r="Q111" s="410">
        <f>ROUND(P111*$H111,2)</f>
        <v>0</v>
      </c>
      <c r="R111" s="409"/>
      <c r="S111" s="410">
        <f>ROUND(R111*$H111,2)</f>
        <v>0</v>
      </c>
      <c r="T111" s="409"/>
      <c r="U111" s="410">
        <f>ROUND(T111*$H111,2)</f>
        <v>0</v>
      </c>
      <c r="V111" s="574">
        <v>149.5</v>
      </c>
      <c r="W111" s="575">
        <f>ROUND(V111*$H111,2)</f>
        <v>2825.55</v>
      </c>
      <c r="X111" s="574"/>
      <c r="Y111" s="575">
        <f>ROUND(X111*$H111,2)</f>
        <v>0</v>
      </c>
      <c r="Z111" s="574"/>
      <c r="AA111" s="575">
        <f>ROUND(Z111*$H111,2)</f>
        <v>0</v>
      </c>
      <c r="AB111" s="409"/>
      <c r="AC111" s="410">
        <f>ROUND(AB111*$H111,2)</f>
        <v>0</v>
      </c>
      <c r="AD111" s="409"/>
      <c r="AE111" s="410">
        <f>ROUND(AD111*$H111,2)</f>
        <v>0</v>
      </c>
      <c r="AF111" s="409"/>
      <c r="AG111" s="410">
        <f>ROUND(AF111*$H111,2)</f>
        <v>0</v>
      </c>
      <c r="AH111" s="409"/>
      <c r="AI111" s="410">
        <f>ROUND(AH111*$H111,2)</f>
        <v>0</v>
      </c>
      <c r="AJ111" s="409"/>
      <c r="AK111" s="410">
        <f>ROUND(AJ111*$H111,2)</f>
        <v>0</v>
      </c>
      <c r="AL111" s="409"/>
      <c r="AM111" s="410">
        <f>ROUND(AL111*$H111,2)</f>
        <v>0</v>
      </c>
      <c r="AN111" s="409"/>
      <c r="AO111" s="410">
        <f>ROUND(AN111*$H111,2)</f>
        <v>0</v>
      </c>
      <c r="AP111" s="409"/>
      <c r="AQ111" s="410">
        <f>ROUND(AP111*$H111,2)</f>
        <v>0</v>
      </c>
      <c r="AR111" s="409">
        <f>SUM(J111,L111,N111,P111,R111,T111,V111,X111,Z111,AB111,AD111,AF111,AH111,AJ111,AL111,AN111,AP111)</f>
        <v>149.5</v>
      </c>
      <c r="AS111" s="410">
        <f>AR111*$H111</f>
        <v>2825.5499999999997</v>
      </c>
      <c r="AT111" s="409">
        <f>$G111-AR111</f>
        <v>0</v>
      </c>
      <c r="AU111" s="410">
        <f>AT111*$H111</f>
        <v>0</v>
      </c>
      <c r="AV111" s="478">
        <f>AU111/I111</f>
        <v>0</v>
      </c>
    </row>
    <row r="112" spans="1:52" s="7" customFormat="1" ht="52.2" hidden="1" customHeight="1" x14ac:dyDescent="0.2">
      <c r="A112"/>
      <c r="B112" s="427"/>
      <c r="C112" s="250" t="s">
        <v>86</v>
      </c>
      <c r="D112" s="23"/>
      <c r="E112" s="251" t="s">
        <v>241</v>
      </c>
      <c r="F112" s="23"/>
      <c r="G112" s="23"/>
      <c r="H112" s="230"/>
      <c r="I112" s="420"/>
      <c r="J112" s="405"/>
      <c r="K112" s="406"/>
      <c r="L112" s="405"/>
      <c r="M112" s="406"/>
      <c r="N112" s="405"/>
      <c r="O112" s="406"/>
      <c r="P112" s="405"/>
      <c r="Q112" s="406"/>
      <c r="R112" s="405"/>
      <c r="S112" s="406"/>
      <c r="T112" s="405"/>
      <c r="U112" s="406"/>
      <c r="V112" s="570"/>
      <c r="W112" s="571"/>
      <c r="X112" s="570"/>
      <c r="Y112" s="571"/>
      <c r="Z112" s="570"/>
      <c r="AA112" s="571"/>
      <c r="AB112" s="405"/>
      <c r="AC112" s="406"/>
      <c r="AD112" s="405"/>
      <c r="AE112" s="406"/>
      <c r="AF112" s="405"/>
      <c r="AG112" s="406"/>
      <c r="AH112" s="405"/>
      <c r="AI112" s="406"/>
      <c r="AJ112" s="405"/>
      <c r="AK112" s="406"/>
      <c r="AL112" s="405"/>
      <c r="AM112" s="406"/>
      <c r="AN112" s="405"/>
      <c r="AO112" s="406"/>
      <c r="AP112" s="405"/>
      <c r="AQ112" s="406"/>
      <c r="AR112" s="405"/>
      <c r="AS112" s="406"/>
      <c r="AT112" s="405"/>
      <c r="AU112" s="406"/>
      <c r="AV112" s="476"/>
    </row>
    <row r="113" spans="1:52" s="1" customFormat="1" ht="52.2" hidden="1" customHeight="1" x14ac:dyDescent="0.2">
      <c r="A113"/>
      <c r="B113" s="430"/>
      <c r="C113" s="250" t="s">
        <v>88</v>
      </c>
      <c r="D113" s="259" t="s">
        <v>5</v>
      </c>
      <c r="E113" s="260" t="s">
        <v>242</v>
      </c>
      <c r="F113" s="67"/>
      <c r="G113" s="259" t="s">
        <v>5</v>
      </c>
      <c r="H113" s="261"/>
      <c r="I113" s="431"/>
      <c r="J113" s="411"/>
      <c r="K113" s="412"/>
      <c r="L113" s="411"/>
      <c r="M113" s="412"/>
      <c r="N113" s="411"/>
      <c r="O113" s="412"/>
      <c r="P113" s="411"/>
      <c r="Q113" s="412"/>
      <c r="R113" s="411"/>
      <c r="S113" s="412"/>
      <c r="T113" s="411"/>
      <c r="U113" s="412"/>
      <c r="V113" s="576"/>
      <c r="W113" s="577"/>
      <c r="X113" s="576"/>
      <c r="Y113" s="577"/>
      <c r="Z113" s="576"/>
      <c r="AA113" s="577"/>
      <c r="AB113" s="411"/>
      <c r="AC113" s="412"/>
      <c r="AD113" s="411"/>
      <c r="AE113" s="412"/>
      <c r="AF113" s="411"/>
      <c r="AG113" s="412"/>
      <c r="AH113" s="411"/>
      <c r="AI113" s="412"/>
      <c r="AJ113" s="411"/>
      <c r="AK113" s="412"/>
      <c r="AL113" s="411"/>
      <c r="AM113" s="412"/>
      <c r="AN113" s="411"/>
      <c r="AO113" s="412"/>
      <c r="AP113" s="411"/>
      <c r="AQ113" s="412"/>
      <c r="AR113" s="411"/>
      <c r="AS113" s="412"/>
      <c r="AT113" s="411"/>
      <c r="AU113" s="412"/>
      <c r="AV113" s="479"/>
      <c r="AW113" s="4"/>
      <c r="AX113" s="4"/>
      <c r="AY113" s="4"/>
      <c r="AZ113" s="4"/>
    </row>
    <row r="114" spans="1:52" s="7" customFormat="1" ht="52.2" hidden="1" customHeight="1" x14ac:dyDescent="0.2">
      <c r="A114"/>
      <c r="B114" s="428"/>
      <c r="C114" s="250" t="s">
        <v>88</v>
      </c>
      <c r="D114" s="253" t="s">
        <v>5</v>
      </c>
      <c r="E114" s="254" t="s">
        <v>136</v>
      </c>
      <c r="F114" s="63"/>
      <c r="G114" s="255">
        <v>149.5</v>
      </c>
      <c r="H114" s="256"/>
      <c r="I114" s="429"/>
      <c r="J114" s="407"/>
      <c r="K114" s="408"/>
      <c r="L114" s="407"/>
      <c r="M114" s="408"/>
      <c r="N114" s="407"/>
      <c r="O114" s="408"/>
      <c r="P114" s="407"/>
      <c r="Q114" s="408"/>
      <c r="R114" s="407"/>
      <c r="S114" s="408"/>
      <c r="T114" s="407"/>
      <c r="U114" s="408"/>
      <c r="V114" s="572"/>
      <c r="W114" s="573"/>
      <c r="X114" s="572"/>
      <c r="Y114" s="573"/>
      <c r="Z114" s="572"/>
      <c r="AA114" s="573"/>
      <c r="AB114" s="407"/>
      <c r="AC114" s="408"/>
      <c r="AD114" s="407"/>
      <c r="AE114" s="408"/>
      <c r="AF114" s="407"/>
      <c r="AG114" s="408"/>
      <c r="AH114" s="407"/>
      <c r="AI114" s="408"/>
      <c r="AJ114" s="407"/>
      <c r="AK114" s="408"/>
      <c r="AL114" s="407"/>
      <c r="AM114" s="408"/>
      <c r="AN114" s="407"/>
      <c r="AO114" s="408"/>
      <c r="AP114" s="407"/>
      <c r="AQ114" s="408"/>
      <c r="AR114" s="407"/>
      <c r="AS114" s="408"/>
      <c r="AT114" s="407"/>
      <c r="AU114" s="408"/>
      <c r="AV114" s="477"/>
    </row>
    <row r="115" spans="1:52" s="1" customFormat="1" ht="52.2" hidden="1" customHeight="1" x14ac:dyDescent="0.2">
      <c r="A115"/>
      <c r="B115" s="425" t="s">
        <v>243</v>
      </c>
      <c r="C115" s="192" t="s">
        <v>80</v>
      </c>
      <c r="D115" s="193" t="s">
        <v>244</v>
      </c>
      <c r="E115" s="194" t="s">
        <v>245</v>
      </c>
      <c r="F115" s="195" t="s">
        <v>246</v>
      </c>
      <c r="G115" s="196">
        <v>1</v>
      </c>
      <c r="H115" s="197">
        <v>15000</v>
      </c>
      <c r="I115" s="426">
        <f>ROUND(H115*G115,2)</f>
        <v>15000</v>
      </c>
      <c r="J115" s="409"/>
      <c r="K115" s="410">
        <f>ROUND(J115*$H115,2)</f>
        <v>0</v>
      </c>
      <c r="L115" s="409"/>
      <c r="M115" s="410">
        <f>ROUND(L115*$H115,2)</f>
        <v>0</v>
      </c>
      <c r="N115" s="409"/>
      <c r="O115" s="410">
        <f>ROUND(N115*$H115,2)</f>
        <v>0</v>
      </c>
      <c r="P115" s="409"/>
      <c r="Q115" s="410">
        <f>ROUND(P115*$H115,2)</f>
        <v>0</v>
      </c>
      <c r="R115" s="409"/>
      <c r="S115" s="410">
        <f>ROUND(R115*$H115,2)</f>
        <v>0</v>
      </c>
      <c r="T115" s="409"/>
      <c r="U115" s="410">
        <f>ROUND(T115*$H115,2)</f>
        <v>0</v>
      </c>
      <c r="V115" s="574">
        <v>1</v>
      </c>
      <c r="W115" s="575">
        <f>ROUND(V115*$H115,2)</f>
        <v>15000</v>
      </c>
      <c r="X115" s="574"/>
      <c r="Y115" s="575">
        <f>ROUND(X115*$H115,2)</f>
        <v>0</v>
      </c>
      <c r="Z115" s="574"/>
      <c r="AA115" s="575">
        <f>ROUND(Z115*$H115,2)</f>
        <v>0</v>
      </c>
      <c r="AB115" s="409"/>
      <c r="AC115" s="410">
        <f>ROUND(AB115*$H115,2)</f>
        <v>0</v>
      </c>
      <c r="AD115" s="409"/>
      <c r="AE115" s="410">
        <f>ROUND(AD115*$H115,2)</f>
        <v>0</v>
      </c>
      <c r="AF115" s="409"/>
      <c r="AG115" s="410">
        <f>ROUND(AF115*$H115,2)</f>
        <v>0</v>
      </c>
      <c r="AH115" s="409"/>
      <c r="AI115" s="410">
        <f>ROUND(AH115*$H115,2)</f>
        <v>0</v>
      </c>
      <c r="AJ115" s="409"/>
      <c r="AK115" s="410">
        <f>ROUND(AJ115*$H115,2)</f>
        <v>0</v>
      </c>
      <c r="AL115" s="409"/>
      <c r="AM115" s="410">
        <f>ROUND(AL115*$H115,2)</f>
        <v>0</v>
      </c>
      <c r="AN115" s="409"/>
      <c r="AO115" s="410">
        <f>ROUND(AN115*$H115,2)</f>
        <v>0</v>
      </c>
      <c r="AP115" s="409"/>
      <c r="AQ115" s="410">
        <f>ROUND(AP115*$H115,2)</f>
        <v>0</v>
      </c>
      <c r="AR115" s="409">
        <f>SUM(J115,L115,N115,P115,R115,T115,V115,X115,Z115,AB115,AD115,AF115,AH115,AJ115,AL115,AN115,AP115)</f>
        <v>1</v>
      </c>
      <c r="AS115" s="410">
        <f>AR115*$H115</f>
        <v>15000</v>
      </c>
      <c r="AT115" s="409">
        <f>$G115-AR115</f>
        <v>0</v>
      </c>
      <c r="AU115" s="410">
        <f>AT115*$H115</f>
        <v>0</v>
      </c>
      <c r="AV115" s="478">
        <f>AU115/I115</f>
        <v>0</v>
      </c>
      <c r="AW115" s="4"/>
      <c r="AX115" s="4"/>
      <c r="AY115" s="4"/>
      <c r="AZ115" s="4"/>
    </row>
    <row r="116" spans="1:52" s="1" customFormat="1" ht="52.2" hidden="1" customHeight="1" x14ac:dyDescent="0.2">
      <c r="A116"/>
      <c r="B116" s="428"/>
      <c r="C116" s="250" t="s">
        <v>88</v>
      </c>
      <c r="D116" s="253" t="s">
        <v>5</v>
      </c>
      <c r="E116" s="254" t="s">
        <v>248</v>
      </c>
      <c r="F116" s="63"/>
      <c r="G116" s="255">
        <v>1</v>
      </c>
      <c r="H116" s="256"/>
      <c r="I116" s="429"/>
      <c r="J116" s="407"/>
      <c r="K116" s="408"/>
      <c r="L116" s="407"/>
      <c r="M116" s="408"/>
      <c r="N116" s="407"/>
      <c r="O116" s="408"/>
      <c r="P116" s="407"/>
      <c r="Q116" s="408"/>
      <c r="R116" s="407"/>
      <c r="S116" s="408"/>
      <c r="T116" s="407"/>
      <c r="U116" s="408"/>
      <c r="V116" s="572"/>
      <c r="W116" s="573"/>
      <c r="X116" s="572"/>
      <c r="Y116" s="573"/>
      <c r="Z116" s="572"/>
      <c r="AA116" s="573"/>
      <c r="AB116" s="407"/>
      <c r="AC116" s="408"/>
      <c r="AD116" s="407"/>
      <c r="AE116" s="408"/>
      <c r="AF116" s="407"/>
      <c r="AG116" s="408"/>
      <c r="AH116" s="407"/>
      <c r="AI116" s="408"/>
      <c r="AJ116" s="407"/>
      <c r="AK116" s="408"/>
      <c r="AL116" s="407"/>
      <c r="AM116" s="408"/>
      <c r="AN116" s="407"/>
      <c r="AO116" s="408"/>
      <c r="AP116" s="407"/>
      <c r="AQ116" s="408"/>
      <c r="AR116" s="407"/>
      <c r="AS116" s="408"/>
      <c r="AT116" s="407"/>
      <c r="AU116" s="408"/>
      <c r="AV116" s="477"/>
    </row>
    <row r="117" spans="1:52" s="8" customFormat="1" ht="52.2" hidden="1" customHeight="1" x14ac:dyDescent="0.2">
      <c r="A117"/>
      <c r="B117" s="425" t="s">
        <v>249</v>
      </c>
      <c r="C117" s="192" t="s">
        <v>80</v>
      </c>
      <c r="D117" s="193" t="s">
        <v>250</v>
      </c>
      <c r="E117" s="194" t="s">
        <v>251</v>
      </c>
      <c r="F117" s="195" t="s">
        <v>98</v>
      </c>
      <c r="G117" s="196">
        <v>29.9</v>
      </c>
      <c r="H117" s="197">
        <v>894.2</v>
      </c>
      <c r="I117" s="426">
        <f>ROUND(H117*G117,2)</f>
        <v>26736.58</v>
      </c>
      <c r="J117" s="409"/>
      <c r="K117" s="410">
        <f>ROUND(J117*$H117,2)</f>
        <v>0</v>
      </c>
      <c r="L117" s="409"/>
      <c r="M117" s="410">
        <f>ROUND(L117*$H117,2)</f>
        <v>0</v>
      </c>
      <c r="N117" s="409"/>
      <c r="O117" s="410">
        <f>ROUND(N117*$H117,2)</f>
        <v>0</v>
      </c>
      <c r="P117" s="409"/>
      <c r="Q117" s="410">
        <f>ROUND(P117*$H117,2)</f>
        <v>0</v>
      </c>
      <c r="R117" s="409"/>
      <c r="S117" s="410">
        <f>ROUND(R117*$H117,2)</f>
        <v>0</v>
      </c>
      <c r="T117" s="409"/>
      <c r="U117" s="410">
        <f>ROUND(T117*$H117,2)</f>
        <v>0</v>
      </c>
      <c r="V117" s="574">
        <v>29.9</v>
      </c>
      <c r="W117" s="575">
        <f>ROUND(V117*$H117,2)</f>
        <v>26736.58</v>
      </c>
      <c r="X117" s="574"/>
      <c r="Y117" s="575">
        <f>ROUND(X117*$H117,2)</f>
        <v>0</v>
      </c>
      <c r="Z117" s="574"/>
      <c r="AA117" s="575">
        <f>ROUND(Z117*$H117,2)</f>
        <v>0</v>
      </c>
      <c r="AB117" s="409"/>
      <c r="AC117" s="410">
        <f>ROUND(AB117*$H117,2)</f>
        <v>0</v>
      </c>
      <c r="AD117" s="409"/>
      <c r="AE117" s="410">
        <f>ROUND(AD117*$H117,2)</f>
        <v>0</v>
      </c>
      <c r="AF117" s="409"/>
      <c r="AG117" s="410">
        <f>ROUND(AF117*$H117,2)</f>
        <v>0</v>
      </c>
      <c r="AH117" s="409"/>
      <c r="AI117" s="410">
        <f>ROUND(AH117*$H117,2)</f>
        <v>0</v>
      </c>
      <c r="AJ117" s="409"/>
      <c r="AK117" s="410">
        <f>ROUND(AJ117*$H117,2)</f>
        <v>0</v>
      </c>
      <c r="AL117" s="409"/>
      <c r="AM117" s="410">
        <f>ROUND(AL117*$H117,2)</f>
        <v>0</v>
      </c>
      <c r="AN117" s="409"/>
      <c r="AO117" s="410">
        <f>ROUND(AN117*$H117,2)</f>
        <v>0</v>
      </c>
      <c r="AP117" s="409"/>
      <c r="AQ117" s="410">
        <f>ROUND(AP117*$H117,2)</f>
        <v>0</v>
      </c>
      <c r="AR117" s="409">
        <f>SUM(J117,L117,N117,P117,R117,T117,V117,X117,Z117,AB117,AD117,AF117,AH117,AJ117,AL117,AN117,AP117)</f>
        <v>29.9</v>
      </c>
      <c r="AS117" s="410">
        <f>AR117*$H117</f>
        <v>26736.58</v>
      </c>
      <c r="AT117" s="409">
        <f>$G117-AR117</f>
        <v>0</v>
      </c>
      <c r="AU117" s="410">
        <f>AT117*$H117</f>
        <v>0</v>
      </c>
      <c r="AV117" s="478">
        <f>AU117/I117</f>
        <v>0</v>
      </c>
    </row>
    <row r="118" spans="1:52" s="7" customFormat="1" ht="52.2" hidden="1" customHeight="1" x14ac:dyDescent="0.2">
      <c r="A118"/>
      <c r="B118" s="427"/>
      <c r="C118" s="250" t="s">
        <v>86</v>
      </c>
      <c r="D118" s="23"/>
      <c r="E118" s="251" t="s">
        <v>253</v>
      </c>
      <c r="F118" s="23"/>
      <c r="G118" s="23"/>
      <c r="H118" s="230"/>
      <c r="I118" s="420"/>
      <c r="J118" s="405"/>
      <c r="K118" s="406"/>
      <c r="L118" s="405"/>
      <c r="M118" s="406"/>
      <c r="N118" s="405"/>
      <c r="O118" s="406"/>
      <c r="P118" s="405"/>
      <c r="Q118" s="406"/>
      <c r="R118" s="405"/>
      <c r="S118" s="406"/>
      <c r="T118" s="405"/>
      <c r="U118" s="406"/>
      <c r="V118" s="570"/>
      <c r="W118" s="571"/>
      <c r="X118" s="570"/>
      <c r="Y118" s="571"/>
      <c r="Z118" s="570"/>
      <c r="AA118" s="571"/>
      <c r="AB118" s="405"/>
      <c r="AC118" s="406"/>
      <c r="AD118" s="405"/>
      <c r="AE118" s="406"/>
      <c r="AF118" s="405"/>
      <c r="AG118" s="406"/>
      <c r="AH118" s="405"/>
      <c r="AI118" s="406"/>
      <c r="AJ118" s="405"/>
      <c r="AK118" s="406"/>
      <c r="AL118" s="405"/>
      <c r="AM118" s="406"/>
      <c r="AN118" s="405"/>
      <c r="AO118" s="406"/>
      <c r="AP118" s="405"/>
      <c r="AQ118" s="406"/>
      <c r="AR118" s="405"/>
      <c r="AS118" s="406"/>
      <c r="AT118" s="405"/>
      <c r="AU118" s="406"/>
      <c r="AV118" s="476"/>
    </row>
    <row r="119" spans="1:52" s="1" customFormat="1" ht="52.2" hidden="1" customHeight="1" x14ac:dyDescent="0.2">
      <c r="A119"/>
      <c r="B119" s="430"/>
      <c r="C119" s="250" t="s">
        <v>88</v>
      </c>
      <c r="D119" s="259" t="s">
        <v>5</v>
      </c>
      <c r="E119" s="260" t="s">
        <v>254</v>
      </c>
      <c r="F119" s="67"/>
      <c r="G119" s="259" t="s">
        <v>5</v>
      </c>
      <c r="H119" s="261"/>
      <c r="I119" s="431"/>
      <c r="J119" s="411"/>
      <c r="K119" s="412"/>
      <c r="L119" s="411"/>
      <c r="M119" s="412"/>
      <c r="N119" s="411"/>
      <c r="O119" s="412"/>
      <c r="P119" s="411"/>
      <c r="Q119" s="412"/>
      <c r="R119" s="411"/>
      <c r="S119" s="412"/>
      <c r="T119" s="411"/>
      <c r="U119" s="412"/>
      <c r="V119" s="576"/>
      <c r="W119" s="577"/>
      <c r="X119" s="576"/>
      <c r="Y119" s="577"/>
      <c r="Z119" s="576"/>
      <c r="AA119" s="577"/>
      <c r="AB119" s="411"/>
      <c r="AC119" s="412"/>
      <c r="AD119" s="411"/>
      <c r="AE119" s="412"/>
      <c r="AF119" s="411"/>
      <c r="AG119" s="412"/>
      <c r="AH119" s="411"/>
      <c r="AI119" s="412"/>
      <c r="AJ119" s="411"/>
      <c r="AK119" s="412"/>
      <c r="AL119" s="411"/>
      <c r="AM119" s="412"/>
      <c r="AN119" s="411"/>
      <c r="AO119" s="412"/>
      <c r="AP119" s="411"/>
      <c r="AQ119" s="412"/>
      <c r="AR119" s="411"/>
      <c r="AS119" s="412"/>
      <c r="AT119" s="411"/>
      <c r="AU119" s="412"/>
      <c r="AV119" s="479"/>
      <c r="AW119" s="4"/>
      <c r="AX119" s="4"/>
      <c r="AY119" s="4"/>
      <c r="AZ119" s="4"/>
    </row>
    <row r="120" spans="1:52" s="1" customFormat="1" ht="52.2" hidden="1" customHeight="1" x14ac:dyDescent="0.2">
      <c r="A120"/>
      <c r="B120" s="428"/>
      <c r="C120" s="250" t="s">
        <v>88</v>
      </c>
      <c r="D120" s="253" t="s">
        <v>5</v>
      </c>
      <c r="E120" s="254" t="s">
        <v>255</v>
      </c>
      <c r="F120" s="63"/>
      <c r="G120" s="255">
        <v>29.9</v>
      </c>
      <c r="H120" s="256"/>
      <c r="I120" s="429"/>
      <c r="J120" s="407"/>
      <c r="K120" s="408"/>
      <c r="L120" s="407"/>
      <c r="M120" s="408"/>
      <c r="N120" s="407"/>
      <c r="O120" s="408"/>
      <c r="P120" s="407"/>
      <c r="Q120" s="408"/>
      <c r="R120" s="407"/>
      <c r="S120" s="408"/>
      <c r="T120" s="407"/>
      <c r="U120" s="408"/>
      <c r="V120" s="572"/>
      <c r="W120" s="573"/>
      <c r="X120" s="572"/>
      <c r="Y120" s="573"/>
      <c r="Z120" s="572"/>
      <c r="AA120" s="573"/>
      <c r="AB120" s="407"/>
      <c r="AC120" s="408"/>
      <c r="AD120" s="407"/>
      <c r="AE120" s="408"/>
      <c r="AF120" s="407"/>
      <c r="AG120" s="408"/>
      <c r="AH120" s="407"/>
      <c r="AI120" s="408"/>
      <c r="AJ120" s="407"/>
      <c r="AK120" s="408"/>
      <c r="AL120" s="407"/>
      <c r="AM120" s="408"/>
      <c r="AN120" s="407"/>
      <c r="AO120" s="408"/>
      <c r="AP120" s="407"/>
      <c r="AQ120" s="408"/>
      <c r="AR120" s="407"/>
      <c r="AS120" s="408"/>
      <c r="AT120" s="407"/>
      <c r="AU120" s="408"/>
      <c r="AV120" s="477"/>
    </row>
    <row r="121" spans="1:52" s="7" customFormat="1" ht="52.2" hidden="1" customHeight="1" x14ac:dyDescent="0.2">
      <c r="A121"/>
      <c r="B121" s="425" t="s">
        <v>256</v>
      </c>
      <c r="C121" s="192" t="s">
        <v>80</v>
      </c>
      <c r="D121" s="193" t="s">
        <v>257</v>
      </c>
      <c r="E121" s="194" t="s">
        <v>258</v>
      </c>
      <c r="F121" s="195" t="s">
        <v>98</v>
      </c>
      <c r="G121" s="196">
        <v>29.9</v>
      </c>
      <c r="H121" s="197">
        <v>985.8</v>
      </c>
      <c r="I121" s="426">
        <f>ROUND(H121*G121,2)</f>
        <v>29475.42</v>
      </c>
      <c r="J121" s="409"/>
      <c r="K121" s="410">
        <f>ROUND(J121*$H121,2)</f>
        <v>0</v>
      </c>
      <c r="L121" s="409"/>
      <c r="M121" s="410">
        <f>ROUND(L121*$H121,2)</f>
        <v>0</v>
      </c>
      <c r="N121" s="409"/>
      <c r="O121" s="410">
        <f>ROUND(N121*$H121,2)</f>
        <v>0</v>
      </c>
      <c r="P121" s="409"/>
      <c r="Q121" s="410">
        <f>ROUND(P121*$H121,2)</f>
        <v>0</v>
      </c>
      <c r="R121" s="409"/>
      <c r="S121" s="410">
        <f>ROUND(R121*$H121,2)</f>
        <v>0</v>
      </c>
      <c r="T121" s="409"/>
      <c r="U121" s="410">
        <f>ROUND(T121*$H121,2)</f>
        <v>0</v>
      </c>
      <c r="V121" s="574">
        <v>29.9</v>
      </c>
      <c r="W121" s="575">
        <f>ROUND(V121*$H121,2)</f>
        <v>29475.42</v>
      </c>
      <c r="X121" s="574"/>
      <c r="Y121" s="575">
        <f>ROUND(X121*$H121,2)</f>
        <v>0</v>
      </c>
      <c r="Z121" s="574"/>
      <c r="AA121" s="575">
        <f>ROUND(Z121*$H121,2)</f>
        <v>0</v>
      </c>
      <c r="AB121" s="409"/>
      <c r="AC121" s="410">
        <f>ROUND(AB121*$H121,2)</f>
        <v>0</v>
      </c>
      <c r="AD121" s="409"/>
      <c r="AE121" s="410">
        <f>ROUND(AD121*$H121,2)</f>
        <v>0</v>
      </c>
      <c r="AF121" s="409"/>
      <c r="AG121" s="410">
        <f>ROUND(AF121*$H121,2)</f>
        <v>0</v>
      </c>
      <c r="AH121" s="409"/>
      <c r="AI121" s="410">
        <f>ROUND(AH121*$H121,2)</f>
        <v>0</v>
      </c>
      <c r="AJ121" s="409"/>
      <c r="AK121" s="410">
        <f>ROUND(AJ121*$H121,2)</f>
        <v>0</v>
      </c>
      <c r="AL121" s="409"/>
      <c r="AM121" s="410">
        <f>ROUND(AL121*$H121,2)</f>
        <v>0</v>
      </c>
      <c r="AN121" s="409"/>
      <c r="AO121" s="410">
        <f>ROUND(AN121*$H121,2)</f>
        <v>0</v>
      </c>
      <c r="AP121" s="409"/>
      <c r="AQ121" s="410">
        <f>ROUND(AP121*$H121,2)</f>
        <v>0</v>
      </c>
      <c r="AR121" s="409">
        <f>SUM(J121,L121,N121,P121,R121,T121,V121,X121,Z121,AB121,AD121,AF121,AH121,AJ121,AL121,AN121,AP121)</f>
        <v>29.9</v>
      </c>
      <c r="AS121" s="410">
        <f>AR121*$H121</f>
        <v>29475.42</v>
      </c>
      <c r="AT121" s="409">
        <f>$G121-AR121</f>
        <v>0</v>
      </c>
      <c r="AU121" s="410">
        <f>AT121*$H121</f>
        <v>0</v>
      </c>
      <c r="AV121" s="478">
        <f>AU121/I121</f>
        <v>0</v>
      </c>
    </row>
    <row r="122" spans="1:52" s="1" customFormat="1" ht="52.2" hidden="1" customHeight="1" x14ac:dyDescent="0.2">
      <c r="A122"/>
      <c r="B122" s="427"/>
      <c r="C122" s="250" t="s">
        <v>86</v>
      </c>
      <c r="D122" s="23"/>
      <c r="E122" s="251" t="s">
        <v>253</v>
      </c>
      <c r="F122" s="23"/>
      <c r="G122" s="23"/>
      <c r="H122" s="230"/>
      <c r="I122" s="420"/>
      <c r="J122" s="405"/>
      <c r="K122" s="406"/>
      <c r="L122" s="405"/>
      <c r="M122" s="406"/>
      <c r="N122" s="405"/>
      <c r="O122" s="406"/>
      <c r="P122" s="405"/>
      <c r="Q122" s="406"/>
      <c r="R122" s="405"/>
      <c r="S122" s="406"/>
      <c r="T122" s="405"/>
      <c r="U122" s="406"/>
      <c r="V122" s="570"/>
      <c r="W122" s="571"/>
      <c r="X122" s="570"/>
      <c r="Y122" s="571"/>
      <c r="Z122" s="570"/>
      <c r="AA122" s="571"/>
      <c r="AB122" s="405"/>
      <c r="AC122" s="406"/>
      <c r="AD122" s="405"/>
      <c r="AE122" s="406"/>
      <c r="AF122" s="405"/>
      <c r="AG122" s="406"/>
      <c r="AH122" s="405"/>
      <c r="AI122" s="406"/>
      <c r="AJ122" s="405"/>
      <c r="AK122" s="406"/>
      <c r="AL122" s="405"/>
      <c r="AM122" s="406"/>
      <c r="AN122" s="405"/>
      <c r="AO122" s="406"/>
      <c r="AP122" s="405"/>
      <c r="AQ122" s="406"/>
      <c r="AR122" s="405"/>
      <c r="AS122" s="406"/>
      <c r="AT122" s="405"/>
      <c r="AU122" s="406"/>
      <c r="AV122" s="476"/>
      <c r="AW122" s="4"/>
      <c r="AX122" s="4"/>
      <c r="AY122" s="4"/>
      <c r="AZ122" s="4"/>
    </row>
    <row r="123" spans="1:52" s="1" customFormat="1" ht="52.2" hidden="1" customHeight="1" x14ac:dyDescent="0.2">
      <c r="A123"/>
      <c r="B123" s="428"/>
      <c r="C123" s="250" t="s">
        <v>88</v>
      </c>
      <c r="D123" s="253" t="s">
        <v>5</v>
      </c>
      <c r="E123" s="254" t="s">
        <v>260</v>
      </c>
      <c r="F123" s="63"/>
      <c r="G123" s="255">
        <v>29.9</v>
      </c>
      <c r="H123" s="256"/>
      <c r="I123" s="429"/>
      <c r="J123" s="407"/>
      <c r="K123" s="408"/>
      <c r="L123" s="407"/>
      <c r="M123" s="408"/>
      <c r="N123" s="407"/>
      <c r="O123" s="408"/>
      <c r="P123" s="407"/>
      <c r="Q123" s="408"/>
      <c r="R123" s="407"/>
      <c r="S123" s="408"/>
      <c r="T123" s="407"/>
      <c r="U123" s="408"/>
      <c r="V123" s="572"/>
      <c r="W123" s="573"/>
      <c r="X123" s="572"/>
      <c r="Y123" s="573"/>
      <c r="Z123" s="572"/>
      <c r="AA123" s="573"/>
      <c r="AB123" s="407"/>
      <c r="AC123" s="408"/>
      <c r="AD123" s="407"/>
      <c r="AE123" s="408"/>
      <c r="AF123" s="407"/>
      <c r="AG123" s="408"/>
      <c r="AH123" s="407"/>
      <c r="AI123" s="408"/>
      <c r="AJ123" s="407"/>
      <c r="AK123" s="408"/>
      <c r="AL123" s="407"/>
      <c r="AM123" s="408"/>
      <c r="AN123" s="407"/>
      <c r="AO123" s="408"/>
      <c r="AP123" s="407"/>
      <c r="AQ123" s="408"/>
      <c r="AR123" s="407"/>
      <c r="AS123" s="408"/>
      <c r="AT123" s="407"/>
      <c r="AU123" s="408"/>
      <c r="AV123" s="477"/>
    </row>
    <row r="124" spans="1:52" s="7" customFormat="1" ht="52.2" hidden="1" customHeight="1" x14ac:dyDescent="0.2">
      <c r="A124"/>
      <c r="B124" s="425" t="s">
        <v>261</v>
      </c>
      <c r="C124" s="192" t="s">
        <v>80</v>
      </c>
      <c r="D124" s="193" t="s">
        <v>262</v>
      </c>
      <c r="E124" s="194" t="s">
        <v>263</v>
      </c>
      <c r="F124" s="195" t="s">
        <v>133</v>
      </c>
      <c r="G124" s="196">
        <v>59.8</v>
      </c>
      <c r="H124" s="197">
        <v>18.600000000000001</v>
      </c>
      <c r="I124" s="426">
        <f>ROUND(H124*G124,2)</f>
        <v>1112.28</v>
      </c>
      <c r="J124" s="409"/>
      <c r="K124" s="410">
        <f>ROUND(J124*$H124,2)</f>
        <v>0</v>
      </c>
      <c r="L124" s="409"/>
      <c r="M124" s="410">
        <f>ROUND(L124*$H124,2)</f>
        <v>0</v>
      </c>
      <c r="N124" s="409"/>
      <c r="O124" s="410">
        <f>ROUND(N124*$H124,2)</f>
        <v>0</v>
      </c>
      <c r="P124" s="409"/>
      <c r="Q124" s="410">
        <f>ROUND(P124*$H124,2)</f>
        <v>0</v>
      </c>
      <c r="R124" s="409"/>
      <c r="S124" s="410">
        <f>ROUND(R124*$H124,2)</f>
        <v>0</v>
      </c>
      <c r="T124" s="409"/>
      <c r="U124" s="410">
        <f>ROUND(T124*$H124,2)</f>
        <v>0</v>
      </c>
      <c r="V124" s="574">
        <v>59.8</v>
      </c>
      <c r="W124" s="575">
        <f>ROUND(V124*$H124,2)</f>
        <v>1112.28</v>
      </c>
      <c r="X124" s="574"/>
      <c r="Y124" s="575">
        <f>ROUND(X124*$H124,2)</f>
        <v>0</v>
      </c>
      <c r="Z124" s="574"/>
      <c r="AA124" s="575">
        <f>ROUND(Z124*$H124,2)</f>
        <v>0</v>
      </c>
      <c r="AB124" s="409"/>
      <c r="AC124" s="410">
        <f>ROUND(AB124*$H124,2)</f>
        <v>0</v>
      </c>
      <c r="AD124" s="409"/>
      <c r="AE124" s="410">
        <f>ROUND(AD124*$H124,2)</f>
        <v>0</v>
      </c>
      <c r="AF124" s="409"/>
      <c r="AG124" s="410">
        <f>ROUND(AF124*$H124,2)</f>
        <v>0</v>
      </c>
      <c r="AH124" s="409"/>
      <c r="AI124" s="410">
        <f>ROUND(AH124*$H124,2)</f>
        <v>0</v>
      </c>
      <c r="AJ124" s="409"/>
      <c r="AK124" s="410">
        <f>ROUND(AJ124*$H124,2)</f>
        <v>0</v>
      </c>
      <c r="AL124" s="409"/>
      <c r="AM124" s="410">
        <f>ROUND(AL124*$H124,2)</f>
        <v>0</v>
      </c>
      <c r="AN124" s="409"/>
      <c r="AO124" s="410">
        <f>ROUND(AN124*$H124,2)</f>
        <v>0</v>
      </c>
      <c r="AP124" s="409"/>
      <c r="AQ124" s="410">
        <f>ROUND(AP124*$H124,2)</f>
        <v>0</v>
      </c>
      <c r="AR124" s="409">
        <f>SUM(J124,L124,N124,P124,R124,T124,V124,X124,Z124,AB124,AD124,AF124,AH124,AJ124,AL124,AN124,AP124)</f>
        <v>59.8</v>
      </c>
      <c r="AS124" s="410">
        <f>AR124*$H124</f>
        <v>1112.28</v>
      </c>
      <c r="AT124" s="409">
        <f>$G124-AR124</f>
        <v>0</v>
      </c>
      <c r="AU124" s="410">
        <f>AT124*$H124</f>
        <v>0</v>
      </c>
      <c r="AV124" s="478">
        <f>AU124/I124</f>
        <v>0</v>
      </c>
    </row>
    <row r="125" spans="1:52" s="1" customFormat="1" ht="52.2" hidden="1" customHeight="1" x14ac:dyDescent="0.2">
      <c r="A125"/>
      <c r="B125" s="427"/>
      <c r="C125" s="250" t="s">
        <v>86</v>
      </c>
      <c r="D125" s="23"/>
      <c r="E125" s="251" t="s">
        <v>265</v>
      </c>
      <c r="F125" s="23"/>
      <c r="G125" s="23"/>
      <c r="H125" s="230"/>
      <c r="I125" s="420"/>
      <c r="J125" s="405"/>
      <c r="K125" s="406"/>
      <c r="L125" s="405"/>
      <c r="M125" s="406"/>
      <c r="N125" s="405"/>
      <c r="O125" s="406"/>
      <c r="P125" s="405"/>
      <c r="Q125" s="406"/>
      <c r="R125" s="405"/>
      <c r="S125" s="406"/>
      <c r="T125" s="405"/>
      <c r="U125" s="406"/>
      <c r="V125" s="570"/>
      <c r="W125" s="571"/>
      <c r="X125" s="570"/>
      <c r="Y125" s="571"/>
      <c r="Z125" s="570"/>
      <c r="AA125" s="571"/>
      <c r="AB125" s="405"/>
      <c r="AC125" s="406"/>
      <c r="AD125" s="405"/>
      <c r="AE125" s="406"/>
      <c r="AF125" s="405"/>
      <c r="AG125" s="406"/>
      <c r="AH125" s="405"/>
      <c r="AI125" s="406"/>
      <c r="AJ125" s="405"/>
      <c r="AK125" s="406"/>
      <c r="AL125" s="405"/>
      <c r="AM125" s="406"/>
      <c r="AN125" s="405"/>
      <c r="AO125" s="406"/>
      <c r="AP125" s="405"/>
      <c r="AQ125" s="406"/>
      <c r="AR125" s="405"/>
      <c r="AS125" s="406"/>
      <c r="AT125" s="405"/>
      <c r="AU125" s="406"/>
      <c r="AV125" s="476"/>
      <c r="AW125" s="4"/>
      <c r="AX125" s="4"/>
      <c r="AY125" s="4"/>
      <c r="AZ125" s="4"/>
    </row>
    <row r="126" spans="1:52" s="8" customFormat="1" ht="52.2" hidden="1" customHeight="1" x14ac:dyDescent="0.2">
      <c r="A126"/>
      <c r="B126" s="428"/>
      <c r="C126" s="250" t="s">
        <v>88</v>
      </c>
      <c r="D126" s="253" t="s">
        <v>5</v>
      </c>
      <c r="E126" s="254" t="s">
        <v>266</v>
      </c>
      <c r="F126" s="63"/>
      <c r="G126" s="255">
        <v>59.8</v>
      </c>
      <c r="H126" s="256"/>
      <c r="I126" s="429"/>
      <c r="J126" s="407"/>
      <c r="K126" s="408"/>
      <c r="L126" s="407"/>
      <c r="M126" s="408"/>
      <c r="N126" s="407"/>
      <c r="O126" s="408"/>
      <c r="P126" s="407"/>
      <c r="Q126" s="408"/>
      <c r="R126" s="407"/>
      <c r="S126" s="408"/>
      <c r="T126" s="407"/>
      <c r="U126" s="408"/>
      <c r="V126" s="572"/>
      <c r="W126" s="573"/>
      <c r="X126" s="572"/>
      <c r="Y126" s="573"/>
      <c r="Z126" s="572"/>
      <c r="AA126" s="573"/>
      <c r="AB126" s="407"/>
      <c r="AC126" s="408"/>
      <c r="AD126" s="407"/>
      <c r="AE126" s="408"/>
      <c r="AF126" s="407"/>
      <c r="AG126" s="408"/>
      <c r="AH126" s="407"/>
      <c r="AI126" s="408"/>
      <c r="AJ126" s="407"/>
      <c r="AK126" s="408"/>
      <c r="AL126" s="407"/>
      <c r="AM126" s="408"/>
      <c r="AN126" s="407"/>
      <c r="AO126" s="408"/>
      <c r="AP126" s="407"/>
      <c r="AQ126" s="408"/>
      <c r="AR126" s="407"/>
      <c r="AS126" s="408"/>
      <c r="AT126" s="407"/>
      <c r="AU126" s="408"/>
      <c r="AV126" s="477"/>
    </row>
    <row r="127" spans="1:52" s="7" customFormat="1" ht="52.2" hidden="1" customHeight="1" x14ac:dyDescent="0.2">
      <c r="A127"/>
      <c r="B127" s="437" t="s">
        <v>267</v>
      </c>
      <c r="C127" s="198" t="s">
        <v>231</v>
      </c>
      <c r="D127" s="199" t="s">
        <v>268</v>
      </c>
      <c r="E127" s="200" t="s">
        <v>269</v>
      </c>
      <c r="F127" s="201" t="s">
        <v>133</v>
      </c>
      <c r="G127" s="202">
        <v>71.760000000000005</v>
      </c>
      <c r="H127" s="203">
        <v>42</v>
      </c>
      <c r="I127" s="438">
        <f>ROUND(H127*G127,2)</f>
        <v>3013.92</v>
      </c>
      <c r="J127" s="409"/>
      <c r="K127" s="410">
        <f>ROUND(J127*$H127,2)</f>
        <v>0</v>
      </c>
      <c r="L127" s="409"/>
      <c r="M127" s="410">
        <f>ROUND(L127*$H127,2)</f>
        <v>0</v>
      </c>
      <c r="N127" s="409"/>
      <c r="O127" s="410">
        <f>ROUND(N127*$H127,2)</f>
        <v>0</v>
      </c>
      <c r="P127" s="409"/>
      <c r="Q127" s="410">
        <f>ROUND(P127*$H127,2)</f>
        <v>0</v>
      </c>
      <c r="R127" s="409"/>
      <c r="S127" s="410">
        <f>ROUND(R127*$H127,2)</f>
        <v>0</v>
      </c>
      <c r="T127" s="409"/>
      <c r="U127" s="410">
        <f>ROUND(T127*$H127,2)</f>
        <v>0</v>
      </c>
      <c r="V127" s="574">
        <v>71.760000000000005</v>
      </c>
      <c r="W127" s="575">
        <f>ROUND(V127*$H127,2)</f>
        <v>3013.92</v>
      </c>
      <c r="X127" s="574"/>
      <c r="Y127" s="575">
        <f>ROUND(X127*$H127,2)</f>
        <v>0</v>
      </c>
      <c r="Z127" s="574"/>
      <c r="AA127" s="575">
        <f>ROUND(Z127*$H127,2)</f>
        <v>0</v>
      </c>
      <c r="AB127" s="409"/>
      <c r="AC127" s="410">
        <f>ROUND(AB127*$H127,2)</f>
        <v>0</v>
      </c>
      <c r="AD127" s="409"/>
      <c r="AE127" s="410">
        <f>ROUND(AD127*$H127,2)</f>
        <v>0</v>
      </c>
      <c r="AF127" s="409"/>
      <c r="AG127" s="410">
        <f>ROUND(AF127*$H127,2)</f>
        <v>0</v>
      </c>
      <c r="AH127" s="409"/>
      <c r="AI127" s="410">
        <f>ROUND(AH127*$H127,2)</f>
        <v>0</v>
      </c>
      <c r="AJ127" s="409"/>
      <c r="AK127" s="410">
        <f>ROUND(AJ127*$H127,2)</f>
        <v>0</v>
      </c>
      <c r="AL127" s="409"/>
      <c r="AM127" s="410">
        <f>ROUND(AL127*$H127,2)</f>
        <v>0</v>
      </c>
      <c r="AN127" s="409"/>
      <c r="AO127" s="410">
        <f>ROUND(AN127*$H127,2)</f>
        <v>0</v>
      </c>
      <c r="AP127" s="409"/>
      <c r="AQ127" s="410">
        <f>ROUND(AP127*$H127,2)</f>
        <v>0</v>
      </c>
      <c r="AR127" s="409">
        <f>SUM(J127,L127,N127,P127,R127,T127,V127,X127,Z127,AB127,AD127,AF127,AH127,AJ127,AL127,AN127,AP127)</f>
        <v>71.760000000000005</v>
      </c>
      <c r="AS127" s="410">
        <f>AR127*$H127</f>
        <v>3013.92</v>
      </c>
      <c r="AT127" s="409">
        <f>$G127-AR127</f>
        <v>0</v>
      </c>
      <c r="AU127" s="410">
        <f>AT127*$H127</f>
        <v>0</v>
      </c>
      <c r="AV127" s="478">
        <f>AU127/I127</f>
        <v>0</v>
      </c>
    </row>
    <row r="128" spans="1:52" s="1" customFormat="1" ht="52.2" hidden="1" customHeight="1" x14ac:dyDescent="0.2">
      <c r="A128"/>
      <c r="B128" s="430"/>
      <c r="C128" s="250" t="s">
        <v>88</v>
      </c>
      <c r="D128" s="259" t="s">
        <v>5</v>
      </c>
      <c r="E128" s="260" t="s">
        <v>271</v>
      </c>
      <c r="F128" s="67"/>
      <c r="G128" s="259" t="s">
        <v>5</v>
      </c>
      <c r="H128" s="261"/>
      <c r="I128" s="431"/>
      <c r="J128" s="411"/>
      <c r="K128" s="412"/>
      <c r="L128" s="411"/>
      <c r="M128" s="412"/>
      <c r="N128" s="411"/>
      <c r="O128" s="412"/>
      <c r="P128" s="411"/>
      <c r="Q128" s="412"/>
      <c r="R128" s="411"/>
      <c r="S128" s="412"/>
      <c r="T128" s="411"/>
      <c r="U128" s="412"/>
      <c r="V128" s="576"/>
      <c r="W128" s="577"/>
      <c r="X128" s="576"/>
      <c r="Y128" s="577"/>
      <c r="Z128" s="576"/>
      <c r="AA128" s="577"/>
      <c r="AB128" s="411"/>
      <c r="AC128" s="412"/>
      <c r="AD128" s="411"/>
      <c r="AE128" s="412"/>
      <c r="AF128" s="411"/>
      <c r="AG128" s="412"/>
      <c r="AH128" s="411"/>
      <c r="AI128" s="412"/>
      <c r="AJ128" s="411"/>
      <c r="AK128" s="412"/>
      <c r="AL128" s="411"/>
      <c r="AM128" s="412"/>
      <c r="AN128" s="411"/>
      <c r="AO128" s="412"/>
      <c r="AP128" s="411"/>
      <c r="AQ128" s="412"/>
      <c r="AR128" s="411"/>
      <c r="AS128" s="412"/>
      <c r="AT128" s="411"/>
      <c r="AU128" s="412"/>
      <c r="AV128" s="479"/>
      <c r="AW128" s="4"/>
      <c r="AX128" s="4"/>
      <c r="AY128" s="4"/>
      <c r="AZ128" s="4"/>
    </row>
    <row r="129" spans="1:52" s="1" customFormat="1" ht="52.2" hidden="1" customHeight="1" x14ac:dyDescent="0.2">
      <c r="A129"/>
      <c r="B129" s="428"/>
      <c r="C129" s="250" t="s">
        <v>88</v>
      </c>
      <c r="D129" s="253" t="s">
        <v>5</v>
      </c>
      <c r="E129" s="254" t="s">
        <v>272</v>
      </c>
      <c r="F129" s="63"/>
      <c r="G129" s="255">
        <v>71.760000000000005</v>
      </c>
      <c r="H129" s="256"/>
      <c r="I129" s="429"/>
      <c r="J129" s="407"/>
      <c r="K129" s="408"/>
      <c r="L129" s="407"/>
      <c r="M129" s="408"/>
      <c r="N129" s="407"/>
      <c r="O129" s="408"/>
      <c r="P129" s="407"/>
      <c r="Q129" s="408"/>
      <c r="R129" s="407"/>
      <c r="S129" s="408"/>
      <c r="T129" s="407"/>
      <c r="U129" s="408"/>
      <c r="V129" s="572"/>
      <c r="W129" s="573"/>
      <c r="X129" s="572"/>
      <c r="Y129" s="573"/>
      <c r="Z129" s="572"/>
      <c r="AA129" s="573"/>
      <c r="AB129" s="407"/>
      <c r="AC129" s="408"/>
      <c r="AD129" s="407"/>
      <c r="AE129" s="408"/>
      <c r="AF129" s="407"/>
      <c r="AG129" s="408"/>
      <c r="AH129" s="407"/>
      <c r="AI129" s="408"/>
      <c r="AJ129" s="407"/>
      <c r="AK129" s="408"/>
      <c r="AL129" s="407"/>
      <c r="AM129" s="408"/>
      <c r="AN129" s="407"/>
      <c r="AO129" s="408"/>
      <c r="AP129" s="407"/>
      <c r="AQ129" s="408"/>
      <c r="AR129" s="407"/>
      <c r="AS129" s="408"/>
      <c r="AT129" s="407"/>
      <c r="AU129" s="408"/>
      <c r="AV129" s="477"/>
    </row>
    <row r="130" spans="1:52" s="8" customFormat="1" ht="52.2" hidden="1" customHeight="1" x14ac:dyDescent="0.2">
      <c r="A130"/>
      <c r="B130" s="425" t="s">
        <v>273</v>
      </c>
      <c r="C130" s="192" t="s">
        <v>80</v>
      </c>
      <c r="D130" s="193" t="s">
        <v>274</v>
      </c>
      <c r="E130" s="194" t="s">
        <v>275</v>
      </c>
      <c r="F130" s="195" t="s">
        <v>98</v>
      </c>
      <c r="G130" s="196">
        <v>13.49</v>
      </c>
      <c r="H130" s="197">
        <v>3200</v>
      </c>
      <c r="I130" s="426">
        <f>ROUND(H130*G130,2)</f>
        <v>43168</v>
      </c>
      <c r="J130" s="409"/>
      <c r="K130" s="410">
        <f>ROUND(J130*$H130,2)</f>
        <v>0</v>
      </c>
      <c r="L130" s="409"/>
      <c r="M130" s="410">
        <f>ROUND(L130*$H130,2)</f>
        <v>0</v>
      </c>
      <c r="N130" s="409"/>
      <c r="O130" s="410">
        <f>ROUND(N130*$H130,2)</f>
        <v>0</v>
      </c>
      <c r="P130" s="409"/>
      <c r="Q130" s="410">
        <f>ROUND(P130*$H130,2)</f>
        <v>0</v>
      </c>
      <c r="R130" s="409"/>
      <c r="S130" s="410">
        <f>ROUND(R130*$H130,2)</f>
        <v>0</v>
      </c>
      <c r="T130" s="409"/>
      <c r="U130" s="410">
        <f>ROUND(T130*$H130,2)</f>
        <v>0</v>
      </c>
      <c r="V130" s="574"/>
      <c r="W130" s="575">
        <f>ROUND(V130*$H130,2)</f>
        <v>0</v>
      </c>
      <c r="X130" s="574">
        <f>G130</f>
        <v>13.49</v>
      </c>
      <c r="Y130" s="575">
        <f>ROUND(X130*$H130,2)</f>
        <v>43168</v>
      </c>
      <c r="Z130" s="574"/>
      <c r="AA130" s="575">
        <f>ROUND(Z130*$H130,2)</f>
        <v>0</v>
      </c>
      <c r="AB130" s="409"/>
      <c r="AC130" s="410">
        <f>ROUND(AB130*$H130,2)</f>
        <v>0</v>
      </c>
      <c r="AD130" s="409"/>
      <c r="AE130" s="410">
        <f>ROUND(AD130*$H130,2)</f>
        <v>0</v>
      </c>
      <c r="AF130" s="409"/>
      <c r="AG130" s="410">
        <f>ROUND(AF130*$H130,2)</f>
        <v>0</v>
      </c>
      <c r="AH130" s="409"/>
      <c r="AI130" s="410">
        <f>ROUND(AH130*$H130,2)</f>
        <v>0</v>
      </c>
      <c r="AJ130" s="409"/>
      <c r="AK130" s="410">
        <f>ROUND(AJ130*$H130,2)</f>
        <v>0</v>
      </c>
      <c r="AL130" s="409"/>
      <c r="AM130" s="410">
        <f>ROUND(AL130*$H130,2)</f>
        <v>0</v>
      </c>
      <c r="AN130" s="409"/>
      <c r="AO130" s="410">
        <f>ROUND(AN130*$H130,2)</f>
        <v>0</v>
      </c>
      <c r="AP130" s="409"/>
      <c r="AQ130" s="410">
        <f>ROUND(AP130*$H130,2)</f>
        <v>0</v>
      </c>
      <c r="AR130" s="409">
        <f>SUM(J130,L130,N130,P130,R130,T130,V130,X130,Z130,AB130,AD130,AF130,AH130,AJ130,AL130,AN130,AP130)</f>
        <v>13.49</v>
      </c>
      <c r="AS130" s="410">
        <f>AR130*$H130</f>
        <v>43168</v>
      </c>
      <c r="AT130" s="409">
        <f>$G130-AR130</f>
        <v>0</v>
      </c>
      <c r="AU130" s="410">
        <f>AT130*$H130</f>
        <v>0</v>
      </c>
      <c r="AV130" s="478">
        <f>AU130/I130</f>
        <v>0</v>
      </c>
    </row>
    <row r="131" spans="1:52" s="7" customFormat="1" ht="52.2" hidden="1" customHeight="1" x14ac:dyDescent="0.2">
      <c r="A131"/>
      <c r="B131" s="427"/>
      <c r="C131" s="250" t="s">
        <v>86</v>
      </c>
      <c r="D131" s="23"/>
      <c r="E131" s="251" t="s">
        <v>277</v>
      </c>
      <c r="F131" s="23"/>
      <c r="G131" s="23"/>
      <c r="H131" s="230"/>
      <c r="I131" s="420"/>
      <c r="J131" s="405"/>
      <c r="K131" s="406"/>
      <c r="L131" s="405"/>
      <c r="M131" s="406"/>
      <c r="N131" s="405"/>
      <c r="O131" s="406"/>
      <c r="P131" s="405"/>
      <c r="Q131" s="406"/>
      <c r="R131" s="405"/>
      <c r="S131" s="406"/>
      <c r="T131" s="405"/>
      <c r="U131" s="406"/>
      <c r="V131" s="570"/>
      <c r="W131" s="571"/>
      <c r="X131" s="570"/>
      <c r="Y131" s="571"/>
      <c r="Z131" s="570"/>
      <c r="AA131" s="571"/>
      <c r="AB131" s="405"/>
      <c r="AC131" s="406"/>
      <c r="AD131" s="405"/>
      <c r="AE131" s="406"/>
      <c r="AF131" s="405"/>
      <c r="AG131" s="406"/>
      <c r="AH131" s="405"/>
      <c r="AI131" s="406"/>
      <c r="AJ131" s="405"/>
      <c r="AK131" s="406"/>
      <c r="AL131" s="405"/>
      <c r="AM131" s="406"/>
      <c r="AN131" s="405"/>
      <c r="AO131" s="406"/>
      <c r="AP131" s="405"/>
      <c r="AQ131" s="406"/>
      <c r="AR131" s="405"/>
      <c r="AS131" s="406"/>
      <c r="AT131" s="405"/>
      <c r="AU131" s="406"/>
      <c r="AV131" s="476"/>
    </row>
    <row r="132" spans="1:52" s="6" customFormat="1" ht="52.2" hidden="1" customHeight="1" x14ac:dyDescent="0.2">
      <c r="A132"/>
      <c r="B132" s="430"/>
      <c r="C132" s="250" t="s">
        <v>88</v>
      </c>
      <c r="D132" s="259" t="s">
        <v>5</v>
      </c>
      <c r="E132" s="260" t="s">
        <v>254</v>
      </c>
      <c r="F132" s="67"/>
      <c r="G132" s="259" t="s">
        <v>5</v>
      </c>
      <c r="H132" s="261"/>
      <c r="I132" s="431"/>
      <c r="J132" s="411"/>
      <c r="K132" s="412"/>
      <c r="L132" s="411"/>
      <c r="M132" s="412"/>
      <c r="N132" s="411"/>
      <c r="O132" s="412"/>
      <c r="P132" s="411"/>
      <c r="Q132" s="412"/>
      <c r="R132" s="411"/>
      <c r="S132" s="412"/>
      <c r="T132" s="411"/>
      <c r="U132" s="412"/>
      <c r="V132" s="576"/>
      <c r="W132" s="577"/>
      <c r="X132" s="576"/>
      <c r="Y132" s="577"/>
      <c r="Z132" s="576"/>
      <c r="AA132" s="577"/>
      <c r="AB132" s="411"/>
      <c r="AC132" s="412"/>
      <c r="AD132" s="411"/>
      <c r="AE132" s="412"/>
      <c r="AF132" s="411"/>
      <c r="AG132" s="412"/>
      <c r="AH132" s="411"/>
      <c r="AI132" s="412"/>
      <c r="AJ132" s="411"/>
      <c r="AK132" s="412"/>
      <c r="AL132" s="411"/>
      <c r="AM132" s="412"/>
      <c r="AN132" s="411"/>
      <c r="AO132" s="412"/>
      <c r="AP132" s="411"/>
      <c r="AQ132" s="412"/>
      <c r="AR132" s="411"/>
      <c r="AS132" s="412"/>
      <c r="AT132" s="411"/>
      <c r="AU132" s="412"/>
      <c r="AV132" s="479"/>
    </row>
    <row r="133" spans="1:52" s="1" customFormat="1" ht="52.2" hidden="1" customHeight="1" thickBot="1" x14ac:dyDescent="0.25">
      <c r="A133"/>
      <c r="B133" s="428"/>
      <c r="C133" s="250" t="s">
        <v>88</v>
      </c>
      <c r="D133" s="253" t="s">
        <v>5</v>
      </c>
      <c r="E133" s="254" t="s">
        <v>278</v>
      </c>
      <c r="F133" s="63"/>
      <c r="G133" s="255">
        <v>13.49</v>
      </c>
      <c r="H133" s="256"/>
      <c r="I133" s="429"/>
      <c r="J133" s="407"/>
      <c r="K133" s="408"/>
      <c r="L133" s="407"/>
      <c r="M133" s="408"/>
      <c r="N133" s="407"/>
      <c r="O133" s="408"/>
      <c r="P133" s="407"/>
      <c r="Q133" s="408"/>
      <c r="R133" s="407"/>
      <c r="S133" s="408"/>
      <c r="T133" s="407"/>
      <c r="U133" s="408"/>
      <c r="V133" s="572"/>
      <c r="W133" s="573"/>
      <c r="X133" s="572"/>
      <c r="Y133" s="573"/>
      <c r="Z133" s="572"/>
      <c r="AA133" s="573"/>
      <c r="AB133" s="407"/>
      <c r="AC133" s="408"/>
      <c r="AD133" s="407"/>
      <c r="AE133" s="408"/>
      <c r="AF133" s="407"/>
      <c r="AG133" s="408"/>
      <c r="AH133" s="407"/>
      <c r="AI133" s="408"/>
      <c r="AJ133" s="407"/>
      <c r="AK133" s="408"/>
      <c r="AL133" s="407"/>
      <c r="AM133" s="408"/>
      <c r="AN133" s="407"/>
      <c r="AO133" s="408"/>
      <c r="AP133" s="407"/>
      <c r="AQ133" s="408"/>
      <c r="AR133" s="407"/>
      <c r="AS133" s="408"/>
      <c r="AT133" s="407"/>
      <c r="AU133" s="408"/>
      <c r="AV133" s="477"/>
      <c r="AW133" s="4"/>
      <c r="AX133" s="4"/>
      <c r="AY133" s="4"/>
      <c r="AZ133" s="4"/>
    </row>
    <row r="134" spans="1:52" s="8" customFormat="1" ht="52.2" hidden="1" customHeight="1" thickBot="1" x14ac:dyDescent="0.25">
      <c r="A134"/>
      <c r="B134" s="411"/>
      <c r="C134" s="222"/>
      <c r="D134" s="222"/>
      <c r="E134" s="222"/>
      <c r="F134" s="222"/>
      <c r="G134" s="222"/>
      <c r="H134" s="222"/>
      <c r="I134" s="412"/>
      <c r="J134" s="754" t="s">
        <v>2350</v>
      </c>
      <c r="K134" s="756"/>
      <c r="L134" s="754" t="s">
        <v>2350</v>
      </c>
      <c r="M134" s="756"/>
      <c r="N134" s="754" t="s">
        <v>2350</v>
      </c>
      <c r="O134" s="756"/>
      <c r="P134" s="754" t="s">
        <v>2350</v>
      </c>
      <c r="Q134" s="756"/>
      <c r="R134" s="754" t="s">
        <v>2350</v>
      </c>
      <c r="S134" s="756"/>
      <c r="T134" s="757" t="s">
        <v>2355</v>
      </c>
      <c r="U134" s="758"/>
      <c r="V134" s="759" t="s">
        <v>2356</v>
      </c>
      <c r="W134" s="760"/>
      <c r="X134" s="759" t="s">
        <v>2357</v>
      </c>
      <c r="Y134" s="760"/>
      <c r="Z134" s="759" t="s">
        <v>2358</v>
      </c>
      <c r="AA134" s="760"/>
      <c r="AB134" s="751" t="s">
        <v>2359</v>
      </c>
      <c r="AC134" s="753"/>
      <c r="AD134" s="757" t="s">
        <v>2360</v>
      </c>
      <c r="AE134" s="758"/>
      <c r="AF134" s="757" t="s">
        <v>2361</v>
      </c>
      <c r="AG134" s="758"/>
      <c r="AH134" s="757" t="s">
        <v>2362</v>
      </c>
      <c r="AI134" s="758"/>
      <c r="AJ134" s="757" t="s">
        <v>2363</v>
      </c>
      <c r="AK134" s="758"/>
      <c r="AL134" s="757" t="s">
        <v>2364</v>
      </c>
      <c r="AM134" s="758"/>
      <c r="AN134" s="757" t="s">
        <v>2365</v>
      </c>
      <c r="AO134" s="761"/>
      <c r="AP134" s="754" t="s">
        <v>2366</v>
      </c>
      <c r="AQ134" s="753"/>
      <c r="AR134" s="751" t="s">
        <v>2367</v>
      </c>
      <c r="AS134" s="753"/>
      <c r="AT134" s="751" t="s">
        <v>2368</v>
      </c>
      <c r="AU134" s="755"/>
      <c r="AV134" s="449" t="s">
        <v>2369</v>
      </c>
    </row>
    <row r="135" spans="1:52" s="7" customFormat="1" ht="52.2" hidden="1" customHeight="1" x14ac:dyDescent="0.2">
      <c r="A135"/>
      <c r="B135" s="407"/>
      <c r="C135" s="221"/>
      <c r="D135" s="221"/>
      <c r="E135" s="221"/>
      <c r="F135" s="221"/>
      <c r="G135" s="221"/>
      <c r="H135" s="221"/>
      <c r="I135" s="408"/>
      <c r="J135" s="397" t="s">
        <v>66</v>
      </c>
      <c r="K135" s="398" t="s">
        <v>2370</v>
      </c>
      <c r="L135" s="397" t="s">
        <v>66</v>
      </c>
      <c r="M135" s="398" t="s">
        <v>2370</v>
      </c>
      <c r="N135" s="397" t="s">
        <v>66</v>
      </c>
      <c r="O135" s="398" t="s">
        <v>2370</v>
      </c>
      <c r="P135" s="397" t="s">
        <v>66</v>
      </c>
      <c r="Q135" s="398" t="s">
        <v>2370</v>
      </c>
      <c r="R135" s="397" t="s">
        <v>66</v>
      </c>
      <c r="S135" s="398" t="s">
        <v>2370</v>
      </c>
      <c r="T135" s="397" t="s">
        <v>66</v>
      </c>
      <c r="U135" s="398" t="s">
        <v>2370</v>
      </c>
      <c r="V135" s="582" t="s">
        <v>66</v>
      </c>
      <c r="W135" s="583" t="s">
        <v>2370</v>
      </c>
      <c r="X135" s="582" t="s">
        <v>66</v>
      </c>
      <c r="Y135" s="583" t="s">
        <v>2370</v>
      </c>
      <c r="Z135" s="582" t="s">
        <v>66</v>
      </c>
      <c r="AA135" s="583" t="s">
        <v>2370</v>
      </c>
      <c r="AB135" s="397" t="s">
        <v>66</v>
      </c>
      <c r="AC135" s="398" t="s">
        <v>2370</v>
      </c>
      <c r="AD135" s="397" t="s">
        <v>66</v>
      </c>
      <c r="AE135" s="398" t="s">
        <v>2370</v>
      </c>
      <c r="AF135" s="397" t="s">
        <v>66</v>
      </c>
      <c r="AG135" s="398" t="s">
        <v>2370</v>
      </c>
      <c r="AH135" s="397" t="s">
        <v>66</v>
      </c>
      <c r="AI135" s="398" t="s">
        <v>2370</v>
      </c>
      <c r="AJ135" s="397" t="s">
        <v>66</v>
      </c>
      <c r="AK135" s="398" t="s">
        <v>2370</v>
      </c>
      <c r="AL135" s="397" t="s">
        <v>66</v>
      </c>
      <c r="AM135" s="398" t="s">
        <v>2370</v>
      </c>
      <c r="AN135" s="397" t="s">
        <v>66</v>
      </c>
      <c r="AO135" s="398" t="s">
        <v>2370</v>
      </c>
      <c r="AP135" s="397" t="s">
        <v>66</v>
      </c>
      <c r="AQ135" s="398" t="s">
        <v>2370</v>
      </c>
      <c r="AR135" s="397" t="s">
        <v>66</v>
      </c>
      <c r="AS135" s="398" t="s">
        <v>2370</v>
      </c>
      <c r="AT135" s="397" t="s">
        <v>66</v>
      </c>
      <c r="AU135" s="398" t="s">
        <v>2370</v>
      </c>
      <c r="AV135" s="482" t="s">
        <v>66</v>
      </c>
    </row>
    <row r="136" spans="1:52" s="7" customFormat="1" ht="52.2" hidden="1" customHeight="1" thickBot="1" x14ac:dyDescent="0.35">
      <c r="A136"/>
      <c r="B136" s="422"/>
      <c r="C136" s="243" t="s">
        <v>26</v>
      </c>
      <c r="D136" s="247" t="s">
        <v>34</v>
      </c>
      <c r="E136" s="247" t="s">
        <v>279</v>
      </c>
      <c r="F136" s="42"/>
      <c r="G136" s="42"/>
      <c r="H136" s="245"/>
      <c r="I136" s="424">
        <f>BH821</f>
        <v>2102415.71</v>
      </c>
      <c r="J136" s="401"/>
      <c r="K136" s="402">
        <f>K137+K143+K148+K152+K156+K158+K160+K167+K174+K183+K186</f>
        <v>0</v>
      </c>
      <c r="L136" s="401"/>
      <c r="M136" s="402">
        <f>M137+M143+M148+M152+M156+M158+M160+M167+M174+M183+M186</f>
        <v>0</v>
      </c>
      <c r="N136" s="401"/>
      <c r="O136" s="402">
        <f>O137+O143+O148+O152+O156+O158+O160+O167+O174+O183+O186</f>
        <v>0</v>
      </c>
      <c r="P136" s="401"/>
      <c r="Q136" s="402">
        <f>Q137+Q143+Q148+Q152+Q156+Q158+Q160+Q167+Q174+Q183+Q186</f>
        <v>0</v>
      </c>
      <c r="R136" s="401"/>
      <c r="S136" s="402">
        <f>S137+S143+S148+S152+S156+S158+S160+S167+S174+S183+S186</f>
        <v>0</v>
      </c>
      <c r="T136" s="401"/>
      <c r="U136" s="402">
        <f>U137+U143+U148+U152+U156+U158+U160+U167+U174+U183+U186</f>
        <v>0</v>
      </c>
      <c r="V136" s="566"/>
      <c r="W136" s="567">
        <f>W137+W143+W148+W152+W156+W158+W160+W167+W174+W183+W186</f>
        <v>0</v>
      </c>
      <c r="X136" s="566"/>
      <c r="Y136" s="567">
        <f>Y137+Y143+Y148+Y152+Y156+Y158+Y160+Y167+Y174+Y183+Y186</f>
        <v>657967.64</v>
      </c>
      <c r="Z136" s="566"/>
      <c r="AA136" s="567">
        <f>AA137+AA143+AA148+AA152+AA156+AA158+AA160+AA167+AA174+AA183+AA186</f>
        <v>1197310.1400000001</v>
      </c>
      <c r="AB136" s="401"/>
      <c r="AC136" s="402">
        <f>AC137+AC143+AC148+AC152+AC156+AC158+AC160+AC167+AC174+AC183+AC186</f>
        <v>148290.31000000003</v>
      </c>
      <c r="AD136" s="401"/>
      <c r="AE136" s="402">
        <f>AE137+AE143+AE148+AE152+AE156+AE158+AE160+AE167+AE174+AE183+AE186</f>
        <v>27183.810000000005</v>
      </c>
      <c r="AF136" s="401"/>
      <c r="AG136" s="402">
        <f>AG137+AG143+AG148+AG152+AG156+AG158+AG160+AG167+AG174+AG183+AG186</f>
        <v>0</v>
      </c>
      <c r="AH136" s="401"/>
      <c r="AI136" s="402">
        <f>AI137+AI143+AI148+AI152+AI156+AI158+AI160+AI167+AI174+AI183+AI186</f>
        <v>0</v>
      </c>
      <c r="AJ136" s="401"/>
      <c r="AK136" s="402">
        <f>AK137+AK143+AK148+AK152+AK156+AK158+AK160+AK167+AK174+AK183+AK186</f>
        <v>0</v>
      </c>
      <c r="AL136" s="401"/>
      <c r="AM136" s="402">
        <f>AM137+AM143+AM148+AM152+AM156+AM158+AM160+AM167+AM174+AM183+AM186</f>
        <v>0</v>
      </c>
      <c r="AN136" s="401"/>
      <c r="AO136" s="402">
        <f>AO137+AO143+AO148+AO152+AO156+AO158+AO160+AO167+AO174+AO183+AO186</f>
        <v>0</v>
      </c>
      <c r="AP136" s="401"/>
      <c r="AQ136" s="402">
        <f>AQ137+AQ143+AQ148+AQ152+AQ156+AQ158+AQ160+AQ167+AQ174+AQ183+AQ186</f>
        <v>0</v>
      </c>
      <c r="AR136" s="401"/>
      <c r="AS136" s="402">
        <f>AS137+AS143+AS148+AS152+AS156+AS158+AS160+AS167+AS174+AS183+AS186</f>
        <v>2030751.9039999999</v>
      </c>
      <c r="AT136" s="401"/>
      <c r="AU136" s="402">
        <f>AU137+AU143+AU148+AU152+AU156+AU158+AU160+AU167+AU174+AU183+AU186</f>
        <v>71663.813999999998</v>
      </c>
      <c r="AV136" s="475">
        <f>AU136/I136</f>
        <v>3.4086414812796464E-2</v>
      </c>
    </row>
    <row r="137" spans="1:52" s="10" customFormat="1" ht="52.2" customHeight="1" x14ac:dyDescent="0.2">
      <c r="A137"/>
      <c r="B137" s="425" t="s">
        <v>280</v>
      </c>
      <c r="C137" s="192" t="s">
        <v>80</v>
      </c>
      <c r="D137" s="193" t="s">
        <v>281</v>
      </c>
      <c r="E137" s="194" t="s">
        <v>282</v>
      </c>
      <c r="F137" s="195" t="s">
        <v>98</v>
      </c>
      <c r="G137" s="196">
        <v>37.020000000000003</v>
      </c>
      <c r="H137" s="197">
        <v>4078</v>
      </c>
      <c r="I137" s="426">
        <f>ROUND(H137*G137,2)</f>
        <v>150967.56</v>
      </c>
      <c r="J137" s="409"/>
      <c r="K137" s="410">
        <f>ROUND(J137*$H137,2)</f>
        <v>0</v>
      </c>
      <c r="L137" s="409"/>
      <c r="M137" s="410">
        <f>ROUND(L137*$H137,2)</f>
        <v>0</v>
      </c>
      <c r="N137" s="409"/>
      <c r="O137" s="410">
        <f>ROUND(N137*$H137,2)</f>
        <v>0</v>
      </c>
      <c r="P137" s="409"/>
      <c r="Q137" s="410">
        <f>ROUND(P137*$H137,2)</f>
        <v>0</v>
      </c>
      <c r="R137" s="409"/>
      <c r="S137" s="410">
        <f>ROUND(R137*$H137,2)</f>
        <v>0</v>
      </c>
      <c r="T137" s="409"/>
      <c r="U137" s="410">
        <f>ROUND(T137*$H137,2)</f>
        <v>0</v>
      </c>
      <c r="V137" s="574"/>
      <c r="W137" s="575">
        <f>ROUND(V137*$H137,2)</f>
        <v>0</v>
      </c>
      <c r="X137" s="574"/>
      <c r="Y137" s="575">
        <f>ROUND(X137*$H137,2)</f>
        <v>0</v>
      </c>
      <c r="Z137" s="574"/>
      <c r="AA137" s="575">
        <f>ROUND(Z137*$H137,2)</f>
        <v>0</v>
      </c>
      <c r="AB137" s="409">
        <v>33</v>
      </c>
      <c r="AC137" s="410">
        <f>ROUND(AB137*$H137,2)</f>
        <v>134574</v>
      </c>
      <c r="AD137" s="687">
        <v>4.0199999999999996</v>
      </c>
      <c r="AE137" s="547">
        <f>ROUND(AD137*$H137,2)</f>
        <v>16393.560000000001</v>
      </c>
      <c r="AF137" s="409"/>
      <c r="AG137" s="410">
        <f>ROUND(AF137*$H137,2)</f>
        <v>0</v>
      </c>
      <c r="AH137" s="409"/>
      <c r="AI137" s="410">
        <f>ROUND(AH137*$H137,2)</f>
        <v>0</v>
      </c>
      <c r="AJ137" s="409"/>
      <c r="AK137" s="410">
        <f>ROUND(AJ137*$H137,2)</f>
        <v>0</v>
      </c>
      <c r="AL137" s="409"/>
      <c r="AM137" s="410">
        <f>ROUND(AL137*$H137,2)</f>
        <v>0</v>
      </c>
      <c r="AN137" s="409"/>
      <c r="AO137" s="410">
        <f>ROUND(AN137*$H137,2)</f>
        <v>0</v>
      </c>
      <c r="AP137" s="409"/>
      <c r="AQ137" s="410">
        <f>ROUND(AP137*$H137,2)</f>
        <v>0</v>
      </c>
      <c r="AR137" s="409">
        <f>SUM(J137,L137,N137,P137,R137,T137,V137,X137,Z137,AB137,AD137,AF137,AH137,AJ137,AL137,AN137,AP137)</f>
        <v>37.019999999999996</v>
      </c>
      <c r="AS137" s="410">
        <f>AR137*$H137</f>
        <v>150967.56</v>
      </c>
      <c r="AT137" s="409">
        <f>$G137-AR137</f>
        <v>0</v>
      </c>
      <c r="AU137" s="410">
        <f>AT137*$H137</f>
        <v>0</v>
      </c>
      <c r="AV137" s="478">
        <f>AU137/I137</f>
        <v>0</v>
      </c>
    </row>
    <row r="138" spans="1:52" s="8" customFormat="1" ht="52.2" hidden="1" customHeight="1" x14ac:dyDescent="0.2">
      <c r="A138"/>
      <c r="B138" s="430"/>
      <c r="C138" s="250" t="s">
        <v>88</v>
      </c>
      <c r="D138" s="259" t="s">
        <v>5</v>
      </c>
      <c r="E138" s="260" t="s">
        <v>254</v>
      </c>
      <c r="F138" s="67"/>
      <c r="G138" s="259" t="s">
        <v>5</v>
      </c>
      <c r="H138" s="261"/>
      <c r="I138" s="431"/>
      <c r="J138" s="411"/>
      <c r="K138" s="412"/>
      <c r="L138" s="411"/>
      <c r="M138" s="412"/>
      <c r="N138" s="411"/>
      <c r="O138" s="412"/>
      <c r="P138" s="411"/>
      <c r="Q138" s="412"/>
      <c r="R138" s="411"/>
      <c r="S138" s="412"/>
      <c r="T138" s="411"/>
      <c r="U138" s="412"/>
      <c r="V138" s="576"/>
      <c r="W138" s="577"/>
      <c r="X138" s="576"/>
      <c r="Y138" s="577"/>
      <c r="Z138" s="576"/>
      <c r="AA138" s="577"/>
      <c r="AB138" s="411"/>
      <c r="AC138" s="412"/>
      <c r="AD138" s="411"/>
      <c r="AE138" s="412"/>
      <c r="AF138" s="411"/>
      <c r="AG138" s="412"/>
      <c r="AH138" s="411"/>
      <c r="AI138" s="412"/>
      <c r="AJ138" s="411"/>
      <c r="AK138" s="412"/>
      <c r="AL138" s="411"/>
      <c r="AM138" s="412"/>
      <c r="AN138" s="411"/>
      <c r="AO138" s="412"/>
      <c r="AP138" s="411"/>
      <c r="AQ138" s="412"/>
      <c r="AR138" s="411"/>
      <c r="AS138" s="412"/>
      <c r="AT138" s="411"/>
      <c r="AU138" s="412"/>
      <c r="AV138" s="479"/>
    </row>
    <row r="139" spans="1:52" s="1" customFormat="1" ht="52.2" hidden="1" customHeight="1" x14ac:dyDescent="0.2">
      <c r="A139"/>
      <c r="B139" s="428"/>
      <c r="C139" s="250" t="s">
        <v>88</v>
      </c>
      <c r="D139" s="253" t="s">
        <v>5</v>
      </c>
      <c r="E139" s="254" t="s">
        <v>284</v>
      </c>
      <c r="F139" s="63"/>
      <c r="G139" s="255">
        <v>38.81</v>
      </c>
      <c r="H139" s="256"/>
      <c r="I139" s="429"/>
      <c r="J139" s="407"/>
      <c r="K139" s="408"/>
      <c r="L139" s="407"/>
      <c r="M139" s="408"/>
      <c r="N139" s="407"/>
      <c r="O139" s="408"/>
      <c r="P139" s="407"/>
      <c r="Q139" s="408"/>
      <c r="R139" s="407"/>
      <c r="S139" s="408"/>
      <c r="T139" s="407"/>
      <c r="U139" s="408"/>
      <c r="V139" s="572"/>
      <c r="W139" s="573"/>
      <c r="X139" s="572"/>
      <c r="Y139" s="573"/>
      <c r="Z139" s="572"/>
      <c r="AA139" s="573"/>
      <c r="AB139" s="407"/>
      <c r="AC139" s="408"/>
      <c r="AD139" s="407"/>
      <c r="AE139" s="408"/>
      <c r="AF139" s="407"/>
      <c r="AG139" s="408"/>
      <c r="AH139" s="407"/>
      <c r="AI139" s="408"/>
      <c r="AJ139" s="407"/>
      <c r="AK139" s="408"/>
      <c r="AL139" s="407"/>
      <c r="AM139" s="408"/>
      <c r="AN139" s="407"/>
      <c r="AO139" s="408"/>
      <c r="AP139" s="407"/>
      <c r="AQ139" s="408"/>
      <c r="AR139" s="407"/>
      <c r="AS139" s="408"/>
      <c r="AT139" s="407"/>
      <c r="AU139" s="408"/>
      <c r="AV139" s="477"/>
      <c r="AW139" s="4"/>
      <c r="AX139" s="4"/>
      <c r="AY139" s="4"/>
      <c r="AZ139" s="4"/>
    </row>
    <row r="140" spans="1:52" s="8" customFormat="1" ht="52.2" hidden="1" customHeight="1" x14ac:dyDescent="0.2">
      <c r="A140"/>
      <c r="B140" s="428"/>
      <c r="C140" s="250" t="s">
        <v>88</v>
      </c>
      <c r="D140" s="253" t="s">
        <v>5</v>
      </c>
      <c r="E140" s="254" t="s">
        <v>285</v>
      </c>
      <c r="F140" s="63"/>
      <c r="G140" s="255">
        <v>-1.79</v>
      </c>
      <c r="H140" s="256"/>
      <c r="I140" s="429"/>
      <c r="J140" s="407"/>
      <c r="K140" s="408"/>
      <c r="L140" s="407"/>
      <c r="M140" s="408"/>
      <c r="N140" s="407"/>
      <c r="O140" s="408"/>
      <c r="P140" s="407"/>
      <c r="Q140" s="408"/>
      <c r="R140" s="407"/>
      <c r="S140" s="408"/>
      <c r="T140" s="407"/>
      <c r="U140" s="408"/>
      <c r="V140" s="572"/>
      <c r="W140" s="573"/>
      <c r="X140" s="572"/>
      <c r="Y140" s="573"/>
      <c r="Z140" s="572"/>
      <c r="AA140" s="573"/>
      <c r="AB140" s="407"/>
      <c r="AC140" s="408"/>
      <c r="AD140" s="407"/>
      <c r="AE140" s="408"/>
      <c r="AF140" s="407"/>
      <c r="AG140" s="408"/>
      <c r="AH140" s="407"/>
      <c r="AI140" s="408"/>
      <c r="AJ140" s="407"/>
      <c r="AK140" s="408"/>
      <c r="AL140" s="407"/>
      <c r="AM140" s="408"/>
      <c r="AN140" s="407"/>
      <c r="AO140" s="408"/>
      <c r="AP140" s="407"/>
      <c r="AQ140" s="408"/>
      <c r="AR140" s="407"/>
      <c r="AS140" s="408"/>
      <c r="AT140" s="407"/>
      <c r="AU140" s="408"/>
      <c r="AV140" s="477"/>
    </row>
    <row r="141" spans="1:52" s="7" customFormat="1" ht="52.2" hidden="1" customHeight="1" x14ac:dyDescent="0.2">
      <c r="A141"/>
      <c r="B141" s="434"/>
      <c r="C141" s="250" t="s">
        <v>88</v>
      </c>
      <c r="D141" s="270" t="s">
        <v>5</v>
      </c>
      <c r="E141" s="271" t="s">
        <v>112</v>
      </c>
      <c r="F141" s="75"/>
      <c r="G141" s="272">
        <v>37.020000000000003</v>
      </c>
      <c r="H141" s="273"/>
      <c r="I141" s="435"/>
      <c r="J141" s="415"/>
      <c r="K141" s="416"/>
      <c r="L141" s="415"/>
      <c r="M141" s="416"/>
      <c r="N141" s="415"/>
      <c r="O141" s="416"/>
      <c r="P141" s="415"/>
      <c r="Q141" s="416"/>
      <c r="R141" s="415"/>
      <c r="S141" s="416"/>
      <c r="T141" s="415"/>
      <c r="U141" s="416"/>
      <c r="V141" s="580"/>
      <c r="W141" s="581"/>
      <c r="X141" s="580"/>
      <c r="Y141" s="581"/>
      <c r="Z141" s="580"/>
      <c r="AA141" s="581"/>
      <c r="AB141" s="415"/>
      <c r="AC141" s="416"/>
      <c r="AD141" s="415"/>
      <c r="AE141" s="416"/>
      <c r="AF141" s="415"/>
      <c r="AG141" s="416"/>
      <c r="AH141" s="415"/>
      <c r="AI141" s="416"/>
      <c r="AJ141" s="415"/>
      <c r="AK141" s="416"/>
      <c r="AL141" s="415"/>
      <c r="AM141" s="416"/>
      <c r="AN141" s="415"/>
      <c r="AO141" s="416"/>
      <c r="AP141" s="415"/>
      <c r="AQ141" s="416"/>
      <c r="AR141" s="415"/>
      <c r="AS141" s="416"/>
      <c r="AT141" s="415"/>
      <c r="AU141" s="416"/>
      <c r="AV141" s="481"/>
    </row>
    <row r="142" spans="1:52" s="7" customFormat="1" ht="52.2" hidden="1" customHeight="1" x14ac:dyDescent="0.2">
      <c r="A142"/>
      <c r="B142" s="430"/>
      <c r="C142" s="250" t="s">
        <v>88</v>
      </c>
      <c r="D142" s="259" t="s">
        <v>5</v>
      </c>
      <c r="E142" s="260" t="s">
        <v>286</v>
      </c>
      <c r="F142" s="67"/>
      <c r="G142" s="259" t="s">
        <v>5</v>
      </c>
      <c r="H142" s="261"/>
      <c r="I142" s="431"/>
      <c r="J142" s="411"/>
      <c r="K142" s="412"/>
      <c r="L142" s="411"/>
      <c r="M142" s="412"/>
      <c r="N142" s="411"/>
      <c r="O142" s="412"/>
      <c r="P142" s="411"/>
      <c r="Q142" s="412"/>
      <c r="R142" s="411"/>
      <c r="S142" s="412"/>
      <c r="T142" s="411"/>
      <c r="U142" s="412"/>
      <c r="V142" s="576"/>
      <c r="W142" s="577"/>
      <c r="X142" s="576"/>
      <c r="Y142" s="577"/>
      <c r="Z142" s="576"/>
      <c r="AA142" s="577"/>
      <c r="AB142" s="411"/>
      <c r="AC142" s="412"/>
      <c r="AD142" s="411"/>
      <c r="AE142" s="412"/>
      <c r="AF142" s="411"/>
      <c r="AG142" s="412"/>
      <c r="AH142" s="411"/>
      <c r="AI142" s="412"/>
      <c r="AJ142" s="411"/>
      <c r="AK142" s="412"/>
      <c r="AL142" s="411"/>
      <c r="AM142" s="412"/>
      <c r="AN142" s="411"/>
      <c r="AO142" s="412"/>
      <c r="AP142" s="411"/>
      <c r="AQ142" s="412"/>
      <c r="AR142" s="411"/>
      <c r="AS142" s="412"/>
      <c r="AT142" s="411"/>
      <c r="AU142" s="412"/>
      <c r="AV142" s="479"/>
    </row>
    <row r="143" spans="1:52" s="10" customFormat="1" ht="52.2" customHeight="1" x14ac:dyDescent="0.2">
      <c r="A143"/>
      <c r="B143" s="425" t="s">
        <v>287</v>
      </c>
      <c r="C143" s="192" t="s">
        <v>80</v>
      </c>
      <c r="D143" s="193" t="s">
        <v>288</v>
      </c>
      <c r="E143" s="194" t="s">
        <v>289</v>
      </c>
      <c r="F143" s="195" t="s">
        <v>133</v>
      </c>
      <c r="G143" s="196">
        <v>40.409999999999997</v>
      </c>
      <c r="H143" s="197">
        <v>486.2</v>
      </c>
      <c r="I143" s="426">
        <f>ROUND(H143*G143,2)</f>
        <v>19647.34</v>
      </c>
      <c r="J143" s="409"/>
      <c r="K143" s="410">
        <f>ROUND(J143*$H143,2)</f>
        <v>0</v>
      </c>
      <c r="L143" s="409"/>
      <c r="M143" s="410">
        <f>ROUND(L143*$H143,2)</f>
        <v>0</v>
      </c>
      <c r="N143" s="409"/>
      <c r="O143" s="410">
        <f>ROUND(N143*$H143,2)</f>
        <v>0</v>
      </c>
      <c r="P143" s="409"/>
      <c r="Q143" s="410">
        <f>ROUND(P143*$H143,2)</f>
        <v>0</v>
      </c>
      <c r="R143" s="409"/>
      <c r="S143" s="410">
        <f>ROUND(R143*$H143,2)</f>
        <v>0</v>
      </c>
      <c r="T143" s="409"/>
      <c r="U143" s="410">
        <f>ROUND(T143*$H143,2)</f>
        <v>0</v>
      </c>
      <c r="V143" s="574"/>
      <c r="W143" s="575">
        <f>ROUND(V143*$H143,2)</f>
        <v>0</v>
      </c>
      <c r="X143" s="574"/>
      <c r="Y143" s="575">
        <f>ROUND(X143*$H143,2)</f>
        <v>0</v>
      </c>
      <c r="Z143" s="574"/>
      <c r="AA143" s="575">
        <f>ROUND(Z143*$H143,2)</f>
        <v>0</v>
      </c>
      <c r="AB143" s="409">
        <v>20.2</v>
      </c>
      <c r="AC143" s="410">
        <f>ROUND(AB143*$H143,2)</f>
        <v>9821.24</v>
      </c>
      <c r="AD143" s="687">
        <v>20.21</v>
      </c>
      <c r="AE143" s="547">
        <f>ROUND(AD143*$H143,2)</f>
        <v>9826.1</v>
      </c>
      <c r="AF143" s="409"/>
      <c r="AG143" s="410">
        <f>ROUND(AF143*$H143,2)</f>
        <v>0</v>
      </c>
      <c r="AH143" s="409"/>
      <c r="AI143" s="410">
        <f>ROUND(AH143*$H143,2)</f>
        <v>0</v>
      </c>
      <c r="AJ143" s="409"/>
      <c r="AK143" s="410">
        <f>ROUND(AJ143*$H143,2)</f>
        <v>0</v>
      </c>
      <c r="AL143" s="409"/>
      <c r="AM143" s="410">
        <f>ROUND(AL143*$H143,2)</f>
        <v>0</v>
      </c>
      <c r="AN143" s="409"/>
      <c r="AO143" s="410">
        <f>ROUND(AN143*$H143,2)</f>
        <v>0</v>
      </c>
      <c r="AP143" s="409"/>
      <c r="AQ143" s="410">
        <f>ROUND(AP143*$H143,2)</f>
        <v>0</v>
      </c>
      <c r="AR143" s="409">
        <f>SUM(J143,L143,N143,P143,R143,T143,V143,X143,Z143,AB143,AD143,AF143,AH143,AJ143,AL143,AN143,AP143)</f>
        <v>40.409999999999997</v>
      </c>
      <c r="AS143" s="410">
        <f>AR143*$H143</f>
        <v>19647.341999999997</v>
      </c>
      <c r="AT143" s="409">
        <f>$G143-AR143</f>
        <v>0</v>
      </c>
      <c r="AU143" s="410">
        <f>AT143*$H143</f>
        <v>0</v>
      </c>
      <c r="AV143" s="478">
        <f>AU143/I143</f>
        <v>0</v>
      </c>
    </row>
    <row r="144" spans="1:52" s="1" customFormat="1" ht="52.2" hidden="1" customHeight="1" x14ac:dyDescent="0.2">
      <c r="A144"/>
      <c r="B144" s="430"/>
      <c r="C144" s="250" t="s">
        <v>88</v>
      </c>
      <c r="D144" s="259" t="s">
        <v>5</v>
      </c>
      <c r="E144" s="260" t="s">
        <v>254</v>
      </c>
      <c r="F144" s="67"/>
      <c r="G144" s="259" t="s">
        <v>5</v>
      </c>
      <c r="H144" s="261"/>
      <c r="I144" s="431"/>
      <c r="J144" s="411"/>
      <c r="K144" s="412"/>
      <c r="L144" s="411"/>
      <c r="M144" s="412"/>
      <c r="N144" s="411"/>
      <c r="O144" s="412"/>
      <c r="P144" s="411"/>
      <c r="Q144" s="412"/>
      <c r="R144" s="411"/>
      <c r="S144" s="412"/>
      <c r="T144" s="411"/>
      <c r="U144" s="412"/>
      <c r="V144" s="576"/>
      <c r="W144" s="577"/>
      <c r="X144" s="576"/>
      <c r="Y144" s="577"/>
      <c r="Z144" s="576"/>
      <c r="AA144" s="577"/>
      <c r="AB144" s="411"/>
      <c r="AC144" s="412"/>
      <c r="AD144" s="411"/>
      <c r="AE144" s="412"/>
      <c r="AF144" s="411"/>
      <c r="AG144" s="412"/>
      <c r="AH144" s="411"/>
      <c r="AI144" s="412"/>
      <c r="AJ144" s="411"/>
      <c r="AK144" s="412"/>
      <c r="AL144" s="411"/>
      <c r="AM144" s="412"/>
      <c r="AN144" s="411"/>
      <c r="AO144" s="412"/>
      <c r="AP144" s="411"/>
      <c r="AQ144" s="412"/>
      <c r="AR144" s="411"/>
      <c r="AS144" s="412"/>
      <c r="AT144" s="411"/>
      <c r="AU144" s="412"/>
      <c r="AV144" s="479"/>
      <c r="AW144" s="4"/>
      <c r="AX144" s="4"/>
      <c r="AY144" s="4"/>
      <c r="AZ144" s="4"/>
    </row>
    <row r="145" spans="1:52" s="1" customFormat="1" ht="52.2" hidden="1" customHeight="1" x14ac:dyDescent="0.2">
      <c r="A145"/>
      <c r="B145" s="428"/>
      <c r="C145" s="250" t="s">
        <v>88</v>
      </c>
      <c r="D145" s="253" t="s">
        <v>5</v>
      </c>
      <c r="E145" s="254" t="s">
        <v>291</v>
      </c>
      <c r="F145" s="63"/>
      <c r="G145" s="255">
        <v>45.01</v>
      </c>
      <c r="H145" s="256"/>
      <c r="I145" s="429"/>
      <c r="J145" s="407"/>
      <c r="K145" s="408"/>
      <c r="L145" s="407"/>
      <c r="M145" s="408"/>
      <c r="N145" s="407"/>
      <c r="O145" s="408"/>
      <c r="P145" s="407"/>
      <c r="Q145" s="408"/>
      <c r="R145" s="407"/>
      <c r="S145" s="408"/>
      <c r="T145" s="407"/>
      <c r="U145" s="408"/>
      <c r="V145" s="572"/>
      <c r="W145" s="573"/>
      <c r="X145" s="572"/>
      <c r="Y145" s="573"/>
      <c r="Z145" s="572"/>
      <c r="AA145" s="573"/>
      <c r="AB145" s="407"/>
      <c r="AC145" s="408"/>
      <c r="AD145" s="407"/>
      <c r="AE145" s="408"/>
      <c r="AF145" s="407"/>
      <c r="AG145" s="408"/>
      <c r="AH145" s="407"/>
      <c r="AI145" s="408"/>
      <c r="AJ145" s="407"/>
      <c r="AK145" s="408"/>
      <c r="AL145" s="407"/>
      <c r="AM145" s="408"/>
      <c r="AN145" s="407"/>
      <c r="AO145" s="408"/>
      <c r="AP145" s="407"/>
      <c r="AQ145" s="408"/>
      <c r="AR145" s="407"/>
      <c r="AS145" s="408"/>
      <c r="AT145" s="407"/>
      <c r="AU145" s="408"/>
      <c r="AV145" s="477"/>
    </row>
    <row r="146" spans="1:52" s="8" customFormat="1" ht="52.2" hidden="1" customHeight="1" x14ac:dyDescent="0.2">
      <c r="A146"/>
      <c r="B146" s="428"/>
      <c r="C146" s="250" t="s">
        <v>88</v>
      </c>
      <c r="D146" s="253" t="s">
        <v>5</v>
      </c>
      <c r="E146" s="254" t="s">
        <v>292</v>
      </c>
      <c r="F146" s="63"/>
      <c r="G146" s="255">
        <v>-4.5999999999999996</v>
      </c>
      <c r="H146" s="256"/>
      <c r="I146" s="429"/>
      <c r="J146" s="407"/>
      <c r="K146" s="408"/>
      <c r="L146" s="407"/>
      <c r="M146" s="408"/>
      <c r="N146" s="407"/>
      <c r="O146" s="408"/>
      <c r="P146" s="407"/>
      <c r="Q146" s="408"/>
      <c r="R146" s="407"/>
      <c r="S146" s="408"/>
      <c r="T146" s="407"/>
      <c r="U146" s="408"/>
      <c r="V146" s="572"/>
      <c r="W146" s="573"/>
      <c r="X146" s="572"/>
      <c r="Y146" s="573"/>
      <c r="Z146" s="572"/>
      <c r="AA146" s="573"/>
      <c r="AB146" s="407"/>
      <c r="AC146" s="408"/>
      <c r="AD146" s="407"/>
      <c r="AE146" s="408"/>
      <c r="AF146" s="407"/>
      <c r="AG146" s="408"/>
      <c r="AH146" s="407"/>
      <c r="AI146" s="408"/>
      <c r="AJ146" s="407"/>
      <c r="AK146" s="408"/>
      <c r="AL146" s="407"/>
      <c r="AM146" s="408"/>
      <c r="AN146" s="407"/>
      <c r="AO146" s="408"/>
      <c r="AP146" s="407"/>
      <c r="AQ146" s="408"/>
      <c r="AR146" s="407"/>
      <c r="AS146" s="408"/>
      <c r="AT146" s="407"/>
      <c r="AU146" s="408"/>
      <c r="AV146" s="477"/>
    </row>
    <row r="147" spans="1:52" s="7" customFormat="1" ht="52.2" hidden="1" customHeight="1" x14ac:dyDescent="0.2">
      <c r="A147"/>
      <c r="B147" s="434"/>
      <c r="C147" s="250" t="s">
        <v>88</v>
      </c>
      <c r="D147" s="270" t="s">
        <v>5</v>
      </c>
      <c r="E147" s="271" t="s">
        <v>112</v>
      </c>
      <c r="F147" s="75"/>
      <c r="G147" s="272">
        <v>40.409999999999997</v>
      </c>
      <c r="H147" s="273"/>
      <c r="I147" s="435"/>
      <c r="J147" s="415"/>
      <c r="K147" s="416"/>
      <c r="L147" s="415"/>
      <c r="M147" s="416"/>
      <c r="N147" s="415"/>
      <c r="O147" s="416"/>
      <c r="P147" s="415"/>
      <c r="Q147" s="416"/>
      <c r="R147" s="415"/>
      <c r="S147" s="416"/>
      <c r="T147" s="415"/>
      <c r="U147" s="416"/>
      <c r="V147" s="580"/>
      <c r="W147" s="581"/>
      <c r="X147" s="580"/>
      <c r="Y147" s="581"/>
      <c r="Z147" s="580"/>
      <c r="AA147" s="581"/>
      <c r="AB147" s="415"/>
      <c r="AC147" s="416"/>
      <c r="AD147" s="415"/>
      <c r="AE147" s="416"/>
      <c r="AF147" s="415"/>
      <c r="AG147" s="416"/>
      <c r="AH147" s="415"/>
      <c r="AI147" s="416"/>
      <c r="AJ147" s="415"/>
      <c r="AK147" s="416"/>
      <c r="AL147" s="415"/>
      <c r="AM147" s="416"/>
      <c r="AN147" s="415"/>
      <c r="AO147" s="416"/>
      <c r="AP147" s="415"/>
      <c r="AQ147" s="416"/>
      <c r="AR147" s="415"/>
      <c r="AS147" s="416"/>
      <c r="AT147" s="415"/>
      <c r="AU147" s="416"/>
      <c r="AV147" s="481"/>
    </row>
    <row r="148" spans="1:52" s="1" customFormat="1" ht="52.2" customHeight="1" x14ac:dyDescent="0.2">
      <c r="A148"/>
      <c r="B148" s="425" t="s">
        <v>293</v>
      </c>
      <c r="C148" s="192" t="s">
        <v>80</v>
      </c>
      <c r="D148" s="193" t="s">
        <v>294</v>
      </c>
      <c r="E148" s="194" t="s">
        <v>295</v>
      </c>
      <c r="F148" s="195" t="s">
        <v>220</v>
      </c>
      <c r="G148" s="196">
        <v>13.64</v>
      </c>
      <c r="H148" s="197">
        <v>96.8</v>
      </c>
      <c r="I148" s="426">
        <f>ROUND(H148*G148,2)</f>
        <v>1320.35</v>
      </c>
      <c r="J148" s="409"/>
      <c r="K148" s="410">
        <f>ROUND(J148*$H148,2)</f>
        <v>0</v>
      </c>
      <c r="L148" s="409"/>
      <c r="M148" s="410">
        <f>ROUND(L148*$H148,2)</f>
        <v>0</v>
      </c>
      <c r="N148" s="409"/>
      <c r="O148" s="410">
        <f>ROUND(N148*$H148,2)</f>
        <v>0</v>
      </c>
      <c r="P148" s="409"/>
      <c r="Q148" s="410">
        <f>ROUND(P148*$H148,2)</f>
        <v>0</v>
      </c>
      <c r="R148" s="409"/>
      <c r="S148" s="410">
        <f>ROUND(R148*$H148,2)</f>
        <v>0</v>
      </c>
      <c r="T148" s="409"/>
      <c r="U148" s="410">
        <f>ROUND(T148*$H148,2)</f>
        <v>0</v>
      </c>
      <c r="V148" s="574"/>
      <c r="W148" s="575">
        <f>ROUND(V148*$H148,2)</f>
        <v>0</v>
      </c>
      <c r="X148" s="574"/>
      <c r="Y148" s="575">
        <f>ROUND(X148*$H148,2)</f>
        <v>0</v>
      </c>
      <c r="Z148" s="574"/>
      <c r="AA148" s="575">
        <f>ROUND(Z148*$H148,2)</f>
        <v>0</v>
      </c>
      <c r="AB148" s="409">
        <v>6.5</v>
      </c>
      <c r="AC148" s="410">
        <f>ROUND(AB148*$H148,2)</f>
        <v>629.20000000000005</v>
      </c>
      <c r="AD148" s="687">
        <v>7.14</v>
      </c>
      <c r="AE148" s="547">
        <f>ROUND(AD148*$H148,2)</f>
        <v>691.15</v>
      </c>
      <c r="AF148" s="409"/>
      <c r="AG148" s="410">
        <f>ROUND(AF148*$H148,2)</f>
        <v>0</v>
      </c>
      <c r="AH148" s="409"/>
      <c r="AI148" s="410">
        <f>ROUND(AH148*$H148,2)</f>
        <v>0</v>
      </c>
      <c r="AJ148" s="409"/>
      <c r="AK148" s="410">
        <f>ROUND(AJ148*$H148,2)</f>
        <v>0</v>
      </c>
      <c r="AL148" s="409"/>
      <c r="AM148" s="410">
        <f>ROUND(AL148*$H148,2)</f>
        <v>0</v>
      </c>
      <c r="AN148" s="409"/>
      <c r="AO148" s="410">
        <f>ROUND(AN148*$H148,2)</f>
        <v>0</v>
      </c>
      <c r="AP148" s="409"/>
      <c r="AQ148" s="410">
        <f>ROUND(AP148*$H148,2)</f>
        <v>0</v>
      </c>
      <c r="AR148" s="409">
        <f>SUM(J148,L148,N148,P148,R148,T148,V148,X148,Z148,AB148,AD148,AF148,AH148,AJ148,AL148,AN148,AP148)</f>
        <v>13.64</v>
      </c>
      <c r="AS148" s="410">
        <f>AR148*$H148</f>
        <v>1320.3520000000001</v>
      </c>
      <c r="AT148" s="409">
        <f>$G148-AR148</f>
        <v>0</v>
      </c>
      <c r="AU148" s="410">
        <f>AT148*$H148</f>
        <v>0</v>
      </c>
      <c r="AV148" s="478">
        <f>AU148/I148</f>
        <v>0</v>
      </c>
      <c r="AW148" s="4"/>
      <c r="AX148" s="4"/>
      <c r="AY148" s="4"/>
      <c r="AZ148" s="4"/>
    </row>
    <row r="149" spans="1:52" s="1" customFormat="1" ht="52.2" hidden="1" customHeight="1" x14ac:dyDescent="0.2">
      <c r="A149"/>
      <c r="B149" s="427"/>
      <c r="C149" s="250" t="s">
        <v>86</v>
      </c>
      <c r="D149" s="23"/>
      <c r="E149" s="251" t="s">
        <v>297</v>
      </c>
      <c r="F149" s="23"/>
      <c r="G149" s="23"/>
      <c r="H149" s="230"/>
      <c r="I149" s="420"/>
      <c r="J149" s="405"/>
      <c r="K149" s="406"/>
      <c r="L149" s="405"/>
      <c r="M149" s="406"/>
      <c r="N149" s="405"/>
      <c r="O149" s="406"/>
      <c r="P149" s="405"/>
      <c r="Q149" s="406"/>
      <c r="R149" s="405"/>
      <c r="S149" s="406"/>
      <c r="T149" s="405"/>
      <c r="U149" s="406"/>
      <c r="V149" s="570"/>
      <c r="W149" s="571"/>
      <c r="X149" s="570"/>
      <c r="Y149" s="571"/>
      <c r="Z149" s="570"/>
      <c r="AA149" s="571"/>
      <c r="AB149" s="405"/>
      <c r="AC149" s="406"/>
      <c r="AD149" s="405"/>
      <c r="AE149" s="406"/>
      <c r="AF149" s="405"/>
      <c r="AG149" s="406"/>
      <c r="AH149" s="405"/>
      <c r="AI149" s="406"/>
      <c r="AJ149" s="405"/>
      <c r="AK149" s="406"/>
      <c r="AL149" s="405"/>
      <c r="AM149" s="406"/>
      <c r="AN149" s="405"/>
      <c r="AO149" s="406"/>
      <c r="AP149" s="405"/>
      <c r="AQ149" s="406"/>
      <c r="AR149" s="405"/>
      <c r="AS149" s="406"/>
      <c r="AT149" s="405"/>
      <c r="AU149" s="406"/>
      <c r="AV149" s="476"/>
    </row>
    <row r="150" spans="1:52" s="8" customFormat="1" ht="52.2" hidden="1" customHeight="1" x14ac:dyDescent="0.2">
      <c r="A150"/>
      <c r="B150" s="430"/>
      <c r="C150" s="250" t="s">
        <v>88</v>
      </c>
      <c r="D150" s="259" t="s">
        <v>5</v>
      </c>
      <c r="E150" s="260" t="s">
        <v>254</v>
      </c>
      <c r="F150" s="67"/>
      <c r="G150" s="259" t="s">
        <v>5</v>
      </c>
      <c r="H150" s="261"/>
      <c r="I150" s="431"/>
      <c r="J150" s="411"/>
      <c r="K150" s="412"/>
      <c r="L150" s="411"/>
      <c r="M150" s="412"/>
      <c r="N150" s="411"/>
      <c r="O150" s="412"/>
      <c r="P150" s="411"/>
      <c r="Q150" s="412"/>
      <c r="R150" s="411"/>
      <c r="S150" s="412"/>
      <c r="T150" s="411"/>
      <c r="U150" s="412"/>
      <c r="V150" s="576"/>
      <c r="W150" s="577"/>
      <c r="X150" s="576"/>
      <c r="Y150" s="577"/>
      <c r="Z150" s="576"/>
      <c r="AA150" s="577"/>
      <c r="AB150" s="411"/>
      <c r="AC150" s="412"/>
      <c r="AD150" s="411"/>
      <c r="AE150" s="412"/>
      <c r="AF150" s="411"/>
      <c r="AG150" s="412"/>
      <c r="AH150" s="411"/>
      <c r="AI150" s="412"/>
      <c r="AJ150" s="411"/>
      <c r="AK150" s="412"/>
      <c r="AL150" s="411"/>
      <c r="AM150" s="412"/>
      <c r="AN150" s="411"/>
      <c r="AO150" s="412"/>
      <c r="AP150" s="411"/>
      <c r="AQ150" s="412"/>
      <c r="AR150" s="411"/>
      <c r="AS150" s="412"/>
      <c r="AT150" s="411"/>
      <c r="AU150" s="412"/>
      <c r="AV150" s="479"/>
    </row>
    <row r="151" spans="1:52" s="7" customFormat="1" ht="52.2" hidden="1" customHeight="1" x14ac:dyDescent="0.2">
      <c r="A151"/>
      <c r="B151" s="428"/>
      <c r="C151" s="250" t="s">
        <v>88</v>
      </c>
      <c r="D151" s="253" t="s">
        <v>5</v>
      </c>
      <c r="E151" s="254" t="s">
        <v>298</v>
      </c>
      <c r="F151" s="63"/>
      <c r="G151" s="255">
        <v>13.64</v>
      </c>
      <c r="H151" s="256"/>
      <c r="I151" s="429"/>
      <c r="J151" s="407"/>
      <c r="K151" s="408"/>
      <c r="L151" s="407"/>
      <c r="M151" s="408"/>
      <c r="N151" s="407"/>
      <c r="O151" s="408"/>
      <c r="P151" s="407"/>
      <c r="Q151" s="408"/>
      <c r="R151" s="407"/>
      <c r="S151" s="408"/>
      <c r="T151" s="407"/>
      <c r="U151" s="408"/>
      <c r="V151" s="572"/>
      <c r="W151" s="573"/>
      <c r="X151" s="572"/>
      <c r="Y151" s="573"/>
      <c r="Z151" s="572"/>
      <c r="AA151" s="573"/>
      <c r="AB151" s="407"/>
      <c r="AC151" s="408"/>
      <c r="AD151" s="407"/>
      <c r="AE151" s="408"/>
      <c r="AF151" s="407"/>
      <c r="AG151" s="408"/>
      <c r="AH151" s="407"/>
      <c r="AI151" s="408"/>
      <c r="AJ151" s="407"/>
      <c r="AK151" s="408"/>
      <c r="AL151" s="407"/>
      <c r="AM151" s="408"/>
      <c r="AN151" s="407"/>
      <c r="AO151" s="408"/>
      <c r="AP151" s="407"/>
      <c r="AQ151" s="408"/>
      <c r="AR151" s="407"/>
      <c r="AS151" s="408"/>
      <c r="AT151" s="407"/>
      <c r="AU151" s="408"/>
      <c r="AV151" s="477"/>
    </row>
    <row r="152" spans="1:52" s="1" customFormat="1" ht="52.2" hidden="1" customHeight="1" x14ac:dyDescent="0.2">
      <c r="A152"/>
      <c r="B152" s="425" t="s">
        <v>299</v>
      </c>
      <c r="C152" s="192" t="s">
        <v>80</v>
      </c>
      <c r="D152" s="193" t="s">
        <v>300</v>
      </c>
      <c r="E152" s="194" t="s">
        <v>301</v>
      </c>
      <c r="F152" s="195" t="s">
        <v>220</v>
      </c>
      <c r="G152" s="196">
        <v>6.6</v>
      </c>
      <c r="H152" s="197">
        <v>452.8</v>
      </c>
      <c r="I152" s="426">
        <f>ROUND(H152*G152,2)</f>
        <v>2988.48</v>
      </c>
      <c r="J152" s="409"/>
      <c r="K152" s="410">
        <f>ROUND(J152*$H152,2)</f>
        <v>0</v>
      </c>
      <c r="L152" s="409"/>
      <c r="M152" s="410">
        <f>ROUND(L152*$H152,2)</f>
        <v>0</v>
      </c>
      <c r="N152" s="409"/>
      <c r="O152" s="410">
        <f>ROUND(N152*$H152,2)</f>
        <v>0</v>
      </c>
      <c r="P152" s="409"/>
      <c r="Q152" s="410">
        <f>ROUND(P152*$H152,2)</f>
        <v>0</v>
      </c>
      <c r="R152" s="409"/>
      <c r="S152" s="410">
        <f>ROUND(R152*$H152,2)</f>
        <v>0</v>
      </c>
      <c r="T152" s="409"/>
      <c r="U152" s="410">
        <f>ROUND(T152*$H152,2)</f>
        <v>0</v>
      </c>
      <c r="V152" s="574"/>
      <c r="W152" s="575">
        <f>ROUND(V152*$H152,2)</f>
        <v>0</v>
      </c>
      <c r="X152" s="574"/>
      <c r="Y152" s="575">
        <f>ROUND(X152*$H152,2)</f>
        <v>0</v>
      </c>
      <c r="Z152" s="574"/>
      <c r="AA152" s="575">
        <f>ROUND(Z152*$H152,2)</f>
        <v>0</v>
      </c>
      <c r="AB152" s="409">
        <v>6.6</v>
      </c>
      <c r="AC152" s="410">
        <f>ROUND(AB152*$H152,2)</f>
        <v>2988.48</v>
      </c>
      <c r="AD152" s="409"/>
      <c r="AE152" s="410">
        <f>ROUND(AD152*$H152,2)</f>
        <v>0</v>
      </c>
      <c r="AF152" s="409"/>
      <c r="AG152" s="410">
        <f>ROUND(AF152*$H152,2)</f>
        <v>0</v>
      </c>
      <c r="AH152" s="409"/>
      <c r="AI152" s="410">
        <f>ROUND(AH152*$H152,2)</f>
        <v>0</v>
      </c>
      <c r="AJ152" s="409"/>
      <c r="AK152" s="410">
        <f>ROUND(AJ152*$H152,2)</f>
        <v>0</v>
      </c>
      <c r="AL152" s="409"/>
      <c r="AM152" s="410">
        <f>ROUND(AL152*$H152,2)</f>
        <v>0</v>
      </c>
      <c r="AN152" s="409"/>
      <c r="AO152" s="410">
        <f>ROUND(AN152*$H152,2)</f>
        <v>0</v>
      </c>
      <c r="AP152" s="409"/>
      <c r="AQ152" s="410">
        <f>ROUND(AP152*$H152,2)</f>
        <v>0</v>
      </c>
      <c r="AR152" s="409">
        <f>SUM(J152,L152,N152,P152,R152,T152,V152,X152,Z152,AB152,AD152,AF152,AH152,AJ152,AL152,AN152,AP152)</f>
        <v>6.6</v>
      </c>
      <c r="AS152" s="410">
        <f>AR152*$H152</f>
        <v>2988.48</v>
      </c>
      <c r="AT152" s="409">
        <f>$G152-AR152</f>
        <v>0</v>
      </c>
      <c r="AU152" s="410">
        <f>AT152*$H152</f>
        <v>0</v>
      </c>
      <c r="AV152" s="478">
        <f>AU152/I152</f>
        <v>0</v>
      </c>
      <c r="AW152" s="4"/>
      <c r="AX152" s="4"/>
      <c r="AY152" s="4"/>
      <c r="AZ152" s="4"/>
    </row>
    <row r="153" spans="1:52" s="7" customFormat="1" ht="52.2" hidden="1" customHeight="1" x14ac:dyDescent="0.2">
      <c r="A153"/>
      <c r="B153" s="427"/>
      <c r="C153" s="250" t="s">
        <v>86</v>
      </c>
      <c r="D153" s="23"/>
      <c r="E153" s="251" t="s">
        <v>303</v>
      </c>
      <c r="F153" s="23"/>
      <c r="G153" s="23"/>
      <c r="H153" s="230"/>
      <c r="I153" s="420"/>
      <c r="J153" s="405"/>
      <c r="K153" s="406"/>
      <c r="L153" s="405"/>
      <c r="M153" s="406"/>
      <c r="N153" s="405"/>
      <c r="O153" s="406"/>
      <c r="P153" s="405"/>
      <c r="Q153" s="406"/>
      <c r="R153" s="405"/>
      <c r="S153" s="406"/>
      <c r="T153" s="405"/>
      <c r="U153" s="406"/>
      <c r="V153" s="570"/>
      <c r="W153" s="571"/>
      <c r="X153" s="570"/>
      <c r="Y153" s="571"/>
      <c r="Z153" s="570"/>
      <c r="AA153" s="571"/>
      <c r="AB153" s="405"/>
      <c r="AC153" s="406"/>
      <c r="AD153" s="405"/>
      <c r="AE153" s="406"/>
      <c r="AF153" s="405"/>
      <c r="AG153" s="406"/>
      <c r="AH153" s="405"/>
      <c r="AI153" s="406"/>
      <c r="AJ153" s="405"/>
      <c r="AK153" s="406"/>
      <c r="AL153" s="405"/>
      <c r="AM153" s="406"/>
      <c r="AN153" s="405"/>
      <c r="AO153" s="406"/>
      <c r="AP153" s="405"/>
      <c r="AQ153" s="406"/>
      <c r="AR153" s="405"/>
      <c r="AS153" s="406"/>
      <c r="AT153" s="405"/>
      <c r="AU153" s="406"/>
      <c r="AV153" s="476"/>
    </row>
    <row r="154" spans="1:52" s="1" customFormat="1" ht="52.2" hidden="1" customHeight="1" x14ac:dyDescent="0.2">
      <c r="A154"/>
      <c r="B154" s="430"/>
      <c r="C154" s="250" t="s">
        <v>88</v>
      </c>
      <c r="D154" s="259" t="s">
        <v>5</v>
      </c>
      <c r="E154" s="260" t="s">
        <v>254</v>
      </c>
      <c r="F154" s="67"/>
      <c r="G154" s="259" t="s">
        <v>5</v>
      </c>
      <c r="H154" s="261"/>
      <c r="I154" s="431"/>
      <c r="J154" s="411"/>
      <c r="K154" s="412"/>
      <c r="L154" s="411"/>
      <c r="M154" s="412"/>
      <c r="N154" s="411"/>
      <c r="O154" s="412"/>
      <c r="P154" s="411"/>
      <c r="Q154" s="412"/>
      <c r="R154" s="411"/>
      <c r="S154" s="412"/>
      <c r="T154" s="411"/>
      <c r="U154" s="412"/>
      <c r="V154" s="576"/>
      <c r="W154" s="577"/>
      <c r="X154" s="576"/>
      <c r="Y154" s="577"/>
      <c r="Z154" s="576"/>
      <c r="AA154" s="577"/>
      <c r="AB154" s="411"/>
      <c r="AC154" s="412"/>
      <c r="AD154" s="411"/>
      <c r="AE154" s="412"/>
      <c r="AF154" s="411"/>
      <c r="AG154" s="412"/>
      <c r="AH154" s="411"/>
      <c r="AI154" s="412"/>
      <c r="AJ154" s="411"/>
      <c r="AK154" s="412"/>
      <c r="AL154" s="411"/>
      <c r="AM154" s="412"/>
      <c r="AN154" s="411"/>
      <c r="AO154" s="412"/>
      <c r="AP154" s="411"/>
      <c r="AQ154" s="412"/>
      <c r="AR154" s="411"/>
      <c r="AS154" s="412"/>
      <c r="AT154" s="411"/>
      <c r="AU154" s="412"/>
      <c r="AV154" s="479"/>
      <c r="AW154" s="4"/>
      <c r="AX154" s="4"/>
      <c r="AY154" s="4"/>
      <c r="AZ154" s="4"/>
    </row>
    <row r="155" spans="1:52" s="7" customFormat="1" ht="52.2" hidden="1" customHeight="1" x14ac:dyDescent="0.2">
      <c r="A155"/>
      <c r="B155" s="428"/>
      <c r="C155" s="250" t="s">
        <v>88</v>
      </c>
      <c r="D155" s="253" t="s">
        <v>5</v>
      </c>
      <c r="E155" s="254" t="s">
        <v>304</v>
      </c>
      <c r="F155" s="63"/>
      <c r="G155" s="255">
        <v>6.6</v>
      </c>
      <c r="H155" s="256"/>
      <c r="I155" s="429"/>
      <c r="J155" s="407"/>
      <c r="K155" s="408"/>
      <c r="L155" s="407"/>
      <c r="M155" s="408"/>
      <c r="N155" s="407"/>
      <c r="O155" s="408"/>
      <c r="P155" s="407"/>
      <c r="Q155" s="408"/>
      <c r="R155" s="407"/>
      <c r="S155" s="408"/>
      <c r="T155" s="407"/>
      <c r="U155" s="408"/>
      <c r="V155" s="572"/>
      <c r="W155" s="573"/>
      <c r="X155" s="572"/>
      <c r="Y155" s="573"/>
      <c r="Z155" s="572"/>
      <c r="AA155" s="573"/>
      <c r="AB155" s="407"/>
      <c r="AC155" s="408"/>
      <c r="AD155" s="407"/>
      <c r="AE155" s="408"/>
      <c r="AF155" s="407"/>
      <c r="AG155" s="408"/>
      <c r="AH155" s="407"/>
      <c r="AI155" s="408"/>
      <c r="AJ155" s="407"/>
      <c r="AK155" s="408"/>
      <c r="AL155" s="407"/>
      <c r="AM155" s="408"/>
      <c r="AN155" s="407"/>
      <c r="AO155" s="408"/>
      <c r="AP155" s="407"/>
      <c r="AQ155" s="408"/>
      <c r="AR155" s="407"/>
      <c r="AS155" s="408"/>
      <c r="AT155" s="407"/>
      <c r="AU155" s="408"/>
      <c r="AV155" s="477"/>
    </row>
    <row r="156" spans="1:52" s="1" customFormat="1" ht="52.2" hidden="1" customHeight="1" x14ac:dyDescent="0.2">
      <c r="A156"/>
      <c r="B156" s="425" t="s">
        <v>305</v>
      </c>
      <c r="C156" s="192" t="s">
        <v>80</v>
      </c>
      <c r="D156" s="193" t="s">
        <v>306</v>
      </c>
      <c r="E156" s="194" t="s">
        <v>307</v>
      </c>
      <c r="F156" s="195" t="s">
        <v>98</v>
      </c>
      <c r="G156" s="196">
        <v>0.1</v>
      </c>
      <c r="H156" s="197">
        <v>2773.9</v>
      </c>
      <c r="I156" s="426">
        <f>ROUND(H156*G156,2)</f>
        <v>277.39</v>
      </c>
      <c r="J156" s="409"/>
      <c r="K156" s="410">
        <f>ROUND(J156*$H156,2)</f>
        <v>0</v>
      </c>
      <c r="L156" s="409"/>
      <c r="M156" s="410">
        <f>ROUND(L156*$H156,2)</f>
        <v>0</v>
      </c>
      <c r="N156" s="409"/>
      <c r="O156" s="410">
        <f>ROUND(N156*$H156,2)</f>
        <v>0</v>
      </c>
      <c r="P156" s="409"/>
      <c r="Q156" s="410">
        <f>ROUND(P156*$H156,2)</f>
        <v>0</v>
      </c>
      <c r="R156" s="409"/>
      <c r="S156" s="410">
        <f>ROUND(R156*$H156,2)</f>
        <v>0</v>
      </c>
      <c r="T156" s="409"/>
      <c r="U156" s="410">
        <f>ROUND(T156*$H156,2)</f>
        <v>0</v>
      </c>
      <c r="V156" s="574"/>
      <c r="W156" s="575">
        <f>ROUND(V156*$H156,2)</f>
        <v>0</v>
      </c>
      <c r="X156" s="574"/>
      <c r="Y156" s="575">
        <f>ROUND(X156*$H156,2)</f>
        <v>0</v>
      </c>
      <c r="Z156" s="574"/>
      <c r="AA156" s="575">
        <f>ROUND(Z156*$H156,2)</f>
        <v>0</v>
      </c>
      <c r="AB156" s="409">
        <f>G156</f>
        <v>0.1</v>
      </c>
      <c r="AC156" s="410">
        <f>ROUND(AB156*$H156,2)</f>
        <v>277.39</v>
      </c>
      <c r="AD156" s="409"/>
      <c r="AE156" s="410">
        <f>ROUND(AD156*$H156,2)</f>
        <v>0</v>
      </c>
      <c r="AF156" s="409"/>
      <c r="AG156" s="410">
        <f>ROUND(AF156*$H156,2)</f>
        <v>0</v>
      </c>
      <c r="AH156" s="409"/>
      <c r="AI156" s="410">
        <f>ROUND(AH156*$H156,2)</f>
        <v>0</v>
      </c>
      <c r="AJ156" s="409"/>
      <c r="AK156" s="410">
        <f>ROUND(AJ156*$H156,2)</f>
        <v>0</v>
      </c>
      <c r="AL156" s="409"/>
      <c r="AM156" s="410">
        <f>ROUND(AL156*$H156,2)</f>
        <v>0</v>
      </c>
      <c r="AN156" s="409"/>
      <c r="AO156" s="410">
        <f>ROUND(AN156*$H156,2)</f>
        <v>0</v>
      </c>
      <c r="AP156" s="409"/>
      <c r="AQ156" s="410">
        <f>ROUND(AP156*$H156,2)</f>
        <v>0</v>
      </c>
      <c r="AR156" s="409">
        <f>SUM(J156,L156,N156,P156,R156,T156,V156,X156,Z156,AB156,AD156,AF156,AH156,AJ156,AL156,AN156,AP156)</f>
        <v>0.1</v>
      </c>
      <c r="AS156" s="410">
        <f>AR156*$H156</f>
        <v>277.39000000000004</v>
      </c>
      <c r="AT156" s="409">
        <f>$G156-AR156</f>
        <v>0</v>
      </c>
      <c r="AU156" s="410">
        <f>AT156*$H156</f>
        <v>0</v>
      </c>
      <c r="AV156" s="478">
        <f>AU156/I156</f>
        <v>0</v>
      </c>
      <c r="AW156" s="4"/>
      <c r="AX156" s="4"/>
      <c r="AY156" s="4"/>
      <c r="AZ156" s="4"/>
    </row>
    <row r="157" spans="1:52" s="1" customFormat="1" ht="52.2" hidden="1" customHeight="1" x14ac:dyDescent="0.2">
      <c r="A157"/>
      <c r="B157" s="428"/>
      <c r="C157" s="250" t="s">
        <v>88</v>
      </c>
      <c r="D157" s="253" t="s">
        <v>5</v>
      </c>
      <c r="E157" s="254" t="s">
        <v>309</v>
      </c>
      <c r="F157" s="63"/>
      <c r="G157" s="255">
        <v>0.1</v>
      </c>
      <c r="H157" s="256"/>
      <c r="I157" s="429"/>
      <c r="J157" s="407"/>
      <c r="K157" s="408"/>
      <c r="L157" s="407"/>
      <c r="M157" s="408"/>
      <c r="N157" s="407"/>
      <c r="O157" s="408"/>
      <c r="P157" s="407"/>
      <c r="Q157" s="408"/>
      <c r="R157" s="407"/>
      <c r="S157" s="408"/>
      <c r="T157" s="407"/>
      <c r="U157" s="408"/>
      <c r="V157" s="572"/>
      <c r="W157" s="573"/>
      <c r="X157" s="572"/>
      <c r="Y157" s="573"/>
      <c r="Z157" s="572"/>
      <c r="AA157" s="573"/>
      <c r="AB157" s="407"/>
      <c r="AC157" s="408"/>
      <c r="AD157" s="407"/>
      <c r="AE157" s="408"/>
      <c r="AF157" s="407"/>
      <c r="AG157" s="408"/>
      <c r="AH157" s="407"/>
      <c r="AI157" s="408"/>
      <c r="AJ157" s="407"/>
      <c r="AK157" s="408"/>
      <c r="AL157" s="407"/>
      <c r="AM157" s="408"/>
      <c r="AN157" s="407"/>
      <c r="AO157" s="408"/>
      <c r="AP157" s="407"/>
      <c r="AQ157" s="408"/>
      <c r="AR157" s="407"/>
      <c r="AS157" s="408"/>
      <c r="AT157" s="407"/>
      <c r="AU157" s="408"/>
      <c r="AV157" s="477"/>
    </row>
    <row r="158" spans="1:52" s="8" customFormat="1" ht="52.2" customHeight="1" x14ac:dyDescent="0.2">
      <c r="A158"/>
      <c r="B158" s="425" t="s">
        <v>310</v>
      </c>
      <c r="C158" s="192" t="s">
        <v>80</v>
      </c>
      <c r="D158" s="193" t="s">
        <v>311</v>
      </c>
      <c r="E158" s="194" t="s">
        <v>312</v>
      </c>
      <c r="F158" s="195" t="s">
        <v>193</v>
      </c>
      <c r="G158" s="196">
        <v>0.01</v>
      </c>
      <c r="H158" s="197">
        <v>27300.1</v>
      </c>
      <c r="I158" s="426">
        <f>ROUND(H158*G158,2)</f>
        <v>273</v>
      </c>
      <c r="J158" s="409"/>
      <c r="K158" s="410">
        <f>ROUND(J158*$H158,2)</f>
        <v>0</v>
      </c>
      <c r="L158" s="409"/>
      <c r="M158" s="410">
        <f>ROUND(L158*$H158,2)</f>
        <v>0</v>
      </c>
      <c r="N158" s="409"/>
      <c r="O158" s="410">
        <f>ROUND(N158*$H158,2)</f>
        <v>0</v>
      </c>
      <c r="P158" s="409"/>
      <c r="Q158" s="410">
        <f>ROUND(P158*$H158,2)</f>
        <v>0</v>
      </c>
      <c r="R158" s="409"/>
      <c r="S158" s="410">
        <f>ROUND(R158*$H158,2)</f>
        <v>0</v>
      </c>
      <c r="T158" s="409"/>
      <c r="U158" s="410">
        <f>ROUND(T158*$H158,2)</f>
        <v>0</v>
      </c>
      <c r="V158" s="574"/>
      <c r="W158" s="575">
        <f>ROUND(V158*$H158,2)</f>
        <v>0</v>
      </c>
      <c r="X158" s="574"/>
      <c r="Y158" s="575">
        <f>ROUND(X158*$H158,2)</f>
        <v>0</v>
      </c>
      <c r="Z158" s="574"/>
      <c r="AA158" s="575">
        <f>ROUND(Z158*$H158,2)</f>
        <v>0</v>
      </c>
      <c r="AB158" s="409"/>
      <c r="AC158" s="410">
        <f>ROUND(AB158*$H158,2)</f>
        <v>0</v>
      </c>
      <c r="AD158" s="687">
        <v>0.01</v>
      </c>
      <c r="AE158" s="547">
        <f>ROUND(AD158*$H158,2)</f>
        <v>273</v>
      </c>
      <c r="AF158" s="409"/>
      <c r="AG158" s="410">
        <f>ROUND(AF158*$H158,2)</f>
        <v>0</v>
      </c>
      <c r="AH158" s="409"/>
      <c r="AI158" s="410">
        <f>ROUND(AH158*$H158,2)</f>
        <v>0</v>
      </c>
      <c r="AJ158" s="409"/>
      <c r="AK158" s="410">
        <f>ROUND(AJ158*$H158,2)</f>
        <v>0</v>
      </c>
      <c r="AL158" s="409"/>
      <c r="AM158" s="410">
        <f>ROUND(AL158*$H158,2)</f>
        <v>0</v>
      </c>
      <c r="AN158" s="409"/>
      <c r="AO158" s="410">
        <f>ROUND(AN158*$H158,2)</f>
        <v>0</v>
      </c>
      <c r="AP158" s="409"/>
      <c r="AQ158" s="410">
        <f>ROUND(AP158*$H158,2)</f>
        <v>0</v>
      </c>
      <c r="AR158" s="409">
        <f>SUM(J158,L158,N158,P158,R158,T158,V158,X158,Z158,AB158,AD158,AF158,AH158,AJ158,AL158,AN158,AP158)</f>
        <v>0.01</v>
      </c>
      <c r="AS158" s="410">
        <f>AR158*$H158</f>
        <v>273.00099999999998</v>
      </c>
      <c r="AT158" s="409">
        <f>$G158-AR158</f>
        <v>0</v>
      </c>
      <c r="AU158" s="410">
        <f>AT158*$H158</f>
        <v>0</v>
      </c>
      <c r="AV158" s="478">
        <f>AU158/I158</f>
        <v>0</v>
      </c>
    </row>
    <row r="159" spans="1:52" s="7" customFormat="1" ht="52.2" hidden="1" customHeight="1" x14ac:dyDescent="0.2">
      <c r="A159"/>
      <c r="B159" s="428"/>
      <c r="C159" s="250" t="s">
        <v>88</v>
      </c>
      <c r="D159" s="253" t="s">
        <v>5</v>
      </c>
      <c r="E159" s="254" t="s">
        <v>314</v>
      </c>
      <c r="F159" s="63"/>
      <c r="G159" s="255">
        <v>0.01</v>
      </c>
      <c r="H159" s="256"/>
      <c r="I159" s="429"/>
      <c r="J159" s="407"/>
      <c r="K159" s="408"/>
      <c r="L159" s="407"/>
      <c r="M159" s="408"/>
      <c r="N159" s="407"/>
      <c r="O159" s="408"/>
      <c r="P159" s="407"/>
      <c r="Q159" s="408"/>
      <c r="R159" s="407"/>
      <c r="S159" s="408"/>
      <c r="T159" s="407"/>
      <c r="U159" s="408"/>
      <c r="V159" s="572"/>
      <c r="W159" s="573"/>
      <c r="X159" s="572"/>
      <c r="Y159" s="573"/>
      <c r="Z159" s="572"/>
      <c r="AA159" s="573"/>
      <c r="AB159" s="407"/>
      <c r="AC159" s="408"/>
      <c r="AD159" s="407"/>
      <c r="AE159" s="408"/>
      <c r="AF159" s="407"/>
      <c r="AG159" s="408"/>
      <c r="AH159" s="407"/>
      <c r="AI159" s="408"/>
      <c r="AJ159" s="407"/>
      <c r="AK159" s="408"/>
      <c r="AL159" s="407"/>
      <c r="AM159" s="408"/>
      <c r="AN159" s="407"/>
      <c r="AO159" s="408"/>
      <c r="AP159" s="407"/>
      <c r="AQ159" s="408"/>
      <c r="AR159" s="407"/>
      <c r="AS159" s="408"/>
      <c r="AT159" s="407"/>
      <c r="AU159" s="408"/>
      <c r="AV159" s="477"/>
    </row>
    <row r="160" spans="1:52" s="7" customFormat="1" ht="65.400000000000006" hidden="1" customHeight="1" x14ac:dyDescent="0.2">
      <c r="A160"/>
      <c r="B160" s="425" t="s">
        <v>315</v>
      </c>
      <c r="C160" s="192" t="s">
        <v>80</v>
      </c>
      <c r="D160" s="193" t="s">
        <v>316</v>
      </c>
      <c r="E160" s="194" t="s">
        <v>317</v>
      </c>
      <c r="F160" s="195" t="s">
        <v>98</v>
      </c>
      <c r="G160" s="196">
        <v>21.62</v>
      </c>
      <c r="H160" s="197">
        <v>3314.7</v>
      </c>
      <c r="I160" s="426">
        <f>ROUND(H160*G160,2)</f>
        <v>71663.81</v>
      </c>
      <c r="J160" s="409"/>
      <c r="K160" s="410">
        <f>ROUND(J160*$H160,2)</f>
        <v>0</v>
      </c>
      <c r="L160" s="409"/>
      <c r="M160" s="410">
        <f>ROUND(L160*$H160,2)</f>
        <v>0</v>
      </c>
      <c r="N160" s="409"/>
      <c r="O160" s="410">
        <f>ROUND(N160*$H160,2)</f>
        <v>0</v>
      </c>
      <c r="P160" s="409"/>
      <c r="Q160" s="410">
        <f>ROUND(P160*$H160,2)</f>
        <v>0</v>
      </c>
      <c r="R160" s="409"/>
      <c r="S160" s="410">
        <f>ROUND(R160*$H160,2)</f>
        <v>0</v>
      </c>
      <c r="T160" s="409"/>
      <c r="U160" s="410">
        <f>ROUND(T160*$H160,2)</f>
        <v>0</v>
      </c>
      <c r="V160" s="574"/>
      <c r="W160" s="575">
        <f>ROUND(V160*$H160,2)</f>
        <v>0</v>
      </c>
      <c r="X160" s="574"/>
      <c r="Y160" s="575">
        <f>ROUND(X160*$H160,2)</f>
        <v>0</v>
      </c>
      <c r="Z160" s="574"/>
      <c r="AA160" s="575">
        <f>ROUND(Z160*$H160,2)</f>
        <v>0</v>
      </c>
      <c r="AB160" s="409"/>
      <c r="AC160" s="410">
        <f>ROUND(AB160*$H160,2)</f>
        <v>0</v>
      </c>
      <c r="AD160" s="409"/>
      <c r="AE160" s="410">
        <f>ROUND(AD160*$H160,2)</f>
        <v>0</v>
      </c>
      <c r="AF160" s="409"/>
      <c r="AG160" s="410">
        <f>ROUND(AF160*$H160,2)</f>
        <v>0</v>
      </c>
      <c r="AH160" s="409"/>
      <c r="AI160" s="410">
        <f>ROUND(AH160*$H160,2)</f>
        <v>0</v>
      </c>
      <c r="AJ160" s="409"/>
      <c r="AK160" s="410">
        <f>ROUND(AJ160*$H160,2)</f>
        <v>0</v>
      </c>
      <c r="AL160" s="409"/>
      <c r="AM160" s="410">
        <f>ROUND(AL160*$H160,2)</f>
        <v>0</v>
      </c>
      <c r="AN160" s="409"/>
      <c r="AO160" s="410">
        <f>ROUND(AN160*$H160,2)</f>
        <v>0</v>
      </c>
      <c r="AP160" s="409"/>
      <c r="AQ160" s="410">
        <f>ROUND(AP160*$H160,2)</f>
        <v>0</v>
      </c>
      <c r="AR160" s="409">
        <f>SUM(J160,L160,N160,P160,R160,T160,V160,X160,Z160,AB160,AD160,AF160,AH160,AJ160,AL160,AN160,AP160)</f>
        <v>0</v>
      </c>
      <c r="AS160" s="410">
        <f>AR160*$H160</f>
        <v>0</v>
      </c>
      <c r="AT160" s="409">
        <f>$G160-AR160</f>
        <v>21.62</v>
      </c>
      <c r="AU160" s="410">
        <f>AT160*$H160</f>
        <v>71663.813999999998</v>
      </c>
      <c r="AV160" s="478">
        <f>AU160/I160</f>
        <v>1.0000000558161783</v>
      </c>
    </row>
    <row r="161" spans="1:52" s="7" customFormat="1" ht="147" hidden="1" customHeight="1" x14ac:dyDescent="0.2">
      <c r="A161"/>
      <c r="B161" s="427"/>
      <c r="C161" s="250" t="s">
        <v>86</v>
      </c>
      <c r="D161" s="23"/>
      <c r="E161" s="600" t="s">
        <v>319</v>
      </c>
      <c r="F161" s="601"/>
      <c r="G161" s="601"/>
      <c r="H161" s="230"/>
      <c r="I161" s="420"/>
      <c r="J161" s="405"/>
      <c r="K161" s="406"/>
      <c r="L161" s="405"/>
      <c r="M161" s="406"/>
      <c r="N161" s="405"/>
      <c r="O161" s="406"/>
      <c r="P161" s="405"/>
      <c r="Q161" s="406"/>
      <c r="R161" s="405"/>
      <c r="S161" s="406"/>
      <c r="T161" s="405"/>
      <c r="U161" s="406"/>
      <c r="V161" s="570"/>
      <c r="W161" s="571"/>
      <c r="X161" s="570"/>
      <c r="Y161" s="571"/>
      <c r="Z161" s="570"/>
      <c r="AA161" s="571"/>
      <c r="AB161" s="405"/>
      <c r="AC161" s="406"/>
      <c r="AD161" s="405"/>
      <c r="AE161" s="406"/>
      <c r="AF161" s="405"/>
      <c r="AG161" s="406"/>
      <c r="AH161" s="405"/>
      <c r="AI161" s="406"/>
      <c r="AJ161" s="405"/>
      <c r="AK161" s="406"/>
      <c r="AL161" s="405"/>
      <c r="AM161" s="406"/>
      <c r="AN161" s="405"/>
      <c r="AO161" s="406"/>
      <c r="AP161" s="405"/>
      <c r="AQ161" s="406"/>
      <c r="AR161" s="405"/>
      <c r="AS161" s="406"/>
      <c r="AT161" s="405"/>
      <c r="AU161" s="406"/>
      <c r="AV161" s="476"/>
    </row>
    <row r="162" spans="1:52" s="10" customFormat="1" ht="52.2" hidden="1" customHeight="1" x14ac:dyDescent="0.2">
      <c r="A162"/>
      <c r="B162" s="430"/>
      <c r="C162" s="250" t="s">
        <v>88</v>
      </c>
      <c r="D162" s="259" t="s">
        <v>5</v>
      </c>
      <c r="E162" s="591" t="s">
        <v>320</v>
      </c>
      <c r="F162" s="592"/>
      <c r="G162" s="593" t="s">
        <v>5</v>
      </c>
      <c r="H162" s="261"/>
      <c r="I162" s="431"/>
      <c r="J162" s="411"/>
      <c r="K162" s="412"/>
      <c r="L162" s="411"/>
      <c r="M162" s="412"/>
      <c r="N162" s="411"/>
      <c r="O162" s="412"/>
      <c r="P162" s="411"/>
      <c r="Q162" s="412"/>
      <c r="R162" s="411"/>
      <c r="S162" s="412"/>
      <c r="T162" s="411"/>
      <c r="U162" s="412"/>
      <c r="V162" s="576"/>
      <c r="W162" s="577"/>
      <c r="X162" s="576"/>
      <c r="Y162" s="577"/>
      <c r="Z162" s="576"/>
      <c r="AA162" s="577"/>
      <c r="AB162" s="411"/>
      <c r="AC162" s="412"/>
      <c r="AD162" s="411"/>
      <c r="AE162" s="412"/>
      <c r="AF162" s="411"/>
      <c r="AG162" s="412"/>
      <c r="AH162" s="411"/>
      <c r="AI162" s="412"/>
      <c r="AJ162" s="411"/>
      <c r="AK162" s="412"/>
      <c r="AL162" s="411"/>
      <c r="AM162" s="412"/>
      <c r="AN162" s="411"/>
      <c r="AO162" s="412"/>
      <c r="AP162" s="411"/>
      <c r="AQ162" s="412"/>
      <c r="AR162" s="411"/>
      <c r="AS162" s="412"/>
      <c r="AT162" s="411"/>
      <c r="AU162" s="412"/>
      <c r="AV162" s="479"/>
    </row>
    <row r="163" spans="1:52" s="1" customFormat="1" ht="52.2" hidden="1" customHeight="1" x14ac:dyDescent="0.2">
      <c r="A163"/>
      <c r="B163" s="428"/>
      <c r="C163" s="250" t="s">
        <v>88</v>
      </c>
      <c r="D163" s="253" t="s">
        <v>5</v>
      </c>
      <c r="E163" s="594" t="s">
        <v>321</v>
      </c>
      <c r="F163" s="595"/>
      <c r="G163" s="596">
        <v>4.67</v>
      </c>
      <c r="H163" s="256"/>
      <c r="I163" s="429"/>
      <c r="J163" s="407"/>
      <c r="K163" s="408"/>
      <c r="L163" s="407"/>
      <c r="M163" s="408"/>
      <c r="N163" s="407"/>
      <c r="O163" s="408"/>
      <c r="P163" s="407"/>
      <c r="Q163" s="408"/>
      <c r="R163" s="407"/>
      <c r="S163" s="408"/>
      <c r="T163" s="407"/>
      <c r="U163" s="408"/>
      <c r="V163" s="572"/>
      <c r="W163" s="573"/>
      <c r="X163" s="572"/>
      <c r="Y163" s="573"/>
      <c r="Z163" s="572"/>
      <c r="AA163" s="573"/>
      <c r="AB163" s="407"/>
      <c r="AC163" s="408"/>
      <c r="AD163" s="407"/>
      <c r="AE163" s="408"/>
      <c r="AF163" s="407"/>
      <c r="AG163" s="408"/>
      <c r="AH163" s="407"/>
      <c r="AI163" s="408"/>
      <c r="AJ163" s="407"/>
      <c r="AK163" s="408"/>
      <c r="AL163" s="407"/>
      <c r="AM163" s="408"/>
      <c r="AN163" s="407"/>
      <c r="AO163" s="408"/>
      <c r="AP163" s="407"/>
      <c r="AQ163" s="408"/>
      <c r="AR163" s="407"/>
      <c r="AS163" s="408"/>
      <c r="AT163" s="407"/>
      <c r="AU163" s="408"/>
      <c r="AV163" s="477"/>
      <c r="AW163" s="4"/>
      <c r="AX163" s="4"/>
      <c r="AY163" s="4"/>
      <c r="AZ163" s="4"/>
    </row>
    <row r="164" spans="1:52" s="8" customFormat="1" ht="52.2" hidden="1" customHeight="1" x14ac:dyDescent="0.2">
      <c r="A164"/>
      <c r="B164" s="428"/>
      <c r="C164" s="250" t="s">
        <v>88</v>
      </c>
      <c r="D164" s="253" t="s">
        <v>5</v>
      </c>
      <c r="E164" s="594" t="s">
        <v>322</v>
      </c>
      <c r="F164" s="595"/>
      <c r="G164" s="596">
        <v>14.7</v>
      </c>
      <c r="H164" s="256"/>
      <c r="I164" s="429"/>
      <c r="J164" s="407"/>
      <c r="K164" s="408"/>
      <c r="L164" s="407"/>
      <c r="M164" s="408"/>
      <c r="N164" s="407"/>
      <c r="O164" s="408"/>
      <c r="P164" s="407"/>
      <c r="Q164" s="408"/>
      <c r="R164" s="407"/>
      <c r="S164" s="408"/>
      <c r="T164" s="407"/>
      <c r="U164" s="408"/>
      <c r="V164" s="572"/>
      <c r="W164" s="573"/>
      <c r="X164" s="572"/>
      <c r="Y164" s="573"/>
      <c r="Z164" s="572"/>
      <c r="AA164" s="573"/>
      <c r="AB164" s="407"/>
      <c r="AC164" s="408"/>
      <c r="AD164" s="407"/>
      <c r="AE164" s="408"/>
      <c r="AF164" s="407"/>
      <c r="AG164" s="408"/>
      <c r="AH164" s="407"/>
      <c r="AI164" s="408"/>
      <c r="AJ164" s="407"/>
      <c r="AK164" s="408"/>
      <c r="AL164" s="407"/>
      <c r="AM164" s="408"/>
      <c r="AN164" s="407"/>
      <c r="AO164" s="408"/>
      <c r="AP164" s="407"/>
      <c r="AQ164" s="408"/>
      <c r="AR164" s="407"/>
      <c r="AS164" s="408"/>
      <c r="AT164" s="407"/>
      <c r="AU164" s="408"/>
      <c r="AV164" s="477"/>
    </row>
    <row r="165" spans="1:52" s="7" customFormat="1" ht="52.2" hidden="1" customHeight="1" x14ac:dyDescent="0.2">
      <c r="A165"/>
      <c r="B165" s="428"/>
      <c r="C165" s="250" t="s">
        <v>88</v>
      </c>
      <c r="D165" s="253" t="s">
        <v>5</v>
      </c>
      <c r="E165" s="594" t="s">
        <v>323</v>
      </c>
      <c r="F165" s="595"/>
      <c r="G165" s="596">
        <v>2.25</v>
      </c>
      <c r="H165" s="256"/>
      <c r="I165" s="429"/>
      <c r="J165" s="407"/>
      <c r="K165" s="408"/>
      <c r="L165" s="407"/>
      <c r="M165" s="408"/>
      <c r="N165" s="407"/>
      <c r="O165" s="408"/>
      <c r="P165" s="407"/>
      <c r="Q165" s="408"/>
      <c r="R165" s="407"/>
      <c r="S165" s="408"/>
      <c r="T165" s="407"/>
      <c r="U165" s="408"/>
      <c r="V165" s="572"/>
      <c r="W165" s="573"/>
      <c r="X165" s="572"/>
      <c r="Y165" s="573"/>
      <c r="Z165" s="572"/>
      <c r="AA165" s="573"/>
      <c r="AB165" s="407"/>
      <c r="AC165" s="408"/>
      <c r="AD165" s="407"/>
      <c r="AE165" s="408"/>
      <c r="AF165" s="407"/>
      <c r="AG165" s="408"/>
      <c r="AH165" s="407"/>
      <c r="AI165" s="408"/>
      <c r="AJ165" s="407"/>
      <c r="AK165" s="408"/>
      <c r="AL165" s="407"/>
      <c r="AM165" s="408"/>
      <c r="AN165" s="407"/>
      <c r="AO165" s="408"/>
      <c r="AP165" s="407"/>
      <c r="AQ165" s="408"/>
      <c r="AR165" s="407"/>
      <c r="AS165" s="408"/>
      <c r="AT165" s="407"/>
      <c r="AU165" s="408"/>
      <c r="AV165" s="477"/>
    </row>
    <row r="166" spans="1:52" s="7" customFormat="1" ht="52.2" hidden="1" customHeight="1" x14ac:dyDescent="0.2">
      <c r="A166"/>
      <c r="B166" s="434"/>
      <c r="C166" s="250" t="s">
        <v>88</v>
      </c>
      <c r="D166" s="270" t="s">
        <v>5</v>
      </c>
      <c r="E166" s="597" t="s">
        <v>112</v>
      </c>
      <c r="F166" s="598"/>
      <c r="G166" s="599">
        <v>21.619999999999997</v>
      </c>
      <c r="H166" s="273"/>
      <c r="I166" s="435"/>
      <c r="J166" s="415"/>
      <c r="K166" s="416"/>
      <c r="L166" s="415"/>
      <c r="M166" s="416"/>
      <c r="N166" s="415"/>
      <c r="O166" s="416"/>
      <c r="P166" s="415"/>
      <c r="Q166" s="416"/>
      <c r="R166" s="415"/>
      <c r="S166" s="416"/>
      <c r="T166" s="415"/>
      <c r="U166" s="416"/>
      <c r="V166" s="580"/>
      <c r="W166" s="581"/>
      <c r="X166" s="580"/>
      <c r="Y166" s="581"/>
      <c r="Z166" s="580"/>
      <c r="AA166" s="581"/>
      <c r="AB166" s="415"/>
      <c r="AC166" s="416"/>
      <c r="AD166" s="415"/>
      <c r="AE166" s="416"/>
      <c r="AF166" s="415"/>
      <c r="AG166" s="416"/>
      <c r="AH166" s="415"/>
      <c r="AI166" s="416"/>
      <c r="AJ166" s="415"/>
      <c r="AK166" s="416"/>
      <c r="AL166" s="415"/>
      <c r="AM166" s="416"/>
      <c r="AN166" s="415"/>
      <c r="AO166" s="416"/>
      <c r="AP166" s="415"/>
      <c r="AQ166" s="416"/>
      <c r="AR166" s="415"/>
      <c r="AS166" s="416"/>
      <c r="AT166" s="415"/>
      <c r="AU166" s="416"/>
      <c r="AV166" s="481"/>
    </row>
    <row r="167" spans="1:52" s="7" customFormat="1" ht="72" hidden="1" customHeight="1" x14ac:dyDescent="0.2">
      <c r="A167"/>
      <c r="B167" s="425" t="s">
        <v>324</v>
      </c>
      <c r="C167" s="192" t="s">
        <v>80</v>
      </c>
      <c r="D167" s="193" t="s">
        <v>325</v>
      </c>
      <c r="E167" s="194" t="s">
        <v>326</v>
      </c>
      <c r="F167" s="195" t="s">
        <v>98</v>
      </c>
      <c r="G167" s="196">
        <v>170.79</v>
      </c>
      <c r="H167" s="197">
        <v>4252</v>
      </c>
      <c r="I167" s="426">
        <f>ROUND(H167*G167,2)</f>
        <v>726199.08</v>
      </c>
      <c r="J167" s="409"/>
      <c r="K167" s="410">
        <f>ROUND(J167*$H167,2)</f>
        <v>0</v>
      </c>
      <c r="L167" s="409"/>
      <c r="M167" s="410">
        <f>ROUND(L167*$H167,2)</f>
        <v>0</v>
      </c>
      <c r="N167" s="409"/>
      <c r="O167" s="410">
        <f>ROUND(N167*$H167,2)</f>
        <v>0</v>
      </c>
      <c r="P167" s="409"/>
      <c r="Q167" s="410">
        <f>ROUND(P167*$H167,2)</f>
        <v>0</v>
      </c>
      <c r="R167" s="409"/>
      <c r="S167" s="410">
        <f>ROUND(R167*$H167,2)</f>
        <v>0</v>
      </c>
      <c r="T167" s="409"/>
      <c r="U167" s="410">
        <f>ROUND(T167*$H167,2)</f>
        <v>0</v>
      </c>
      <c r="V167" s="574"/>
      <c r="W167" s="575">
        <f>ROUND(V167*$H167,2)</f>
        <v>0</v>
      </c>
      <c r="X167" s="574">
        <v>46.57</v>
      </c>
      <c r="Y167" s="575">
        <f>ROUND(X167*$H167,2)</f>
        <v>198015.64</v>
      </c>
      <c r="Z167" s="574">
        <v>124.22</v>
      </c>
      <c r="AA167" s="575">
        <f>ROUND(Z167*$H167,2)</f>
        <v>528183.43999999994</v>
      </c>
      <c r="AB167" s="409"/>
      <c r="AC167" s="410">
        <f>ROUND(AB167*$H167,2)</f>
        <v>0</v>
      </c>
      <c r="AD167" s="409"/>
      <c r="AE167" s="410">
        <f>ROUND(AD167*$H167,2)</f>
        <v>0</v>
      </c>
      <c r="AF167" s="409"/>
      <c r="AG167" s="410">
        <f>ROUND(AF167*$H167,2)</f>
        <v>0</v>
      </c>
      <c r="AH167" s="409"/>
      <c r="AI167" s="410">
        <f>ROUND(AH167*$H167,2)</f>
        <v>0</v>
      </c>
      <c r="AJ167" s="409"/>
      <c r="AK167" s="410">
        <f>ROUND(AJ167*$H167,2)</f>
        <v>0</v>
      </c>
      <c r="AL167" s="409"/>
      <c r="AM167" s="410">
        <f>ROUND(AL167*$H167,2)</f>
        <v>0</v>
      </c>
      <c r="AN167" s="409"/>
      <c r="AO167" s="410">
        <f>ROUND(AN167*$H167,2)</f>
        <v>0</v>
      </c>
      <c r="AP167" s="409"/>
      <c r="AQ167" s="410">
        <f>ROUND(AP167*$H167,2)</f>
        <v>0</v>
      </c>
      <c r="AR167" s="409">
        <f>SUM(J167,L167,N167,P167,R167,T167,V167,X167,Z167,AB167,AD167,AF167,AH167,AJ167,AL167,AN167,AP167)</f>
        <v>170.79</v>
      </c>
      <c r="AS167" s="410">
        <f>AR167*$H167</f>
        <v>726199.08</v>
      </c>
      <c r="AT167" s="409">
        <f>$G167-AR167</f>
        <v>0</v>
      </c>
      <c r="AU167" s="410">
        <f>AT167*$H167</f>
        <v>0</v>
      </c>
      <c r="AV167" s="478">
        <f>AU167/I167</f>
        <v>0</v>
      </c>
    </row>
    <row r="168" spans="1:52" s="7" customFormat="1" ht="52.2" hidden="1" customHeight="1" x14ac:dyDescent="0.2">
      <c r="A168"/>
      <c r="B168" s="430"/>
      <c r="C168" s="250" t="s">
        <v>88</v>
      </c>
      <c r="D168" s="259" t="s">
        <v>5</v>
      </c>
      <c r="E168" s="591" t="s">
        <v>254</v>
      </c>
      <c r="F168" s="592"/>
      <c r="G168" s="593" t="s">
        <v>5</v>
      </c>
      <c r="H168" s="261"/>
      <c r="I168" s="431"/>
      <c r="J168" s="411"/>
      <c r="K168" s="412"/>
      <c r="L168" s="411"/>
      <c r="M168" s="412"/>
      <c r="N168" s="411"/>
      <c r="O168" s="412"/>
      <c r="P168" s="411"/>
      <c r="Q168" s="412"/>
      <c r="R168" s="411"/>
      <c r="S168" s="412"/>
      <c r="T168" s="411"/>
      <c r="U168" s="412"/>
      <c r="V168" s="576"/>
      <c r="W168" s="577"/>
      <c r="X168" s="576"/>
      <c r="Y168" s="577"/>
      <c r="Z168" s="576"/>
      <c r="AA168" s="577"/>
      <c r="AB168" s="411"/>
      <c r="AC168" s="412"/>
      <c r="AD168" s="411"/>
      <c r="AE168" s="412"/>
      <c r="AF168" s="411"/>
      <c r="AG168" s="412"/>
      <c r="AH168" s="411"/>
      <c r="AI168" s="412"/>
      <c r="AJ168" s="411"/>
      <c r="AK168" s="412"/>
      <c r="AL168" s="411"/>
      <c r="AM168" s="412"/>
      <c r="AN168" s="411"/>
      <c r="AO168" s="412"/>
      <c r="AP168" s="411"/>
      <c r="AQ168" s="412"/>
      <c r="AR168" s="411"/>
      <c r="AS168" s="412"/>
      <c r="AT168" s="411"/>
      <c r="AU168" s="412"/>
      <c r="AV168" s="479"/>
    </row>
    <row r="169" spans="1:52" s="10" customFormat="1" ht="52.2" hidden="1" customHeight="1" x14ac:dyDescent="0.2">
      <c r="A169"/>
      <c r="B169" s="428"/>
      <c r="C169" s="250" t="s">
        <v>88</v>
      </c>
      <c r="D169" s="253" t="s">
        <v>5</v>
      </c>
      <c r="E169" s="594" t="s">
        <v>328</v>
      </c>
      <c r="F169" s="595"/>
      <c r="G169" s="596">
        <v>46.57</v>
      </c>
      <c r="H169" s="256"/>
      <c r="I169" s="429"/>
      <c r="J169" s="407"/>
      <c r="K169" s="408"/>
      <c r="L169" s="407"/>
      <c r="M169" s="408"/>
      <c r="N169" s="407"/>
      <c r="O169" s="408"/>
      <c r="P169" s="407"/>
      <c r="Q169" s="408"/>
      <c r="R169" s="407"/>
      <c r="S169" s="408"/>
      <c r="T169" s="407"/>
      <c r="U169" s="408"/>
      <c r="V169" s="572"/>
      <c r="W169" s="573"/>
      <c r="X169" s="572"/>
      <c r="Y169" s="573"/>
      <c r="Z169" s="572"/>
      <c r="AA169" s="573"/>
      <c r="AB169" s="407"/>
      <c r="AC169" s="408"/>
      <c r="AD169" s="407"/>
      <c r="AE169" s="408"/>
      <c r="AF169" s="407"/>
      <c r="AG169" s="408"/>
      <c r="AH169" s="407"/>
      <c r="AI169" s="408"/>
      <c r="AJ169" s="407"/>
      <c r="AK169" s="408"/>
      <c r="AL169" s="407"/>
      <c r="AM169" s="408"/>
      <c r="AN169" s="407"/>
      <c r="AO169" s="408"/>
      <c r="AP169" s="407"/>
      <c r="AQ169" s="408"/>
      <c r="AR169" s="407"/>
      <c r="AS169" s="408"/>
      <c r="AT169" s="407"/>
      <c r="AU169" s="408"/>
      <c r="AV169" s="477"/>
    </row>
    <row r="170" spans="1:52" s="1" customFormat="1" ht="52.2" hidden="1" customHeight="1" x14ac:dyDescent="0.2">
      <c r="A170"/>
      <c r="B170" s="428"/>
      <c r="C170" s="250" t="s">
        <v>88</v>
      </c>
      <c r="D170" s="253" t="s">
        <v>5</v>
      </c>
      <c r="E170" s="594" t="s">
        <v>329</v>
      </c>
      <c r="F170" s="595"/>
      <c r="G170" s="596">
        <v>109.33</v>
      </c>
      <c r="H170" s="256"/>
      <c r="I170" s="429"/>
      <c r="J170" s="407"/>
      <c r="K170" s="408"/>
      <c r="L170" s="407"/>
      <c r="M170" s="408"/>
      <c r="N170" s="407"/>
      <c r="O170" s="408"/>
      <c r="P170" s="407"/>
      <c r="Q170" s="408"/>
      <c r="R170" s="407"/>
      <c r="S170" s="408"/>
      <c r="T170" s="407"/>
      <c r="U170" s="408"/>
      <c r="V170" s="572"/>
      <c r="W170" s="573"/>
      <c r="X170" s="572"/>
      <c r="Y170" s="573"/>
      <c r="Z170" s="572"/>
      <c r="AA170" s="573"/>
      <c r="AB170" s="407"/>
      <c r="AC170" s="408"/>
      <c r="AD170" s="407"/>
      <c r="AE170" s="408"/>
      <c r="AF170" s="407"/>
      <c r="AG170" s="408"/>
      <c r="AH170" s="407"/>
      <c r="AI170" s="408"/>
      <c r="AJ170" s="407"/>
      <c r="AK170" s="408"/>
      <c r="AL170" s="407"/>
      <c r="AM170" s="408"/>
      <c r="AN170" s="407"/>
      <c r="AO170" s="408"/>
      <c r="AP170" s="407"/>
      <c r="AQ170" s="408"/>
      <c r="AR170" s="407"/>
      <c r="AS170" s="408"/>
      <c r="AT170" s="407"/>
      <c r="AU170" s="408"/>
      <c r="AV170" s="477"/>
      <c r="AW170" s="4"/>
      <c r="AX170" s="4"/>
      <c r="AY170" s="4"/>
      <c r="AZ170" s="4"/>
    </row>
    <row r="171" spans="1:52" s="1" customFormat="1" ht="52.2" hidden="1" customHeight="1" x14ac:dyDescent="0.2">
      <c r="A171"/>
      <c r="B171" s="428"/>
      <c r="C171" s="250" t="s">
        <v>88</v>
      </c>
      <c r="D171" s="253" t="s">
        <v>5</v>
      </c>
      <c r="E171" s="594" t="s">
        <v>330</v>
      </c>
      <c r="F171" s="595"/>
      <c r="G171" s="596">
        <v>15.54</v>
      </c>
      <c r="H171" s="256"/>
      <c r="I171" s="429"/>
      <c r="J171" s="407"/>
      <c r="K171" s="408"/>
      <c r="L171" s="407"/>
      <c r="M171" s="408"/>
      <c r="N171" s="407"/>
      <c r="O171" s="408"/>
      <c r="P171" s="407"/>
      <c r="Q171" s="408"/>
      <c r="R171" s="407"/>
      <c r="S171" s="408"/>
      <c r="T171" s="407"/>
      <c r="U171" s="408"/>
      <c r="V171" s="572"/>
      <c r="W171" s="573"/>
      <c r="X171" s="572"/>
      <c r="Y171" s="573"/>
      <c r="Z171" s="572"/>
      <c r="AA171" s="573"/>
      <c r="AB171" s="407"/>
      <c r="AC171" s="408"/>
      <c r="AD171" s="407"/>
      <c r="AE171" s="408"/>
      <c r="AF171" s="407"/>
      <c r="AG171" s="408"/>
      <c r="AH171" s="407"/>
      <c r="AI171" s="408"/>
      <c r="AJ171" s="407"/>
      <c r="AK171" s="408"/>
      <c r="AL171" s="407"/>
      <c r="AM171" s="408"/>
      <c r="AN171" s="407"/>
      <c r="AO171" s="408"/>
      <c r="AP171" s="407"/>
      <c r="AQ171" s="408"/>
      <c r="AR171" s="407"/>
      <c r="AS171" s="408"/>
      <c r="AT171" s="407"/>
      <c r="AU171" s="408"/>
      <c r="AV171" s="477"/>
    </row>
    <row r="172" spans="1:52" s="8" customFormat="1" ht="52.2" hidden="1" customHeight="1" x14ac:dyDescent="0.2">
      <c r="A172"/>
      <c r="B172" s="428"/>
      <c r="C172" s="250" t="s">
        <v>88</v>
      </c>
      <c r="D172" s="253" t="s">
        <v>5</v>
      </c>
      <c r="E172" s="594" t="s">
        <v>331</v>
      </c>
      <c r="F172" s="595"/>
      <c r="G172" s="596">
        <v>-0.65</v>
      </c>
      <c r="H172" s="256"/>
      <c r="I172" s="429"/>
      <c r="J172" s="407"/>
      <c r="K172" s="408"/>
      <c r="L172" s="407"/>
      <c r="M172" s="408"/>
      <c r="N172" s="407"/>
      <c r="O172" s="408"/>
      <c r="P172" s="407"/>
      <c r="Q172" s="408"/>
      <c r="R172" s="407"/>
      <c r="S172" s="408"/>
      <c r="T172" s="407"/>
      <c r="U172" s="408"/>
      <c r="V172" s="572"/>
      <c r="W172" s="573"/>
      <c r="X172" s="572"/>
      <c r="Y172" s="573"/>
      <c r="Z172" s="572"/>
      <c r="AA172" s="573"/>
      <c r="AB172" s="407"/>
      <c r="AC172" s="408"/>
      <c r="AD172" s="407"/>
      <c r="AE172" s="408"/>
      <c r="AF172" s="407"/>
      <c r="AG172" s="408"/>
      <c r="AH172" s="407"/>
      <c r="AI172" s="408"/>
      <c r="AJ172" s="407"/>
      <c r="AK172" s="408"/>
      <c r="AL172" s="407"/>
      <c r="AM172" s="408"/>
      <c r="AN172" s="407"/>
      <c r="AO172" s="408"/>
      <c r="AP172" s="407"/>
      <c r="AQ172" s="408"/>
      <c r="AR172" s="407"/>
      <c r="AS172" s="408"/>
      <c r="AT172" s="407"/>
      <c r="AU172" s="408"/>
      <c r="AV172" s="477"/>
    </row>
    <row r="173" spans="1:52" s="7" customFormat="1" ht="52.2" hidden="1" customHeight="1" x14ac:dyDescent="0.2">
      <c r="A173"/>
      <c r="B173" s="434"/>
      <c r="C173" s="250" t="s">
        <v>88</v>
      </c>
      <c r="D173" s="270" t="s">
        <v>5</v>
      </c>
      <c r="E173" s="597" t="s">
        <v>112</v>
      </c>
      <c r="F173" s="598"/>
      <c r="G173" s="599">
        <v>170.79</v>
      </c>
      <c r="H173" s="273"/>
      <c r="I173" s="435"/>
      <c r="J173" s="415"/>
      <c r="K173" s="416"/>
      <c r="L173" s="415"/>
      <c r="M173" s="416"/>
      <c r="N173" s="415"/>
      <c r="O173" s="416"/>
      <c r="P173" s="415"/>
      <c r="Q173" s="416"/>
      <c r="R173" s="415"/>
      <c r="S173" s="416"/>
      <c r="T173" s="415"/>
      <c r="U173" s="416"/>
      <c r="V173" s="580"/>
      <c r="W173" s="581"/>
      <c r="X173" s="580"/>
      <c r="Y173" s="581"/>
      <c r="Z173" s="580"/>
      <c r="AA173" s="581"/>
      <c r="AB173" s="415"/>
      <c r="AC173" s="416"/>
      <c r="AD173" s="415"/>
      <c r="AE173" s="416"/>
      <c r="AF173" s="415"/>
      <c r="AG173" s="416"/>
      <c r="AH173" s="415"/>
      <c r="AI173" s="416"/>
      <c r="AJ173" s="415"/>
      <c r="AK173" s="416"/>
      <c r="AL173" s="415"/>
      <c r="AM173" s="416"/>
      <c r="AN173" s="415"/>
      <c r="AO173" s="416"/>
      <c r="AP173" s="415"/>
      <c r="AQ173" s="416"/>
      <c r="AR173" s="415"/>
      <c r="AS173" s="416"/>
      <c r="AT173" s="415"/>
      <c r="AU173" s="416"/>
      <c r="AV173" s="481"/>
    </row>
    <row r="174" spans="1:52" s="7" customFormat="1" ht="52.2" hidden="1" customHeight="1" x14ac:dyDescent="0.2">
      <c r="A174"/>
      <c r="B174" s="610" t="s">
        <v>332</v>
      </c>
      <c r="C174" s="611" t="s">
        <v>80</v>
      </c>
      <c r="D174" s="612" t="s">
        <v>333</v>
      </c>
      <c r="E174" s="609" t="s">
        <v>334</v>
      </c>
      <c r="F174" s="613" t="s">
        <v>133</v>
      </c>
      <c r="G174" s="614">
        <v>565.4</v>
      </c>
      <c r="H174" s="615">
        <v>645.79999999999995</v>
      </c>
      <c r="I174" s="616">
        <f>ROUND(H174*G174,2)</f>
        <v>365135.32</v>
      </c>
      <c r="J174" s="409"/>
      <c r="K174" s="410">
        <f>ROUND(J174*$H174,2)</f>
        <v>0</v>
      </c>
      <c r="L174" s="409"/>
      <c r="M174" s="410">
        <f>ROUND(L174*$H174,2)</f>
        <v>0</v>
      </c>
      <c r="N174" s="409"/>
      <c r="O174" s="410">
        <f>ROUND(N174*$H174,2)</f>
        <v>0</v>
      </c>
      <c r="P174" s="409"/>
      <c r="Q174" s="410">
        <f>ROUND(P174*$H174,2)</f>
        <v>0</v>
      </c>
      <c r="R174" s="409"/>
      <c r="S174" s="410">
        <f>ROUND(R174*$H174,2)</f>
        <v>0</v>
      </c>
      <c r="T174" s="409"/>
      <c r="U174" s="410">
        <f>ROUND(T174*$H174,2)</f>
        <v>0</v>
      </c>
      <c r="V174" s="574"/>
      <c r="W174" s="575">
        <f>ROUND(V174*$H174,2)</f>
        <v>0</v>
      </c>
      <c r="X174" s="574">
        <v>125</v>
      </c>
      <c r="Y174" s="575">
        <f>ROUND(X174*$H174,2)</f>
        <v>80725</v>
      </c>
      <c r="Z174" s="574">
        <v>440.4</v>
      </c>
      <c r="AA174" s="575">
        <f>ROUND(Z174*$H174,2)</f>
        <v>284410.32</v>
      </c>
      <c r="AB174" s="409"/>
      <c r="AC174" s="410">
        <f>ROUND(AB174*$H174,2)</f>
        <v>0</v>
      </c>
      <c r="AD174" s="409"/>
      <c r="AE174" s="410">
        <f>ROUND(AD174*$H174,2)</f>
        <v>0</v>
      </c>
      <c r="AF174" s="409"/>
      <c r="AG174" s="410">
        <f>ROUND(AF174*$H174,2)</f>
        <v>0</v>
      </c>
      <c r="AH174" s="409"/>
      <c r="AI174" s="410">
        <f>ROUND(AH174*$H174,2)</f>
        <v>0</v>
      </c>
      <c r="AJ174" s="409"/>
      <c r="AK174" s="410">
        <f>ROUND(AJ174*$H174,2)</f>
        <v>0</v>
      </c>
      <c r="AL174" s="409"/>
      <c r="AM174" s="410">
        <f>ROUND(AL174*$H174,2)</f>
        <v>0</v>
      </c>
      <c r="AN174" s="409"/>
      <c r="AO174" s="410">
        <f>ROUND(AN174*$H174,2)</f>
        <v>0</v>
      </c>
      <c r="AP174" s="409"/>
      <c r="AQ174" s="410">
        <f>ROUND(AP174*$H174,2)</f>
        <v>0</v>
      </c>
      <c r="AR174" s="409">
        <f>SUM(J174,L174,N174,P174,R174,T174,V174,X174,Z174,AB174,AD174,AF174,AH174,AJ174,AL174,AN174,AP174)</f>
        <v>565.4</v>
      </c>
      <c r="AS174" s="410">
        <f>AR174*$H174</f>
        <v>365135.31999999995</v>
      </c>
      <c r="AT174" s="409">
        <f>$G174-AR174</f>
        <v>0</v>
      </c>
      <c r="AU174" s="410">
        <f>AT174*$H174</f>
        <v>0</v>
      </c>
      <c r="AV174" s="478">
        <f>AU174/I174</f>
        <v>0</v>
      </c>
    </row>
    <row r="175" spans="1:52" s="7" customFormat="1" ht="52.2" hidden="1" customHeight="1" x14ac:dyDescent="0.2">
      <c r="A175"/>
      <c r="B175" s="602"/>
      <c r="C175" s="603" t="s">
        <v>86</v>
      </c>
      <c r="D175" s="601"/>
      <c r="E175" s="600" t="s">
        <v>336</v>
      </c>
      <c r="F175" s="601"/>
      <c r="G175" s="601"/>
      <c r="H175" s="230"/>
      <c r="I175" s="420"/>
      <c r="J175" s="405"/>
      <c r="K175" s="406"/>
      <c r="L175" s="405"/>
      <c r="M175" s="406"/>
      <c r="N175" s="405"/>
      <c r="O175" s="406"/>
      <c r="P175" s="405"/>
      <c r="Q175" s="406"/>
      <c r="R175" s="405"/>
      <c r="S175" s="406"/>
      <c r="T175" s="405"/>
      <c r="U175" s="406"/>
      <c r="V175" s="570"/>
      <c r="W175" s="571"/>
      <c r="X175" s="570"/>
      <c r="Y175" s="571"/>
      <c r="Z175" s="570"/>
      <c r="AA175" s="571"/>
      <c r="AB175" s="405"/>
      <c r="AC175" s="406"/>
      <c r="AD175" s="405"/>
      <c r="AE175" s="406"/>
      <c r="AF175" s="405"/>
      <c r="AG175" s="406"/>
      <c r="AH175" s="405"/>
      <c r="AI175" s="406"/>
      <c r="AJ175" s="405"/>
      <c r="AK175" s="406"/>
      <c r="AL175" s="405"/>
      <c r="AM175" s="406"/>
      <c r="AN175" s="405"/>
      <c r="AO175" s="406"/>
      <c r="AP175" s="405"/>
      <c r="AQ175" s="406"/>
      <c r="AR175" s="405"/>
      <c r="AS175" s="406"/>
      <c r="AT175" s="405"/>
      <c r="AU175" s="406"/>
      <c r="AV175" s="476"/>
    </row>
    <row r="176" spans="1:52" s="8" customFormat="1" ht="52.2" hidden="1" customHeight="1" x14ac:dyDescent="0.2">
      <c r="A176"/>
      <c r="B176" s="604"/>
      <c r="C176" s="603" t="s">
        <v>88</v>
      </c>
      <c r="D176" s="593" t="s">
        <v>5</v>
      </c>
      <c r="E176" s="591" t="s">
        <v>254</v>
      </c>
      <c r="F176" s="592"/>
      <c r="G176" s="593" t="s">
        <v>5</v>
      </c>
      <c r="H176" s="261"/>
      <c r="I176" s="431"/>
      <c r="J176" s="411"/>
      <c r="K176" s="412"/>
      <c r="L176" s="411"/>
      <c r="M176" s="412"/>
      <c r="N176" s="411"/>
      <c r="O176" s="412"/>
      <c r="P176" s="411"/>
      <c r="Q176" s="412"/>
      <c r="R176" s="411"/>
      <c r="S176" s="412"/>
      <c r="T176" s="411"/>
      <c r="U176" s="412"/>
      <c r="V176" s="576"/>
      <c r="W176" s="577"/>
      <c r="X176" s="576"/>
      <c r="Y176" s="577"/>
      <c r="Z176" s="576"/>
      <c r="AA176" s="577"/>
      <c r="AB176" s="411"/>
      <c r="AC176" s="412"/>
      <c r="AD176" s="411"/>
      <c r="AE176" s="412"/>
      <c r="AF176" s="411"/>
      <c r="AG176" s="412"/>
      <c r="AH176" s="411"/>
      <c r="AI176" s="412"/>
      <c r="AJ176" s="411"/>
      <c r="AK176" s="412"/>
      <c r="AL176" s="411"/>
      <c r="AM176" s="412"/>
      <c r="AN176" s="411"/>
      <c r="AO176" s="412"/>
      <c r="AP176" s="411"/>
      <c r="AQ176" s="412"/>
      <c r="AR176" s="411"/>
      <c r="AS176" s="412"/>
      <c r="AT176" s="411"/>
      <c r="AU176" s="412"/>
      <c r="AV176" s="479"/>
    </row>
    <row r="177" spans="1:52" s="7" customFormat="1" ht="52.2" hidden="1" customHeight="1" x14ac:dyDescent="0.2">
      <c r="A177"/>
      <c r="B177" s="605"/>
      <c r="C177" s="603" t="s">
        <v>88</v>
      </c>
      <c r="D177" s="606" t="s">
        <v>5</v>
      </c>
      <c r="E177" s="594" t="s">
        <v>337</v>
      </c>
      <c r="F177" s="595"/>
      <c r="G177" s="596">
        <v>204.62</v>
      </c>
      <c r="H177" s="256"/>
      <c r="I177" s="429"/>
      <c r="J177" s="407"/>
      <c r="K177" s="408"/>
      <c r="L177" s="407"/>
      <c r="M177" s="408"/>
      <c r="N177" s="407"/>
      <c r="O177" s="408"/>
      <c r="P177" s="407"/>
      <c r="Q177" s="408"/>
      <c r="R177" s="407"/>
      <c r="S177" s="408"/>
      <c r="T177" s="407"/>
      <c r="U177" s="408"/>
      <c r="V177" s="572"/>
      <c r="W177" s="573"/>
      <c r="X177" s="572"/>
      <c r="Y177" s="573"/>
      <c r="Z177" s="572"/>
      <c r="AA177" s="573"/>
      <c r="AB177" s="407"/>
      <c r="AC177" s="408"/>
      <c r="AD177" s="407"/>
      <c r="AE177" s="408"/>
      <c r="AF177" s="407"/>
      <c r="AG177" s="408"/>
      <c r="AH177" s="407"/>
      <c r="AI177" s="408"/>
      <c r="AJ177" s="407"/>
      <c r="AK177" s="408"/>
      <c r="AL177" s="407"/>
      <c r="AM177" s="408"/>
      <c r="AN177" s="407"/>
      <c r="AO177" s="408"/>
      <c r="AP177" s="407"/>
      <c r="AQ177" s="408"/>
      <c r="AR177" s="407"/>
      <c r="AS177" s="408"/>
      <c r="AT177" s="407"/>
      <c r="AU177" s="408"/>
      <c r="AV177" s="477"/>
    </row>
    <row r="178" spans="1:52" s="10" customFormat="1" ht="52.2" hidden="1" customHeight="1" x14ac:dyDescent="0.2">
      <c r="A178"/>
      <c r="B178" s="605"/>
      <c r="C178" s="603" t="s">
        <v>88</v>
      </c>
      <c r="D178" s="606" t="s">
        <v>5</v>
      </c>
      <c r="E178" s="594" t="s">
        <v>338</v>
      </c>
      <c r="F178" s="595"/>
      <c r="G178" s="596">
        <v>175.98</v>
      </c>
      <c r="H178" s="256"/>
      <c r="I178" s="429"/>
      <c r="J178" s="407"/>
      <c r="K178" s="408"/>
      <c r="L178" s="407"/>
      <c r="M178" s="408"/>
      <c r="N178" s="407"/>
      <c r="O178" s="408"/>
      <c r="P178" s="407"/>
      <c r="Q178" s="408"/>
      <c r="R178" s="407"/>
      <c r="S178" s="408"/>
      <c r="T178" s="407"/>
      <c r="U178" s="408"/>
      <c r="V178" s="572"/>
      <c r="W178" s="573"/>
      <c r="X178" s="572"/>
      <c r="Y178" s="573"/>
      <c r="Z178" s="572"/>
      <c r="AA178" s="573"/>
      <c r="AB178" s="407"/>
      <c r="AC178" s="408"/>
      <c r="AD178" s="407"/>
      <c r="AE178" s="408"/>
      <c r="AF178" s="407"/>
      <c r="AG178" s="408"/>
      <c r="AH178" s="407"/>
      <c r="AI178" s="408"/>
      <c r="AJ178" s="407"/>
      <c r="AK178" s="408"/>
      <c r="AL178" s="407"/>
      <c r="AM178" s="408"/>
      <c r="AN178" s="407"/>
      <c r="AO178" s="408"/>
      <c r="AP178" s="407"/>
      <c r="AQ178" s="408"/>
      <c r="AR178" s="407"/>
      <c r="AS178" s="408"/>
      <c r="AT178" s="407"/>
      <c r="AU178" s="408"/>
      <c r="AV178" s="477"/>
    </row>
    <row r="179" spans="1:52" s="1" customFormat="1" ht="52.2" hidden="1" customHeight="1" x14ac:dyDescent="0.2">
      <c r="A179"/>
      <c r="B179" s="605"/>
      <c r="C179" s="603" t="s">
        <v>88</v>
      </c>
      <c r="D179" s="606" t="s">
        <v>5</v>
      </c>
      <c r="E179" s="594" t="s">
        <v>339</v>
      </c>
      <c r="F179" s="595"/>
      <c r="G179" s="596">
        <v>178.94</v>
      </c>
      <c r="H179" s="256"/>
      <c r="I179" s="429"/>
      <c r="J179" s="407"/>
      <c r="K179" s="408"/>
      <c r="L179" s="407"/>
      <c r="M179" s="408"/>
      <c r="N179" s="407"/>
      <c r="O179" s="408"/>
      <c r="P179" s="407"/>
      <c r="Q179" s="408"/>
      <c r="R179" s="407"/>
      <c r="S179" s="408"/>
      <c r="T179" s="407"/>
      <c r="U179" s="408"/>
      <c r="V179" s="572"/>
      <c r="W179" s="573"/>
      <c r="X179" s="572"/>
      <c r="Y179" s="573"/>
      <c r="Z179" s="572"/>
      <c r="AA179" s="573"/>
      <c r="AB179" s="407"/>
      <c r="AC179" s="408"/>
      <c r="AD179" s="407"/>
      <c r="AE179" s="408"/>
      <c r="AF179" s="407"/>
      <c r="AG179" s="408"/>
      <c r="AH179" s="407"/>
      <c r="AI179" s="408"/>
      <c r="AJ179" s="407"/>
      <c r="AK179" s="408"/>
      <c r="AL179" s="407"/>
      <c r="AM179" s="408"/>
      <c r="AN179" s="407"/>
      <c r="AO179" s="408"/>
      <c r="AP179" s="407"/>
      <c r="AQ179" s="408"/>
      <c r="AR179" s="407"/>
      <c r="AS179" s="408"/>
      <c r="AT179" s="407"/>
      <c r="AU179" s="408"/>
      <c r="AV179" s="477"/>
      <c r="AW179" s="4"/>
      <c r="AX179" s="4"/>
      <c r="AY179" s="4"/>
      <c r="AZ179" s="4"/>
    </row>
    <row r="180" spans="1:52" s="1" customFormat="1" ht="52.2" hidden="1" customHeight="1" x14ac:dyDescent="0.2">
      <c r="A180"/>
      <c r="B180" s="604"/>
      <c r="C180" s="603" t="s">
        <v>88</v>
      </c>
      <c r="D180" s="593" t="s">
        <v>5</v>
      </c>
      <c r="E180" s="591" t="s">
        <v>340</v>
      </c>
      <c r="F180" s="592"/>
      <c r="G180" s="593" t="s">
        <v>5</v>
      </c>
      <c r="H180" s="261"/>
      <c r="I180" s="431"/>
      <c r="J180" s="411"/>
      <c r="K180" s="412"/>
      <c r="L180" s="411"/>
      <c r="M180" s="412"/>
      <c r="N180" s="411"/>
      <c r="O180" s="412"/>
      <c r="P180" s="411"/>
      <c r="Q180" s="412"/>
      <c r="R180" s="411"/>
      <c r="S180" s="412"/>
      <c r="T180" s="411"/>
      <c r="U180" s="412"/>
      <c r="V180" s="576"/>
      <c r="W180" s="577"/>
      <c r="X180" s="576"/>
      <c r="Y180" s="577"/>
      <c r="Z180" s="576"/>
      <c r="AA180" s="577"/>
      <c r="AB180" s="411"/>
      <c r="AC180" s="412"/>
      <c r="AD180" s="411"/>
      <c r="AE180" s="412"/>
      <c r="AF180" s="411"/>
      <c r="AG180" s="412"/>
      <c r="AH180" s="411"/>
      <c r="AI180" s="412"/>
      <c r="AJ180" s="411"/>
      <c r="AK180" s="412"/>
      <c r="AL180" s="411"/>
      <c r="AM180" s="412"/>
      <c r="AN180" s="411"/>
      <c r="AO180" s="412"/>
      <c r="AP180" s="411"/>
      <c r="AQ180" s="412"/>
      <c r="AR180" s="411"/>
      <c r="AS180" s="412"/>
      <c r="AT180" s="411"/>
      <c r="AU180" s="412"/>
      <c r="AV180" s="479"/>
    </row>
    <row r="181" spans="1:52" s="7" customFormat="1" ht="52.2" hidden="1" customHeight="1" x14ac:dyDescent="0.2">
      <c r="A181"/>
      <c r="B181" s="605"/>
      <c r="C181" s="603" t="s">
        <v>88</v>
      </c>
      <c r="D181" s="606" t="s">
        <v>5</v>
      </c>
      <c r="E181" s="594" t="s">
        <v>341</v>
      </c>
      <c r="F181" s="595"/>
      <c r="G181" s="596">
        <v>5.86</v>
      </c>
      <c r="H181" s="256"/>
      <c r="I181" s="429"/>
      <c r="J181" s="407"/>
      <c r="K181" s="408"/>
      <c r="L181" s="407"/>
      <c r="M181" s="408"/>
      <c r="N181" s="407"/>
      <c r="O181" s="408"/>
      <c r="P181" s="407"/>
      <c r="Q181" s="408"/>
      <c r="R181" s="407"/>
      <c r="S181" s="408"/>
      <c r="T181" s="407"/>
      <c r="U181" s="408"/>
      <c r="V181" s="572"/>
      <c r="W181" s="573"/>
      <c r="X181" s="572"/>
      <c r="Y181" s="573"/>
      <c r="Z181" s="572"/>
      <c r="AA181" s="573"/>
      <c r="AB181" s="407"/>
      <c r="AC181" s="408"/>
      <c r="AD181" s="407"/>
      <c r="AE181" s="408"/>
      <c r="AF181" s="407"/>
      <c r="AG181" s="408"/>
      <c r="AH181" s="407"/>
      <c r="AI181" s="408"/>
      <c r="AJ181" s="407"/>
      <c r="AK181" s="408"/>
      <c r="AL181" s="407"/>
      <c r="AM181" s="408"/>
      <c r="AN181" s="407"/>
      <c r="AO181" s="408"/>
      <c r="AP181" s="407"/>
      <c r="AQ181" s="408"/>
      <c r="AR181" s="407"/>
      <c r="AS181" s="408"/>
      <c r="AT181" s="407"/>
      <c r="AU181" s="408"/>
      <c r="AV181" s="477"/>
    </row>
    <row r="182" spans="1:52" s="1" customFormat="1" ht="52.2" hidden="1" customHeight="1" x14ac:dyDescent="0.2">
      <c r="A182"/>
      <c r="B182" s="607"/>
      <c r="C182" s="603" t="s">
        <v>88</v>
      </c>
      <c r="D182" s="608" t="s">
        <v>5</v>
      </c>
      <c r="E182" s="597" t="s">
        <v>112</v>
      </c>
      <c r="F182" s="598"/>
      <c r="G182" s="599">
        <v>565.4</v>
      </c>
      <c r="H182" s="273"/>
      <c r="I182" s="435"/>
      <c r="J182" s="415"/>
      <c r="K182" s="416"/>
      <c r="L182" s="415"/>
      <c r="M182" s="416"/>
      <c r="N182" s="415"/>
      <c r="O182" s="416"/>
      <c r="P182" s="415"/>
      <c r="Q182" s="416"/>
      <c r="R182" s="415"/>
      <c r="S182" s="416"/>
      <c r="T182" s="415"/>
      <c r="U182" s="416"/>
      <c r="V182" s="580"/>
      <c r="W182" s="581"/>
      <c r="X182" s="580"/>
      <c r="Y182" s="581"/>
      <c r="Z182" s="580"/>
      <c r="AA182" s="581"/>
      <c r="AB182" s="415"/>
      <c r="AC182" s="416"/>
      <c r="AD182" s="415"/>
      <c r="AE182" s="416"/>
      <c r="AF182" s="415"/>
      <c r="AG182" s="416"/>
      <c r="AH182" s="415"/>
      <c r="AI182" s="416"/>
      <c r="AJ182" s="415"/>
      <c r="AK182" s="416"/>
      <c r="AL182" s="415"/>
      <c r="AM182" s="416"/>
      <c r="AN182" s="415"/>
      <c r="AO182" s="416"/>
      <c r="AP182" s="415"/>
      <c r="AQ182" s="416"/>
      <c r="AR182" s="415"/>
      <c r="AS182" s="416"/>
      <c r="AT182" s="415"/>
      <c r="AU182" s="416"/>
      <c r="AV182" s="481"/>
      <c r="AW182" s="4"/>
      <c r="AX182" s="4"/>
      <c r="AY182" s="4"/>
      <c r="AZ182" s="4"/>
    </row>
    <row r="183" spans="1:52" s="7" customFormat="1" ht="52.2" hidden="1" customHeight="1" x14ac:dyDescent="0.2">
      <c r="A183"/>
      <c r="B183" s="425" t="s">
        <v>342</v>
      </c>
      <c r="C183" s="192" t="s">
        <v>80</v>
      </c>
      <c r="D183" s="193" t="s">
        <v>343</v>
      </c>
      <c r="E183" s="194" t="s">
        <v>344</v>
      </c>
      <c r="F183" s="195" t="s">
        <v>133</v>
      </c>
      <c r="G183" s="196">
        <v>565.41</v>
      </c>
      <c r="H183" s="197">
        <v>211.9</v>
      </c>
      <c r="I183" s="426">
        <f>ROUND(H183*G183,2)</f>
        <v>119810.38</v>
      </c>
      <c r="J183" s="409"/>
      <c r="K183" s="410">
        <f>ROUND(J183*$H183,2)</f>
        <v>0</v>
      </c>
      <c r="L183" s="409"/>
      <c r="M183" s="410">
        <f>ROUND(L183*$H183,2)</f>
        <v>0</v>
      </c>
      <c r="N183" s="409"/>
      <c r="O183" s="410">
        <f>ROUND(N183*$H183,2)</f>
        <v>0</v>
      </c>
      <c r="P183" s="409"/>
      <c r="Q183" s="410">
        <f>ROUND(P183*$H183,2)</f>
        <v>0</v>
      </c>
      <c r="R183" s="409"/>
      <c r="S183" s="410">
        <f>ROUND(R183*$H183,2)</f>
        <v>0</v>
      </c>
      <c r="T183" s="409"/>
      <c r="U183" s="410">
        <f>ROUND(T183*$H183,2)</f>
        <v>0</v>
      </c>
      <c r="V183" s="574"/>
      <c r="W183" s="575">
        <f>ROUND(V183*$H183,2)</f>
        <v>0</v>
      </c>
      <c r="X183" s="574">
        <v>125</v>
      </c>
      <c r="Y183" s="575">
        <f>ROUND(X183*$H183,2)</f>
        <v>26487.5</v>
      </c>
      <c r="Z183" s="574">
        <v>440.41</v>
      </c>
      <c r="AA183" s="575">
        <f>ROUND(Z183*$H183,2)</f>
        <v>93322.880000000005</v>
      </c>
      <c r="AB183" s="409"/>
      <c r="AC183" s="410">
        <f>ROUND(AB183*$H183,2)</f>
        <v>0</v>
      </c>
      <c r="AD183" s="409"/>
      <c r="AE183" s="410">
        <f>ROUND(AD183*$H183,2)</f>
        <v>0</v>
      </c>
      <c r="AF183" s="409"/>
      <c r="AG183" s="410">
        <f>ROUND(AF183*$H183,2)</f>
        <v>0</v>
      </c>
      <c r="AH183" s="409"/>
      <c r="AI183" s="410">
        <f>ROUND(AH183*$H183,2)</f>
        <v>0</v>
      </c>
      <c r="AJ183" s="409"/>
      <c r="AK183" s="410">
        <f>ROUND(AJ183*$H183,2)</f>
        <v>0</v>
      </c>
      <c r="AL183" s="409"/>
      <c r="AM183" s="410">
        <f>ROUND(AL183*$H183,2)</f>
        <v>0</v>
      </c>
      <c r="AN183" s="409"/>
      <c r="AO183" s="410">
        <f>ROUND(AN183*$H183,2)</f>
        <v>0</v>
      </c>
      <c r="AP183" s="409"/>
      <c r="AQ183" s="410">
        <f>ROUND(AP183*$H183,2)</f>
        <v>0</v>
      </c>
      <c r="AR183" s="409">
        <f>SUM(J183,L183,N183,P183,R183,T183,V183,X183,Z183,AB183,AD183,AF183,AH183,AJ183,AL183,AN183,AP183)</f>
        <v>565.41000000000008</v>
      </c>
      <c r="AS183" s="410">
        <f>AR183*$H183</f>
        <v>119810.37900000002</v>
      </c>
      <c r="AT183" s="409">
        <f>$G183-AR183</f>
        <v>0</v>
      </c>
      <c r="AU183" s="410">
        <f>AT183*$H183</f>
        <v>0</v>
      </c>
      <c r="AV183" s="478">
        <f>AU183/I183</f>
        <v>0</v>
      </c>
    </row>
    <row r="184" spans="1:52" s="6" customFormat="1" ht="52.2" hidden="1" customHeight="1" x14ac:dyDescent="0.2">
      <c r="A184"/>
      <c r="B184" s="427"/>
      <c r="C184" s="250" t="s">
        <v>86</v>
      </c>
      <c r="D184" s="23"/>
      <c r="E184" s="251" t="s">
        <v>336</v>
      </c>
      <c r="F184" s="23"/>
      <c r="G184" s="23"/>
      <c r="H184" s="230"/>
      <c r="I184" s="420"/>
      <c r="J184" s="405"/>
      <c r="K184" s="406"/>
      <c r="L184" s="405"/>
      <c r="M184" s="406"/>
      <c r="N184" s="405"/>
      <c r="O184" s="406"/>
      <c r="P184" s="405"/>
      <c r="Q184" s="406"/>
      <c r="R184" s="405"/>
      <c r="S184" s="406"/>
      <c r="T184" s="405"/>
      <c r="U184" s="406"/>
      <c r="V184" s="570"/>
      <c r="W184" s="571"/>
      <c r="X184" s="570"/>
      <c r="Y184" s="571"/>
      <c r="Z184" s="570"/>
      <c r="AA184" s="571"/>
      <c r="AB184" s="405"/>
      <c r="AC184" s="406"/>
      <c r="AD184" s="405"/>
      <c r="AE184" s="406"/>
      <c r="AF184" s="405"/>
      <c r="AG184" s="406"/>
      <c r="AH184" s="405"/>
      <c r="AI184" s="406"/>
      <c r="AJ184" s="405"/>
      <c r="AK184" s="406"/>
      <c r="AL184" s="405"/>
      <c r="AM184" s="406"/>
      <c r="AN184" s="405"/>
      <c r="AO184" s="406"/>
      <c r="AP184" s="405"/>
      <c r="AQ184" s="406"/>
      <c r="AR184" s="405"/>
      <c r="AS184" s="406"/>
      <c r="AT184" s="405"/>
      <c r="AU184" s="406"/>
      <c r="AV184" s="476"/>
    </row>
    <row r="185" spans="1:52" s="1" customFormat="1" ht="52.2" hidden="1" customHeight="1" x14ac:dyDescent="0.2">
      <c r="A185"/>
      <c r="B185" s="428"/>
      <c r="C185" s="250" t="s">
        <v>88</v>
      </c>
      <c r="D185" s="253" t="s">
        <v>5</v>
      </c>
      <c r="E185" s="254" t="s">
        <v>346</v>
      </c>
      <c r="F185" s="63"/>
      <c r="G185" s="255">
        <v>565.41</v>
      </c>
      <c r="H185" s="256"/>
      <c r="I185" s="429"/>
      <c r="J185" s="407"/>
      <c r="K185" s="408"/>
      <c r="L185" s="407"/>
      <c r="M185" s="408"/>
      <c r="N185" s="407"/>
      <c r="O185" s="408"/>
      <c r="P185" s="407"/>
      <c r="Q185" s="408"/>
      <c r="R185" s="407"/>
      <c r="S185" s="408"/>
      <c r="T185" s="407"/>
      <c r="U185" s="408"/>
      <c r="V185" s="572"/>
      <c r="W185" s="573"/>
      <c r="X185" s="572"/>
      <c r="Y185" s="573"/>
      <c r="Z185" s="572"/>
      <c r="AA185" s="573"/>
      <c r="AB185" s="407"/>
      <c r="AC185" s="408"/>
      <c r="AD185" s="407"/>
      <c r="AE185" s="408"/>
      <c r="AF185" s="407"/>
      <c r="AG185" s="408"/>
      <c r="AH185" s="407"/>
      <c r="AI185" s="408"/>
      <c r="AJ185" s="407"/>
      <c r="AK185" s="408"/>
      <c r="AL185" s="407"/>
      <c r="AM185" s="408"/>
      <c r="AN185" s="407"/>
      <c r="AO185" s="408"/>
      <c r="AP185" s="407"/>
      <c r="AQ185" s="408"/>
      <c r="AR185" s="407"/>
      <c r="AS185" s="408"/>
      <c r="AT185" s="407"/>
      <c r="AU185" s="408"/>
      <c r="AV185" s="477"/>
      <c r="AW185" s="4"/>
      <c r="AX185" s="4"/>
      <c r="AY185" s="4"/>
      <c r="AZ185" s="4"/>
    </row>
    <row r="186" spans="1:52" s="1" customFormat="1" ht="52.2" hidden="1" customHeight="1" x14ac:dyDescent="0.2">
      <c r="A186"/>
      <c r="B186" s="425" t="s">
        <v>347</v>
      </c>
      <c r="C186" s="192" t="s">
        <v>80</v>
      </c>
      <c r="D186" s="193" t="s">
        <v>348</v>
      </c>
      <c r="E186" s="194" t="s">
        <v>349</v>
      </c>
      <c r="F186" s="195" t="s">
        <v>193</v>
      </c>
      <c r="G186" s="196">
        <v>21</v>
      </c>
      <c r="H186" s="197">
        <v>30673</v>
      </c>
      <c r="I186" s="426">
        <f>ROUND(H186*G186,2)</f>
        <v>644133</v>
      </c>
      <c r="J186" s="409"/>
      <c r="K186" s="410">
        <f>ROUND(J186*$H186,2)</f>
        <v>0</v>
      </c>
      <c r="L186" s="409"/>
      <c r="M186" s="410">
        <f>ROUND(L186*$H186,2)</f>
        <v>0</v>
      </c>
      <c r="N186" s="409"/>
      <c r="O186" s="410">
        <f>ROUND(N186*$H186,2)</f>
        <v>0</v>
      </c>
      <c r="P186" s="409"/>
      <c r="Q186" s="410">
        <f>ROUND(P186*$H186,2)</f>
        <v>0</v>
      </c>
      <c r="R186" s="409"/>
      <c r="S186" s="410">
        <f>ROUND(R186*$H186,2)</f>
        <v>0</v>
      </c>
      <c r="T186" s="409"/>
      <c r="U186" s="410">
        <f>ROUND(T186*$H186,2)</f>
        <v>0</v>
      </c>
      <c r="V186" s="574"/>
      <c r="W186" s="575">
        <f>ROUND(V186*$H186,2)</f>
        <v>0</v>
      </c>
      <c r="X186" s="574">
        <v>11.5</v>
      </c>
      <c r="Y186" s="575">
        <f>ROUND(X186*$H186,2)</f>
        <v>352739.5</v>
      </c>
      <c r="Z186" s="574">
        <v>9.5</v>
      </c>
      <c r="AA186" s="575">
        <f>ROUND(Z186*$H186,2)</f>
        <v>291393.5</v>
      </c>
      <c r="AB186" s="409"/>
      <c r="AC186" s="410">
        <f>ROUND(AB186*$H186,2)</f>
        <v>0</v>
      </c>
      <c r="AD186" s="409"/>
      <c r="AE186" s="410">
        <f>ROUND(AD186*$H186,2)</f>
        <v>0</v>
      </c>
      <c r="AF186" s="409"/>
      <c r="AG186" s="410">
        <f>ROUND(AF186*$H186,2)</f>
        <v>0</v>
      </c>
      <c r="AH186" s="409"/>
      <c r="AI186" s="410">
        <f>ROUND(AH186*$H186,2)</f>
        <v>0</v>
      </c>
      <c r="AJ186" s="409"/>
      <c r="AK186" s="410">
        <f>ROUND(AJ186*$H186,2)</f>
        <v>0</v>
      </c>
      <c r="AL186" s="409"/>
      <c r="AM186" s="410">
        <f>ROUND(AL186*$H186,2)</f>
        <v>0</v>
      </c>
      <c r="AN186" s="409"/>
      <c r="AO186" s="410">
        <f>ROUND(AN186*$H186,2)</f>
        <v>0</v>
      </c>
      <c r="AP186" s="409"/>
      <c r="AQ186" s="410">
        <f>ROUND(AP186*$H186,2)</f>
        <v>0</v>
      </c>
      <c r="AR186" s="409">
        <f>SUM(J186,L186,N186,P186,R186,T186,V186,X186,Z186,AB186,AD186,AF186,AH186,AJ186,AL186,AN186,AP186)</f>
        <v>21</v>
      </c>
      <c r="AS186" s="410">
        <f>AR186*$H186</f>
        <v>644133</v>
      </c>
      <c r="AT186" s="409">
        <f>$G186-AR186</f>
        <v>0</v>
      </c>
      <c r="AU186" s="410">
        <f>AT186*$H186</f>
        <v>0</v>
      </c>
      <c r="AV186" s="478">
        <f>AU186/I186</f>
        <v>0</v>
      </c>
    </row>
    <row r="187" spans="1:52" s="8" customFormat="1" ht="52.2" hidden="1" customHeight="1" thickBot="1" x14ac:dyDescent="0.25">
      <c r="A187"/>
      <c r="B187" s="428"/>
      <c r="C187" s="250" t="s">
        <v>88</v>
      </c>
      <c r="D187" s="253" t="s">
        <v>5</v>
      </c>
      <c r="E187" s="254" t="s">
        <v>351</v>
      </c>
      <c r="F187" s="63"/>
      <c r="G187" s="255">
        <v>21</v>
      </c>
      <c r="H187" s="256"/>
      <c r="I187" s="429"/>
      <c r="J187" s="407"/>
      <c r="K187" s="408"/>
      <c r="L187" s="407"/>
      <c r="M187" s="408"/>
      <c r="N187" s="407"/>
      <c r="O187" s="408"/>
      <c r="P187" s="407"/>
      <c r="Q187" s="408"/>
      <c r="R187" s="407"/>
      <c r="S187" s="408"/>
      <c r="T187" s="407"/>
      <c r="U187" s="408"/>
      <c r="V187" s="572"/>
      <c r="W187" s="573"/>
      <c r="X187" s="572"/>
      <c r="Y187" s="573"/>
      <c r="Z187" s="572"/>
      <c r="AA187" s="573"/>
      <c r="AB187" s="407"/>
      <c r="AC187" s="408"/>
      <c r="AD187" s="407"/>
      <c r="AE187" s="408"/>
      <c r="AF187" s="407"/>
      <c r="AG187" s="408"/>
      <c r="AH187" s="407"/>
      <c r="AI187" s="408"/>
      <c r="AJ187" s="407"/>
      <c r="AK187" s="408"/>
      <c r="AL187" s="407"/>
      <c r="AM187" s="408"/>
      <c r="AN187" s="407"/>
      <c r="AO187" s="408"/>
      <c r="AP187" s="407"/>
      <c r="AQ187" s="408"/>
      <c r="AR187" s="407"/>
      <c r="AS187" s="408"/>
      <c r="AT187" s="407"/>
      <c r="AU187" s="408"/>
      <c r="AV187" s="477"/>
    </row>
    <row r="188" spans="1:52" s="7" customFormat="1" ht="52.2" hidden="1" customHeight="1" thickBot="1" x14ac:dyDescent="0.25">
      <c r="A188"/>
      <c r="B188" s="407"/>
      <c r="C188" s="221"/>
      <c r="D188" s="221"/>
      <c r="E188" s="221"/>
      <c r="F188" s="221"/>
      <c r="G188" s="221"/>
      <c r="H188" s="221"/>
      <c r="I188" s="408"/>
      <c r="J188" s="754" t="s">
        <v>2350</v>
      </c>
      <c r="K188" s="756"/>
      <c r="L188" s="754" t="s">
        <v>2350</v>
      </c>
      <c r="M188" s="756"/>
      <c r="N188" s="754" t="s">
        <v>2350</v>
      </c>
      <c r="O188" s="756"/>
      <c r="P188" s="754" t="s">
        <v>2350</v>
      </c>
      <c r="Q188" s="756"/>
      <c r="R188" s="754" t="s">
        <v>2350</v>
      </c>
      <c r="S188" s="756"/>
      <c r="T188" s="757" t="s">
        <v>2355</v>
      </c>
      <c r="U188" s="758"/>
      <c r="V188" s="759" t="s">
        <v>2356</v>
      </c>
      <c r="W188" s="760"/>
      <c r="X188" s="759" t="s">
        <v>2357</v>
      </c>
      <c r="Y188" s="760"/>
      <c r="Z188" s="759" t="s">
        <v>2358</v>
      </c>
      <c r="AA188" s="760"/>
      <c r="AB188" s="751" t="s">
        <v>2359</v>
      </c>
      <c r="AC188" s="753"/>
      <c r="AD188" s="757" t="s">
        <v>2360</v>
      </c>
      <c r="AE188" s="758"/>
      <c r="AF188" s="757" t="s">
        <v>2361</v>
      </c>
      <c r="AG188" s="758"/>
      <c r="AH188" s="757" t="s">
        <v>2362</v>
      </c>
      <c r="AI188" s="758"/>
      <c r="AJ188" s="757" t="s">
        <v>2363</v>
      </c>
      <c r="AK188" s="758"/>
      <c r="AL188" s="757" t="s">
        <v>2364</v>
      </c>
      <c r="AM188" s="758"/>
      <c r="AN188" s="757" t="s">
        <v>2365</v>
      </c>
      <c r="AO188" s="761"/>
      <c r="AP188" s="754" t="s">
        <v>2366</v>
      </c>
      <c r="AQ188" s="753"/>
      <c r="AR188" s="751" t="s">
        <v>2367</v>
      </c>
      <c r="AS188" s="753"/>
      <c r="AT188" s="751" t="s">
        <v>2368</v>
      </c>
      <c r="AU188" s="755"/>
      <c r="AV188" s="449" t="s">
        <v>2369</v>
      </c>
    </row>
    <row r="189" spans="1:52" s="7" customFormat="1" ht="52.2" hidden="1" customHeight="1" thickBot="1" x14ac:dyDescent="0.25">
      <c r="A189"/>
      <c r="B189" s="407"/>
      <c r="C189" s="221"/>
      <c r="D189" s="221"/>
      <c r="E189" s="221"/>
      <c r="F189" s="221"/>
      <c r="G189" s="221"/>
      <c r="H189" s="221"/>
      <c r="I189" s="408"/>
      <c r="J189" s="397" t="s">
        <v>66</v>
      </c>
      <c r="K189" s="398" t="s">
        <v>2370</v>
      </c>
      <c r="L189" s="397" t="s">
        <v>66</v>
      </c>
      <c r="M189" s="398" t="s">
        <v>2370</v>
      </c>
      <c r="N189" s="397" t="s">
        <v>66</v>
      </c>
      <c r="O189" s="398" t="s">
        <v>2370</v>
      </c>
      <c r="P189" s="397" t="s">
        <v>66</v>
      </c>
      <c r="Q189" s="398" t="s">
        <v>2370</v>
      </c>
      <c r="R189" s="397" t="s">
        <v>66</v>
      </c>
      <c r="S189" s="398" t="s">
        <v>2370</v>
      </c>
      <c r="T189" s="397" t="s">
        <v>66</v>
      </c>
      <c r="U189" s="398" t="s">
        <v>2370</v>
      </c>
      <c r="V189" s="582" t="s">
        <v>66</v>
      </c>
      <c r="W189" s="583" t="s">
        <v>2370</v>
      </c>
      <c r="X189" s="582" t="s">
        <v>66</v>
      </c>
      <c r="Y189" s="583" t="s">
        <v>2370</v>
      </c>
      <c r="Z189" s="582" t="s">
        <v>66</v>
      </c>
      <c r="AA189" s="583" t="s">
        <v>2370</v>
      </c>
      <c r="AB189" s="397" t="s">
        <v>66</v>
      </c>
      <c r="AC189" s="398" t="s">
        <v>2370</v>
      </c>
      <c r="AD189" s="397" t="s">
        <v>66</v>
      </c>
      <c r="AE189" s="398" t="s">
        <v>2370</v>
      </c>
      <c r="AF189" s="397" t="s">
        <v>66</v>
      </c>
      <c r="AG189" s="398" t="s">
        <v>2370</v>
      </c>
      <c r="AH189" s="397" t="s">
        <v>66</v>
      </c>
      <c r="AI189" s="398" t="s">
        <v>2370</v>
      </c>
      <c r="AJ189" s="397" t="s">
        <v>66</v>
      </c>
      <c r="AK189" s="398" t="s">
        <v>2370</v>
      </c>
      <c r="AL189" s="397" t="s">
        <v>66</v>
      </c>
      <c r="AM189" s="398" t="s">
        <v>2370</v>
      </c>
      <c r="AN189" s="397" t="s">
        <v>66</v>
      </c>
      <c r="AO189" s="398" t="s">
        <v>2370</v>
      </c>
      <c r="AP189" s="397" t="s">
        <v>66</v>
      </c>
      <c r="AQ189" s="398" t="s">
        <v>2370</v>
      </c>
      <c r="AR189" s="397" t="s">
        <v>66</v>
      </c>
      <c r="AS189" s="398" t="s">
        <v>2370</v>
      </c>
      <c r="AT189" s="397" t="s">
        <v>66</v>
      </c>
      <c r="AU189" s="398" t="s">
        <v>2370</v>
      </c>
      <c r="AV189" s="482" t="s">
        <v>66</v>
      </c>
    </row>
    <row r="190" spans="1:52" s="10" customFormat="1" ht="52.2" hidden="1" customHeight="1" thickBot="1" x14ac:dyDescent="0.35">
      <c r="A190"/>
      <c r="B190" s="422"/>
      <c r="C190" s="243" t="s">
        <v>26</v>
      </c>
      <c r="D190" s="247" t="s">
        <v>84</v>
      </c>
      <c r="E190" s="247" t="s">
        <v>352</v>
      </c>
      <c r="F190" s="42"/>
      <c r="G190" s="42"/>
      <c r="H190" s="245"/>
      <c r="I190" s="424">
        <f>BH873</f>
        <v>108883.1</v>
      </c>
      <c r="J190" s="401"/>
      <c r="K190" s="402">
        <f>K191+K197+K200+K203+K208+K210+K219+K223+K228+K232+K236+K240+K244+K248+K252+K255+K258+K261+K264</f>
        <v>0</v>
      </c>
      <c r="L190" s="401"/>
      <c r="M190" s="402">
        <f>M191+M197+M200+M203+M208+M210+M219+M223+M228+M232+M236+M240+M244+M248+M252+M255+M258+M261+M264</f>
        <v>0</v>
      </c>
      <c r="N190" s="401"/>
      <c r="O190" s="402">
        <f>O191+O197+O200+O203+O208+O210+O219+O223+O228+O232+O236+O240+O244+O248+O252+O255+O258+O261+O264</f>
        <v>0</v>
      </c>
      <c r="P190" s="401"/>
      <c r="Q190" s="402">
        <f>Q191+Q197+Q200+Q203+Q208+Q210+Q219+Q223+Q228+Q232+Q236+Q240+Q244+Q248+Q252+Q255+Q258+Q261+Q264</f>
        <v>0</v>
      </c>
      <c r="R190" s="401"/>
      <c r="S190" s="402">
        <f>S191+S197+S200+S203+S208+S210+S219+S223+S228+S232+S236+S240+S244+S248+S252+S255+S258+S261+S264</f>
        <v>0</v>
      </c>
      <c r="T190" s="401"/>
      <c r="U190" s="402">
        <f>U191+U197+U200+U203+U208+U210+U219+U223+U228+U232+U236+U240+U244+U248+U252+U255+U258+U261+U264</f>
        <v>0</v>
      </c>
      <c r="V190" s="566"/>
      <c r="W190" s="567">
        <f>W191+W197+W200+W203+W208+W210+W219+W223+W228+W232+W236+W240+W244+W248+W252+W255+W258+W261+W264</f>
        <v>0</v>
      </c>
      <c r="X190" s="566"/>
      <c r="Y190" s="567">
        <f>Y191+Y197+Y200+Y203+Y208+Y210+Y219+Y223+Y228+Y232+Y236+Y240+Y244+Y248+Y252+Y255+Y258+Y261+Y264</f>
        <v>0</v>
      </c>
      <c r="Z190" s="566"/>
      <c r="AA190" s="567">
        <f>AA191+AA197+AA200+AA203+AA208+AA210+AA219+AA223+AA228+AA232+AA236+AA240+AA244+AA248+AA252+AA255+AA258+AA261+AA264</f>
        <v>6743.36</v>
      </c>
      <c r="AB190" s="401"/>
      <c r="AC190" s="402">
        <f>AC191+AC197+AC200+AC203+AC208+AC210+AC219+AC223+AC228+AC232+AC236+AC240+AC244+AC248+AC252+AC255+AC258+AC261+AC264</f>
        <v>25690.51</v>
      </c>
      <c r="AD190" s="401"/>
      <c r="AE190" s="402">
        <f>AE191+AE197+AE200+AE203+AE208+AE210+AE219+AE223+AE228+AE232+AE236+AE240+AE244+AE248+AE252+AE255+AE258+AE261+AE264</f>
        <v>0</v>
      </c>
      <c r="AF190" s="401"/>
      <c r="AG190" s="402">
        <f>AG191+AG197+AG200+AG203+AG208+AG210+AG219+AG223+AG228+AG232+AG236+AG240+AG244+AG248+AG252+AG255+AG258+AG261+AG264</f>
        <v>0</v>
      </c>
      <c r="AH190" s="401"/>
      <c r="AI190" s="402">
        <f>AI191+AI197+AI200+AI203+AI208+AI210+AI219+AI223+AI228+AI232+AI236+AI240+AI244+AI248+AI252+AI255+AI258+AI261+AI264</f>
        <v>0</v>
      </c>
      <c r="AJ190" s="401"/>
      <c r="AK190" s="402">
        <f>AK191+AK197+AK200+AK203+AK208+AK210+AK219+AK223+AK228+AK232+AK236+AK240+AK244+AK248+AK252+AK255+AK258+AK261+AK264</f>
        <v>0</v>
      </c>
      <c r="AL190" s="401"/>
      <c r="AM190" s="402">
        <f>AM191+AM197+AM200+AM203+AM208+AM210+AM219+AM223+AM228+AM232+AM236+AM240+AM244+AM248+AM252+AM255+AM258+AM261+AM264</f>
        <v>0</v>
      </c>
      <c r="AN190" s="401"/>
      <c r="AO190" s="402">
        <f>AO191+AO197+AO200+AO203+AO208+AO210+AO219+AO223+AO228+AO232+AO236+AO240+AO244+AO248+AO252+AO255+AO258+AO261+AO264</f>
        <v>0</v>
      </c>
      <c r="AP190" s="401"/>
      <c r="AQ190" s="402">
        <f>AQ191+AQ197+AQ200+AQ203+AQ208+AQ210+AQ219+AQ223+AQ228+AQ232+AQ236+AQ240+AQ244+AQ248+AQ252+AQ255+AQ258+AQ261+AQ264</f>
        <v>0</v>
      </c>
      <c r="AR190" s="401"/>
      <c r="AS190" s="402">
        <f>AS191+AS197+AS200+AS203+AS208+AS210+AS219+AS223+AS228+AS232+AS236+AS240+AS244+AS248+AS252+AS255+AS258+AS261+AS264</f>
        <v>32433.863999999998</v>
      </c>
      <c r="AT190" s="401"/>
      <c r="AU190" s="402">
        <f>AU191+AU197+AU200+AU203+AU208+AU210+AU219+AU223+AU228+AU232+AU236+AU240+AU244+AU248+AU252+AU255+AU258+AU261+AU264</f>
        <v>76449.225000000006</v>
      </c>
      <c r="AV190" s="475">
        <f>AU190/I190</f>
        <v>0.70212204648838983</v>
      </c>
    </row>
    <row r="191" spans="1:52" s="1" customFormat="1" ht="52.2" hidden="1" customHeight="1" x14ac:dyDescent="0.2">
      <c r="A191"/>
      <c r="B191" s="425" t="s">
        <v>353</v>
      </c>
      <c r="C191" s="192" t="s">
        <v>80</v>
      </c>
      <c r="D191" s="193" t="s">
        <v>354</v>
      </c>
      <c r="E191" s="194" t="s">
        <v>355</v>
      </c>
      <c r="F191" s="195" t="s">
        <v>133</v>
      </c>
      <c r="G191" s="196">
        <v>32.42</v>
      </c>
      <c r="H191" s="197">
        <v>162</v>
      </c>
      <c r="I191" s="426">
        <f>ROUND(H191*G191,2)</f>
        <v>5252.04</v>
      </c>
      <c r="J191" s="409"/>
      <c r="K191" s="410">
        <f>ROUND(J191*$H191,2)</f>
        <v>0</v>
      </c>
      <c r="L191" s="409"/>
      <c r="M191" s="410">
        <f>ROUND(L191*$H191,2)</f>
        <v>0</v>
      </c>
      <c r="N191" s="409"/>
      <c r="O191" s="410">
        <f>ROUND(N191*$H191,2)</f>
        <v>0</v>
      </c>
      <c r="P191" s="409"/>
      <c r="Q191" s="410">
        <f>ROUND(P191*$H191,2)</f>
        <v>0</v>
      </c>
      <c r="R191" s="409"/>
      <c r="S191" s="410">
        <f>ROUND(R191*$H191,2)</f>
        <v>0</v>
      </c>
      <c r="T191" s="409"/>
      <c r="U191" s="410">
        <f>ROUND(T191*$H191,2)</f>
        <v>0</v>
      </c>
      <c r="V191" s="574"/>
      <c r="W191" s="575">
        <f>ROUND(V191*$H191,2)</f>
        <v>0</v>
      </c>
      <c r="X191" s="574"/>
      <c r="Y191" s="575">
        <f>ROUND(X191*$H191,2)</f>
        <v>0</v>
      </c>
      <c r="Z191" s="574">
        <v>32.42</v>
      </c>
      <c r="AA191" s="575">
        <f>ROUND(Z191*$H191,2)</f>
        <v>5252.04</v>
      </c>
      <c r="AB191" s="409"/>
      <c r="AC191" s="410">
        <f>ROUND(AB191*$H191,2)</f>
        <v>0</v>
      </c>
      <c r="AD191" s="409"/>
      <c r="AE191" s="410">
        <f>ROUND(AD191*$H191,2)</f>
        <v>0</v>
      </c>
      <c r="AF191" s="409"/>
      <c r="AG191" s="410">
        <f>ROUND(AF191*$H191,2)</f>
        <v>0</v>
      </c>
      <c r="AH191" s="409"/>
      <c r="AI191" s="410">
        <f>ROUND(AH191*$H191,2)</f>
        <v>0</v>
      </c>
      <c r="AJ191" s="409"/>
      <c r="AK191" s="410">
        <f>ROUND(AJ191*$H191,2)</f>
        <v>0</v>
      </c>
      <c r="AL191" s="409"/>
      <c r="AM191" s="410">
        <f>ROUND(AL191*$H191,2)</f>
        <v>0</v>
      </c>
      <c r="AN191" s="409"/>
      <c r="AO191" s="410">
        <f>ROUND(AN191*$H191,2)</f>
        <v>0</v>
      </c>
      <c r="AP191" s="409"/>
      <c r="AQ191" s="410">
        <f>ROUND(AP191*$H191,2)</f>
        <v>0</v>
      </c>
      <c r="AR191" s="409">
        <f>SUM(J191,L191,N191,P191,R191,T191,V191,X191,Z191,AB191,AD191,AF191,AH191,AJ191,AL191,AN191,AP191)</f>
        <v>32.42</v>
      </c>
      <c r="AS191" s="410">
        <f>AR191*$H191</f>
        <v>5252.04</v>
      </c>
      <c r="AT191" s="409">
        <f>$G191-AR191</f>
        <v>0</v>
      </c>
      <c r="AU191" s="410">
        <f>AT191*$H191</f>
        <v>0</v>
      </c>
      <c r="AV191" s="478">
        <f>AU191/I191</f>
        <v>0</v>
      </c>
      <c r="AW191" s="4"/>
      <c r="AX191" s="4"/>
      <c r="AY191" s="4"/>
      <c r="AZ191" s="4"/>
    </row>
    <row r="192" spans="1:52" s="1" customFormat="1" ht="52.2" hidden="1" customHeight="1" x14ac:dyDescent="0.2">
      <c r="A192"/>
      <c r="B192" s="427"/>
      <c r="C192" s="250" t="s">
        <v>86</v>
      </c>
      <c r="D192" s="23"/>
      <c r="E192" s="251" t="s">
        <v>357</v>
      </c>
      <c r="F192" s="23"/>
      <c r="G192" s="23"/>
      <c r="H192" s="230"/>
      <c r="I192" s="420"/>
      <c r="J192" s="405"/>
      <c r="K192" s="406"/>
      <c r="L192" s="405"/>
      <c r="M192" s="406"/>
      <c r="N192" s="405"/>
      <c r="O192" s="406"/>
      <c r="P192" s="405"/>
      <c r="Q192" s="406"/>
      <c r="R192" s="405"/>
      <c r="S192" s="406"/>
      <c r="T192" s="405"/>
      <c r="U192" s="406"/>
      <c r="V192" s="570"/>
      <c r="W192" s="571"/>
      <c r="X192" s="570"/>
      <c r="Y192" s="571"/>
      <c r="Z192" s="570"/>
      <c r="AA192" s="571"/>
      <c r="AB192" s="405"/>
      <c r="AC192" s="406"/>
      <c r="AD192" s="405"/>
      <c r="AE192" s="406"/>
      <c r="AF192" s="405"/>
      <c r="AG192" s="406"/>
      <c r="AH192" s="405"/>
      <c r="AI192" s="406"/>
      <c r="AJ192" s="405"/>
      <c r="AK192" s="406"/>
      <c r="AL192" s="405"/>
      <c r="AM192" s="406"/>
      <c r="AN192" s="405"/>
      <c r="AO192" s="406"/>
      <c r="AP192" s="405"/>
      <c r="AQ192" s="406"/>
      <c r="AR192" s="405"/>
      <c r="AS192" s="406"/>
      <c r="AT192" s="405"/>
      <c r="AU192" s="406"/>
      <c r="AV192" s="476"/>
    </row>
    <row r="193" spans="1:52" s="7" customFormat="1" ht="52.2" hidden="1" customHeight="1" x14ac:dyDescent="0.2">
      <c r="A193"/>
      <c r="B193" s="430"/>
      <c r="C193" s="250" t="s">
        <v>88</v>
      </c>
      <c r="D193" s="259" t="s">
        <v>5</v>
      </c>
      <c r="E193" s="260" t="s">
        <v>254</v>
      </c>
      <c r="F193" s="67"/>
      <c r="G193" s="259" t="s">
        <v>5</v>
      </c>
      <c r="H193" s="261"/>
      <c r="I193" s="431"/>
      <c r="J193" s="411"/>
      <c r="K193" s="412"/>
      <c r="L193" s="411"/>
      <c r="M193" s="412"/>
      <c r="N193" s="411"/>
      <c r="O193" s="412"/>
      <c r="P193" s="411"/>
      <c r="Q193" s="412"/>
      <c r="R193" s="411"/>
      <c r="S193" s="412"/>
      <c r="T193" s="411"/>
      <c r="U193" s="412"/>
      <c r="V193" s="576"/>
      <c r="W193" s="577"/>
      <c r="X193" s="576"/>
      <c r="Y193" s="577"/>
      <c r="Z193" s="576"/>
      <c r="AA193" s="577"/>
      <c r="AB193" s="411"/>
      <c r="AC193" s="412"/>
      <c r="AD193" s="411"/>
      <c r="AE193" s="412"/>
      <c r="AF193" s="411"/>
      <c r="AG193" s="412"/>
      <c r="AH193" s="411"/>
      <c r="AI193" s="412"/>
      <c r="AJ193" s="411"/>
      <c r="AK193" s="412"/>
      <c r="AL193" s="411"/>
      <c r="AM193" s="412"/>
      <c r="AN193" s="411"/>
      <c r="AO193" s="412"/>
      <c r="AP193" s="411"/>
      <c r="AQ193" s="412"/>
      <c r="AR193" s="411"/>
      <c r="AS193" s="412"/>
      <c r="AT193" s="411"/>
      <c r="AU193" s="412"/>
      <c r="AV193" s="479"/>
    </row>
    <row r="194" spans="1:52" s="1" customFormat="1" ht="52.2" hidden="1" customHeight="1" x14ac:dyDescent="0.2">
      <c r="A194"/>
      <c r="B194" s="428"/>
      <c r="C194" s="250" t="s">
        <v>88</v>
      </c>
      <c r="D194" s="253" t="s">
        <v>5</v>
      </c>
      <c r="E194" s="254" t="s">
        <v>358</v>
      </c>
      <c r="F194" s="63"/>
      <c r="G194" s="255">
        <v>31.04</v>
      </c>
      <c r="H194" s="256"/>
      <c r="I194" s="429"/>
      <c r="J194" s="407"/>
      <c r="K194" s="408"/>
      <c r="L194" s="407"/>
      <c r="M194" s="408"/>
      <c r="N194" s="407"/>
      <c r="O194" s="408"/>
      <c r="P194" s="407"/>
      <c r="Q194" s="408"/>
      <c r="R194" s="407"/>
      <c r="S194" s="408"/>
      <c r="T194" s="407"/>
      <c r="U194" s="408"/>
      <c r="V194" s="572"/>
      <c r="W194" s="573"/>
      <c r="X194" s="572"/>
      <c r="Y194" s="573"/>
      <c r="Z194" s="572"/>
      <c r="AA194" s="573"/>
      <c r="AB194" s="407"/>
      <c r="AC194" s="408"/>
      <c r="AD194" s="407"/>
      <c r="AE194" s="408"/>
      <c r="AF194" s="407"/>
      <c r="AG194" s="408"/>
      <c r="AH194" s="407"/>
      <c r="AI194" s="408"/>
      <c r="AJ194" s="407"/>
      <c r="AK194" s="408"/>
      <c r="AL194" s="407"/>
      <c r="AM194" s="408"/>
      <c r="AN194" s="407"/>
      <c r="AO194" s="408"/>
      <c r="AP194" s="407"/>
      <c r="AQ194" s="408"/>
      <c r="AR194" s="407"/>
      <c r="AS194" s="408"/>
      <c r="AT194" s="407"/>
      <c r="AU194" s="408"/>
      <c r="AV194" s="477"/>
      <c r="AW194" s="4"/>
      <c r="AX194" s="4"/>
      <c r="AY194" s="4"/>
      <c r="AZ194" s="4"/>
    </row>
    <row r="195" spans="1:52" s="8" customFormat="1" ht="52.2" hidden="1" customHeight="1" x14ac:dyDescent="0.2">
      <c r="A195"/>
      <c r="B195" s="428"/>
      <c r="C195" s="250" t="s">
        <v>88</v>
      </c>
      <c r="D195" s="253" t="s">
        <v>5</v>
      </c>
      <c r="E195" s="254" t="s">
        <v>359</v>
      </c>
      <c r="F195" s="63"/>
      <c r="G195" s="255">
        <v>1.38</v>
      </c>
      <c r="H195" s="256"/>
      <c r="I195" s="429"/>
      <c r="J195" s="407"/>
      <c r="K195" s="408"/>
      <c r="L195" s="407"/>
      <c r="M195" s="408"/>
      <c r="N195" s="407"/>
      <c r="O195" s="408"/>
      <c r="P195" s="407"/>
      <c r="Q195" s="408"/>
      <c r="R195" s="407"/>
      <c r="S195" s="408"/>
      <c r="T195" s="407"/>
      <c r="U195" s="408"/>
      <c r="V195" s="572"/>
      <c r="W195" s="573"/>
      <c r="X195" s="572"/>
      <c r="Y195" s="573"/>
      <c r="Z195" s="572"/>
      <c r="AA195" s="573"/>
      <c r="AB195" s="407"/>
      <c r="AC195" s="408"/>
      <c r="AD195" s="407"/>
      <c r="AE195" s="408"/>
      <c r="AF195" s="407"/>
      <c r="AG195" s="408"/>
      <c r="AH195" s="407"/>
      <c r="AI195" s="408"/>
      <c r="AJ195" s="407"/>
      <c r="AK195" s="408"/>
      <c r="AL195" s="407"/>
      <c r="AM195" s="408"/>
      <c r="AN195" s="407"/>
      <c r="AO195" s="408"/>
      <c r="AP195" s="407"/>
      <c r="AQ195" s="408"/>
      <c r="AR195" s="407"/>
      <c r="AS195" s="408"/>
      <c r="AT195" s="407"/>
      <c r="AU195" s="408"/>
      <c r="AV195" s="477"/>
    </row>
    <row r="196" spans="1:52" s="7" customFormat="1" ht="52.2" hidden="1" customHeight="1" x14ac:dyDescent="0.2">
      <c r="A196"/>
      <c r="B196" s="434"/>
      <c r="C196" s="250" t="s">
        <v>88</v>
      </c>
      <c r="D196" s="270" t="s">
        <v>5</v>
      </c>
      <c r="E196" s="271" t="s">
        <v>112</v>
      </c>
      <c r="F196" s="75"/>
      <c r="G196" s="272">
        <v>32.42</v>
      </c>
      <c r="H196" s="273"/>
      <c r="I196" s="435"/>
      <c r="J196" s="415"/>
      <c r="K196" s="416"/>
      <c r="L196" s="415"/>
      <c r="M196" s="416"/>
      <c r="N196" s="415"/>
      <c r="O196" s="416"/>
      <c r="P196" s="415"/>
      <c r="Q196" s="416"/>
      <c r="R196" s="415"/>
      <c r="S196" s="416"/>
      <c r="T196" s="415"/>
      <c r="U196" s="416"/>
      <c r="V196" s="580"/>
      <c r="W196" s="581"/>
      <c r="X196" s="580"/>
      <c r="Y196" s="581"/>
      <c r="Z196" s="580"/>
      <c r="AA196" s="581"/>
      <c r="AB196" s="415"/>
      <c r="AC196" s="416"/>
      <c r="AD196" s="415"/>
      <c r="AE196" s="416"/>
      <c r="AF196" s="415"/>
      <c r="AG196" s="416"/>
      <c r="AH196" s="415"/>
      <c r="AI196" s="416"/>
      <c r="AJ196" s="415"/>
      <c r="AK196" s="416"/>
      <c r="AL196" s="415"/>
      <c r="AM196" s="416"/>
      <c r="AN196" s="415"/>
      <c r="AO196" s="416"/>
      <c r="AP196" s="415"/>
      <c r="AQ196" s="416"/>
      <c r="AR196" s="415"/>
      <c r="AS196" s="416"/>
      <c r="AT196" s="415"/>
      <c r="AU196" s="416"/>
      <c r="AV196" s="481"/>
    </row>
    <row r="197" spans="1:52" s="1" customFormat="1" ht="52.2" hidden="1" customHeight="1" x14ac:dyDescent="0.2">
      <c r="A197"/>
      <c r="B197" s="425" t="s">
        <v>360</v>
      </c>
      <c r="C197" s="192" t="s">
        <v>80</v>
      </c>
      <c r="D197" s="193" t="s">
        <v>361</v>
      </c>
      <c r="E197" s="194" t="s">
        <v>362</v>
      </c>
      <c r="F197" s="195" t="s">
        <v>133</v>
      </c>
      <c r="G197" s="196">
        <v>32.42</v>
      </c>
      <c r="H197" s="197">
        <v>46</v>
      </c>
      <c r="I197" s="426">
        <f>ROUND(H197*G197,2)</f>
        <v>1491.32</v>
      </c>
      <c r="J197" s="409"/>
      <c r="K197" s="410">
        <f>ROUND(J197*$H197,2)</f>
        <v>0</v>
      </c>
      <c r="L197" s="409"/>
      <c r="M197" s="410">
        <f>ROUND(L197*$H197,2)</f>
        <v>0</v>
      </c>
      <c r="N197" s="409"/>
      <c r="O197" s="410">
        <f>ROUND(N197*$H197,2)</f>
        <v>0</v>
      </c>
      <c r="P197" s="409"/>
      <c r="Q197" s="410">
        <f>ROUND(P197*$H197,2)</f>
        <v>0</v>
      </c>
      <c r="R197" s="409"/>
      <c r="S197" s="410">
        <f>ROUND(R197*$H197,2)</f>
        <v>0</v>
      </c>
      <c r="T197" s="409"/>
      <c r="U197" s="410">
        <f>ROUND(T197*$H197,2)</f>
        <v>0</v>
      </c>
      <c r="V197" s="574"/>
      <c r="W197" s="575">
        <f>ROUND(V197*$H197,2)</f>
        <v>0</v>
      </c>
      <c r="X197" s="574"/>
      <c r="Y197" s="575">
        <f>ROUND(X197*$H197,2)</f>
        <v>0</v>
      </c>
      <c r="Z197" s="574">
        <v>32.42</v>
      </c>
      <c r="AA197" s="575">
        <f>ROUND(Z197*$H197,2)</f>
        <v>1491.32</v>
      </c>
      <c r="AB197" s="409"/>
      <c r="AC197" s="410">
        <f>ROUND(AB197*$H197,2)</f>
        <v>0</v>
      </c>
      <c r="AD197" s="409"/>
      <c r="AE197" s="410">
        <f>ROUND(AD197*$H197,2)</f>
        <v>0</v>
      </c>
      <c r="AF197" s="409"/>
      <c r="AG197" s="410">
        <f>ROUND(AF197*$H197,2)</f>
        <v>0</v>
      </c>
      <c r="AH197" s="409"/>
      <c r="AI197" s="410">
        <f>ROUND(AH197*$H197,2)</f>
        <v>0</v>
      </c>
      <c r="AJ197" s="409"/>
      <c r="AK197" s="410">
        <f>ROUND(AJ197*$H197,2)</f>
        <v>0</v>
      </c>
      <c r="AL197" s="409"/>
      <c r="AM197" s="410">
        <f>ROUND(AL197*$H197,2)</f>
        <v>0</v>
      </c>
      <c r="AN197" s="409"/>
      <c r="AO197" s="410">
        <f>ROUND(AN197*$H197,2)</f>
        <v>0</v>
      </c>
      <c r="AP197" s="409"/>
      <c r="AQ197" s="410">
        <f>ROUND(AP197*$H197,2)</f>
        <v>0</v>
      </c>
      <c r="AR197" s="409">
        <f>SUM(J197,L197,N197,P197,R197,T197,V197,X197,Z197,AB197,AD197,AF197,AH197,AJ197,AL197,AN197,AP197)</f>
        <v>32.42</v>
      </c>
      <c r="AS197" s="410">
        <f>AR197*$H197</f>
        <v>1491.3200000000002</v>
      </c>
      <c r="AT197" s="409">
        <f>$G197-AR197</f>
        <v>0</v>
      </c>
      <c r="AU197" s="410">
        <f>AT197*$H197</f>
        <v>0</v>
      </c>
      <c r="AV197" s="478">
        <f>AU197/I197</f>
        <v>0</v>
      </c>
      <c r="AW197" s="4"/>
      <c r="AX197" s="4"/>
      <c r="AY197" s="4"/>
      <c r="AZ197" s="4"/>
    </row>
    <row r="198" spans="1:52" s="8" customFormat="1" ht="52.2" hidden="1" customHeight="1" x14ac:dyDescent="0.2">
      <c r="A198"/>
      <c r="B198" s="427"/>
      <c r="C198" s="250" t="s">
        <v>86</v>
      </c>
      <c r="D198" s="23"/>
      <c r="E198" s="251" t="s">
        <v>357</v>
      </c>
      <c r="F198" s="23"/>
      <c r="G198" s="23"/>
      <c r="H198" s="230"/>
      <c r="I198" s="420"/>
      <c r="J198" s="405"/>
      <c r="K198" s="406"/>
      <c r="L198" s="405"/>
      <c r="M198" s="406"/>
      <c r="N198" s="405"/>
      <c r="O198" s="406"/>
      <c r="P198" s="405"/>
      <c r="Q198" s="406"/>
      <c r="R198" s="405"/>
      <c r="S198" s="406"/>
      <c r="T198" s="405"/>
      <c r="U198" s="406"/>
      <c r="V198" s="570"/>
      <c r="W198" s="571"/>
      <c r="X198" s="570"/>
      <c r="Y198" s="571"/>
      <c r="Z198" s="570"/>
      <c r="AA198" s="571"/>
      <c r="AB198" s="405"/>
      <c r="AC198" s="406"/>
      <c r="AD198" s="405"/>
      <c r="AE198" s="406"/>
      <c r="AF198" s="405"/>
      <c r="AG198" s="406"/>
      <c r="AH198" s="405"/>
      <c r="AI198" s="406"/>
      <c r="AJ198" s="405"/>
      <c r="AK198" s="406"/>
      <c r="AL198" s="405"/>
      <c r="AM198" s="406"/>
      <c r="AN198" s="405"/>
      <c r="AO198" s="406"/>
      <c r="AP198" s="405"/>
      <c r="AQ198" s="406"/>
      <c r="AR198" s="405"/>
      <c r="AS198" s="406"/>
      <c r="AT198" s="405"/>
      <c r="AU198" s="406"/>
      <c r="AV198" s="476"/>
    </row>
    <row r="199" spans="1:52" s="7" customFormat="1" ht="52.2" hidden="1" customHeight="1" x14ac:dyDescent="0.2">
      <c r="A199"/>
      <c r="B199" s="428"/>
      <c r="C199" s="250" t="s">
        <v>88</v>
      </c>
      <c r="D199" s="253" t="s">
        <v>5</v>
      </c>
      <c r="E199" s="254" t="s">
        <v>364</v>
      </c>
      <c r="F199" s="63"/>
      <c r="G199" s="255">
        <v>32.42</v>
      </c>
      <c r="H199" s="256"/>
      <c r="I199" s="429"/>
      <c r="J199" s="407"/>
      <c r="K199" s="408"/>
      <c r="L199" s="407"/>
      <c r="M199" s="408"/>
      <c r="N199" s="407"/>
      <c r="O199" s="408"/>
      <c r="P199" s="407"/>
      <c r="Q199" s="408"/>
      <c r="R199" s="407"/>
      <c r="S199" s="408"/>
      <c r="T199" s="407"/>
      <c r="U199" s="408"/>
      <c r="V199" s="572"/>
      <c r="W199" s="573"/>
      <c r="X199" s="572"/>
      <c r="Y199" s="573"/>
      <c r="Z199" s="572"/>
      <c r="AA199" s="573"/>
      <c r="AB199" s="407"/>
      <c r="AC199" s="408"/>
      <c r="AD199" s="407"/>
      <c r="AE199" s="408"/>
      <c r="AF199" s="407"/>
      <c r="AG199" s="408"/>
      <c r="AH199" s="407"/>
      <c r="AI199" s="408"/>
      <c r="AJ199" s="407"/>
      <c r="AK199" s="408"/>
      <c r="AL199" s="407"/>
      <c r="AM199" s="408"/>
      <c r="AN199" s="407"/>
      <c r="AO199" s="408"/>
      <c r="AP199" s="407"/>
      <c r="AQ199" s="408"/>
      <c r="AR199" s="407"/>
      <c r="AS199" s="408"/>
      <c r="AT199" s="407"/>
      <c r="AU199" s="408"/>
      <c r="AV199" s="477"/>
    </row>
    <row r="200" spans="1:52" s="7" customFormat="1" ht="52.2" hidden="1" customHeight="1" x14ac:dyDescent="0.2">
      <c r="A200"/>
      <c r="B200" s="425" t="s">
        <v>365</v>
      </c>
      <c r="C200" s="192" t="s">
        <v>80</v>
      </c>
      <c r="D200" s="193" t="s">
        <v>366</v>
      </c>
      <c r="E200" s="194" t="s">
        <v>367</v>
      </c>
      <c r="F200" s="195" t="s">
        <v>98</v>
      </c>
      <c r="G200" s="196">
        <v>1.74</v>
      </c>
      <c r="H200" s="197">
        <v>3226.4</v>
      </c>
      <c r="I200" s="426">
        <f>ROUND(H200*G200,2)</f>
        <v>5613.94</v>
      </c>
      <c r="J200" s="409"/>
      <c r="K200" s="410">
        <f>ROUND(J200*$H200,2)</f>
        <v>0</v>
      </c>
      <c r="L200" s="409"/>
      <c r="M200" s="410">
        <f>ROUND(L200*$H200,2)</f>
        <v>0</v>
      </c>
      <c r="N200" s="409"/>
      <c r="O200" s="410">
        <f>ROUND(N200*$H200,2)</f>
        <v>0</v>
      </c>
      <c r="P200" s="409"/>
      <c r="Q200" s="410">
        <f>ROUND(P200*$H200,2)</f>
        <v>0</v>
      </c>
      <c r="R200" s="409"/>
      <c r="S200" s="410">
        <f>ROUND(R200*$H200,2)</f>
        <v>0</v>
      </c>
      <c r="T200" s="409"/>
      <c r="U200" s="410">
        <f>ROUND(T200*$H200,2)</f>
        <v>0</v>
      </c>
      <c r="V200" s="574"/>
      <c r="W200" s="575">
        <f>ROUND(V200*$H200,2)</f>
        <v>0</v>
      </c>
      <c r="X200" s="574"/>
      <c r="Y200" s="575">
        <f>ROUND(X200*$H200,2)</f>
        <v>0</v>
      </c>
      <c r="Z200" s="574"/>
      <c r="AA200" s="575">
        <f>ROUND(Z200*$H200,2)</f>
        <v>0</v>
      </c>
      <c r="AB200" s="409">
        <f>G200</f>
        <v>1.74</v>
      </c>
      <c r="AC200" s="410">
        <f>ROUND(AB200*$H200,2)</f>
        <v>5613.94</v>
      </c>
      <c r="AD200" s="409"/>
      <c r="AE200" s="410">
        <f>ROUND(AD200*$H200,2)</f>
        <v>0</v>
      </c>
      <c r="AF200" s="409"/>
      <c r="AG200" s="410">
        <f>ROUND(AF200*$H200,2)</f>
        <v>0</v>
      </c>
      <c r="AH200" s="409"/>
      <c r="AI200" s="410">
        <f>ROUND(AH200*$H200,2)</f>
        <v>0</v>
      </c>
      <c r="AJ200" s="409"/>
      <c r="AK200" s="410">
        <f>ROUND(AJ200*$H200,2)</f>
        <v>0</v>
      </c>
      <c r="AL200" s="409"/>
      <c r="AM200" s="410">
        <f>ROUND(AL200*$H200,2)</f>
        <v>0</v>
      </c>
      <c r="AN200" s="409"/>
      <c r="AO200" s="410">
        <f>ROUND(AN200*$H200,2)</f>
        <v>0</v>
      </c>
      <c r="AP200" s="409"/>
      <c r="AQ200" s="410">
        <f>ROUND(AP200*$H200,2)</f>
        <v>0</v>
      </c>
      <c r="AR200" s="409">
        <f>SUM(J200,L200,N200,P200,R200,T200,V200,X200,Z200,AB200,AD200,AF200,AH200,AJ200,AL200,AN200,AP200)</f>
        <v>1.74</v>
      </c>
      <c r="AS200" s="410">
        <f>AR200*$H200</f>
        <v>5613.9359999999997</v>
      </c>
      <c r="AT200" s="409">
        <f>$G200-AR200</f>
        <v>0</v>
      </c>
      <c r="AU200" s="410">
        <f>AT200*$H200</f>
        <v>0</v>
      </c>
      <c r="AV200" s="478">
        <f>AU200/I200</f>
        <v>0</v>
      </c>
    </row>
    <row r="201" spans="1:52" s="10" customFormat="1" ht="52.2" hidden="1" customHeight="1" x14ac:dyDescent="0.2">
      <c r="A201"/>
      <c r="B201" s="430"/>
      <c r="C201" s="250" t="s">
        <v>88</v>
      </c>
      <c r="D201" s="259" t="s">
        <v>5</v>
      </c>
      <c r="E201" s="260" t="s">
        <v>254</v>
      </c>
      <c r="F201" s="67"/>
      <c r="G201" s="259" t="s">
        <v>5</v>
      </c>
      <c r="H201" s="261"/>
      <c r="I201" s="431"/>
      <c r="J201" s="411"/>
      <c r="K201" s="412"/>
      <c r="L201" s="411"/>
      <c r="M201" s="412"/>
      <c r="N201" s="411"/>
      <c r="O201" s="412"/>
      <c r="P201" s="411"/>
      <c r="Q201" s="412"/>
      <c r="R201" s="411"/>
      <c r="S201" s="412"/>
      <c r="T201" s="411"/>
      <c r="U201" s="412"/>
      <c r="V201" s="576"/>
      <c r="W201" s="577"/>
      <c r="X201" s="576"/>
      <c r="Y201" s="577"/>
      <c r="Z201" s="576"/>
      <c r="AA201" s="577"/>
      <c r="AB201" s="411"/>
      <c r="AC201" s="412"/>
      <c r="AD201" s="411"/>
      <c r="AE201" s="412"/>
      <c r="AF201" s="411"/>
      <c r="AG201" s="412"/>
      <c r="AH201" s="411"/>
      <c r="AI201" s="412"/>
      <c r="AJ201" s="411"/>
      <c r="AK201" s="412"/>
      <c r="AL201" s="411"/>
      <c r="AM201" s="412"/>
      <c r="AN201" s="411"/>
      <c r="AO201" s="412"/>
      <c r="AP201" s="411"/>
      <c r="AQ201" s="412"/>
      <c r="AR201" s="411"/>
      <c r="AS201" s="412"/>
      <c r="AT201" s="411"/>
      <c r="AU201" s="412"/>
      <c r="AV201" s="479"/>
    </row>
    <row r="202" spans="1:52" s="1" customFormat="1" ht="52.2" hidden="1" customHeight="1" x14ac:dyDescent="0.2">
      <c r="A202"/>
      <c r="B202" s="428"/>
      <c r="C202" s="250" t="s">
        <v>88</v>
      </c>
      <c r="D202" s="253" t="s">
        <v>5</v>
      </c>
      <c r="E202" s="254" t="s">
        <v>369</v>
      </c>
      <c r="F202" s="63"/>
      <c r="G202" s="255">
        <v>1.74</v>
      </c>
      <c r="H202" s="256"/>
      <c r="I202" s="429"/>
      <c r="J202" s="407"/>
      <c r="K202" s="408"/>
      <c r="L202" s="407"/>
      <c r="M202" s="408"/>
      <c r="N202" s="407"/>
      <c r="O202" s="408"/>
      <c r="P202" s="407"/>
      <c r="Q202" s="408"/>
      <c r="R202" s="407"/>
      <c r="S202" s="408"/>
      <c r="T202" s="407"/>
      <c r="U202" s="408"/>
      <c r="V202" s="572"/>
      <c r="W202" s="573"/>
      <c r="X202" s="572"/>
      <c r="Y202" s="573"/>
      <c r="Z202" s="572"/>
      <c r="AA202" s="573"/>
      <c r="AB202" s="407"/>
      <c r="AC202" s="408"/>
      <c r="AD202" s="407"/>
      <c r="AE202" s="408"/>
      <c r="AF202" s="407"/>
      <c r="AG202" s="408"/>
      <c r="AH202" s="407"/>
      <c r="AI202" s="408"/>
      <c r="AJ202" s="407"/>
      <c r="AK202" s="408"/>
      <c r="AL202" s="407"/>
      <c r="AM202" s="408"/>
      <c r="AN202" s="407"/>
      <c r="AO202" s="408"/>
      <c r="AP202" s="407"/>
      <c r="AQ202" s="408"/>
      <c r="AR202" s="407"/>
      <c r="AS202" s="408"/>
      <c r="AT202" s="407"/>
      <c r="AU202" s="408"/>
      <c r="AV202" s="477"/>
      <c r="AW202" s="4"/>
      <c r="AX202" s="4"/>
      <c r="AY202" s="4"/>
      <c r="AZ202" s="4"/>
    </row>
    <row r="203" spans="1:52" s="7" customFormat="1" ht="52.2" hidden="1" customHeight="1" x14ac:dyDescent="0.2">
      <c r="A203"/>
      <c r="B203" s="425" t="s">
        <v>370</v>
      </c>
      <c r="C203" s="192" t="s">
        <v>80</v>
      </c>
      <c r="D203" s="193" t="s">
        <v>371</v>
      </c>
      <c r="E203" s="194" t="s">
        <v>372</v>
      </c>
      <c r="F203" s="195" t="s">
        <v>133</v>
      </c>
      <c r="G203" s="196">
        <v>17.399999999999999</v>
      </c>
      <c r="H203" s="197">
        <v>626.6</v>
      </c>
      <c r="I203" s="426">
        <f>ROUND(H203*G203,2)</f>
        <v>10902.84</v>
      </c>
      <c r="J203" s="409"/>
      <c r="K203" s="410">
        <f>ROUND(J203*$H203,2)</f>
        <v>0</v>
      </c>
      <c r="L203" s="409"/>
      <c r="M203" s="410">
        <f>ROUND(L203*$H203,2)</f>
        <v>0</v>
      </c>
      <c r="N203" s="409"/>
      <c r="O203" s="410">
        <f>ROUND(N203*$H203,2)</f>
        <v>0</v>
      </c>
      <c r="P203" s="409"/>
      <c r="Q203" s="410">
        <f>ROUND(P203*$H203,2)</f>
        <v>0</v>
      </c>
      <c r="R203" s="409"/>
      <c r="S203" s="410">
        <f>ROUND(R203*$H203,2)</f>
        <v>0</v>
      </c>
      <c r="T203" s="409"/>
      <c r="U203" s="410">
        <f>ROUND(T203*$H203,2)</f>
        <v>0</v>
      </c>
      <c r="V203" s="574"/>
      <c r="W203" s="575">
        <f>ROUND(V203*$H203,2)</f>
        <v>0</v>
      </c>
      <c r="X203" s="574"/>
      <c r="Y203" s="575">
        <f>ROUND(X203*$H203,2)</f>
        <v>0</v>
      </c>
      <c r="Z203" s="574"/>
      <c r="AA203" s="575">
        <f>ROUND(Z203*$H203,2)</f>
        <v>0</v>
      </c>
      <c r="AB203" s="409">
        <f>G203</f>
        <v>17.399999999999999</v>
      </c>
      <c r="AC203" s="410">
        <f>ROUND(AB203*$H203,2)</f>
        <v>10902.84</v>
      </c>
      <c r="AD203" s="409"/>
      <c r="AE203" s="410">
        <f>ROUND(AD203*$H203,2)</f>
        <v>0</v>
      </c>
      <c r="AF203" s="409"/>
      <c r="AG203" s="410">
        <f>ROUND(AF203*$H203,2)</f>
        <v>0</v>
      </c>
      <c r="AH203" s="409"/>
      <c r="AI203" s="410">
        <f>ROUND(AH203*$H203,2)</f>
        <v>0</v>
      </c>
      <c r="AJ203" s="409"/>
      <c r="AK203" s="410">
        <f>ROUND(AJ203*$H203,2)</f>
        <v>0</v>
      </c>
      <c r="AL203" s="409"/>
      <c r="AM203" s="410">
        <f>ROUND(AL203*$H203,2)</f>
        <v>0</v>
      </c>
      <c r="AN203" s="409"/>
      <c r="AO203" s="410">
        <f>ROUND(AN203*$H203,2)</f>
        <v>0</v>
      </c>
      <c r="AP203" s="409"/>
      <c r="AQ203" s="410">
        <f>ROUND(AP203*$H203,2)</f>
        <v>0</v>
      </c>
      <c r="AR203" s="409">
        <f>SUM(J203,L203,N203,P203,R203,T203,V203,X203,Z203,AB203,AD203,AF203,AH203,AJ203,AL203,AN203,AP203)</f>
        <v>17.399999999999999</v>
      </c>
      <c r="AS203" s="410">
        <f>AR203*$H203</f>
        <v>10902.84</v>
      </c>
      <c r="AT203" s="409">
        <f>$G203-AR203</f>
        <v>0</v>
      </c>
      <c r="AU203" s="410">
        <f>AT203*$H203</f>
        <v>0</v>
      </c>
      <c r="AV203" s="478">
        <f>AU203/I203</f>
        <v>0</v>
      </c>
    </row>
    <row r="204" spans="1:52" s="1" customFormat="1" ht="52.2" hidden="1" customHeight="1" x14ac:dyDescent="0.2">
      <c r="A204"/>
      <c r="B204" s="430"/>
      <c r="C204" s="250" t="s">
        <v>88</v>
      </c>
      <c r="D204" s="259" t="s">
        <v>5</v>
      </c>
      <c r="E204" s="260" t="s">
        <v>374</v>
      </c>
      <c r="F204" s="67"/>
      <c r="G204" s="259" t="s">
        <v>5</v>
      </c>
      <c r="H204" s="261"/>
      <c r="I204" s="431"/>
      <c r="J204" s="411"/>
      <c r="K204" s="412"/>
      <c r="L204" s="411"/>
      <c r="M204" s="412"/>
      <c r="N204" s="411"/>
      <c r="O204" s="412"/>
      <c r="P204" s="411"/>
      <c r="Q204" s="412"/>
      <c r="R204" s="411"/>
      <c r="S204" s="412"/>
      <c r="T204" s="411"/>
      <c r="U204" s="412"/>
      <c r="V204" s="576"/>
      <c r="W204" s="577"/>
      <c r="X204" s="576"/>
      <c r="Y204" s="577"/>
      <c r="Z204" s="576"/>
      <c r="AA204" s="577"/>
      <c r="AB204" s="411"/>
      <c r="AC204" s="412"/>
      <c r="AD204" s="411"/>
      <c r="AE204" s="412"/>
      <c r="AF204" s="411"/>
      <c r="AG204" s="412"/>
      <c r="AH204" s="411"/>
      <c r="AI204" s="412"/>
      <c r="AJ204" s="411"/>
      <c r="AK204" s="412"/>
      <c r="AL204" s="411"/>
      <c r="AM204" s="412"/>
      <c r="AN204" s="411"/>
      <c r="AO204" s="412"/>
      <c r="AP204" s="411"/>
      <c r="AQ204" s="412"/>
      <c r="AR204" s="411"/>
      <c r="AS204" s="412"/>
      <c r="AT204" s="411"/>
      <c r="AU204" s="412"/>
      <c r="AV204" s="479"/>
      <c r="AW204" s="4"/>
      <c r="AX204" s="4"/>
      <c r="AY204" s="4"/>
      <c r="AZ204" s="4"/>
    </row>
    <row r="205" spans="1:52" s="8" customFormat="1" ht="52.2" hidden="1" customHeight="1" x14ac:dyDescent="0.2">
      <c r="A205"/>
      <c r="B205" s="428"/>
      <c r="C205" s="250" t="s">
        <v>88</v>
      </c>
      <c r="D205" s="253" t="s">
        <v>5</v>
      </c>
      <c r="E205" s="254" t="s">
        <v>375</v>
      </c>
      <c r="F205" s="63"/>
      <c r="G205" s="255">
        <v>9</v>
      </c>
      <c r="H205" s="256"/>
      <c r="I205" s="429"/>
      <c r="J205" s="407"/>
      <c r="K205" s="408"/>
      <c r="L205" s="407"/>
      <c r="M205" s="408"/>
      <c r="N205" s="407"/>
      <c r="O205" s="408"/>
      <c r="P205" s="407"/>
      <c r="Q205" s="408"/>
      <c r="R205" s="407"/>
      <c r="S205" s="408"/>
      <c r="T205" s="407"/>
      <c r="U205" s="408"/>
      <c r="V205" s="572"/>
      <c r="W205" s="573"/>
      <c r="X205" s="572"/>
      <c r="Y205" s="573"/>
      <c r="Z205" s="572"/>
      <c r="AA205" s="573"/>
      <c r="AB205" s="407"/>
      <c r="AC205" s="408"/>
      <c r="AD205" s="407"/>
      <c r="AE205" s="408"/>
      <c r="AF205" s="407"/>
      <c r="AG205" s="408"/>
      <c r="AH205" s="407"/>
      <c r="AI205" s="408"/>
      <c r="AJ205" s="407"/>
      <c r="AK205" s="408"/>
      <c r="AL205" s="407"/>
      <c r="AM205" s="408"/>
      <c r="AN205" s="407"/>
      <c r="AO205" s="408"/>
      <c r="AP205" s="407"/>
      <c r="AQ205" s="408"/>
      <c r="AR205" s="407"/>
      <c r="AS205" s="408"/>
      <c r="AT205" s="407"/>
      <c r="AU205" s="408"/>
      <c r="AV205" s="477"/>
    </row>
    <row r="206" spans="1:52" s="8" customFormat="1" ht="52.2" hidden="1" customHeight="1" x14ac:dyDescent="0.2">
      <c r="A206"/>
      <c r="B206" s="428"/>
      <c r="C206" s="250" t="s">
        <v>88</v>
      </c>
      <c r="D206" s="253" t="s">
        <v>5</v>
      </c>
      <c r="E206" s="254" t="s">
        <v>376</v>
      </c>
      <c r="F206" s="63"/>
      <c r="G206" s="255">
        <v>8.4</v>
      </c>
      <c r="H206" s="256"/>
      <c r="I206" s="429"/>
      <c r="J206" s="407"/>
      <c r="K206" s="408"/>
      <c r="L206" s="407"/>
      <c r="M206" s="408"/>
      <c r="N206" s="407"/>
      <c r="O206" s="408"/>
      <c r="P206" s="407"/>
      <c r="Q206" s="408"/>
      <c r="R206" s="407"/>
      <c r="S206" s="408"/>
      <c r="T206" s="407"/>
      <c r="U206" s="408"/>
      <c r="V206" s="572"/>
      <c r="W206" s="573"/>
      <c r="X206" s="572"/>
      <c r="Y206" s="573"/>
      <c r="Z206" s="572"/>
      <c r="AA206" s="573"/>
      <c r="AB206" s="407"/>
      <c r="AC206" s="408"/>
      <c r="AD206" s="407"/>
      <c r="AE206" s="408"/>
      <c r="AF206" s="407"/>
      <c r="AG206" s="408"/>
      <c r="AH206" s="407"/>
      <c r="AI206" s="408"/>
      <c r="AJ206" s="407"/>
      <c r="AK206" s="408"/>
      <c r="AL206" s="407"/>
      <c r="AM206" s="408"/>
      <c r="AN206" s="407"/>
      <c r="AO206" s="408"/>
      <c r="AP206" s="407"/>
      <c r="AQ206" s="408"/>
      <c r="AR206" s="407"/>
      <c r="AS206" s="408"/>
      <c r="AT206" s="407"/>
      <c r="AU206" s="408"/>
      <c r="AV206" s="477"/>
    </row>
    <row r="207" spans="1:52" s="8" customFormat="1" ht="52.2" hidden="1" customHeight="1" x14ac:dyDescent="0.2">
      <c r="A207"/>
      <c r="B207" s="434"/>
      <c r="C207" s="250" t="s">
        <v>88</v>
      </c>
      <c r="D207" s="270" t="s">
        <v>5</v>
      </c>
      <c r="E207" s="271" t="s">
        <v>112</v>
      </c>
      <c r="F207" s="75"/>
      <c r="G207" s="272">
        <v>17.399999999999999</v>
      </c>
      <c r="H207" s="273"/>
      <c r="I207" s="435"/>
      <c r="J207" s="415"/>
      <c r="K207" s="416"/>
      <c r="L207" s="415"/>
      <c r="M207" s="416"/>
      <c r="N207" s="415"/>
      <c r="O207" s="416"/>
      <c r="P207" s="415"/>
      <c r="Q207" s="416"/>
      <c r="R207" s="415"/>
      <c r="S207" s="416"/>
      <c r="T207" s="415"/>
      <c r="U207" s="416"/>
      <c r="V207" s="580"/>
      <c r="W207" s="581"/>
      <c r="X207" s="580"/>
      <c r="Y207" s="581"/>
      <c r="Z207" s="580"/>
      <c r="AA207" s="581"/>
      <c r="AB207" s="415"/>
      <c r="AC207" s="416"/>
      <c r="AD207" s="415"/>
      <c r="AE207" s="416"/>
      <c r="AF207" s="415"/>
      <c r="AG207" s="416"/>
      <c r="AH207" s="415"/>
      <c r="AI207" s="416"/>
      <c r="AJ207" s="415"/>
      <c r="AK207" s="416"/>
      <c r="AL207" s="415"/>
      <c r="AM207" s="416"/>
      <c r="AN207" s="415"/>
      <c r="AO207" s="416"/>
      <c r="AP207" s="415"/>
      <c r="AQ207" s="416"/>
      <c r="AR207" s="415"/>
      <c r="AS207" s="416"/>
      <c r="AT207" s="415"/>
      <c r="AU207" s="416"/>
      <c r="AV207" s="481"/>
    </row>
    <row r="208" spans="1:52" s="8" customFormat="1" ht="52.2" hidden="1" customHeight="1" x14ac:dyDescent="0.2">
      <c r="A208"/>
      <c r="B208" s="425" t="s">
        <v>377</v>
      </c>
      <c r="C208" s="192" t="s">
        <v>80</v>
      </c>
      <c r="D208" s="193" t="s">
        <v>378</v>
      </c>
      <c r="E208" s="194" t="s">
        <v>379</v>
      </c>
      <c r="F208" s="195" t="s">
        <v>133</v>
      </c>
      <c r="G208" s="196">
        <v>17.399999999999999</v>
      </c>
      <c r="H208" s="197">
        <v>274.5</v>
      </c>
      <c r="I208" s="426">
        <f>ROUND(H208*G208,2)</f>
        <v>4776.3</v>
      </c>
      <c r="J208" s="409"/>
      <c r="K208" s="410">
        <f>ROUND(J208*$H208,2)</f>
        <v>0</v>
      </c>
      <c r="L208" s="409"/>
      <c r="M208" s="410">
        <f>ROUND(L208*$H208,2)</f>
        <v>0</v>
      </c>
      <c r="N208" s="409"/>
      <c r="O208" s="410">
        <f>ROUND(N208*$H208,2)</f>
        <v>0</v>
      </c>
      <c r="P208" s="409"/>
      <c r="Q208" s="410">
        <f>ROUND(P208*$H208,2)</f>
        <v>0</v>
      </c>
      <c r="R208" s="409"/>
      <c r="S208" s="410">
        <f>ROUND(R208*$H208,2)</f>
        <v>0</v>
      </c>
      <c r="T208" s="409"/>
      <c r="U208" s="410">
        <f>ROUND(T208*$H208,2)</f>
        <v>0</v>
      </c>
      <c r="V208" s="574"/>
      <c r="W208" s="575">
        <f>ROUND(V208*$H208,2)</f>
        <v>0</v>
      </c>
      <c r="X208" s="574"/>
      <c r="Y208" s="575">
        <f>ROUND(X208*$H208,2)</f>
        <v>0</v>
      </c>
      <c r="Z208" s="574"/>
      <c r="AA208" s="575">
        <f>ROUND(Z208*$H208,2)</f>
        <v>0</v>
      </c>
      <c r="AB208" s="409">
        <f>G208</f>
        <v>17.399999999999999</v>
      </c>
      <c r="AC208" s="410">
        <f>ROUND(AB208*$H208,2)</f>
        <v>4776.3</v>
      </c>
      <c r="AD208" s="409"/>
      <c r="AE208" s="410">
        <f>ROUND(AD208*$H208,2)</f>
        <v>0</v>
      </c>
      <c r="AF208" s="409"/>
      <c r="AG208" s="410">
        <f>ROUND(AF208*$H208,2)</f>
        <v>0</v>
      </c>
      <c r="AH208" s="409"/>
      <c r="AI208" s="410">
        <f>ROUND(AH208*$H208,2)</f>
        <v>0</v>
      </c>
      <c r="AJ208" s="409"/>
      <c r="AK208" s="410">
        <f>ROUND(AJ208*$H208,2)</f>
        <v>0</v>
      </c>
      <c r="AL208" s="409"/>
      <c r="AM208" s="410">
        <f>ROUND(AL208*$H208,2)</f>
        <v>0</v>
      </c>
      <c r="AN208" s="409"/>
      <c r="AO208" s="410">
        <f>ROUND(AN208*$H208,2)</f>
        <v>0</v>
      </c>
      <c r="AP208" s="409"/>
      <c r="AQ208" s="410">
        <f>ROUND(AP208*$H208,2)</f>
        <v>0</v>
      </c>
      <c r="AR208" s="409">
        <f>SUM(J208,L208,N208,P208,R208,T208,V208,X208,Z208,AB208,AD208,AF208,AH208,AJ208,AL208,AN208,AP208)</f>
        <v>17.399999999999999</v>
      </c>
      <c r="AS208" s="410">
        <f>AR208*$H208</f>
        <v>4776.2999999999993</v>
      </c>
      <c r="AT208" s="409">
        <f>$G208-AR208</f>
        <v>0</v>
      </c>
      <c r="AU208" s="410">
        <f>AT208*$H208</f>
        <v>0</v>
      </c>
      <c r="AV208" s="478">
        <f>AU208/I208</f>
        <v>0</v>
      </c>
    </row>
    <row r="209" spans="1:52" s="8" customFormat="1" ht="52.2" hidden="1" customHeight="1" x14ac:dyDescent="0.2">
      <c r="A209"/>
      <c r="B209" s="428"/>
      <c r="C209" s="250" t="s">
        <v>88</v>
      </c>
      <c r="D209" s="253" t="s">
        <v>5</v>
      </c>
      <c r="E209" s="254" t="s">
        <v>381</v>
      </c>
      <c r="F209" s="63"/>
      <c r="G209" s="255">
        <v>17.399999999999999</v>
      </c>
      <c r="H209" s="256"/>
      <c r="I209" s="429"/>
      <c r="J209" s="407"/>
      <c r="K209" s="408"/>
      <c r="L209" s="407"/>
      <c r="M209" s="408"/>
      <c r="N209" s="407"/>
      <c r="O209" s="408"/>
      <c r="P209" s="407"/>
      <c r="Q209" s="408"/>
      <c r="R209" s="407"/>
      <c r="S209" s="408"/>
      <c r="T209" s="407"/>
      <c r="U209" s="408"/>
      <c r="V209" s="572"/>
      <c r="W209" s="573"/>
      <c r="X209" s="572"/>
      <c r="Y209" s="573"/>
      <c r="Z209" s="572"/>
      <c r="AA209" s="573"/>
      <c r="AB209" s="407"/>
      <c r="AC209" s="408"/>
      <c r="AD209" s="407"/>
      <c r="AE209" s="408"/>
      <c r="AF209" s="407"/>
      <c r="AG209" s="408"/>
      <c r="AH209" s="407"/>
      <c r="AI209" s="408"/>
      <c r="AJ209" s="407"/>
      <c r="AK209" s="408"/>
      <c r="AL209" s="407"/>
      <c r="AM209" s="408"/>
      <c r="AN209" s="407"/>
      <c r="AO209" s="408"/>
      <c r="AP209" s="407"/>
      <c r="AQ209" s="408"/>
      <c r="AR209" s="407"/>
      <c r="AS209" s="408"/>
      <c r="AT209" s="407"/>
      <c r="AU209" s="408"/>
      <c r="AV209" s="477"/>
    </row>
    <row r="210" spans="1:52" s="8" customFormat="1" ht="52.2" hidden="1" customHeight="1" x14ac:dyDescent="0.2">
      <c r="A210"/>
      <c r="B210" s="425" t="s">
        <v>382</v>
      </c>
      <c r="C210" s="192" t="s">
        <v>80</v>
      </c>
      <c r="D210" s="193" t="s">
        <v>383</v>
      </c>
      <c r="E210" s="194" t="s">
        <v>384</v>
      </c>
      <c r="F210" s="195" t="s">
        <v>193</v>
      </c>
      <c r="G210" s="196">
        <v>0.14000000000000001</v>
      </c>
      <c r="H210" s="197">
        <v>31410.2</v>
      </c>
      <c r="I210" s="426">
        <f>ROUND(H210*G210,2)</f>
        <v>4397.43</v>
      </c>
      <c r="J210" s="409"/>
      <c r="K210" s="410">
        <f>ROUND(J210*$H210,2)</f>
        <v>0</v>
      </c>
      <c r="L210" s="409"/>
      <c r="M210" s="410">
        <f>ROUND(L210*$H210,2)</f>
        <v>0</v>
      </c>
      <c r="N210" s="409"/>
      <c r="O210" s="410">
        <f>ROUND(N210*$H210,2)</f>
        <v>0</v>
      </c>
      <c r="P210" s="409"/>
      <c r="Q210" s="410">
        <f>ROUND(P210*$H210,2)</f>
        <v>0</v>
      </c>
      <c r="R210" s="409"/>
      <c r="S210" s="410">
        <f>ROUND(R210*$H210,2)</f>
        <v>0</v>
      </c>
      <c r="T210" s="409"/>
      <c r="U210" s="410">
        <f>ROUND(T210*$H210,2)</f>
        <v>0</v>
      </c>
      <c r="V210" s="574"/>
      <c r="W210" s="575">
        <f>ROUND(V210*$H210,2)</f>
        <v>0</v>
      </c>
      <c r="X210" s="574"/>
      <c r="Y210" s="575">
        <f>ROUND(X210*$H210,2)</f>
        <v>0</v>
      </c>
      <c r="Z210" s="574"/>
      <c r="AA210" s="575">
        <f>ROUND(Z210*$H210,2)</f>
        <v>0</v>
      </c>
      <c r="AB210" s="409">
        <f>G210</f>
        <v>0.14000000000000001</v>
      </c>
      <c r="AC210" s="410">
        <f>ROUND(AB210*$H210,2)</f>
        <v>4397.43</v>
      </c>
      <c r="AD210" s="409"/>
      <c r="AE210" s="410">
        <f>ROUND(AD210*$H210,2)</f>
        <v>0</v>
      </c>
      <c r="AF210" s="409"/>
      <c r="AG210" s="410">
        <f>ROUND(AF210*$H210,2)</f>
        <v>0</v>
      </c>
      <c r="AH210" s="409"/>
      <c r="AI210" s="410">
        <f>ROUND(AH210*$H210,2)</f>
        <v>0</v>
      </c>
      <c r="AJ210" s="409"/>
      <c r="AK210" s="410">
        <f>ROUND(AJ210*$H210,2)</f>
        <v>0</v>
      </c>
      <c r="AL210" s="409"/>
      <c r="AM210" s="410">
        <f>ROUND(AL210*$H210,2)</f>
        <v>0</v>
      </c>
      <c r="AN210" s="409"/>
      <c r="AO210" s="410">
        <f>ROUND(AN210*$H210,2)</f>
        <v>0</v>
      </c>
      <c r="AP210" s="409"/>
      <c r="AQ210" s="410">
        <f>ROUND(AP210*$H210,2)</f>
        <v>0</v>
      </c>
      <c r="AR210" s="409">
        <f>SUM(J210,L210,N210,P210,R210,T210,V210,X210,Z210,AB210,AD210,AF210,AH210,AJ210,AL210,AN210,AP210)</f>
        <v>0.14000000000000001</v>
      </c>
      <c r="AS210" s="410">
        <f>AR210*$H210</f>
        <v>4397.4280000000008</v>
      </c>
      <c r="AT210" s="409">
        <f>$G210-AR210</f>
        <v>0</v>
      </c>
      <c r="AU210" s="410">
        <f>AT210*$H210</f>
        <v>0</v>
      </c>
      <c r="AV210" s="478">
        <f>AU210/I210</f>
        <v>0</v>
      </c>
    </row>
    <row r="211" spans="1:52" s="8" customFormat="1" ht="52.2" hidden="1" customHeight="1" x14ac:dyDescent="0.2">
      <c r="A211"/>
      <c r="B211" s="430"/>
      <c r="C211" s="250" t="s">
        <v>88</v>
      </c>
      <c r="D211" s="259" t="s">
        <v>5</v>
      </c>
      <c r="E211" s="260" t="s">
        <v>254</v>
      </c>
      <c r="F211" s="67"/>
      <c r="G211" s="259" t="s">
        <v>5</v>
      </c>
      <c r="H211" s="261"/>
      <c r="I211" s="431"/>
      <c r="J211" s="411"/>
      <c r="K211" s="412"/>
      <c r="L211" s="411"/>
      <c r="M211" s="412"/>
      <c r="N211" s="411"/>
      <c r="O211" s="412"/>
      <c r="P211" s="411"/>
      <c r="Q211" s="412"/>
      <c r="R211" s="411"/>
      <c r="S211" s="412"/>
      <c r="T211" s="411"/>
      <c r="U211" s="412"/>
      <c r="V211" s="576"/>
      <c r="W211" s="577"/>
      <c r="X211" s="576"/>
      <c r="Y211" s="577"/>
      <c r="Z211" s="576"/>
      <c r="AA211" s="577"/>
      <c r="AB211" s="411"/>
      <c r="AC211" s="412"/>
      <c r="AD211" s="411"/>
      <c r="AE211" s="412"/>
      <c r="AF211" s="411"/>
      <c r="AG211" s="412"/>
      <c r="AH211" s="411"/>
      <c r="AI211" s="412"/>
      <c r="AJ211" s="411"/>
      <c r="AK211" s="412"/>
      <c r="AL211" s="411"/>
      <c r="AM211" s="412"/>
      <c r="AN211" s="411"/>
      <c r="AO211" s="412"/>
      <c r="AP211" s="411"/>
      <c r="AQ211" s="412"/>
      <c r="AR211" s="411"/>
      <c r="AS211" s="412"/>
      <c r="AT211" s="411"/>
      <c r="AU211" s="412"/>
      <c r="AV211" s="479"/>
    </row>
    <row r="212" spans="1:52" s="7" customFormat="1" ht="52.2" hidden="1" customHeight="1" x14ac:dyDescent="0.2">
      <c r="A212"/>
      <c r="B212" s="430"/>
      <c r="C212" s="250" t="s">
        <v>88</v>
      </c>
      <c r="D212" s="259" t="s">
        <v>5</v>
      </c>
      <c r="E212" s="260" t="s">
        <v>386</v>
      </c>
      <c r="F212" s="67"/>
      <c r="G212" s="259" t="s">
        <v>5</v>
      </c>
      <c r="H212" s="261"/>
      <c r="I212" s="431"/>
      <c r="J212" s="411"/>
      <c r="K212" s="412"/>
      <c r="L212" s="411"/>
      <c r="M212" s="412"/>
      <c r="N212" s="411"/>
      <c r="O212" s="412"/>
      <c r="P212" s="411"/>
      <c r="Q212" s="412"/>
      <c r="R212" s="411"/>
      <c r="S212" s="412"/>
      <c r="T212" s="411"/>
      <c r="U212" s="412"/>
      <c r="V212" s="576"/>
      <c r="W212" s="577"/>
      <c r="X212" s="576"/>
      <c r="Y212" s="577"/>
      <c r="Z212" s="576"/>
      <c r="AA212" s="577"/>
      <c r="AB212" s="411"/>
      <c r="AC212" s="412"/>
      <c r="AD212" s="411"/>
      <c r="AE212" s="412"/>
      <c r="AF212" s="411"/>
      <c r="AG212" s="412"/>
      <c r="AH212" s="411"/>
      <c r="AI212" s="412"/>
      <c r="AJ212" s="411"/>
      <c r="AK212" s="412"/>
      <c r="AL212" s="411"/>
      <c r="AM212" s="412"/>
      <c r="AN212" s="411"/>
      <c r="AO212" s="412"/>
      <c r="AP212" s="411"/>
      <c r="AQ212" s="412"/>
      <c r="AR212" s="411"/>
      <c r="AS212" s="412"/>
      <c r="AT212" s="411"/>
      <c r="AU212" s="412"/>
      <c r="AV212" s="479"/>
    </row>
    <row r="213" spans="1:52" s="1" customFormat="1" ht="52.2" hidden="1" customHeight="1" x14ac:dyDescent="0.2">
      <c r="A213"/>
      <c r="B213" s="430"/>
      <c r="C213" s="250" t="s">
        <v>88</v>
      </c>
      <c r="D213" s="259" t="s">
        <v>5</v>
      </c>
      <c r="E213" s="260" t="s">
        <v>387</v>
      </c>
      <c r="F213" s="67"/>
      <c r="G213" s="259" t="s">
        <v>5</v>
      </c>
      <c r="H213" s="261"/>
      <c r="I213" s="431"/>
      <c r="J213" s="411"/>
      <c r="K213" s="412"/>
      <c r="L213" s="411"/>
      <c r="M213" s="412"/>
      <c r="N213" s="411"/>
      <c r="O213" s="412"/>
      <c r="P213" s="411"/>
      <c r="Q213" s="412"/>
      <c r="R213" s="411"/>
      <c r="S213" s="412"/>
      <c r="T213" s="411"/>
      <c r="U213" s="412"/>
      <c r="V213" s="576"/>
      <c r="W213" s="577"/>
      <c r="X213" s="576"/>
      <c r="Y213" s="577"/>
      <c r="Z213" s="576"/>
      <c r="AA213" s="577"/>
      <c r="AB213" s="411"/>
      <c r="AC213" s="412"/>
      <c r="AD213" s="411"/>
      <c r="AE213" s="412"/>
      <c r="AF213" s="411"/>
      <c r="AG213" s="412"/>
      <c r="AH213" s="411"/>
      <c r="AI213" s="412"/>
      <c r="AJ213" s="411"/>
      <c r="AK213" s="412"/>
      <c r="AL213" s="411"/>
      <c r="AM213" s="412"/>
      <c r="AN213" s="411"/>
      <c r="AO213" s="412"/>
      <c r="AP213" s="411"/>
      <c r="AQ213" s="412"/>
      <c r="AR213" s="411"/>
      <c r="AS213" s="412"/>
      <c r="AT213" s="411"/>
      <c r="AU213" s="412"/>
      <c r="AV213" s="479"/>
      <c r="AW213" s="4"/>
      <c r="AX213" s="4"/>
      <c r="AY213" s="4"/>
      <c r="AZ213" s="4"/>
    </row>
    <row r="214" spans="1:52" s="1" customFormat="1" ht="52.2" hidden="1" customHeight="1" x14ac:dyDescent="0.2">
      <c r="A214"/>
      <c r="B214" s="430"/>
      <c r="C214" s="250" t="s">
        <v>88</v>
      </c>
      <c r="D214" s="259" t="s">
        <v>5</v>
      </c>
      <c r="E214" s="260" t="s">
        <v>388</v>
      </c>
      <c r="F214" s="67"/>
      <c r="G214" s="259" t="s">
        <v>5</v>
      </c>
      <c r="H214" s="261"/>
      <c r="I214" s="431"/>
      <c r="J214" s="411"/>
      <c r="K214" s="412"/>
      <c r="L214" s="411"/>
      <c r="M214" s="412"/>
      <c r="N214" s="411"/>
      <c r="O214" s="412"/>
      <c r="P214" s="411"/>
      <c r="Q214" s="412"/>
      <c r="R214" s="411"/>
      <c r="S214" s="412"/>
      <c r="T214" s="411"/>
      <c r="U214" s="412"/>
      <c r="V214" s="576"/>
      <c r="W214" s="577"/>
      <c r="X214" s="576"/>
      <c r="Y214" s="577"/>
      <c r="Z214" s="576"/>
      <c r="AA214" s="577"/>
      <c r="AB214" s="411"/>
      <c r="AC214" s="412"/>
      <c r="AD214" s="411"/>
      <c r="AE214" s="412"/>
      <c r="AF214" s="411"/>
      <c r="AG214" s="412"/>
      <c r="AH214" s="411"/>
      <c r="AI214" s="412"/>
      <c r="AJ214" s="411"/>
      <c r="AK214" s="412"/>
      <c r="AL214" s="411"/>
      <c r="AM214" s="412"/>
      <c r="AN214" s="411"/>
      <c r="AO214" s="412"/>
      <c r="AP214" s="411"/>
      <c r="AQ214" s="412"/>
      <c r="AR214" s="411"/>
      <c r="AS214" s="412"/>
      <c r="AT214" s="411"/>
      <c r="AU214" s="412"/>
      <c r="AV214" s="479"/>
    </row>
    <row r="215" spans="1:52" s="8" customFormat="1" ht="52.2" hidden="1" customHeight="1" x14ac:dyDescent="0.2">
      <c r="A215"/>
      <c r="B215" s="430"/>
      <c r="C215" s="250" t="s">
        <v>88</v>
      </c>
      <c r="D215" s="259" t="s">
        <v>5</v>
      </c>
      <c r="E215" s="260" t="s">
        <v>389</v>
      </c>
      <c r="F215" s="67"/>
      <c r="G215" s="259" t="s">
        <v>5</v>
      </c>
      <c r="H215" s="261"/>
      <c r="I215" s="431"/>
      <c r="J215" s="411"/>
      <c r="K215" s="412"/>
      <c r="L215" s="411"/>
      <c r="M215" s="412"/>
      <c r="N215" s="411"/>
      <c r="O215" s="412"/>
      <c r="P215" s="411"/>
      <c r="Q215" s="412"/>
      <c r="R215" s="411"/>
      <c r="S215" s="412"/>
      <c r="T215" s="411"/>
      <c r="U215" s="412"/>
      <c r="V215" s="576"/>
      <c r="W215" s="577"/>
      <c r="X215" s="576"/>
      <c r="Y215" s="577"/>
      <c r="Z215" s="576"/>
      <c r="AA215" s="577"/>
      <c r="AB215" s="411"/>
      <c r="AC215" s="412"/>
      <c r="AD215" s="411"/>
      <c r="AE215" s="412"/>
      <c r="AF215" s="411"/>
      <c r="AG215" s="412"/>
      <c r="AH215" s="411"/>
      <c r="AI215" s="412"/>
      <c r="AJ215" s="411"/>
      <c r="AK215" s="412"/>
      <c r="AL215" s="411"/>
      <c r="AM215" s="412"/>
      <c r="AN215" s="411"/>
      <c r="AO215" s="412"/>
      <c r="AP215" s="411"/>
      <c r="AQ215" s="412"/>
      <c r="AR215" s="411"/>
      <c r="AS215" s="412"/>
      <c r="AT215" s="411"/>
      <c r="AU215" s="412"/>
      <c r="AV215" s="479"/>
    </row>
    <row r="216" spans="1:52" s="7" customFormat="1" ht="52.2" hidden="1" customHeight="1" x14ac:dyDescent="0.2">
      <c r="A216"/>
      <c r="B216" s="430"/>
      <c r="C216" s="250" t="s">
        <v>88</v>
      </c>
      <c r="D216" s="259" t="s">
        <v>5</v>
      </c>
      <c r="E216" s="260" t="s">
        <v>390</v>
      </c>
      <c r="F216" s="67"/>
      <c r="G216" s="259" t="s">
        <v>5</v>
      </c>
      <c r="H216" s="261"/>
      <c r="I216" s="431"/>
      <c r="J216" s="411"/>
      <c r="K216" s="412"/>
      <c r="L216" s="411"/>
      <c r="M216" s="412"/>
      <c r="N216" s="411"/>
      <c r="O216" s="412"/>
      <c r="P216" s="411"/>
      <c r="Q216" s="412"/>
      <c r="R216" s="411"/>
      <c r="S216" s="412"/>
      <c r="T216" s="411"/>
      <c r="U216" s="412"/>
      <c r="V216" s="576"/>
      <c r="W216" s="577"/>
      <c r="X216" s="576"/>
      <c r="Y216" s="577"/>
      <c r="Z216" s="576"/>
      <c r="AA216" s="577"/>
      <c r="AB216" s="411"/>
      <c r="AC216" s="412"/>
      <c r="AD216" s="411"/>
      <c r="AE216" s="412"/>
      <c r="AF216" s="411"/>
      <c r="AG216" s="412"/>
      <c r="AH216" s="411"/>
      <c r="AI216" s="412"/>
      <c r="AJ216" s="411"/>
      <c r="AK216" s="412"/>
      <c r="AL216" s="411"/>
      <c r="AM216" s="412"/>
      <c r="AN216" s="411"/>
      <c r="AO216" s="412"/>
      <c r="AP216" s="411"/>
      <c r="AQ216" s="412"/>
      <c r="AR216" s="411"/>
      <c r="AS216" s="412"/>
      <c r="AT216" s="411"/>
      <c r="AU216" s="412"/>
      <c r="AV216" s="479"/>
    </row>
    <row r="217" spans="1:52" s="1" customFormat="1" ht="52.2" hidden="1" customHeight="1" x14ac:dyDescent="0.2">
      <c r="A217"/>
      <c r="B217" s="430"/>
      <c r="C217" s="250" t="s">
        <v>88</v>
      </c>
      <c r="D217" s="259" t="s">
        <v>5</v>
      </c>
      <c r="E217" s="260" t="s">
        <v>391</v>
      </c>
      <c r="F217" s="67"/>
      <c r="G217" s="259" t="s">
        <v>5</v>
      </c>
      <c r="H217" s="261"/>
      <c r="I217" s="431"/>
      <c r="J217" s="411"/>
      <c r="K217" s="412"/>
      <c r="L217" s="411"/>
      <c r="M217" s="412"/>
      <c r="N217" s="411"/>
      <c r="O217" s="412"/>
      <c r="P217" s="411"/>
      <c r="Q217" s="412"/>
      <c r="R217" s="411"/>
      <c r="S217" s="412"/>
      <c r="T217" s="411"/>
      <c r="U217" s="412"/>
      <c r="V217" s="576"/>
      <c r="W217" s="577"/>
      <c r="X217" s="576"/>
      <c r="Y217" s="577"/>
      <c r="Z217" s="576"/>
      <c r="AA217" s="577"/>
      <c r="AB217" s="411"/>
      <c r="AC217" s="412"/>
      <c r="AD217" s="411"/>
      <c r="AE217" s="412"/>
      <c r="AF217" s="411"/>
      <c r="AG217" s="412"/>
      <c r="AH217" s="411"/>
      <c r="AI217" s="412"/>
      <c r="AJ217" s="411"/>
      <c r="AK217" s="412"/>
      <c r="AL217" s="411"/>
      <c r="AM217" s="412"/>
      <c r="AN217" s="411"/>
      <c r="AO217" s="412"/>
      <c r="AP217" s="411"/>
      <c r="AQ217" s="412"/>
      <c r="AR217" s="411"/>
      <c r="AS217" s="412"/>
      <c r="AT217" s="411"/>
      <c r="AU217" s="412"/>
      <c r="AV217" s="479"/>
      <c r="AW217" s="4"/>
      <c r="AX217" s="4"/>
      <c r="AY217" s="4"/>
      <c r="AZ217" s="4"/>
    </row>
    <row r="218" spans="1:52" s="1" customFormat="1" ht="52.2" hidden="1" customHeight="1" x14ac:dyDescent="0.2">
      <c r="A218"/>
      <c r="B218" s="428"/>
      <c r="C218" s="250" t="s">
        <v>88</v>
      </c>
      <c r="D218" s="253" t="s">
        <v>5</v>
      </c>
      <c r="E218" s="254" t="s">
        <v>392</v>
      </c>
      <c r="F218" s="63"/>
      <c r="G218" s="255">
        <v>0.14000000000000001</v>
      </c>
      <c r="H218" s="256"/>
      <c r="I218" s="429"/>
      <c r="J218" s="407"/>
      <c r="K218" s="408"/>
      <c r="L218" s="407"/>
      <c r="M218" s="408"/>
      <c r="N218" s="407"/>
      <c r="O218" s="408"/>
      <c r="P218" s="407"/>
      <c r="Q218" s="408"/>
      <c r="R218" s="407"/>
      <c r="S218" s="408"/>
      <c r="T218" s="407"/>
      <c r="U218" s="408"/>
      <c r="V218" s="572"/>
      <c r="W218" s="573"/>
      <c r="X218" s="572"/>
      <c r="Y218" s="573"/>
      <c r="Z218" s="572"/>
      <c r="AA218" s="573"/>
      <c r="AB218" s="407"/>
      <c r="AC218" s="408"/>
      <c r="AD218" s="407"/>
      <c r="AE218" s="408"/>
      <c r="AF218" s="407"/>
      <c r="AG218" s="408"/>
      <c r="AH218" s="407"/>
      <c r="AI218" s="408"/>
      <c r="AJ218" s="407"/>
      <c r="AK218" s="408"/>
      <c r="AL218" s="407"/>
      <c r="AM218" s="408"/>
      <c r="AN218" s="407"/>
      <c r="AO218" s="408"/>
      <c r="AP218" s="407"/>
      <c r="AQ218" s="408"/>
      <c r="AR218" s="407"/>
      <c r="AS218" s="408"/>
      <c r="AT218" s="407"/>
      <c r="AU218" s="408"/>
      <c r="AV218" s="477"/>
    </row>
    <row r="219" spans="1:52" s="7" customFormat="1" ht="52.2" hidden="1" customHeight="1" x14ac:dyDescent="0.2">
      <c r="A219"/>
      <c r="B219" s="425" t="s">
        <v>393</v>
      </c>
      <c r="C219" s="192" t="s">
        <v>80</v>
      </c>
      <c r="D219" s="193" t="s">
        <v>394</v>
      </c>
      <c r="E219" s="194" t="s">
        <v>395</v>
      </c>
      <c r="F219" s="195" t="s">
        <v>220</v>
      </c>
      <c r="G219" s="196">
        <v>0.2</v>
      </c>
      <c r="H219" s="197">
        <v>1942.8</v>
      </c>
      <c r="I219" s="426">
        <f>ROUND(H219*G219,2)</f>
        <v>388.56</v>
      </c>
      <c r="J219" s="409"/>
      <c r="K219" s="410">
        <f>ROUND(J219*$H219,2)</f>
        <v>0</v>
      </c>
      <c r="L219" s="409"/>
      <c r="M219" s="410">
        <f>ROUND(L219*$H219,2)</f>
        <v>0</v>
      </c>
      <c r="N219" s="409"/>
      <c r="O219" s="410">
        <f>ROUND(N219*$H219,2)</f>
        <v>0</v>
      </c>
      <c r="P219" s="409"/>
      <c r="Q219" s="410">
        <f>ROUND(P219*$H219,2)</f>
        <v>0</v>
      </c>
      <c r="R219" s="409"/>
      <c r="S219" s="410">
        <f>ROUND(R219*$H219,2)</f>
        <v>0</v>
      </c>
      <c r="T219" s="409"/>
      <c r="U219" s="410">
        <f>ROUND(T219*$H219,2)</f>
        <v>0</v>
      </c>
      <c r="V219" s="574"/>
      <c r="W219" s="575">
        <f>ROUND(V219*$H219,2)</f>
        <v>0</v>
      </c>
      <c r="X219" s="574"/>
      <c r="Y219" s="575">
        <f>ROUND(X219*$H219,2)</f>
        <v>0</v>
      </c>
      <c r="Z219" s="574"/>
      <c r="AA219" s="575">
        <f>ROUND(Z219*$H219,2)</f>
        <v>0</v>
      </c>
      <c r="AB219" s="409"/>
      <c r="AC219" s="410">
        <f>ROUND(AB219*$H219,2)</f>
        <v>0</v>
      </c>
      <c r="AD219" s="409"/>
      <c r="AE219" s="410">
        <f>ROUND(AD219*$H219,2)</f>
        <v>0</v>
      </c>
      <c r="AF219" s="409"/>
      <c r="AG219" s="410">
        <f>ROUND(AF219*$H219,2)</f>
        <v>0</v>
      </c>
      <c r="AH219" s="409"/>
      <c r="AI219" s="410">
        <f>ROUND(AH219*$H219,2)</f>
        <v>0</v>
      </c>
      <c r="AJ219" s="409"/>
      <c r="AK219" s="410">
        <f>ROUND(AJ219*$H219,2)</f>
        <v>0</v>
      </c>
      <c r="AL219" s="409"/>
      <c r="AM219" s="410">
        <f>ROUND(AL219*$H219,2)</f>
        <v>0</v>
      </c>
      <c r="AN219" s="409"/>
      <c r="AO219" s="410">
        <f>ROUND(AN219*$H219,2)</f>
        <v>0</v>
      </c>
      <c r="AP219" s="409"/>
      <c r="AQ219" s="410">
        <f>ROUND(AP219*$H219,2)</f>
        <v>0</v>
      </c>
      <c r="AR219" s="409">
        <f>SUM(J219,L219,N219,P219,R219,T219,V219,X219,Z219,AB219,AD219,AF219,AH219,AJ219,AL219,AN219,AP219)</f>
        <v>0</v>
      </c>
      <c r="AS219" s="410">
        <f>AR219*$H219</f>
        <v>0</v>
      </c>
      <c r="AT219" s="409">
        <f>$G219-AR219</f>
        <v>0.2</v>
      </c>
      <c r="AU219" s="410">
        <f>AT219*$H219</f>
        <v>388.56</v>
      </c>
      <c r="AV219" s="478">
        <f>AU219/I219</f>
        <v>1</v>
      </c>
    </row>
    <row r="220" spans="1:52" s="8" customFormat="1" ht="52.2" hidden="1" customHeight="1" x14ac:dyDescent="0.2">
      <c r="A220"/>
      <c r="B220" s="427"/>
      <c r="C220" s="250" t="s">
        <v>86</v>
      </c>
      <c r="D220" s="23"/>
      <c r="E220" s="251" t="s">
        <v>397</v>
      </c>
      <c r="F220" s="23"/>
      <c r="G220" s="23"/>
      <c r="H220" s="230"/>
      <c r="I220" s="420"/>
      <c r="J220" s="405"/>
      <c r="K220" s="406"/>
      <c r="L220" s="405"/>
      <c r="M220" s="406"/>
      <c r="N220" s="405"/>
      <c r="O220" s="406"/>
      <c r="P220" s="405"/>
      <c r="Q220" s="406"/>
      <c r="R220" s="405"/>
      <c r="S220" s="406"/>
      <c r="T220" s="405"/>
      <c r="U220" s="406"/>
      <c r="V220" s="570"/>
      <c r="W220" s="571"/>
      <c r="X220" s="570"/>
      <c r="Y220" s="571"/>
      <c r="Z220" s="570"/>
      <c r="AA220" s="571"/>
      <c r="AB220" s="405"/>
      <c r="AC220" s="406"/>
      <c r="AD220" s="405"/>
      <c r="AE220" s="406"/>
      <c r="AF220" s="405"/>
      <c r="AG220" s="406"/>
      <c r="AH220" s="405"/>
      <c r="AI220" s="406"/>
      <c r="AJ220" s="405"/>
      <c r="AK220" s="406"/>
      <c r="AL220" s="405"/>
      <c r="AM220" s="406"/>
      <c r="AN220" s="405"/>
      <c r="AO220" s="406"/>
      <c r="AP220" s="405"/>
      <c r="AQ220" s="406"/>
      <c r="AR220" s="405"/>
      <c r="AS220" s="406"/>
      <c r="AT220" s="405"/>
      <c r="AU220" s="406"/>
      <c r="AV220" s="476"/>
    </row>
    <row r="221" spans="1:52" s="7" customFormat="1" ht="52.2" hidden="1" customHeight="1" x14ac:dyDescent="0.2">
      <c r="A221"/>
      <c r="B221" s="430"/>
      <c r="C221" s="250" t="s">
        <v>88</v>
      </c>
      <c r="D221" s="259" t="s">
        <v>5</v>
      </c>
      <c r="E221" s="260" t="s">
        <v>398</v>
      </c>
      <c r="F221" s="67"/>
      <c r="G221" s="259" t="s">
        <v>5</v>
      </c>
      <c r="H221" s="261"/>
      <c r="I221" s="431"/>
      <c r="J221" s="411"/>
      <c r="K221" s="412"/>
      <c r="L221" s="411"/>
      <c r="M221" s="412"/>
      <c r="N221" s="411"/>
      <c r="O221" s="412"/>
      <c r="P221" s="411"/>
      <c r="Q221" s="412"/>
      <c r="R221" s="411"/>
      <c r="S221" s="412"/>
      <c r="T221" s="411"/>
      <c r="U221" s="412"/>
      <c r="V221" s="576"/>
      <c r="W221" s="577"/>
      <c r="X221" s="576"/>
      <c r="Y221" s="577"/>
      <c r="Z221" s="576"/>
      <c r="AA221" s="577"/>
      <c r="AB221" s="411"/>
      <c r="AC221" s="412"/>
      <c r="AD221" s="411"/>
      <c r="AE221" s="412"/>
      <c r="AF221" s="411"/>
      <c r="AG221" s="412"/>
      <c r="AH221" s="411"/>
      <c r="AI221" s="412"/>
      <c r="AJ221" s="411"/>
      <c r="AK221" s="412"/>
      <c r="AL221" s="411"/>
      <c r="AM221" s="412"/>
      <c r="AN221" s="411"/>
      <c r="AO221" s="412"/>
      <c r="AP221" s="411"/>
      <c r="AQ221" s="412"/>
      <c r="AR221" s="411"/>
      <c r="AS221" s="412"/>
      <c r="AT221" s="411"/>
      <c r="AU221" s="412"/>
      <c r="AV221" s="479"/>
    </row>
    <row r="222" spans="1:52" s="1" customFormat="1" ht="52.2" hidden="1" customHeight="1" x14ac:dyDescent="0.2">
      <c r="A222"/>
      <c r="B222" s="428"/>
      <c r="C222" s="250" t="s">
        <v>88</v>
      </c>
      <c r="D222" s="253" t="s">
        <v>5</v>
      </c>
      <c r="E222" s="254" t="s">
        <v>399</v>
      </c>
      <c r="F222" s="63"/>
      <c r="G222" s="255">
        <v>0.2</v>
      </c>
      <c r="H222" s="256"/>
      <c r="I222" s="429"/>
      <c r="J222" s="407"/>
      <c r="K222" s="408"/>
      <c r="L222" s="407"/>
      <c r="M222" s="408"/>
      <c r="N222" s="407"/>
      <c r="O222" s="408"/>
      <c r="P222" s="407"/>
      <c r="Q222" s="408"/>
      <c r="R222" s="407"/>
      <c r="S222" s="408"/>
      <c r="T222" s="407"/>
      <c r="U222" s="408"/>
      <c r="V222" s="572"/>
      <c r="W222" s="573"/>
      <c r="X222" s="572"/>
      <c r="Y222" s="573"/>
      <c r="Z222" s="572"/>
      <c r="AA222" s="573"/>
      <c r="AB222" s="407"/>
      <c r="AC222" s="408"/>
      <c r="AD222" s="407"/>
      <c r="AE222" s="408"/>
      <c r="AF222" s="407"/>
      <c r="AG222" s="408"/>
      <c r="AH222" s="407"/>
      <c r="AI222" s="408"/>
      <c r="AJ222" s="407"/>
      <c r="AK222" s="408"/>
      <c r="AL222" s="407"/>
      <c r="AM222" s="408"/>
      <c r="AN222" s="407"/>
      <c r="AO222" s="408"/>
      <c r="AP222" s="407"/>
      <c r="AQ222" s="408"/>
      <c r="AR222" s="407"/>
      <c r="AS222" s="408"/>
      <c r="AT222" s="407"/>
      <c r="AU222" s="408"/>
      <c r="AV222" s="477"/>
      <c r="AW222" s="4"/>
      <c r="AX222" s="4"/>
      <c r="AY222" s="4"/>
      <c r="AZ222" s="4"/>
    </row>
    <row r="223" spans="1:52" s="1" customFormat="1" ht="52.2" hidden="1" customHeight="1" x14ac:dyDescent="0.2">
      <c r="A223"/>
      <c r="B223" s="425" t="s">
        <v>400</v>
      </c>
      <c r="C223" s="192" t="s">
        <v>80</v>
      </c>
      <c r="D223" s="193" t="s">
        <v>401</v>
      </c>
      <c r="E223" s="194" t="s">
        <v>402</v>
      </c>
      <c r="F223" s="195" t="s">
        <v>220</v>
      </c>
      <c r="G223" s="196">
        <v>3.3</v>
      </c>
      <c r="H223" s="197">
        <v>2133</v>
      </c>
      <c r="I223" s="426">
        <f>ROUND(H223*G223,2)</f>
        <v>7038.9</v>
      </c>
      <c r="J223" s="409"/>
      <c r="K223" s="410">
        <f>ROUND(J223*$H223,2)</f>
        <v>0</v>
      </c>
      <c r="L223" s="409"/>
      <c r="M223" s="410">
        <f>ROUND(L223*$H223,2)</f>
        <v>0</v>
      </c>
      <c r="N223" s="409"/>
      <c r="O223" s="410">
        <f>ROUND(N223*$H223,2)</f>
        <v>0</v>
      </c>
      <c r="P223" s="409"/>
      <c r="Q223" s="410">
        <f>ROUND(P223*$H223,2)</f>
        <v>0</v>
      </c>
      <c r="R223" s="409"/>
      <c r="S223" s="410">
        <f>ROUND(R223*$H223,2)</f>
        <v>0</v>
      </c>
      <c r="T223" s="409"/>
      <c r="U223" s="410">
        <f>ROUND(T223*$H223,2)</f>
        <v>0</v>
      </c>
      <c r="V223" s="574"/>
      <c r="W223" s="575">
        <f>ROUND(V223*$H223,2)</f>
        <v>0</v>
      </c>
      <c r="X223" s="574"/>
      <c r="Y223" s="575">
        <f>ROUND(X223*$H223,2)</f>
        <v>0</v>
      </c>
      <c r="Z223" s="574"/>
      <c r="AA223" s="575">
        <f>ROUND(Z223*$H223,2)</f>
        <v>0</v>
      </c>
      <c r="AB223" s="409"/>
      <c r="AC223" s="410">
        <f>ROUND(AB223*$H223,2)</f>
        <v>0</v>
      </c>
      <c r="AD223" s="409"/>
      <c r="AE223" s="410">
        <f>ROUND(AD223*$H223,2)</f>
        <v>0</v>
      </c>
      <c r="AF223" s="409"/>
      <c r="AG223" s="410">
        <f>ROUND(AF223*$H223,2)</f>
        <v>0</v>
      </c>
      <c r="AH223" s="409"/>
      <c r="AI223" s="410">
        <f>ROUND(AH223*$H223,2)</f>
        <v>0</v>
      </c>
      <c r="AJ223" s="409"/>
      <c r="AK223" s="410">
        <f>ROUND(AJ223*$H223,2)</f>
        <v>0</v>
      </c>
      <c r="AL223" s="409"/>
      <c r="AM223" s="410">
        <f>ROUND(AL223*$H223,2)</f>
        <v>0</v>
      </c>
      <c r="AN223" s="409"/>
      <c r="AO223" s="410">
        <f>ROUND(AN223*$H223,2)</f>
        <v>0</v>
      </c>
      <c r="AP223" s="409"/>
      <c r="AQ223" s="410">
        <f>ROUND(AP223*$H223,2)</f>
        <v>0</v>
      </c>
      <c r="AR223" s="409">
        <f>SUM(J223,L223,N223,P223,R223,T223,V223,X223,Z223,AB223,AD223,AF223,AH223,AJ223,AL223,AN223,AP223)</f>
        <v>0</v>
      </c>
      <c r="AS223" s="410">
        <f>AR223*$H223</f>
        <v>0</v>
      </c>
      <c r="AT223" s="409">
        <f>$G223-AR223</f>
        <v>3.3</v>
      </c>
      <c r="AU223" s="410">
        <f>AT223*$H223</f>
        <v>7038.9</v>
      </c>
      <c r="AV223" s="478">
        <f>AU223/I223</f>
        <v>1</v>
      </c>
    </row>
    <row r="224" spans="1:52" s="8" customFormat="1" ht="52.2" hidden="1" customHeight="1" x14ac:dyDescent="0.2">
      <c r="A224"/>
      <c r="B224" s="427"/>
      <c r="C224" s="250" t="s">
        <v>86</v>
      </c>
      <c r="D224" s="23"/>
      <c r="E224" s="251" t="s">
        <v>397</v>
      </c>
      <c r="F224" s="23"/>
      <c r="G224" s="23"/>
      <c r="H224" s="230"/>
      <c r="I224" s="420"/>
      <c r="J224" s="405"/>
      <c r="K224" s="406"/>
      <c r="L224" s="405"/>
      <c r="M224" s="406"/>
      <c r="N224" s="405"/>
      <c r="O224" s="406"/>
      <c r="P224" s="405"/>
      <c r="Q224" s="406"/>
      <c r="R224" s="405"/>
      <c r="S224" s="406"/>
      <c r="T224" s="405"/>
      <c r="U224" s="406"/>
      <c r="V224" s="570"/>
      <c r="W224" s="571"/>
      <c r="X224" s="570"/>
      <c r="Y224" s="571"/>
      <c r="Z224" s="570"/>
      <c r="AA224" s="571"/>
      <c r="AB224" s="405"/>
      <c r="AC224" s="406"/>
      <c r="AD224" s="405"/>
      <c r="AE224" s="406"/>
      <c r="AF224" s="405"/>
      <c r="AG224" s="406"/>
      <c r="AH224" s="405"/>
      <c r="AI224" s="406"/>
      <c r="AJ224" s="405"/>
      <c r="AK224" s="406"/>
      <c r="AL224" s="405"/>
      <c r="AM224" s="406"/>
      <c r="AN224" s="405"/>
      <c r="AO224" s="406"/>
      <c r="AP224" s="405"/>
      <c r="AQ224" s="406"/>
      <c r="AR224" s="405"/>
      <c r="AS224" s="406"/>
      <c r="AT224" s="405"/>
      <c r="AU224" s="406"/>
      <c r="AV224" s="476"/>
    </row>
    <row r="225" spans="1:52" s="7" customFormat="1" ht="52.2" hidden="1" customHeight="1" x14ac:dyDescent="0.2">
      <c r="A225"/>
      <c r="B225" s="428"/>
      <c r="C225" s="250" t="s">
        <v>88</v>
      </c>
      <c r="D225" s="253" t="s">
        <v>5</v>
      </c>
      <c r="E225" s="254" t="s">
        <v>404</v>
      </c>
      <c r="F225" s="63"/>
      <c r="G225" s="255">
        <v>0.35</v>
      </c>
      <c r="H225" s="256"/>
      <c r="I225" s="429"/>
      <c r="J225" s="407"/>
      <c r="K225" s="408"/>
      <c r="L225" s="407"/>
      <c r="M225" s="408"/>
      <c r="N225" s="407"/>
      <c r="O225" s="408"/>
      <c r="P225" s="407"/>
      <c r="Q225" s="408"/>
      <c r="R225" s="407"/>
      <c r="S225" s="408"/>
      <c r="T225" s="407"/>
      <c r="U225" s="408"/>
      <c r="V225" s="572"/>
      <c r="W225" s="573"/>
      <c r="X225" s="572"/>
      <c r="Y225" s="573"/>
      <c r="Z225" s="572"/>
      <c r="AA225" s="573"/>
      <c r="AB225" s="407"/>
      <c r="AC225" s="408"/>
      <c r="AD225" s="407"/>
      <c r="AE225" s="408"/>
      <c r="AF225" s="407"/>
      <c r="AG225" s="408"/>
      <c r="AH225" s="407"/>
      <c r="AI225" s="408"/>
      <c r="AJ225" s="407"/>
      <c r="AK225" s="408"/>
      <c r="AL225" s="407"/>
      <c r="AM225" s="408"/>
      <c r="AN225" s="407"/>
      <c r="AO225" s="408"/>
      <c r="AP225" s="407"/>
      <c r="AQ225" s="408"/>
      <c r="AR225" s="407"/>
      <c r="AS225" s="408"/>
      <c r="AT225" s="407"/>
      <c r="AU225" s="408"/>
      <c r="AV225" s="477"/>
    </row>
    <row r="226" spans="1:52" s="1" customFormat="1" ht="52.2" hidden="1" customHeight="1" x14ac:dyDescent="0.2">
      <c r="A226"/>
      <c r="B226" s="430"/>
      <c r="C226" s="250" t="s">
        <v>88</v>
      </c>
      <c r="D226" s="259" t="s">
        <v>5</v>
      </c>
      <c r="E226" s="260" t="s">
        <v>405</v>
      </c>
      <c r="F226" s="67"/>
      <c r="G226" s="259" t="s">
        <v>5</v>
      </c>
      <c r="H226" s="261"/>
      <c r="I226" s="431"/>
      <c r="J226" s="411"/>
      <c r="K226" s="412"/>
      <c r="L226" s="411"/>
      <c r="M226" s="412"/>
      <c r="N226" s="411"/>
      <c r="O226" s="412"/>
      <c r="P226" s="411"/>
      <c r="Q226" s="412"/>
      <c r="R226" s="411"/>
      <c r="S226" s="412"/>
      <c r="T226" s="411"/>
      <c r="U226" s="412"/>
      <c r="V226" s="576"/>
      <c r="W226" s="577"/>
      <c r="X226" s="576"/>
      <c r="Y226" s="577"/>
      <c r="Z226" s="576"/>
      <c r="AA226" s="577"/>
      <c r="AB226" s="411"/>
      <c r="AC226" s="412"/>
      <c r="AD226" s="411"/>
      <c r="AE226" s="412"/>
      <c r="AF226" s="411"/>
      <c r="AG226" s="412"/>
      <c r="AH226" s="411"/>
      <c r="AI226" s="412"/>
      <c r="AJ226" s="411"/>
      <c r="AK226" s="412"/>
      <c r="AL226" s="411"/>
      <c r="AM226" s="412"/>
      <c r="AN226" s="411"/>
      <c r="AO226" s="412"/>
      <c r="AP226" s="411"/>
      <c r="AQ226" s="412"/>
      <c r="AR226" s="411"/>
      <c r="AS226" s="412"/>
      <c r="AT226" s="411"/>
      <c r="AU226" s="412"/>
      <c r="AV226" s="479"/>
      <c r="AW226" s="4"/>
      <c r="AX226" s="4"/>
      <c r="AY226" s="4"/>
      <c r="AZ226" s="4"/>
    </row>
    <row r="227" spans="1:52" s="1" customFormat="1" ht="52.2" hidden="1" customHeight="1" x14ac:dyDescent="0.2">
      <c r="A227"/>
      <c r="B227" s="428"/>
      <c r="C227" s="250" t="s">
        <v>88</v>
      </c>
      <c r="D227" s="253" t="s">
        <v>5</v>
      </c>
      <c r="E227" s="254" t="s">
        <v>406</v>
      </c>
      <c r="F227" s="63"/>
      <c r="G227" s="255">
        <v>3.3</v>
      </c>
      <c r="H227" s="256"/>
      <c r="I227" s="429"/>
      <c r="J227" s="407"/>
      <c r="K227" s="408"/>
      <c r="L227" s="407"/>
      <c r="M227" s="408"/>
      <c r="N227" s="407"/>
      <c r="O227" s="408"/>
      <c r="P227" s="407"/>
      <c r="Q227" s="408"/>
      <c r="R227" s="407"/>
      <c r="S227" s="408"/>
      <c r="T227" s="407"/>
      <c r="U227" s="408"/>
      <c r="V227" s="572"/>
      <c r="W227" s="573"/>
      <c r="X227" s="572"/>
      <c r="Y227" s="573"/>
      <c r="Z227" s="572"/>
      <c r="AA227" s="573"/>
      <c r="AB227" s="407"/>
      <c r="AC227" s="408"/>
      <c r="AD227" s="407"/>
      <c r="AE227" s="408"/>
      <c r="AF227" s="407"/>
      <c r="AG227" s="408"/>
      <c r="AH227" s="407"/>
      <c r="AI227" s="408"/>
      <c r="AJ227" s="407"/>
      <c r="AK227" s="408"/>
      <c r="AL227" s="407"/>
      <c r="AM227" s="408"/>
      <c r="AN227" s="407"/>
      <c r="AO227" s="408"/>
      <c r="AP227" s="407"/>
      <c r="AQ227" s="408"/>
      <c r="AR227" s="407"/>
      <c r="AS227" s="408"/>
      <c r="AT227" s="407"/>
      <c r="AU227" s="408"/>
      <c r="AV227" s="477"/>
    </row>
    <row r="228" spans="1:52" s="8" customFormat="1" ht="52.2" hidden="1" customHeight="1" x14ac:dyDescent="0.2">
      <c r="A228"/>
      <c r="B228" s="425" t="s">
        <v>407</v>
      </c>
      <c r="C228" s="192" t="s">
        <v>80</v>
      </c>
      <c r="D228" s="193" t="s">
        <v>408</v>
      </c>
      <c r="E228" s="194" t="s">
        <v>409</v>
      </c>
      <c r="F228" s="195" t="s">
        <v>220</v>
      </c>
      <c r="G228" s="196">
        <v>0.8</v>
      </c>
      <c r="H228" s="197">
        <v>2677.4</v>
      </c>
      <c r="I228" s="426">
        <f>ROUND(H228*G228,2)</f>
        <v>2141.92</v>
      </c>
      <c r="J228" s="409"/>
      <c r="K228" s="410">
        <f>ROUND(J228*$H228,2)</f>
        <v>0</v>
      </c>
      <c r="L228" s="409"/>
      <c r="M228" s="410">
        <f>ROUND(L228*$H228,2)</f>
        <v>0</v>
      </c>
      <c r="N228" s="409"/>
      <c r="O228" s="410">
        <f>ROUND(N228*$H228,2)</f>
        <v>0</v>
      </c>
      <c r="P228" s="409"/>
      <c r="Q228" s="410">
        <f>ROUND(P228*$H228,2)</f>
        <v>0</v>
      </c>
      <c r="R228" s="409"/>
      <c r="S228" s="410">
        <f>ROUND(R228*$H228,2)</f>
        <v>0</v>
      </c>
      <c r="T228" s="409"/>
      <c r="U228" s="410">
        <f>ROUND(T228*$H228,2)</f>
        <v>0</v>
      </c>
      <c r="V228" s="574"/>
      <c r="W228" s="575">
        <f>ROUND(V228*$H228,2)</f>
        <v>0</v>
      </c>
      <c r="X228" s="574"/>
      <c r="Y228" s="575">
        <f>ROUND(X228*$H228,2)</f>
        <v>0</v>
      </c>
      <c r="Z228" s="574"/>
      <c r="AA228" s="575">
        <f>ROUND(Z228*$H228,2)</f>
        <v>0</v>
      </c>
      <c r="AB228" s="409"/>
      <c r="AC228" s="410">
        <f>ROUND(AB228*$H228,2)</f>
        <v>0</v>
      </c>
      <c r="AD228" s="409"/>
      <c r="AE228" s="410">
        <f>ROUND(AD228*$H228,2)</f>
        <v>0</v>
      </c>
      <c r="AF228" s="409"/>
      <c r="AG228" s="410">
        <f>ROUND(AF228*$H228,2)</f>
        <v>0</v>
      </c>
      <c r="AH228" s="409"/>
      <c r="AI228" s="410">
        <f>ROUND(AH228*$H228,2)</f>
        <v>0</v>
      </c>
      <c r="AJ228" s="409"/>
      <c r="AK228" s="410">
        <f>ROUND(AJ228*$H228,2)</f>
        <v>0</v>
      </c>
      <c r="AL228" s="409"/>
      <c r="AM228" s="410">
        <f>ROUND(AL228*$H228,2)</f>
        <v>0</v>
      </c>
      <c r="AN228" s="409"/>
      <c r="AO228" s="410">
        <f>ROUND(AN228*$H228,2)</f>
        <v>0</v>
      </c>
      <c r="AP228" s="409"/>
      <c r="AQ228" s="410">
        <f>ROUND(AP228*$H228,2)</f>
        <v>0</v>
      </c>
      <c r="AR228" s="409">
        <f>SUM(J228,L228,N228,P228,R228,T228,V228,X228,Z228,AB228,AD228,AF228,AH228,AJ228,AL228,AN228,AP228)</f>
        <v>0</v>
      </c>
      <c r="AS228" s="410">
        <f>AR228*$H228</f>
        <v>0</v>
      </c>
      <c r="AT228" s="409">
        <f>$G228-AR228</f>
        <v>0.8</v>
      </c>
      <c r="AU228" s="410">
        <f>AT228*$H228</f>
        <v>2141.92</v>
      </c>
      <c r="AV228" s="478">
        <f>AU228/I228</f>
        <v>1</v>
      </c>
    </row>
    <row r="229" spans="1:52" s="7" customFormat="1" ht="52.2" hidden="1" customHeight="1" x14ac:dyDescent="0.2">
      <c r="A229"/>
      <c r="B229" s="427"/>
      <c r="C229" s="250" t="s">
        <v>86</v>
      </c>
      <c r="D229" s="23"/>
      <c r="E229" s="251" t="s">
        <v>397</v>
      </c>
      <c r="F229" s="23"/>
      <c r="G229" s="23"/>
      <c r="H229" s="230"/>
      <c r="I229" s="420"/>
      <c r="J229" s="405"/>
      <c r="K229" s="406"/>
      <c r="L229" s="405"/>
      <c r="M229" s="406"/>
      <c r="N229" s="405"/>
      <c r="O229" s="406"/>
      <c r="P229" s="405"/>
      <c r="Q229" s="406"/>
      <c r="R229" s="405"/>
      <c r="S229" s="406"/>
      <c r="T229" s="405"/>
      <c r="U229" s="406"/>
      <c r="V229" s="570"/>
      <c r="W229" s="571"/>
      <c r="X229" s="570"/>
      <c r="Y229" s="571"/>
      <c r="Z229" s="570"/>
      <c r="AA229" s="571"/>
      <c r="AB229" s="405"/>
      <c r="AC229" s="406"/>
      <c r="AD229" s="405"/>
      <c r="AE229" s="406"/>
      <c r="AF229" s="405"/>
      <c r="AG229" s="406"/>
      <c r="AH229" s="405"/>
      <c r="AI229" s="406"/>
      <c r="AJ229" s="405"/>
      <c r="AK229" s="406"/>
      <c r="AL229" s="405"/>
      <c r="AM229" s="406"/>
      <c r="AN229" s="405"/>
      <c r="AO229" s="406"/>
      <c r="AP229" s="405"/>
      <c r="AQ229" s="406"/>
      <c r="AR229" s="405"/>
      <c r="AS229" s="406"/>
      <c r="AT229" s="405"/>
      <c r="AU229" s="406"/>
      <c r="AV229" s="476"/>
    </row>
    <row r="230" spans="1:52" s="1" customFormat="1" ht="52.2" hidden="1" customHeight="1" x14ac:dyDescent="0.2">
      <c r="A230"/>
      <c r="B230" s="430"/>
      <c r="C230" s="250" t="s">
        <v>88</v>
      </c>
      <c r="D230" s="259" t="s">
        <v>5</v>
      </c>
      <c r="E230" s="260" t="s">
        <v>411</v>
      </c>
      <c r="F230" s="67"/>
      <c r="G230" s="259" t="s">
        <v>5</v>
      </c>
      <c r="H230" s="261"/>
      <c r="I230" s="431"/>
      <c r="J230" s="411"/>
      <c r="K230" s="412"/>
      <c r="L230" s="411"/>
      <c r="M230" s="412"/>
      <c r="N230" s="411"/>
      <c r="O230" s="412"/>
      <c r="P230" s="411"/>
      <c r="Q230" s="412"/>
      <c r="R230" s="411"/>
      <c r="S230" s="412"/>
      <c r="T230" s="411"/>
      <c r="U230" s="412"/>
      <c r="V230" s="576"/>
      <c r="W230" s="577"/>
      <c r="X230" s="576"/>
      <c r="Y230" s="577"/>
      <c r="Z230" s="576"/>
      <c r="AA230" s="577"/>
      <c r="AB230" s="411"/>
      <c r="AC230" s="412"/>
      <c r="AD230" s="411"/>
      <c r="AE230" s="412"/>
      <c r="AF230" s="411"/>
      <c r="AG230" s="412"/>
      <c r="AH230" s="411"/>
      <c r="AI230" s="412"/>
      <c r="AJ230" s="411"/>
      <c r="AK230" s="412"/>
      <c r="AL230" s="411"/>
      <c r="AM230" s="412"/>
      <c r="AN230" s="411"/>
      <c r="AO230" s="412"/>
      <c r="AP230" s="411"/>
      <c r="AQ230" s="412"/>
      <c r="AR230" s="411"/>
      <c r="AS230" s="412"/>
      <c r="AT230" s="411"/>
      <c r="AU230" s="412"/>
      <c r="AV230" s="479"/>
      <c r="AW230" s="4"/>
      <c r="AX230" s="4"/>
      <c r="AY230" s="4"/>
      <c r="AZ230" s="4"/>
    </row>
    <row r="231" spans="1:52" s="1" customFormat="1" ht="52.2" hidden="1" customHeight="1" x14ac:dyDescent="0.2">
      <c r="A231"/>
      <c r="B231" s="428"/>
      <c r="C231" s="250" t="s">
        <v>88</v>
      </c>
      <c r="D231" s="253" t="s">
        <v>5</v>
      </c>
      <c r="E231" s="254" t="s">
        <v>412</v>
      </c>
      <c r="F231" s="63"/>
      <c r="G231" s="255">
        <v>0.8</v>
      </c>
      <c r="H231" s="256"/>
      <c r="I231" s="429"/>
      <c r="J231" s="407"/>
      <c r="K231" s="408"/>
      <c r="L231" s="407"/>
      <c r="M231" s="408"/>
      <c r="N231" s="407"/>
      <c r="O231" s="408"/>
      <c r="P231" s="407"/>
      <c r="Q231" s="408"/>
      <c r="R231" s="407"/>
      <c r="S231" s="408"/>
      <c r="T231" s="407"/>
      <c r="U231" s="408"/>
      <c r="V231" s="572"/>
      <c r="W231" s="573"/>
      <c r="X231" s="572"/>
      <c r="Y231" s="573"/>
      <c r="Z231" s="572"/>
      <c r="AA231" s="573"/>
      <c r="AB231" s="407"/>
      <c r="AC231" s="408"/>
      <c r="AD231" s="407"/>
      <c r="AE231" s="408"/>
      <c r="AF231" s="407"/>
      <c r="AG231" s="408"/>
      <c r="AH231" s="407"/>
      <c r="AI231" s="408"/>
      <c r="AJ231" s="407"/>
      <c r="AK231" s="408"/>
      <c r="AL231" s="407"/>
      <c r="AM231" s="408"/>
      <c r="AN231" s="407"/>
      <c r="AO231" s="408"/>
      <c r="AP231" s="407"/>
      <c r="AQ231" s="408"/>
      <c r="AR231" s="407"/>
      <c r="AS231" s="408"/>
      <c r="AT231" s="407"/>
      <c r="AU231" s="408"/>
      <c r="AV231" s="477"/>
    </row>
    <row r="232" spans="1:52" s="8" customFormat="1" ht="52.2" hidden="1" customHeight="1" x14ac:dyDescent="0.2">
      <c r="A232"/>
      <c r="B232" s="425" t="s">
        <v>413</v>
      </c>
      <c r="C232" s="192" t="s">
        <v>80</v>
      </c>
      <c r="D232" s="193" t="s">
        <v>414</v>
      </c>
      <c r="E232" s="194" t="s">
        <v>415</v>
      </c>
      <c r="F232" s="195" t="s">
        <v>220</v>
      </c>
      <c r="G232" s="196">
        <v>1.3</v>
      </c>
      <c r="H232" s="197">
        <v>3039.6</v>
      </c>
      <c r="I232" s="426">
        <f>ROUND(H232*G232,2)</f>
        <v>3951.48</v>
      </c>
      <c r="J232" s="409"/>
      <c r="K232" s="410">
        <f>ROUND(J232*$H232,2)</f>
        <v>0</v>
      </c>
      <c r="L232" s="409"/>
      <c r="M232" s="410">
        <f>ROUND(L232*$H232,2)</f>
        <v>0</v>
      </c>
      <c r="N232" s="409"/>
      <c r="O232" s="410">
        <f>ROUND(N232*$H232,2)</f>
        <v>0</v>
      </c>
      <c r="P232" s="409"/>
      <c r="Q232" s="410">
        <f>ROUND(P232*$H232,2)</f>
        <v>0</v>
      </c>
      <c r="R232" s="409"/>
      <c r="S232" s="410">
        <f>ROUND(R232*$H232,2)</f>
        <v>0</v>
      </c>
      <c r="T232" s="409"/>
      <c r="U232" s="410">
        <f>ROUND(T232*$H232,2)</f>
        <v>0</v>
      </c>
      <c r="V232" s="574"/>
      <c r="W232" s="575">
        <f>ROUND(V232*$H232,2)</f>
        <v>0</v>
      </c>
      <c r="X232" s="574"/>
      <c r="Y232" s="575">
        <f>ROUND(X232*$H232,2)</f>
        <v>0</v>
      </c>
      <c r="Z232" s="574"/>
      <c r="AA232" s="575">
        <f>ROUND(Z232*$H232,2)</f>
        <v>0</v>
      </c>
      <c r="AB232" s="409"/>
      <c r="AC232" s="410">
        <f>ROUND(AB232*$H232,2)</f>
        <v>0</v>
      </c>
      <c r="AD232" s="409"/>
      <c r="AE232" s="410">
        <f>ROUND(AD232*$H232,2)</f>
        <v>0</v>
      </c>
      <c r="AF232" s="409"/>
      <c r="AG232" s="410">
        <f>ROUND(AF232*$H232,2)</f>
        <v>0</v>
      </c>
      <c r="AH232" s="409"/>
      <c r="AI232" s="410">
        <f>ROUND(AH232*$H232,2)</f>
        <v>0</v>
      </c>
      <c r="AJ232" s="409"/>
      <c r="AK232" s="410">
        <f>ROUND(AJ232*$H232,2)</f>
        <v>0</v>
      </c>
      <c r="AL232" s="409"/>
      <c r="AM232" s="410">
        <f>ROUND(AL232*$H232,2)</f>
        <v>0</v>
      </c>
      <c r="AN232" s="409"/>
      <c r="AO232" s="410">
        <f>ROUND(AN232*$H232,2)</f>
        <v>0</v>
      </c>
      <c r="AP232" s="409"/>
      <c r="AQ232" s="410">
        <f>ROUND(AP232*$H232,2)</f>
        <v>0</v>
      </c>
      <c r="AR232" s="409">
        <f>SUM(J232,L232,N232,P232,R232,T232,V232,X232,Z232,AB232,AD232,AF232,AH232,AJ232,AL232,AN232,AP232)</f>
        <v>0</v>
      </c>
      <c r="AS232" s="410">
        <f>AR232*$H232</f>
        <v>0</v>
      </c>
      <c r="AT232" s="409">
        <f>$G232-AR232</f>
        <v>1.3</v>
      </c>
      <c r="AU232" s="410">
        <f>AT232*$H232</f>
        <v>3951.48</v>
      </c>
      <c r="AV232" s="478">
        <f>AU232/I232</f>
        <v>1</v>
      </c>
    </row>
    <row r="233" spans="1:52" s="7" customFormat="1" ht="52.2" hidden="1" customHeight="1" x14ac:dyDescent="0.2">
      <c r="A233"/>
      <c r="B233" s="427"/>
      <c r="C233" s="250" t="s">
        <v>86</v>
      </c>
      <c r="D233" s="23"/>
      <c r="E233" s="251" t="s">
        <v>397</v>
      </c>
      <c r="F233" s="23"/>
      <c r="G233" s="23"/>
      <c r="H233" s="230"/>
      <c r="I233" s="420"/>
      <c r="J233" s="405"/>
      <c r="K233" s="406"/>
      <c r="L233" s="405"/>
      <c r="M233" s="406"/>
      <c r="N233" s="405"/>
      <c r="O233" s="406"/>
      <c r="P233" s="405"/>
      <c r="Q233" s="406"/>
      <c r="R233" s="405"/>
      <c r="S233" s="406"/>
      <c r="T233" s="405"/>
      <c r="U233" s="406"/>
      <c r="V233" s="570"/>
      <c r="W233" s="571"/>
      <c r="X233" s="570"/>
      <c r="Y233" s="571"/>
      <c r="Z233" s="570"/>
      <c r="AA233" s="571"/>
      <c r="AB233" s="405"/>
      <c r="AC233" s="406"/>
      <c r="AD233" s="405"/>
      <c r="AE233" s="406"/>
      <c r="AF233" s="405"/>
      <c r="AG233" s="406"/>
      <c r="AH233" s="405"/>
      <c r="AI233" s="406"/>
      <c r="AJ233" s="405"/>
      <c r="AK233" s="406"/>
      <c r="AL233" s="405"/>
      <c r="AM233" s="406"/>
      <c r="AN233" s="405"/>
      <c r="AO233" s="406"/>
      <c r="AP233" s="405"/>
      <c r="AQ233" s="406"/>
      <c r="AR233" s="405"/>
      <c r="AS233" s="406"/>
      <c r="AT233" s="405"/>
      <c r="AU233" s="406"/>
      <c r="AV233" s="476"/>
    </row>
    <row r="234" spans="1:52" s="1" customFormat="1" ht="52.2" hidden="1" customHeight="1" x14ac:dyDescent="0.2">
      <c r="A234"/>
      <c r="B234" s="430"/>
      <c r="C234" s="250" t="s">
        <v>88</v>
      </c>
      <c r="D234" s="259" t="s">
        <v>5</v>
      </c>
      <c r="E234" s="260" t="s">
        <v>417</v>
      </c>
      <c r="F234" s="67"/>
      <c r="G234" s="259" t="s">
        <v>5</v>
      </c>
      <c r="H234" s="261"/>
      <c r="I234" s="431"/>
      <c r="J234" s="411"/>
      <c r="K234" s="412"/>
      <c r="L234" s="411"/>
      <c r="M234" s="412"/>
      <c r="N234" s="411"/>
      <c r="O234" s="412"/>
      <c r="P234" s="411"/>
      <c r="Q234" s="412"/>
      <c r="R234" s="411"/>
      <c r="S234" s="412"/>
      <c r="T234" s="411"/>
      <c r="U234" s="412"/>
      <c r="V234" s="576"/>
      <c r="W234" s="577"/>
      <c r="X234" s="576"/>
      <c r="Y234" s="577"/>
      <c r="Z234" s="576"/>
      <c r="AA234" s="577"/>
      <c r="AB234" s="411"/>
      <c r="AC234" s="412"/>
      <c r="AD234" s="411"/>
      <c r="AE234" s="412"/>
      <c r="AF234" s="411"/>
      <c r="AG234" s="412"/>
      <c r="AH234" s="411"/>
      <c r="AI234" s="412"/>
      <c r="AJ234" s="411"/>
      <c r="AK234" s="412"/>
      <c r="AL234" s="411"/>
      <c r="AM234" s="412"/>
      <c r="AN234" s="411"/>
      <c r="AO234" s="412"/>
      <c r="AP234" s="411"/>
      <c r="AQ234" s="412"/>
      <c r="AR234" s="411"/>
      <c r="AS234" s="412"/>
      <c r="AT234" s="411"/>
      <c r="AU234" s="412"/>
      <c r="AV234" s="479"/>
      <c r="AW234" s="4"/>
      <c r="AX234" s="4"/>
      <c r="AY234" s="4"/>
      <c r="AZ234" s="4"/>
    </row>
    <row r="235" spans="1:52" s="1" customFormat="1" ht="52.2" hidden="1" customHeight="1" x14ac:dyDescent="0.2">
      <c r="A235"/>
      <c r="B235" s="428"/>
      <c r="C235" s="250" t="s">
        <v>88</v>
      </c>
      <c r="D235" s="253" t="s">
        <v>5</v>
      </c>
      <c r="E235" s="254" t="s">
        <v>418</v>
      </c>
      <c r="F235" s="63"/>
      <c r="G235" s="255">
        <v>1.3</v>
      </c>
      <c r="H235" s="256"/>
      <c r="I235" s="429"/>
      <c r="J235" s="407"/>
      <c r="K235" s="408"/>
      <c r="L235" s="407"/>
      <c r="M235" s="408"/>
      <c r="N235" s="407"/>
      <c r="O235" s="408"/>
      <c r="P235" s="407"/>
      <c r="Q235" s="408"/>
      <c r="R235" s="407"/>
      <c r="S235" s="408"/>
      <c r="T235" s="407"/>
      <c r="U235" s="408"/>
      <c r="V235" s="572"/>
      <c r="W235" s="573"/>
      <c r="X235" s="572"/>
      <c r="Y235" s="573"/>
      <c r="Z235" s="572"/>
      <c r="AA235" s="573"/>
      <c r="AB235" s="407"/>
      <c r="AC235" s="408"/>
      <c r="AD235" s="407"/>
      <c r="AE235" s="408"/>
      <c r="AF235" s="407"/>
      <c r="AG235" s="408"/>
      <c r="AH235" s="407"/>
      <c r="AI235" s="408"/>
      <c r="AJ235" s="407"/>
      <c r="AK235" s="408"/>
      <c r="AL235" s="407"/>
      <c r="AM235" s="408"/>
      <c r="AN235" s="407"/>
      <c r="AO235" s="408"/>
      <c r="AP235" s="407"/>
      <c r="AQ235" s="408"/>
      <c r="AR235" s="407"/>
      <c r="AS235" s="408"/>
      <c r="AT235" s="407"/>
      <c r="AU235" s="408"/>
      <c r="AV235" s="477"/>
    </row>
    <row r="236" spans="1:52" s="8" customFormat="1" ht="52.2" hidden="1" customHeight="1" x14ac:dyDescent="0.2">
      <c r="A236"/>
      <c r="B236" s="425" t="s">
        <v>419</v>
      </c>
      <c r="C236" s="192" t="s">
        <v>80</v>
      </c>
      <c r="D236" s="193" t="s">
        <v>420</v>
      </c>
      <c r="E236" s="194" t="s">
        <v>421</v>
      </c>
      <c r="F236" s="195" t="s">
        <v>220</v>
      </c>
      <c r="G236" s="196">
        <v>0.85</v>
      </c>
      <c r="H236" s="197">
        <v>3382.5</v>
      </c>
      <c r="I236" s="426">
        <f>ROUND(H236*G236,2)</f>
        <v>2875.13</v>
      </c>
      <c r="J236" s="409"/>
      <c r="K236" s="410">
        <f>ROUND(J236*$H236,2)</f>
        <v>0</v>
      </c>
      <c r="L236" s="409"/>
      <c r="M236" s="410">
        <f>ROUND(L236*$H236,2)</f>
        <v>0</v>
      </c>
      <c r="N236" s="409"/>
      <c r="O236" s="410">
        <f>ROUND(N236*$H236,2)</f>
        <v>0</v>
      </c>
      <c r="P236" s="409"/>
      <c r="Q236" s="410">
        <f>ROUND(P236*$H236,2)</f>
        <v>0</v>
      </c>
      <c r="R236" s="409"/>
      <c r="S236" s="410">
        <f>ROUND(R236*$H236,2)</f>
        <v>0</v>
      </c>
      <c r="T236" s="409"/>
      <c r="U236" s="410">
        <f>ROUND(T236*$H236,2)</f>
        <v>0</v>
      </c>
      <c r="V236" s="574"/>
      <c r="W236" s="575">
        <f>ROUND(V236*$H236,2)</f>
        <v>0</v>
      </c>
      <c r="X236" s="574"/>
      <c r="Y236" s="575">
        <f>ROUND(X236*$H236,2)</f>
        <v>0</v>
      </c>
      <c r="Z236" s="574"/>
      <c r="AA236" s="575">
        <f>ROUND(Z236*$H236,2)</f>
        <v>0</v>
      </c>
      <c r="AB236" s="409"/>
      <c r="AC236" s="410">
        <f>ROUND(AB236*$H236,2)</f>
        <v>0</v>
      </c>
      <c r="AD236" s="409"/>
      <c r="AE236" s="410">
        <f>ROUND(AD236*$H236,2)</f>
        <v>0</v>
      </c>
      <c r="AF236" s="409"/>
      <c r="AG236" s="410">
        <f>ROUND(AF236*$H236,2)</f>
        <v>0</v>
      </c>
      <c r="AH236" s="409"/>
      <c r="AI236" s="410">
        <f>ROUND(AH236*$H236,2)</f>
        <v>0</v>
      </c>
      <c r="AJ236" s="409"/>
      <c r="AK236" s="410">
        <f>ROUND(AJ236*$H236,2)</f>
        <v>0</v>
      </c>
      <c r="AL236" s="409"/>
      <c r="AM236" s="410">
        <f>ROUND(AL236*$H236,2)</f>
        <v>0</v>
      </c>
      <c r="AN236" s="409"/>
      <c r="AO236" s="410">
        <f>ROUND(AN236*$H236,2)</f>
        <v>0</v>
      </c>
      <c r="AP236" s="409"/>
      <c r="AQ236" s="410">
        <f>ROUND(AP236*$H236,2)</f>
        <v>0</v>
      </c>
      <c r="AR236" s="409">
        <f>SUM(J236,L236,N236,P236,R236,T236,V236,X236,Z236,AB236,AD236,AF236,AH236,AJ236,AL236,AN236,AP236)</f>
        <v>0</v>
      </c>
      <c r="AS236" s="410">
        <f>AR236*$H236</f>
        <v>0</v>
      </c>
      <c r="AT236" s="409">
        <f>$G236-AR236</f>
        <v>0.85</v>
      </c>
      <c r="AU236" s="410">
        <f>AT236*$H236</f>
        <v>2875.125</v>
      </c>
      <c r="AV236" s="478">
        <f>AU236/I236</f>
        <v>0.99999826094820055</v>
      </c>
    </row>
    <row r="237" spans="1:52" s="7" customFormat="1" ht="52.2" hidden="1" customHeight="1" x14ac:dyDescent="0.2">
      <c r="A237"/>
      <c r="B237" s="427"/>
      <c r="C237" s="250" t="s">
        <v>86</v>
      </c>
      <c r="D237" s="23"/>
      <c r="E237" s="251" t="s">
        <v>397</v>
      </c>
      <c r="F237" s="23"/>
      <c r="G237" s="23"/>
      <c r="H237" s="230"/>
      <c r="I237" s="420"/>
      <c r="J237" s="405"/>
      <c r="K237" s="406"/>
      <c r="L237" s="405"/>
      <c r="M237" s="406"/>
      <c r="N237" s="405"/>
      <c r="O237" s="406"/>
      <c r="P237" s="405"/>
      <c r="Q237" s="406"/>
      <c r="R237" s="405"/>
      <c r="S237" s="406"/>
      <c r="T237" s="405"/>
      <c r="U237" s="406"/>
      <c r="V237" s="570"/>
      <c r="W237" s="571"/>
      <c r="X237" s="570"/>
      <c r="Y237" s="571"/>
      <c r="Z237" s="570"/>
      <c r="AA237" s="571"/>
      <c r="AB237" s="405"/>
      <c r="AC237" s="406"/>
      <c r="AD237" s="405"/>
      <c r="AE237" s="406"/>
      <c r="AF237" s="405"/>
      <c r="AG237" s="406"/>
      <c r="AH237" s="405"/>
      <c r="AI237" s="406"/>
      <c r="AJ237" s="405"/>
      <c r="AK237" s="406"/>
      <c r="AL237" s="405"/>
      <c r="AM237" s="406"/>
      <c r="AN237" s="405"/>
      <c r="AO237" s="406"/>
      <c r="AP237" s="405"/>
      <c r="AQ237" s="406"/>
      <c r="AR237" s="405"/>
      <c r="AS237" s="406"/>
      <c r="AT237" s="405"/>
      <c r="AU237" s="406"/>
      <c r="AV237" s="476"/>
    </row>
    <row r="238" spans="1:52" s="1" customFormat="1" ht="52.2" hidden="1" customHeight="1" x14ac:dyDescent="0.2">
      <c r="A238"/>
      <c r="B238" s="430"/>
      <c r="C238" s="250" t="s">
        <v>88</v>
      </c>
      <c r="D238" s="259" t="s">
        <v>5</v>
      </c>
      <c r="E238" s="260" t="s">
        <v>423</v>
      </c>
      <c r="F238" s="67"/>
      <c r="G238" s="259" t="s">
        <v>5</v>
      </c>
      <c r="H238" s="261"/>
      <c r="I238" s="431"/>
      <c r="J238" s="411"/>
      <c r="K238" s="412"/>
      <c r="L238" s="411"/>
      <c r="M238" s="412"/>
      <c r="N238" s="411"/>
      <c r="O238" s="412"/>
      <c r="P238" s="411"/>
      <c r="Q238" s="412"/>
      <c r="R238" s="411"/>
      <c r="S238" s="412"/>
      <c r="T238" s="411"/>
      <c r="U238" s="412"/>
      <c r="V238" s="576"/>
      <c r="W238" s="577"/>
      <c r="X238" s="576"/>
      <c r="Y238" s="577"/>
      <c r="Z238" s="576"/>
      <c r="AA238" s="577"/>
      <c r="AB238" s="411"/>
      <c r="AC238" s="412"/>
      <c r="AD238" s="411"/>
      <c r="AE238" s="412"/>
      <c r="AF238" s="411"/>
      <c r="AG238" s="412"/>
      <c r="AH238" s="411"/>
      <c r="AI238" s="412"/>
      <c r="AJ238" s="411"/>
      <c r="AK238" s="412"/>
      <c r="AL238" s="411"/>
      <c r="AM238" s="412"/>
      <c r="AN238" s="411"/>
      <c r="AO238" s="412"/>
      <c r="AP238" s="411"/>
      <c r="AQ238" s="412"/>
      <c r="AR238" s="411"/>
      <c r="AS238" s="412"/>
      <c r="AT238" s="411"/>
      <c r="AU238" s="412"/>
      <c r="AV238" s="479"/>
      <c r="AW238" s="4"/>
      <c r="AX238" s="4"/>
      <c r="AY238" s="4"/>
      <c r="AZ238" s="4"/>
    </row>
    <row r="239" spans="1:52" s="1" customFormat="1" ht="52.2" hidden="1" customHeight="1" x14ac:dyDescent="0.2">
      <c r="A239"/>
      <c r="B239" s="428"/>
      <c r="C239" s="250" t="s">
        <v>88</v>
      </c>
      <c r="D239" s="253" t="s">
        <v>5</v>
      </c>
      <c r="E239" s="254" t="s">
        <v>424</v>
      </c>
      <c r="F239" s="63"/>
      <c r="G239" s="255">
        <v>0.85</v>
      </c>
      <c r="H239" s="256"/>
      <c r="I239" s="429"/>
      <c r="J239" s="407"/>
      <c r="K239" s="408"/>
      <c r="L239" s="407"/>
      <c r="M239" s="408"/>
      <c r="N239" s="407"/>
      <c r="O239" s="408"/>
      <c r="P239" s="407"/>
      <c r="Q239" s="408"/>
      <c r="R239" s="407"/>
      <c r="S239" s="408"/>
      <c r="T239" s="407"/>
      <c r="U239" s="408"/>
      <c r="V239" s="572"/>
      <c r="W239" s="573"/>
      <c r="X239" s="572"/>
      <c r="Y239" s="573"/>
      <c r="Z239" s="572"/>
      <c r="AA239" s="573"/>
      <c r="AB239" s="407"/>
      <c r="AC239" s="408"/>
      <c r="AD239" s="407"/>
      <c r="AE239" s="408"/>
      <c r="AF239" s="407"/>
      <c r="AG239" s="408"/>
      <c r="AH239" s="407"/>
      <c r="AI239" s="408"/>
      <c r="AJ239" s="407"/>
      <c r="AK239" s="408"/>
      <c r="AL239" s="407"/>
      <c r="AM239" s="408"/>
      <c r="AN239" s="407"/>
      <c r="AO239" s="408"/>
      <c r="AP239" s="407"/>
      <c r="AQ239" s="408"/>
      <c r="AR239" s="407"/>
      <c r="AS239" s="408"/>
      <c r="AT239" s="407"/>
      <c r="AU239" s="408"/>
      <c r="AV239" s="477"/>
    </row>
    <row r="240" spans="1:52" s="8" customFormat="1" ht="52.2" hidden="1" customHeight="1" x14ac:dyDescent="0.2">
      <c r="A240"/>
      <c r="B240" s="425" t="s">
        <v>425</v>
      </c>
      <c r="C240" s="192" t="s">
        <v>80</v>
      </c>
      <c r="D240" s="193" t="s">
        <v>426</v>
      </c>
      <c r="E240" s="194" t="s">
        <v>427</v>
      </c>
      <c r="F240" s="195" t="s">
        <v>220</v>
      </c>
      <c r="G240" s="196">
        <v>1.2</v>
      </c>
      <c r="H240" s="197">
        <v>5277</v>
      </c>
      <c r="I240" s="426">
        <f>ROUND(H240*G240,2)</f>
        <v>6332.4</v>
      </c>
      <c r="J240" s="409"/>
      <c r="K240" s="410">
        <f>ROUND(J240*$H240,2)</f>
        <v>0</v>
      </c>
      <c r="L240" s="409"/>
      <c r="M240" s="410">
        <f>ROUND(L240*$H240,2)</f>
        <v>0</v>
      </c>
      <c r="N240" s="409"/>
      <c r="O240" s="410">
        <f>ROUND(N240*$H240,2)</f>
        <v>0</v>
      </c>
      <c r="P240" s="409"/>
      <c r="Q240" s="410">
        <f>ROUND(P240*$H240,2)</f>
        <v>0</v>
      </c>
      <c r="R240" s="409"/>
      <c r="S240" s="410">
        <f>ROUND(R240*$H240,2)</f>
        <v>0</v>
      </c>
      <c r="T240" s="409"/>
      <c r="U240" s="410">
        <f>ROUND(T240*$H240,2)</f>
        <v>0</v>
      </c>
      <c r="V240" s="574"/>
      <c r="W240" s="575">
        <f>ROUND(V240*$H240,2)</f>
        <v>0</v>
      </c>
      <c r="X240" s="574"/>
      <c r="Y240" s="575">
        <f>ROUND(X240*$H240,2)</f>
        <v>0</v>
      </c>
      <c r="Z240" s="574"/>
      <c r="AA240" s="575">
        <f>ROUND(Z240*$H240,2)</f>
        <v>0</v>
      </c>
      <c r="AB240" s="409"/>
      <c r="AC240" s="410">
        <f>ROUND(AB240*$H240,2)</f>
        <v>0</v>
      </c>
      <c r="AD240" s="409"/>
      <c r="AE240" s="410">
        <f>ROUND(AD240*$H240,2)</f>
        <v>0</v>
      </c>
      <c r="AF240" s="409"/>
      <c r="AG240" s="410">
        <f>ROUND(AF240*$H240,2)</f>
        <v>0</v>
      </c>
      <c r="AH240" s="409"/>
      <c r="AI240" s="410">
        <f>ROUND(AH240*$H240,2)</f>
        <v>0</v>
      </c>
      <c r="AJ240" s="409"/>
      <c r="AK240" s="410">
        <f>ROUND(AJ240*$H240,2)</f>
        <v>0</v>
      </c>
      <c r="AL240" s="409"/>
      <c r="AM240" s="410">
        <f>ROUND(AL240*$H240,2)</f>
        <v>0</v>
      </c>
      <c r="AN240" s="409"/>
      <c r="AO240" s="410">
        <f>ROUND(AN240*$H240,2)</f>
        <v>0</v>
      </c>
      <c r="AP240" s="409"/>
      <c r="AQ240" s="410">
        <f>ROUND(AP240*$H240,2)</f>
        <v>0</v>
      </c>
      <c r="AR240" s="409">
        <f>SUM(J240,L240,N240,P240,R240,T240,V240,X240,Z240,AB240,AD240,AF240,AH240,AJ240,AL240,AN240,AP240)</f>
        <v>0</v>
      </c>
      <c r="AS240" s="410">
        <f>AR240*$H240</f>
        <v>0</v>
      </c>
      <c r="AT240" s="409">
        <f>$G240-AR240</f>
        <v>1.2</v>
      </c>
      <c r="AU240" s="410">
        <f>AT240*$H240</f>
        <v>6332.4</v>
      </c>
      <c r="AV240" s="478">
        <f>AU240/I240</f>
        <v>1</v>
      </c>
    </row>
    <row r="241" spans="1:52" s="7" customFormat="1" ht="52.2" hidden="1" customHeight="1" x14ac:dyDescent="0.2">
      <c r="A241"/>
      <c r="B241" s="427"/>
      <c r="C241" s="250" t="s">
        <v>86</v>
      </c>
      <c r="D241" s="23"/>
      <c r="E241" s="251" t="s">
        <v>397</v>
      </c>
      <c r="F241" s="23"/>
      <c r="G241" s="23"/>
      <c r="H241" s="230"/>
      <c r="I241" s="420"/>
      <c r="J241" s="405"/>
      <c r="K241" s="406"/>
      <c r="L241" s="405"/>
      <c r="M241" s="406"/>
      <c r="N241" s="405"/>
      <c r="O241" s="406"/>
      <c r="P241" s="405"/>
      <c r="Q241" s="406"/>
      <c r="R241" s="405"/>
      <c r="S241" s="406"/>
      <c r="T241" s="405"/>
      <c r="U241" s="406"/>
      <c r="V241" s="570"/>
      <c r="W241" s="571"/>
      <c r="X241" s="570"/>
      <c r="Y241" s="571"/>
      <c r="Z241" s="570"/>
      <c r="AA241" s="571"/>
      <c r="AB241" s="405"/>
      <c r="AC241" s="406"/>
      <c r="AD241" s="405"/>
      <c r="AE241" s="406"/>
      <c r="AF241" s="405"/>
      <c r="AG241" s="406"/>
      <c r="AH241" s="405"/>
      <c r="AI241" s="406"/>
      <c r="AJ241" s="405"/>
      <c r="AK241" s="406"/>
      <c r="AL241" s="405"/>
      <c r="AM241" s="406"/>
      <c r="AN241" s="405"/>
      <c r="AO241" s="406"/>
      <c r="AP241" s="405"/>
      <c r="AQ241" s="406"/>
      <c r="AR241" s="405"/>
      <c r="AS241" s="406"/>
      <c r="AT241" s="405"/>
      <c r="AU241" s="406"/>
      <c r="AV241" s="476"/>
    </row>
    <row r="242" spans="1:52" s="1" customFormat="1" ht="52.2" hidden="1" customHeight="1" x14ac:dyDescent="0.2">
      <c r="A242"/>
      <c r="B242" s="430"/>
      <c r="C242" s="250" t="s">
        <v>88</v>
      </c>
      <c r="D242" s="259" t="s">
        <v>5</v>
      </c>
      <c r="E242" s="260" t="s">
        <v>429</v>
      </c>
      <c r="F242" s="67"/>
      <c r="G242" s="259" t="s">
        <v>5</v>
      </c>
      <c r="H242" s="261"/>
      <c r="I242" s="431"/>
      <c r="J242" s="411"/>
      <c r="K242" s="412"/>
      <c r="L242" s="411"/>
      <c r="M242" s="412"/>
      <c r="N242" s="411"/>
      <c r="O242" s="412"/>
      <c r="P242" s="411"/>
      <c r="Q242" s="412"/>
      <c r="R242" s="411"/>
      <c r="S242" s="412"/>
      <c r="T242" s="411"/>
      <c r="U242" s="412"/>
      <c r="V242" s="576"/>
      <c r="W242" s="577"/>
      <c r="X242" s="576"/>
      <c r="Y242" s="577"/>
      <c r="Z242" s="576"/>
      <c r="AA242" s="577"/>
      <c r="AB242" s="411"/>
      <c r="AC242" s="412"/>
      <c r="AD242" s="411"/>
      <c r="AE242" s="412"/>
      <c r="AF242" s="411"/>
      <c r="AG242" s="412"/>
      <c r="AH242" s="411"/>
      <c r="AI242" s="412"/>
      <c r="AJ242" s="411"/>
      <c r="AK242" s="412"/>
      <c r="AL242" s="411"/>
      <c r="AM242" s="412"/>
      <c r="AN242" s="411"/>
      <c r="AO242" s="412"/>
      <c r="AP242" s="411"/>
      <c r="AQ242" s="412"/>
      <c r="AR242" s="411"/>
      <c r="AS242" s="412"/>
      <c r="AT242" s="411"/>
      <c r="AU242" s="412"/>
      <c r="AV242" s="479"/>
      <c r="AW242" s="4"/>
      <c r="AX242" s="4"/>
      <c r="AY242" s="4"/>
      <c r="AZ242" s="4"/>
    </row>
    <row r="243" spans="1:52" s="1" customFormat="1" ht="52.2" hidden="1" customHeight="1" x14ac:dyDescent="0.2">
      <c r="A243"/>
      <c r="B243" s="428"/>
      <c r="C243" s="250" t="s">
        <v>88</v>
      </c>
      <c r="D243" s="253" t="s">
        <v>5</v>
      </c>
      <c r="E243" s="254" t="s">
        <v>430</v>
      </c>
      <c r="F243" s="63"/>
      <c r="G243" s="255">
        <v>1.2</v>
      </c>
      <c r="H243" s="256"/>
      <c r="I243" s="429"/>
      <c r="J243" s="407"/>
      <c r="K243" s="408"/>
      <c r="L243" s="407"/>
      <c r="M243" s="408"/>
      <c r="N243" s="407"/>
      <c r="O243" s="408"/>
      <c r="P243" s="407"/>
      <c r="Q243" s="408"/>
      <c r="R243" s="407"/>
      <c r="S243" s="408"/>
      <c r="T243" s="407"/>
      <c r="U243" s="408"/>
      <c r="V243" s="572"/>
      <c r="W243" s="573"/>
      <c r="X243" s="572"/>
      <c r="Y243" s="573"/>
      <c r="Z243" s="572"/>
      <c r="AA243" s="573"/>
      <c r="AB243" s="407"/>
      <c r="AC243" s="408"/>
      <c r="AD243" s="407"/>
      <c r="AE243" s="408"/>
      <c r="AF243" s="407"/>
      <c r="AG243" s="408"/>
      <c r="AH243" s="407"/>
      <c r="AI243" s="408"/>
      <c r="AJ243" s="407"/>
      <c r="AK243" s="408"/>
      <c r="AL243" s="407"/>
      <c r="AM243" s="408"/>
      <c r="AN243" s="407"/>
      <c r="AO243" s="408"/>
      <c r="AP243" s="407"/>
      <c r="AQ243" s="408"/>
      <c r="AR243" s="407"/>
      <c r="AS243" s="408"/>
      <c r="AT243" s="407"/>
      <c r="AU243" s="408"/>
      <c r="AV243" s="477"/>
    </row>
    <row r="244" spans="1:52" s="8" customFormat="1" ht="52.2" hidden="1" customHeight="1" x14ac:dyDescent="0.2">
      <c r="A244"/>
      <c r="B244" s="425" t="s">
        <v>431</v>
      </c>
      <c r="C244" s="192" t="s">
        <v>80</v>
      </c>
      <c r="D244" s="193" t="s">
        <v>432</v>
      </c>
      <c r="E244" s="194" t="s">
        <v>433</v>
      </c>
      <c r="F244" s="195" t="s">
        <v>220</v>
      </c>
      <c r="G244" s="196">
        <v>1.05</v>
      </c>
      <c r="H244" s="197">
        <v>6284.8</v>
      </c>
      <c r="I244" s="426">
        <f>ROUND(H244*G244,2)</f>
        <v>6599.04</v>
      </c>
      <c r="J244" s="409"/>
      <c r="K244" s="410">
        <f>ROUND(J244*$H244,2)</f>
        <v>0</v>
      </c>
      <c r="L244" s="409"/>
      <c r="M244" s="410">
        <f>ROUND(L244*$H244,2)</f>
        <v>0</v>
      </c>
      <c r="N244" s="409"/>
      <c r="O244" s="410">
        <f>ROUND(N244*$H244,2)</f>
        <v>0</v>
      </c>
      <c r="P244" s="409"/>
      <c r="Q244" s="410">
        <f>ROUND(P244*$H244,2)</f>
        <v>0</v>
      </c>
      <c r="R244" s="409"/>
      <c r="S244" s="410">
        <f>ROUND(R244*$H244,2)</f>
        <v>0</v>
      </c>
      <c r="T244" s="409"/>
      <c r="U244" s="410">
        <f>ROUND(T244*$H244,2)</f>
        <v>0</v>
      </c>
      <c r="V244" s="574"/>
      <c r="W244" s="575">
        <f>ROUND(V244*$H244,2)</f>
        <v>0</v>
      </c>
      <c r="X244" s="574"/>
      <c r="Y244" s="575">
        <f>ROUND(X244*$H244,2)</f>
        <v>0</v>
      </c>
      <c r="Z244" s="574"/>
      <c r="AA244" s="575">
        <f>ROUND(Z244*$H244,2)</f>
        <v>0</v>
      </c>
      <c r="AB244" s="409"/>
      <c r="AC244" s="410">
        <f>ROUND(AB244*$H244,2)</f>
        <v>0</v>
      </c>
      <c r="AD244" s="409"/>
      <c r="AE244" s="410">
        <f>ROUND(AD244*$H244,2)</f>
        <v>0</v>
      </c>
      <c r="AF244" s="409"/>
      <c r="AG244" s="410">
        <f>ROUND(AF244*$H244,2)</f>
        <v>0</v>
      </c>
      <c r="AH244" s="409"/>
      <c r="AI244" s="410">
        <f>ROUND(AH244*$H244,2)</f>
        <v>0</v>
      </c>
      <c r="AJ244" s="409"/>
      <c r="AK244" s="410">
        <f>ROUND(AJ244*$H244,2)</f>
        <v>0</v>
      </c>
      <c r="AL244" s="409"/>
      <c r="AM244" s="410">
        <f>ROUND(AL244*$H244,2)</f>
        <v>0</v>
      </c>
      <c r="AN244" s="409"/>
      <c r="AO244" s="410">
        <f>ROUND(AN244*$H244,2)</f>
        <v>0</v>
      </c>
      <c r="AP244" s="409"/>
      <c r="AQ244" s="410">
        <f>ROUND(AP244*$H244,2)</f>
        <v>0</v>
      </c>
      <c r="AR244" s="409">
        <f>SUM(J244,L244,N244,P244,R244,T244,V244,X244,Z244,AB244,AD244,AF244,AH244,AJ244,AL244,AN244,AP244)</f>
        <v>0</v>
      </c>
      <c r="AS244" s="410">
        <f>AR244*$H244</f>
        <v>0</v>
      </c>
      <c r="AT244" s="409">
        <f>$G244-AR244</f>
        <v>1.05</v>
      </c>
      <c r="AU244" s="410">
        <f>AT244*$H244</f>
        <v>6599.0400000000009</v>
      </c>
      <c r="AV244" s="478">
        <f>AU244/I244</f>
        <v>1.0000000000000002</v>
      </c>
    </row>
    <row r="245" spans="1:52" s="7" customFormat="1" ht="52.2" hidden="1" customHeight="1" x14ac:dyDescent="0.2">
      <c r="A245"/>
      <c r="B245" s="427"/>
      <c r="C245" s="250" t="s">
        <v>86</v>
      </c>
      <c r="D245" s="23"/>
      <c r="E245" s="251" t="s">
        <v>397</v>
      </c>
      <c r="F245" s="23"/>
      <c r="G245" s="23"/>
      <c r="H245" s="230"/>
      <c r="I245" s="420"/>
      <c r="J245" s="405"/>
      <c r="K245" s="406"/>
      <c r="L245" s="405"/>
      <c r="M245" s="406"/>
      <c r="N245" s="405"/>
      <c r="O245" s="406"/>
      <c r="P245" s="405"/>
      <c r="Q245" s="406"/>
      <c r="R245" s="405"/>
      <c r="S245" s="406"/>
      <c r="T245" s="405"/>
      <c r="U245" s="406"/>
      <c r="V245" s="570"/>
      <c r="W245" s="571"/>
      <c r="X245" s="570"/>
      <c r="Y245" s="571"/>
      <c r="Z245" s="570"/>
      <c r="AA245" s="571"/>
      <c r="AB245" s="405"/>
      <c r="AC245" s="406"/>
      <c r="AD245" s="405"/>
      <c r="AE245" s="406"/>
      <c r="AF245" s="405"/>
      <c r="AG245" s="406"/>
      <c r="AH245" s="405"/>
      <c r="AI245" s="406"/>
      <c r="AJ245" s="405"/>
      <c r="AK245" s="406"/>
      <c r="AL245" s="405"/>
      <c r="AM245" s="406"/>
      <c r="AN245" s="405"/>
      <c r="AO245" s="406"/>
      <c r="AP245" s="405"/>
      <c r="AQ245" s="406"/>
      <c r="AR245" s="405"/>
      <c r="AS245" s="406"/>
      <c r="AT245" s="405"/>
      <c r="AU245" s="406"/>
      <c r="AV245" s="476"/>
    </row>
    <row r="246" spans="1:52" s="1" customFormat="1" ht="52.2" hidden="1" customHeight="1" x14ac:dyDescent="0.2">
      <c r="A246"/>
      <c r="B246" s="430"/>
      <c r="C246" s="250" t="s">
        <v>88</v>
      </c>
      <c r="D246" s="259" t="s">
        <v>5</v>
      </c>
      <c r="E246" s="260" t="s">
        <v>435</v>
      </c>
      <c r="F246" s="67"/>
      <c r="G246" s="259" t="s">
        <v>5</v>
      </c>
      <c r="H246" s="261"/>
      <c r="I246" s="431"/>
      <c r="J246" s="411"/>
      <c r="K246" s="412"/>
      <c r="L246" s="411"/>
      <c r="M246" s="412"/>
      <c r="N246" s="411"/>
      <c r="O246" s="412"/>
      <c r="P246" s="411"/>
      <c r="Q246" s="412"/>
      <c r="R246" s="411"/>
      <c r="S246" s="412"/>
      <c r="T246" s="411"/>
      <c r="U246" s="412"/>
      <c r="V246" s="576"/>
      <c r="W246" s="577"/>
      <c r="X246" s="576"/>
      <c r="Y246" s="577"/>
      <c r="Z246" s="576"/>
      <c r="AA246" s="577"/>
      <c r="AB246" s="411"/>
      <c r="AC246" s="412"/>
      <c r="AD246" s="411"/>
      <c r="AE246" s="412"/>
      <c r="AF246" s="411"/>
      <c r="AG246" s="412"/>
      <c r="AH246" s="411"/>
      <c r="AI246" s="412"/>
      <c r="AJ246" s="411"/>
      <c r="AK246" s="412"/>
      <c r="AL246" s="411"/>
      <c r="AM246" s="412"/>
      <c r="AN246" s="411"/>
      <c r="AO246" s="412"/>
      <c r="AP246" s="411"/>
      <c r="AQ246" s="412"/>
      <c r="AR246" s="411"/>
      <c r="AS246" s="412"/>
      <c r="AT246" s="411"/>
      <c r="AU246" s="412"/>
      <c r="AV246" s="479"/>
      <c r="AW246" s="4"/>
      <c r="AX246" s="4"/>
      <c r="AY246" s="4"/>
      <c r="AZ246" s="4"/>
    </row>
    <row r="247" spans="1:52" s="8" customFormat="1" ht="52.2" hidden="1" customHeight="1" x14ac:dyDescent="0.2">
      <c r="A247"/>
      <c r="B247" s="428"/>
      <c r="C247" s="250" t="s">
        <v>88</v>
      </c>
      <c r="D247" s="253" t="s">
        <v>5</v>
      </c>
      <c r="E247" s="254" t="s">
        <v>436</v>
      </c>
      <c r="F247" s="63"/>
      <c r="G247" s="255">
        <v>1.05</v>
      </c>
      <c r="H247" s="256"/>
      <c r="I247" s="429"/>
      <c r="J247" s="407"/>
      <c r="K247" s="408"/>
      <c r="L247" s="407"/>
      <c r="M247" s="408"/>
      <c r="N247" s="407"/>
      <c r="O247" s="408"/>
      <c r="P247" s="407"/>
      <c r="Q247" s="408"/>
      <c r="R247" s="407"/>
      <c r="S247" s="408"/>
      <c r="T247" s="407"/>
      <c r="U247" s="408"/>
      <c r="V247" s="572"/>
      <c r="W247" s="573"/>
      <c r="X247" s="572"/>
      <c r="Y247" s="573"/>
      <c r="Z247" s="572"/>
      <c r="AA247" s="573"/>
      <c r="AB247" s="407"/>
      <c r="AC247" s="408"/>
      <c r="AD247" s="407"/>
      <c r="AE247" s="408"/>
      <c r="AF247" s="407"/>
      <c r="AG247" s="408"/>
      <c r="AH247" s="407"/>
      <c r="AI247" s="408"/>
      <c r="AJ247" s="407"/>
      <c r="AK247" s="408"/>
      <c r="AL247" s="407"/>
      <c r="AM247" s="408"/>
      <c r="AN247" s="407"/>
      <c r="AO247" s="408"/>
      <c r="AP247" s="407"/>
      <c r="AQ247" s="408"/>
      <c r="AR247" s="407"/>
      <c r="AS247" s="408"/>
      <c r="AT247" s="407"/>
      <c r="AU247" s="408"/>
      <c r="AV247" s="477"/>
    </row>
    <row r="248" spans="1:52" s="7" customFormat="1" ht="52.2" hidden="1" customHeight="1" x14ac:dyDescent="0.2">
      <c r="A248"/>
      <c r="B248" s="425" t="s">
        <v>437</v>
      </c>
      <c r="C248" s="192" t="s">
        <v>80</v>
      </c>
      <c r="D248" s="193" t="s">
        <v>438</v>
      </c>
      <c r="E248" s="194" t="s">
        <v>439</v>
      </c>
      <c r="F248" s="195" t="s">
        <v>220</v>
      </c>
      <c r="G248" s="196">
        <v>0.8</v>
      </c>
      <c r="H248" s="197">
        <v>10752.5</v>
      </c>
      <c r="I248" s="426">
        <f>ROUND(H248*G248,2)</f>
        <v>8602</v>
      </c>
      <c r="J248" s="409"/>
      <c r="K248" s="410">
        <f>ROUND(J248*$H248,2)</f>
        <v>0</v>
      </c>
      <c r="L248" s="409"/>
      <c r="M248" s="410">
        <f>ROUND(L248*$H248,2)</f>
        <v>0</v>
      </c>
      <c r="N248" s="409"/>
      <c r="O248" s="410">
        <f>ROUND(N248*$H248,2)</f>
        <v>0</v>
      </c>
      <c r="P248" s="409"/>
      <c r="Q248" s="410">
        <f>ROUND(P248*$H248,2)</f>
        <v>0</v>
      </c>
      <c r="R248" s="409"/>
      <c r="S248" s="410">
        <f>ROUND(R248*$H248,2)</f>
        <v>0</v>
      </c>
      <c r="T248" s="409"/>
      <c r="U248" s="410">
        <f>ROUND(T248*$H248,2)</f>
        <v>0</v>
      </c>
      <c r="V248" s="574"/>
      <c r="W248" s="575">
        <f>ROUND(V248*$H248,2)</f>
        <v>0</v>
      </c>
      <c r="X248" s="574"/>
      <c r="Y248" s="575">
        <f>ROUND(X248*$H248,2)</f>
        <v>0</v>
      </c>
      <c r="Z248" s="574"/>
      <c r="AA248" s="575">
        <f>ROUND(Z248*$H248,2)</f>
        <v>0</v>
      </c>
      <c r="AB248" s="409"/>
      <c r="AC248" s="410">
        <f>ROUND(AB248*$H248,2)</f>
        <v>0</v>
      </c>
      <c r="AD248" s="409"/>
      <c r="AE248" s="410">
        <f>ROUND(AD248*$H248,2)</f>
        <v>0</v>
      </c>
      <c r="AF248" s="409"/>
      <c r="AG248" s="410">
        <f>ROUND(AF248*$H248,2)</f>
        <v>0</v>
      </c>
      <c r="AH248" s="409"/>
      <c r="AI248" s="410">
        <f>ROUND(AH248*$H248,2)</f>
        <v>0</v>
      </c>
      <c r="AJ248" s="409"/>
      <c r="AK248" s="410">
        <f>ROUND(AJ248*$H248,2)</f>
        <v>0</v>
      </c>
      <c r="AL248" s="409"/>
      <c r="AM248" s="410">
        <f>ROUND(AL248*$H248,2)</f>
        <v>0</v>
      </c>
      <c r="AN248" s="409"/>
      <c r="AO248" s="410">
        <f>ROUND(AN248*$H248,2)</f>
        <v>0</v>
      </c>
      <c r="AP248" s="409"/>
      <c r="AQ248" s="410">
        <f>ROUND(AP248*$H248,2)</f>
        <v>0</v>
      </c>
      <c r="AR248" s="409">
        <f>SUM(J248,L248,N248,P248,R248,T248,V248,X248,Z248,AB248,AD248,AF248,AH248,AJ248,AL248,AN248,AP248)</f>
        <v>0</v>
      </c>
      <c r="AS248" s="410">
        <f>AR248*$H248</f>
        <v>0</v>
      </c>
      <c r="AT248" s="409">
        <f>$G248-AR248</f>
        <v>0.8</v>
      </c>
      <c r="AU248" s="410">
        <f>AT248*$H248</f>
        <v>8602</v>
      </c>
      <c r="AV248" s="478">
        <f>AU248/I248</f>
        <v>1</v>
      </c>
    </row>
    <row r="249" spans="1:52" s="1" customFormat="1" ht="52.2" hidden="1" customHeight="1" x14ac:dyDescent="0.2">
      <c r="A249"/>
      <c r="B249" s="427"/>
      <c r="C249" s="250" t="s">
        <v>86</v>
      </c>
      <c r="D249" s="23"/>
      <c r="E249" s="251" t="s">
        <v>397</v>
      </c>
      <c r="F249" s="23"/>
      <c r="G249" s="23"/>
      <c r="H249" s="230"/>
      <c r="I249" s="420"/>
      <c r="J249" s="405"/>
      <c r="K249" s="406"/>
      <c r="L249" s="405"/>
      <c r="M249" s="406"/>
      <c r="N249" s="405"/>
      <c r="O249" s="406"/>
      <c r="P249" s="405"/>
      <c r="Q249" s="406"/>
      <c r="R249" s="405"/>
      <c r="S249" s="406"/>
      <c r="T249" s="405"/>
      <c r="U249" s="406"/>
      <c r="V249" s="570"/>
      <c r="W249" s="571"/>
      <c r="X249" s="570"/>
      <c r="Y249" s="571"/>
      <c r="Z249" s="570"/>
      <c r="AA249" s="571"/>
      <c r="AB249" s="405"/>
      <c r="AC249" s="406"/>
      <c r="AD249" s="405"/>
      <c r="AE249" s="406"/>
      <c r="AF249" s="405"/>
      <c r="AG249" s="406"/>
      <c r="AH249" s="405"/>
      <c r="AI249" s="406"/>
      <c r="AJ249" s="405"/>
      <c r="AK249" s="406"/>
      <c r="AL249" s="405"/>
      <c r="AM249" s="406"/>
      <c r="AN249" s="405"/>
      <c r="AO249" s="406"/>
      <c r="AP249" s="405"/>
      <c r="AQ249" s="406"/>
      <c r="AR249" s="405"/>
      <c r="AS249" s="406"/>
      <c r="AT249" s="405"/>
      <c r="AU249" s="406"/>
      <c r="AV249" s="476"/>
      <c r="AW249" s="4"/>
      <c r="AX249" s="4"/>
      <c r="AY249" s="4"/>
      <c r="AZ249" s="4"/>
    </row>
    <row r="250" spans="1:52" s="8" customFormat="1" ht="52.2" hidden="1" customHeight="1" x14ac:dyDescent="0.2">
      <c r="A250"/>
      <c r="B250" s="430"/>
      <c r="C250" s="250" t="s">
        <v>88</v>
      </c>
      <c r="D250" s="259" t="s">
        <v>5</v>
      </c>
      <c r="E250" s="260" t="s">
        <v>441</v>
      </c>
      <c r="F250" s="67"/>
      <c r="G250" s="259" t="s">
        <v>5</v>
      </c>
      <c r="H250" s="261"/>
      <c r="I250" s="431"/>
      <c r="J250" s="411"/>
      <c r="K250" s="412"/>
      <c r="L250" s="411"/>
      <c r="M250" s="412"/>
      <c r="N250" s="411"/>
      <c r="O250" s="412"/>
      <c r="P250" s="411"/>
      <c r="Q250" s="412"/>
      <c r="R250" s="411"/>
      <c r="S250" s="412"/>
      <c r="T250" s="411"/>
      <c r="U250" s="412"/>
      <c r="V250" s="576"/>
      <c r="W250" s="577"/>
      <c r="X250" s="576"/>
      <c r="Y250" s="577"/>
      <c r="Z250" s="576"/>
      <c r="AA250" s="577"/>
      <c r="AB250" s="411"/>
      <c r="AC250" s="412"/>
      <c r="AD250" s="411"/>
      <c r="AE250" s="412"/>
      <c r="AF250" s="411"/>
      <c r="AG250" s="412"/>
      <c r="AH250" s="411"/>
      <c r="AI250" s="412"/>
      <c r="AJ250" s="411"/>
      <c r="AK250" s="412"/>
      <c r="AL250" s="411"/>
      <c r="AM250" s="412"/>
      <c r="AN250" s="411"/>
      <c r="AO250" s="412"/>
      <c r="AP250" s="411"/>
      <c r="AQ250" s="412"/>
      <c r="AR250" s="411"/>
      <c r="AS250" s="412"/>
      <c r="AT250" s="411"/>
      <c r="AU250" s="412"/>
      <c r="AV250" s="479"/>
    </row>
    <row r="251" spans="1:52" s="7" customFormat="1" ht="52.2" hidden="1" customHeight="1" x14ac:dyDescent="0.2">
      <c r="A251"/>
      <c r="B251" s="428"/>
      <c r="C251" s="250" t="s">
        <v>88</v>
      </c>
      <c r="D251" s="253" t="s">
        <v>5</v>
      </c>
      <c r="E251" s="254" t="s">
        <v>412</v>
      </c>
      <c r="F251" s="63"/>
      <c r="G251" s="255">
        <v>0.8</v>
      </c>
      <c r="H251" s="256"/>
      <c r="I251" s="429"/>
      <c r="J251" s="407"/>
      <c r="K251" s="408"/>
      <c r="L251" s="407"/>
      <c r="M251" s="408"/>
      <c r="N251" s="407"/>
      <c r="O251" s="408"/>
      <c r="P251" s="407"/>
      <c r="Q251" s="408"/>
      <c r="R251" s="407"/>
      <c r="S251" s="408"/>
      <c r="T251" s="407"/>
      <c r="U251" s="408"/>
      <c r="V251" s="572"/>
      <c r="W251" s="573"/>
      <c r="X251" s="572"/>
      <c r="Y251" s="573"/>
      <c r="Z251" s="572"/>
      <c r="AA251" s="573"/>
      <c r="AB251" s="407"/>
      <c r="AC251" s="408"/>
      <c r="AD251" s="407"/>
      <c r="AE251" s="408"/>
      <c r="AF251" s="407"/>
      <c r="AG251" s="408"/>
      <c r="AH251" s="407"/>
      <c r="AI251" s="408"/>
      <c r="AJ251" s="407"/>
      <c r="AK251" s="408"/>
      <c r="AL251" s="407"/>
      <c r="AM251" s="408"/>
      <c r="AN251" s="407"/>
      <c r="AO251" s="408"/>
      <c r="AP251" s="407"/>
      <c r="AQ251" s="408"/>
      <c r="AR251" s="407"/>
      <c r="AS251" s="408"/>
      <c r="AT251" s="407"/>
      <c r="AU251" s="408"/>
      <c r="AV251" s="477"/>
    </row>
    <row r="252" spans="1:52" s="1" customFormat="1" ht="52.2" hidden="1" customHeight="1" x14ac:dyDescent="0.2">
      <c r="A252"/>
      <c r="B252" s="425" t="s">
        <v>442</v>
      </c>
      <c r="C252" s="192" t="s">
        <v>80</v>
      </c>
      <c r="D252" s="193" t="s">
        <v>443</v>
      </c>
      <c r="E252" s="194" t="s">
        <v>444</v>
      </c>
      <c r="F252" s="195" t="s">
        <v>234</v>
      </c>
      <c r="G252" s="196">
        <v>21</v>
      </c>
      <c r="H252" s="197">
        <v>1105</v>
      </c>
      <c r="I252" s="426">
        <f>ROUND(H252*G252,2)</f>
        <v>23205</v>
      </c>
      <c r="J252" s="409"/>
      <c r="K252" s="410">
        <f>ROUND(J252*$H252,2)</f>
        <v>0</v>
      </c>
      <c r="L252" s="409"/>
      <c r="M252" s="410">
        <f>ROUND(L252*$H252,2)</f>
        <v>0</v>
      </c>
      <c r="N252" s="409"/>
      <c r="O252" s="410">
        <f>ROUND(N252*$H252,2)</f>
        <v>0</v>
      </c>
      <c r="P252" s="409"/>
      <c r="Q252" s="410">
        <f>ROUND(P252*$H252,2)</f>
        <v>0</v>
      </c>
      <c r="R252" s="409"/>
      <c r="S252" s="410">
        <f>ROUND(R252*$H252,2)</f>
        <v>0</v>
      </c>
      <c r="T252" s="409"/>
      <c r="U252" s="410">
        <f>ROUND(T252*$H252,2)</f>
        <v>0</v>
      </c>
      <c r="V252" s="574"/>
      <c r="W252" s="575">
        <f>ROUND(V252*$H252,2)</f>
        <v>0</v>
      </c>
      <c r="X252" s="574"/>
      <c r="Y252" s="575">
        <f>ROUND(X252*$H252,2)</f>
        <v>0</v>
      </c>
      <c r="Z252" s="574"/>
      <c r="AA252" s="575">
        <f>ROUND(Z252*$H252,2)</f>
        <v>0</v>
      </c>
      <c r="AB252" s="409"/>
      <c r="AC252" s="410">
        <f>ROUND(AB252*$H252,2)</f>
        <v>0</v>
      </c>
      <c r="AD252" s="409"/>
      <c r="AE252" s="410">
        <f>ROUND(AD252*$H252,2)</f>
        <v>0</v>
      </c>
      <c r="AF252" s="409"/>
      <c r="AG252" s="410">
        <f>ROUND(AF252*$H252,2)</f>
        <v>0</v>
      </c>
      <c r="AH252" s="409"/>
      <c r="AI252" s="410">
        <f>ROUND(AH252*$H252,2)</f>
        <v>0</v>
      </c>
      <c r="AJ252" s="409"/>
      <c r="AK252" s="410">
        <f>ROUND(AJ252*$H252,2)</f>
        <v>0</v>
      </c>
      <c r="AL252" s="409"/>
      <c r="AM252" s="410">
        <f>ROUND(AL252*$H252,2)</f>
        <v>0</v>
      </c>
      <c r="AN252" s="409"/>
      <c r="AO252" s="410">
        <f>ROUND(AN252*$H252,2)</f>
        <v>0</v>
      </c>
      <c r="AP252" s="409"/>
      <c r="AQ252" s="410">
        <f>ROUND(AP252*$H252,2)</f>
        <v>0</v>
      </c>
      <c r="AR252" s="409">
        <f>SUM(J252,L252,N252,P252,R252,T252,V252,X252,Z252,AB252,AD252,AF252,AH252,AJ252,AL252,AN252,AP252)</f>
        <v>0</v>
      </c>
      <c r="AS252" s="410">
        <f>AR252*$H252</f>
        <v>0</v>
      </c>
      <c r="AT252" s="409">
        <f>$G252-AR252</f>
        <v>21</v>
      </c>
      <c r="AU252" s="410">
        <f>AT252*$H252</f>
        <v>23205</v>
      </c>
      <c r="AV252" s="478">
        <f>AU252/I252</f>
        <v>1</v>
      </c>
      <c r="AW252" s="4"/>
      <c r="AX252" s="4"/>
      <c r="AY252" s="4"/>
      <c r="AZ252" s="4"/>
    </row>
    <row r="253" spans="1:52" s="8" customFormat="1" ht="52.2" hidden="1" customHeight="1" x14ac:dyDescent="0.2">
      <c r="A253"/>
      <c r="B253" s="430"/>
      <c r="C253" s="250" t="s">
        <v>88</v>
      </c>
      <c r="D253" s="259" t="s">
        <v>5</v>
      </c>
      <c r="E253" s="260" t="s">
        <v>446</v>
      </c>
      <c r="F253" s="67"/>
      <c r="G253" s="259" t="s">
        <v>5</v>
      </c>
      <c r="H253" s="261"/>
      <c r="I253" s="431"/>
      <c r="J253" s="411"/>
      <c r="K253" s="412"/>
      <c r="L253" s="411"/>
      <c r="M253" s="412"/>
      <c r="N253" s="411"/>
      <c r="O253" s="412"/>
      <c r="P253" s="411"/>
      <c r="Q253" s="412"/>
      <c r="R253" s="411"/>
      <c r="S253" s="412"/>
      <c r="T253" s="411"/>
      <c r="U253" s="412"/>
      <c r="V253" s="576"/>
      <c r="W253" s="577"/>
      <c r="X253" s="576"/>
      <c r="Y253" s="577"/>
      <c r="Z253" s="576"/>
      <c r="AA253" s="577"/>
      <c r="AB253" s="411"/>
      <c r="AC253" s="412"/>
      <c r="AD253" s="411"/>
      <c r="AE253" s="412"/>
      <c r="AF253" s="411"/>
      <c r="AG253" s="412"/>
      <c r="AH253" s="411"/>
      <c r="AI253" s="412"/>
      <c r="AJ253" s="411"/>
      <c r="AK253" s="412"/>
      <c r="AL253" s="411"/>
      <c r="AM253" s="412"/>
      <c r="AN253" s="411"/>
      <c r="AO253" s="412"/>
      <c r="AP253" s="411"/>
      <c r="AQ253" s="412"/>
      <c r="AR253" s="411"/>
      <c r="AS253" s="412"/>
      <c r="AT253" s="411"/>
      <c r="AU253" s="412"/>
      <c r="AV253" s="479"/>
    </row>
    <row r="254" spans="1:52" s="7" customFormat="1" ht="52.2" hidden="1" customHeight="1" x14ac:dyDescent="0.2">
      <c r="A254"/>
      <c r="B254" s="428"/>
      <c r="C254" s="250" t="s">
        <v>88</v>
      </c>
      <c r="D254" s="253" t="s">
        <v>5</v>
      </c>
      <c r="E254" s="254" t="s">
        <v>447</v>
      </c>
      <c r="F254" s="63"/>
      <c r="G254" s="255">
        <v>21</v>
      </c>
      <c r="H254" s="256"/>
      <c r="I254" s="429"/>
      <c r="J254" s="407"/>
      <c r="K254" s="408"/>
      <c r="L254" s="407"/>
      <c r="M254" s="408"/>
      <c r="N254" s="407"/>
      <c r="O254" s="408"/>
      <c r="P254" s="407"/>
      <c r="Q254" s="408"/>
      <c r="R254" s="407"/>
      <c r="S254" s="408"/>
      <c r="T254" s="407"/>
      <c r="U254" s="408"/>
      <c r="V254" s="572"/>
      <c r="W254" s="573"/>
      <c r="X254" s="572"/>
      <c r="Y254" s="573"/>
      <c r="Z254" s="572"/>
      <c r="AA254" s="573"/>
      <c r="AB254" s="407"/>
      <c r="AC254" s="408"/>
      <c r="AD254" s="407"/>
      <c r="AE254" s="408"/>
      <c r="AF254" s="407"/>
      <c r="AG254" s="408"/>
      <c r="AH254" s="407"/>
      <c r="AI254" s="408"/>
      <c r="AJ254" s="407"/>
      <c r="AK254" s="408"/>
      <c r="AL254" s="407"/>
      <c r="AM254" s="408"/>
      <c r="AN254" s="407"/>
      <c r="AO254" s="408"/>
      <c r="AP254" s="407"/>
      <c r="AQ254" s="408"/>
      <c r="AR254" s="407"/>
      <c r="AS254" s="408"/>
      <c r="AT254" s="407"/>
      <c r="AU254" s="408"/>
      <c r="AV254" s="477"/>
    </row>
    <row r="255" spans="1:52" s="1" customFormat="1" ht="52.2" hidden="1" customHeight="1" x14ac:dyDescent="0.2">
      <c r="A255"/>
      <c r="B255" s="425" t="s">
        <v>448</v>
      </c>
      <c r="C255" s="192" t="s">
        <v>80</v>
      </c>
      <c r="D255" s="193" t="s">
        <v>449</v>
      </c>
      <c r="E255" s="194" t="s">
        <v>450</v>
      </c>
      <c r="F255" s="195" t="s">
        <v>234</v>
      </c>
      <c r="G255" s="196">
        <v>2</v>
      </c>
      <c r="H255" s="197">
        <v>1633</v>
      </c>
      <c r="I255" s="426">
        <f>ROUND(H255*G255,2)</f>
        <v>3266</v>
      </c>
      <c r="J255" s="409"/>
      <c r="K255" s="410">
        <f>ROUND(J255*$H255,2)</f>
        <v>0</v>
      </c>
      <c r="L255" s="409"/>
      <c r="M255" s="410">
        <f>ROUND(L255*$H255,2)</f>
        <v>0</v>
      </c>
      <c r="N255" s="409"/>
      <c r="O255" s="410">
        <f>ROUND(N255*$H255,2)</f>
        <v>0</v>
      </c>
      <c r="P255" s="409"/>
      <c r="Q255" s="410">
        <f>ROUND(P255*$H255,2)</f>
        <v>0</v>
      </c>
      <c r="R255" s="409"/>
      <c r="S255" s="410">
        <f>ROUND(R255*$H255,2)</f>
        <v>0</v>
      </c>
      <c r="T255" s="409"/>
      <c r="U255" s="410">
        <f>ROUND(T255*$H255,2)</f>
        <v>0</v>
      </c>
      <c r="V255" s="574"/>
      <c r="W255" s="575">
        <f>ROUND(V255*$H255,2)</f>
        <v>0</v>
      </c>
      <c r="X255" s="574"/>
      <c r="Y255" s="575">
        <f>ROUND(X255*$H255,2)</f>
        <v>0</v>
      </c>
      <c r="Z255" s="574"/>
      <c r="AA255" s="575">
        <f>ROUND(Z255*$H255,2)</f>
        <v>0</v>
      </c>
      <c r="AB255" s="409"/>
      <c r="AC255" s="410">
        <f>ROUND(AB255*$H255,2)</f>
        <v>0</v>
      </c>
      <c r="AD255" s="409"/>
      <c r="AE255" s="410">
        <f>ROUND(AD255*$H255,2)</f>
        <v>0</v>
      </c>
      <c r="AF255" s="409"/>
      <c r="AG255" s="410">
        <f>ROUND(AF255*$H255,2)</f>
        <v>0</v>
      </c>
      <c r="AH255" s="409"/>
      <c r="AI255" s="410">
        <f>ROUND(AH255*$H255,2)</f>
        <v>0</v>
      </c>
      <c r="AJ255" s="409"/>
      <c r="AK255" s="410">
        <f>ROUND(AJ255*$H255,2)</f>
        <v>0</v>
      </c>
      <c r="AL255" s="409"/>
      <c r="AM255" s="410">
        <f>ROUND(AL255*$H255,2)</f>
        <v>0</v>
      </c>
      <c r="AN255" s="409"/>
      <c r="AO255" s="410">
        <f>ROUND(AN255*$H255,2)</f>
        <v>0</v>
      </c>
      <c r="AP255" s="409"/>
      <c r="AQ255" s="410">
        <f>ROUND(AP255*$H255,2)</f>
        <v>0</v>
      </c>
      <c r="AR255" s="409">
        <f>SUM(J255,L255,N255,P255,R255,T255,V255,X255,Z255,AB255,AD255,AF255,AH255,AJ255,AL255,AN255,AP255)</f>
        <v>0</v>
      </c>
      <c r="AS255" s="410">
        <f>AR255*$H255</f>
        <v>0</v>
      </c>
      <c r="AT255" s="409">
        <f>$G255-AR255</f>
        <v>2</v>
      </c>
      <c r="AU255" s="410">
        <f>AT255*$H255</f>
        <v>3266</v>
      </c>
      <c r="AV255" s="478">
        <f>AU255/I255</f>
        <v>1</v>
      </c>
      <c r="AW255" s="4"/>
      <c r="AX255" s="4"/>
      <c r="AY255" s="4"/>
      <c r="AZ255" s="4"/>
    </row>
    <row r="256" spans="1:52" s="8" customFormat="1" ht="52.2" hidden="1" customHeight="1" x14ac:dyDescent="0.2">
      <c r="A256"/>
      <c r="B256" s="430"/>
      <c r="C256" s="250" t="s">
        <v>88</v>
      </c>
      <c r="D256" s="259" t="s">
        <v>5</v>
      </c>
      <c r="E256" s="260" t="s">
        <v>452</v>
      </c>
      <c r="F256" s="67"/>
      <c r="G256" s="259" t="s">
        <v>5</v>
      </c>
      <c r="H256" s="261"/>
      <c r="I256" s="431"/>
      <c r="J256" s="411"/>
      <c r="K256" s="412"/>
      <c r="L256" s="411"/>
      <c r="M256" s="412"/>
      <c r="N256" s="411"/>
      <c r="O256" s="412"/>
      <c r="P256" s="411"/>
      <c r="Q256" s="412"/>
      <c r="R256" s="411"/>
      <c r="S256" s="412"/>
      <c r="T256" s="411"/>
      <c r="U256" s="412"/>
      <c r="V256" s="576"/>
      <c r="W256" s="577"/>
      <c r="X256" s="576"/>
      <c r="Y256" s="577"/>
      <c r="Z256" s="576"/>
      <c r="AA256" s="577"/>
      <c r="AB256" s="411"/>
      <c r="AC256" s="412"/>
      <c r="AD256" s="411"/>
      <c r="AE256" s="412"/>
      <c r="AF256" s="411"/>
      <c r="AG256" s="412"/>
      <c r="AH256" s="411"/>
      <c r="AI256" s="412"/>
      <c r="AJ256" s="411"/>
      <c r="AK256" s="412"/>
      <c r="AL256" s="411"/>
      <c r="AM256" s="412"/>
      <c r="AN256" s="411"/>
      <c r="AO256" s="412"/>
      <c r="AP256" s="411"/>
      <c r="AQ256" s="412"/>
      <c r="AR256" s="411"/>
      <c r="AS256" s="412"/>
      <c r="AT256" s="411"/>
      <c r="AU256" s="412"/>
      <c r="AV256" s="479"/>
    </row>
    <row r="257" spans="1:52" s="7" customFormat="1" ht="52.2" hidden="1" customHeight="1" x14ac:dyDescent="0.2">
      <c r="A257"/>
      <c r="B257" s="428"/>
      <c r="C257" s="250" t="s">
        <v>88</v>
      </c>
      <c r="D257" s="253" t="s">
        <v>5</v>
      </c>
      <c r="E257" s="254" t="s">
        <v>453</v>
      </c>
      <c r="F257" s="63"/>
      <c r="G257" s="255">
        <v>2</v>
      </c>
      <c r="H257" s="256"/>
      <c r="I257" s="429"/>
      <c r="J257" s="407"/>
      <c r="K257" s="408"/>
      <c r="L257" s="407"/>
      <c r="M257" s="408"/>
      <c r="N257" s="407"/>
      <c r="O257" s="408"/>
      <c r="P257" s="407"/>
      <c r="Q257" s="408"/>
      <c r="R257" s="407"/>
      <c r="S257" s="408"/>
      <c r="T257" s="407"/>
      <c r="U257" s="408"/>
      <c r="V257" s="572"/>
      <c r="W257" s="573"/>
      <c r="X257" s="572"/>
      <c r="Y257" s="573"/>
      <c r="Z257" s="572"/>
      <c r="AA257" s="573"/>
      <c r="AB257" s="407"/>
      <c r="AC257" s="408"/>
      <c r="AD257" s="407"/>
      <c r="AE257" s="408"/>
      <c r="AF257" s="407"/>
      <c r="AG257" s="408"/>
      <c r="AH257" s="407"/>
      <c r="AI257" s="408"/>
      <c r="AJ257" s="407"/>
      <c r="AK257" s="408"/>
      <c r="AL257" s="407"/>
      <c r="AM257" s="408"/>
      <c r="AN257" s="407"/>
      <c r="AO257" s="408"/>
      <c r="AP257" s="407"/>
      <c r="AQ257" s="408"/>
      <c r="AR257" s="407"/>
      <c r="AS257" s="408"/>
      <c r="AT257" s="407"/>
      <c r="AU257" s="408"/>
      <c r="AV257" s="477"/>
    </row>
    <row r="258" spans="1:52" s="1" customFormat="1" ht="52.2" hidden="1" customHeight="1" x14ac:dyDescent="0.2">
      <c r="A258"/>
      <c r="B258" s="425" t="s">
        <v>454</v>
      </c>
      <c r="C258" s="192" t="s">
        <v>80</v>
      </c>
      <c r="D258" s="193" t="s">
        <v>455</v>
      </c>
      <c r="E258" s="194" t="s">
        <v>456</v>
      </c>
      <c r="F258" s="195" t="s">
        <v>234</v>
      </c>
      <c r="G258" s="196">
        <v>2</v>
      </c>
      <c r="H258" s="197">
        <v>686.9</v>
      </c>
      <c r="I258" s="426">
        <f>ROUND(H258*G258,2)</f>
        <v>1373.8</v>
      </c>
      <c r="J258" s="409"/>
      <c r="K258" s="410">
        <f>ROUND(J258*$H258,2)</f>
        <v>0</v>
      </c>
      <c r="L258" s="409"/>
      <c r="M258" s="410">
        <f>ROUND(L258*$H258,2)</f>
        <v>0</v>
      </c>
      <c r="N258" s="409"/>
      <c r="O258" s="410">
        <f>ROUND(N258*$H258,2)</f>
        <v>0</v>
      </c>
      <c r="P258" s="409"/>
      <c r="Q258" s="410">
        <f>ROUND(P258*$H258,2)</f>
        <v>0</v>
      </c>
      <c r="R258" s="409"/>
      <c r="S258" s="410">
        <f>ROUND(R258*$H258,2)</f>
        <v>0</v>
      </c>
      <c r="T258" s="409"/>
      <c r="U258" s="410">
        <f>ROUND(T258*$H258,2)</f>
        <v>0</v>
      </c>
      <c r="V258" s="574"/>
      <c r="W258" s="575">
        <f>ROUND(V258*$H258,2)</f>
        <v>0</v>
      </c>
      <c r="X258" s="574"/>
      <c r="Y258" s="575">
        <f>ROUND(X258*$H258,2)</f>
        <v>0</v>
      </c>
      <c r="Z258" s="574"/>
      <c r="AA258" s="575">
        <f>ROUND(Z258*$H258,2)</f>
        <v>0</v>
      </c>
      <c r="AB258" s="409"/>
      <c r="AC258" s="410">
        <f>ROUND(AB258*$H258,2)</f>
        <v>0</v>
      </c>
      <c r="AD258" s="409"/>
      <c r="AE258" s="410">
        <f>ROUND(AD258*$H258,2)</f>
        <v>0</v>
      </c>
      <c r="AF258" s="409"/>
      <c r="AG258" s="410">
        <f>ROUND(AF258*$H258,2)</f>
        <v>0</v>
      </c>
      <c r="AH258" s="409"/>
      <c r="AI258" s="410">
        <f>ROUND(AH258*$H258,2)</f>
        <v>0</v>
      </c>
      <c r="AJ258" s="409"/>
      <c r="AK258" s="410">
        <f>ROUND(AJ258*$H258,2)</f>
        <v>0</v>
      </c>
      <c r="AL258" s="409"/>
      <c r="AM258" s="410">
        <f>ROUND(AL258*$H258,2)</f>
        <v>0</v>
      </c>
      <c r="AN258" s="409"/>
      <c r="AO258" s="410">
        <f>ROUND(AN258*$H258,2)</f>
        <v>0</v>
      </c>
      <c r="AP258" s="409"/>
      <c r="AQ258" s="410">
        <f>ROUND(AP258*$H258,2)</f>
        <v>0</v>
      </c>
      <c r="AR258" s="409">
        <f>SUM(J258,L258,N258,P258,R258,T258,V258,X258,Z258,AB258,AD258,AF258,AH258,AJ258,AL258,AN258,AP258)</f>
        <v>0</v>
      </c>
      <c r="AS258" s="410">
        <f>AR258*$H258</f>
        <v>0</v>
      </c>
      <c r="AT258" s="409">
        <f>$G258-AR258</f>
        <v>2</v>
      </c>
      <c r="AU258" s="410">
        <f>AT258*$H258</f>
        <v>1373.8</v>
      </c>
      <c r="AV258" s="478">
        <f>AU258/I258</f>
        <v>1</v>
      </c>
      <c r="AW258" s="4"/>
      <c r="AX258" s="4"/>
      <c r="AY258" s="4"/>
      <c r="AZ258" s="4"/>
    </row>
    <row r="259" spans="1:52" s="8" customFormat="1" ht="52.2" hidden="1" customHeight="1" x14ac:dyDescent="0.2">
      <c r="A259"/>
      <c r="B259" s="430"/>
      <c r="C259" s="250" t="s">
        <v>88</v>
      </c>
      <c r="D259" s="259" t="s">
        <v>5</v>
      </c>
      <c r="E259" s="260" t="s">
        <v>458</v>
      </c>
      <c r="F259" s="67"/>
      <c r="G259" s="259" t="s">
        <v>5</v>
      </c>
      <c r="H259" s="261"/>
      <c r="I259" s="431"/>
      <c r="J259" s="411"/>
      <c r="K259" s="412"/>
      <c r="L259" s="411"/>
      <c r="M259" s="412"/>
      <c r="N259" s="411"/>
      <c r="O259" s="412"/>
      <c r="P259" s="411"/>
      <c r="Q259" s="412"/>
      <c r="R259" s="411"/>
      <c r="S259" s="412"/>
      <c r="T259" s="411"/>
      <c r="U259" s="412"/>
      <c r="V259" s="576"/>
      <c r="W259" s="577"/>
      <c r="X259" s="576"/>
      <c r="Y259" s="577"/>
      <c r="Z259" s="576"/>
      <c r="AA259" s="577"/>
      <c r="AB259" s="411"/>
      <c r="AC259" s="412"/>
      <c r="AD259" s="411"/>
      <c r="AE259" s="412"/>
      <c r="AF259" s="411"/>
      <c r="AG259" s="412"/>
      <c r="AH259" s="411"/>
      <c r="AI259" s="412"/>
      <c r="AJ259" s="411"/>
      <c r="AK259" s="412"/>
      <c r="AL259" s="411"/>
      <c r="AM259" s="412"/>
      <c r="AN259" s="411"/>
      <c r="AO259" s="412"/>
      <c r="AP259" s="411"/>
      <c r="AQ259" s="412"/>
      <c r="AR259" s="411"/>
      <c r="AS259" s="412"/>
      <c r="AT259" s="411"/>
      <c r="AU259" s="412"/>
      <c r="AV259" s="479"/>
    </row>
    <row r="260" spans="1:52" s="7" customFormat="1" ht="52.2" hidden="1" customHeight="1" x14ac:dyDescent="0.2">
      <c r="A260"/>
      <c r="B260" s="428"/>
      <c r="C260" s="250" t="s">
        <v>88</v>
      </c>
      <c r="D260" s="253" t="s">
        <v>5</v>
      </c>
      <c r="E260" s="254" t="s">
        <v>459</v>
      </c>
      <c r="F260" s="63"/>
      <c r="G260" s="255">
        <v>2</v>
      </c>
      <c r="H260" s="256"/>
      <c r="I260" s="429"/>
      <c r="J260" s="407"/>
      <c r="K260" s="408"/>
      <c r="L260" s="407"/>
      <c r="M260" s="408"/>
      <c r="N260" s="407"/>
      <c r="O260" s="408"/>
      <c r="P260" s="407"/>
      <c r="Q260" s="408"/>
      <c r="R260" s="407"/>
      <c r="S260" s="408"/>
      <c r="T260" s="407"/>
      <c r="U260" s="408"/>
      <c r="V260" s="572"/>
      <c r="W260" s="573"/>
      <c r="X260" s="572"/>
      <c r="Y260" s="573"/>
      <c r="Z260" s="572"/>
      <c r="AA260" s="573"/>
      <c r="AB260" s="407"/>
      <c r="AC260" s="408"/>
      <c r="AD260" s="407"/>
      <c r="AE260" s="408"/>
      <c r="AF260" s="407"/>
      <c r="AG260" s="408"/>
      <c r="AH260" s="407"/>
      <c r="AI260" s="408"/>
      <c r="AJ260" s="407"/>
      <c r="AK260" s="408"/>
      <c r="AL260" s="407"/>
      <c r="AM260" s="408"/>
      <c r="AN260" s="407"/>
      <c r="AO260" s="408"/>
      <c r="AP260" s="407"/>
      <c r="AQ260" s="408"/>
      <c r="AR260" s="407"/>
      <c r="AS260" s="408"/>
      <c r="AT260" s="407"/>
      <c r="AU260" s="408"/>
      <c r="AV260" s="477"/>
    </row>
    <row r="261" spans="1:52" s="8" customFormat="1" ht="52.2" hidden="1" customHeight="1" x14ac:dyDescent="0.2">
      <c r="A261"/>
      <c r="B261" s="425" t="s">
        <v>460</v>
      </c>
      <c r="C261" s="192" t="s">
        <v>80</v>
      </c>
      <c r="D261" s="193" t="s">
        <v>461</v>
      </c>
      <c r="E261" s="194" t="s">
        <v>462</v>
      </c>
      <c r="F261" s="195" t="s">
        <v>234</v>
      </c>
      <c r="G261" s="196">
        <v>5</v>
      </c>
      <c r="H261" s="197">
        <v>1500</v>
      </c>
      <c r="I261" s="426">
        <f>ROUND(H261*G261,2)</f>
        <v>7500</v>
      </c>
      <c r="J261" s="409"/>
      <c r="K261" s="410">
        <f>ROUND(J261*$H261,2)</f>
        <v>0</v>
      </c>
      <c r="L261" s="409"/>
      <c r="M261" s="410">
        <f>ROUND(L261*$H261,2)</f>
        <v>0</v>
      </c>
      <c r="N261" s="409"/>
      <c r="O261" s="410">
        <f>ROUND(N261*$H261,2)</f>
        <v>0</v>
      </c>
      <c r="P261" s="409"/>
      <c r="Q261" s="410">
        <f>ROUND(P261*$H261,2)</f>
        <v>0</v>
      </c>
      <c r="R261" s="409"/>
      <c r="S261" s="410">
        <f>ROUND(R261*$H261,2)</f>
        <v>0</v>
      </c>
      <c r="T261" s="409"/>
      <c r="U261" s="410">
        <f>ROUND(T261*$H261,2)</f>
        <v>0</v>
      </c>
      <c r="V261" s="574"/>
      <c r="W261" s="575">
        <f>ROUND(V261*$H261,2)</f>
        <v>0</v>
      </c>
      <c r="X261" s="574"/>
      <c r="Y261" s="575">
        <f>ROUND(X261*$H261,2)</f>
        <v>0</v>
      </c>
      <c r="Z261" s="574"/>
      <c r="AA261" s="575">
        <f>ROUND(Z261*$H261,2)</f>
        <v>0</v>
      </c>
      <c r="AB261" s="409"/>
      <c r="AC261" s="410">
        <f>ROUND(AB261*$H261,2)</f>
        <v>0</v>
      </c>
      <c r="AD261" s="409"/>
      <c r="AE261" s="410">
        <f>ROUND(AD261*$H261,2)</f>
        <v>0</v>
      </c>
      <c r="AF261" s="409"/>
      <c r="AG261" s="410">
        <f>ROUND(AF261*$H261,2)</f>
        <v>0</v>
      </c>
      <c r="AH261" s="409"/>
      <c r="AI261" s="410">
        <f>ROUND(AH261*$H261,2)</f>
        <v>0</v>
      </c>
      <c r="AJ261" s="409"/>
      <c r="AK261" s="410">
        <f>ROUND(AJ261*$H261,2)</f>
        <v>0</v>
      </c>
      <c r="AL261" s="409"/>
      <c r="AM261" s="410">
        <f>ROUND(AL261*$H261,2)</f>
        <v>0</v>
      </c>
      <c r="AN261" s="409"/>
      <c r="AO261" s="410">
        <f>ROUND(AN261*$H261,2)</f>
        <v>0</v>
      </c>
      <c r="AP261" s="409"/>
      <c r="AQ261" s="410">
        <f>ROUND(AP261*$H261,2)</f>
        <v>0</v>
      </c>
      <c r="AR261" s="409">
        <f>SUM(J261,L261,N261,P261,R261,T261,V261,X261,Z261,AB261,AD261,AF261,AH261,AJ261,AL261,AN261,AP261)</f>
        <v>0</v>
      </c>
      <c r="AS261" s="410">
        <f>AR261*$H261</f>
        <v>0</v>
      </c>
      <c r="AT261" s="409">
        <f>$G261-AR261</f>
        <v>5</v>
      </c>
      <c r="AU261" s="410">
        <f>AT261*$H261</f>
        <v>7500</v>
      </c>
      <c r="AV261" s="478">
        <f>AU261/I261</f>
        <v>1</v>
      </c>
    </row>
    <row r="262" spans="1:52" s="6" customFormat="1" ht="52.2" hidden="1" customHeight="1" x14ac:dyDescent="0.2">
      <c r="A262"/>
      <c r="B262" s="430"/>
      <c r="C262" s="250" t="s">
        <v>88</v>
      </c>
      <c r="D262" s="259" t="s">
        <v>5</v>
      </c>
      <c r="E262" s="260" t="s">
        <v>464</v>
      </c>
      <c r="F262" s="67"/>
      <c r="G262" s="259" t="s">
        <v>5</v>
      </c>
      <c r="H262" s="261"/>
      <c r="I262" s="431"/>
      <c r="J262" s="411"/>
      <c r="K262" s="412"/>
      <c r="L262" s="411"/>
      <c r="M262" s="412"/>
      <c r="N262" s="411"/>
      <c r="O262" s="412"/>
      <c r="P262" s="411"/>
      <c r="Q262" s="412"/>
      <c r="R262" s="411"/>
      <c r="S262" s="412"/>
      <c r="T262" s="411"/>
      <c r="U262" s="412"/>
      <c r="V262" s="576"/>
      <c r="W262" s="577"/>
      <c r="X262" s="576"/>
      <c r="Y262" s="577"/>
      <c r="Z262" s="576"/>
      <c r="AA262" s="577"/>
      <c r="AB262" s="411"/>
      <c r="AC262" s="412"/>
      <c r="AD262" s="411"/>
      <c r="AE262" s="412"/>
      <c r="AF262" s="411"/>
      <c r="AG262" s="412"/>
      <c r="AH262" s="411"/>
      <c r="AI262" s="412"/>
      <c r="AJ262" s="411"/>
      <c r="AK262" s="412"/>
      <c r="AL262" s="411"/>
      <c r="AM262" s="412"/>
      <c r="AN262" s="411"/>
      <c r="AO262" s="412"/>
      <c r="AP262" s="411"/>
      <c r="AQ262" s="412"/>
      <c r="AR262" s="411"/>
      <c r="AS262" s="412"/>
      <c r="AT262" s="411"/>
      <c r="AU262" s="412"/>
      <c r="AV262" s="479"/>
    </row>
    <row r="263" spans="1:52" s="1" customFormat="1" ht="52.2" hidden="1" customHeight="1" x14ac:dyDescent="0.2">
      <c r="A263"/>
      <c r="B263" s="428"/>
      <c r="C263" s="250" t="s">
        <v>88</v>
      </c>
      <c r="D263" s="253" t="s">
        <v>5</v>
      </c>
      <c r="E263" s="254" t="s">
        <v>465</v>
      </c>
      <c r="F263" s="63"/>
      <c r="G263" s="255">
        <v>5</v>
      </c>
      <c r="H263" s="256"/>
      <c r="I263" s="429"/>
      <c r="J263" s="407"/>
      <c r="K263" s="408"/>
      <c r="L263" s="407"/>
      <c r="M263" s="408"/>
      <c r="N263" s="407"/>
      <c r="O263" s="408"/>
      <c r="P263" s="407"/>
      <c r="Q263" s="408"/>
      <c r="R263" s="407"/>
      <c r="S263" s="408"/>
      <c r="T263" s="407"/>
      <c r="U263" s="408"/>
      <c r="V263" s="572"/>
      <c r="W263" s="573"/>
      <c r="X263" s="572"/>
      <c r="Y263" s="573"/>
      <c r="Z263" s="572"/>
      <c r="AA263" s="573"/>
      <c r="AB263" s="407"/>
      <c r="AC263" s="408"/>
      <c r="AD263" s="407"/>
      <c r="AE263" s="408"/>
      <c r="AF263" s="407"/>
      <c r="AG263" s="408"/>
      <c r="AH263" s="407"/>
      <c r="AI263" s="408"/>
      <c r="AJ263" s="407"/>
      <c r="AK263" s="408"/>
      <c r="AL263" s="407"/>
      <c r="AM263" s="408"/>
      <c r="AN263" s="407"/>
      <c r="AO263" s="408"/>
      <c r="AP263" s="407"/>
      <c r="AQ263" s="408"/>
      <c r="AR263" s="407"/>
      <c r="AS263" s="408"/>
      <c r="AT263" s="407"/>
      <c r="AU263" s="408"/>
      <c r="AV263" s="477"/>
      <c r="AW263" s="4"/>
      <c r="AX263" s="4"/>
      <c r="AY263" s="4"/>
      <c r="AZ263" s="4"/>
    </row>
    <row r="264" spans="1:52" s="1" customFormat="1" ht="52.2" hidden="1" customHeight="1" x14ac:dyDescent="0.2">
      <c r="A264"/>
      <c r="B264" s="425" t="s">
        <v>466</v>
      </c>
      <c r="C264" s="192" t="s">
        <v>80</v>
      </c>
      <c r="D264" s="193" t="s">
        <v>467</v>
      </c>
      <c r="E264" s="194" t="s">
        <v>468</v>
      </c>
      <c r="F264" s="195" t="s">
        <v>234</v>
      </c>
      <c r="G264" s="196">
        <v>5</v>
      </c>
      <c r="H264" s="197">
        <v>635</v>
      </c>
      <c r="I264" s="426">
        <f>ROUND(H264*G264,2)</f>
        <v>3175</v>
      </c>
      <c r="J264" s="409"/>
      <c r="K264" s="410">
        <f>ROUND(J264*$H264,2)</f>
        <v>0</v>
      </c>
      <c r="L264" s="409"/>
      <c r="M264" s="410">
        <f>ROUND(L264*$H264,2)</f>
        <v>0</v>
      </c>
      <c r="N264" s="409"/>
      <c r="O264" s="410">
        <f>ROUND(N264*$H264,2)</f>
        <v>0</v>
      </c>
      <c r="P264" s="409"/>
      <c r="Q264" s="410">
        <f>ROUND(P264*$H264,2)</f>
        <v>0</v>
      </c>
      <c r="R264" s="409"/>
      <c r="S264" s="410">
        <f>ROUND(R264*$H264,2)</f>
        <v>0</v>
      </c>
      <c r="T264" s="409"/>
      <c r="U264" s="410">
        <f>ROUND(T264*$H264,2)</f>
        <v>0</v>
      </c>
      <c r="V264" s="574"/>
      <c r="W264" s="575">
        <f>ROUND(V264*$H264,2)</f>
        <v>0</v>
      </c>
      <c r="X264" s="574"/>
      <c r="Y264" s="575">
        <f>ROUND(X264*$H264,2)</f>
        <v>0</v>
      </c>
      <c r="Z264" s="574"/>
      <c r="AA264" s="575">
        <f>ROUND(Z264*$H264,2)</f>
        <v>0</v>
      </c>
      <c r="AB264" s="409"/>
      <c r="AC264" s="410">
        <f>ROUND(AB264*$H264,2)</f>
        <v>0</v>
      </c>
      <c r="AD264" s="409"/>
      <c r="AE264" s="410">
        <f>ROUND(AD264*$H264,2)</f>
        <v>0</v>
      </c>
      <c r="AF264" s="409"/>
      <c r="AG264" s="410">
        <f>ROUND(AF264*$H264,2)</f>
        <v>0</v>
      </c>
      <c r="AH264" s="409"/>
      <c r="AI264" s="410">
        <f>ROUND(AH264*$H264,2)</f>
        <v>0</v>
      </c>
      <c r="AJ264" s="409"/>
      <c r="AK264" s="410">
        <f>ROUND(AJ264*$H264,2)</f>
        <v>0</v>
      </c>
      <c r="AL264" s="409"/>
      <c r="AM264" s="410">
        <f>ROUND(AL264*$H264,2)</f>
        <v>0</v>
      </c>
      <c r="AN264" s="409"/>
      <c r="AO264" s="410">
        <f>ROUND(AN264*$H264,2)</f>
        <v>0</v>
      </c>
      <c r="AP264" s="409"/>
      <c r="AQ264" s="410">
        <f>ROUND(AP264*$H264,2)</f>
        <v>0</v>
      </c>
      <c r="AR264" s="409">
        <f>SUM(J264,L264,N264,P264,R264,T264,V264,X264,Z264,AB264,AD264,AF264,AH264,AJ264,AL264,AN264,AP264)</f>
        <v>0</v>
      </c>
      <c r="AS264" s="410">
        <f>AR264*$H264</f>
        <v>0</v>
      </c>
      <c r="AT264" s="409">
        <f>$G264-AR264</f>
        <v>5</v>
      </c>
      <c r="AU264" s="410">
        <f>AT264*$H264</f>
        <v>3175</v>
      </c>
      <c r="AV264" s="478">
        <f>AU264/I264</f>
        <v>1</v>
      </c>
    </row>
    <row r="265" spans="1:52" s="8" customFormat="1" ht="52.2" hidden="1" customHeight="1" x14ac:dyDescent="0.2">
      <c r="A265"/>
      <c r="B265" s="430"/>
      <c r="C265" s="250" t="s">
        <v>88</v>
      </c>
      <c r="D265" s="259" t="s">
        <v>5</v>
      </c>
      <c r="E265" s="260" t="s">
        <v>470</v>
      </c>
      <c r="F265" s="67"/>
      <c r="G265" s="259" t="s">
        <v>5</v>
      </c>
      <c r="H265" s="261"/>
      <c r="I265" s="431"/>
      <c r="J265" s="411"/>
      <c r="K265" s="412"/>
      <c r="L265" s="411"/>
      <c r="M265" s="412"/>
      <c r="N265" s="411"/>
      <c r="O265" s="412"/>
      <c r="P265" s="411"/>
      <c r="Q265" s="412"/>
      <c r="R265" s="411"/>
      <c r="S265" s="412"/>
      <c r="T265" s="411"/>
      <c r="U265" s="412"/>
      <c r="V265" s="576"/>
      <c r="W265" s="577"/>
      <c r="X265" s="576"/>
      <c r="Y265" s="577"/>
      <c r="Z265" s="576"/>
      <c r="AA265" s="577"/>
      <c r="AB265" s="411"/>
      <c r="AC265" s="412"/>
      <c r="AD265" s="411"/>
      <c r="AE265" s="412"/>
      <c r="AF265" s="411"/>
      <c r="AG265" s="412"/>
      <c r="AH265" s="411"/>
      <c r="AI265" s="412"/>
      <c r="AJ265" s="411"/>
      <c r="AK265" s="412"/>
      <c r="AL265" s="411"/>
      <c r="AM265" s="412"/>
      <c r="AN265" s="411"/>
      <c r="AO265" s="412"/>
      <c r="AP265" s="411"/>
      <c r="AQ265" s="412"/>
      <c r="AR265" s="411"/>
      <c r="AS265" s="412"/>
      <c r="AT265" s="411"/>
      <c r="AU265" s="412"/>
      <c r="AV265" s="479"/>
    </row>
    <row r="266" spans="1:52" s="7" customFormat="1" ht="52.2" hidden="1" customHeight="1" x14ac:dyDescent="0.2">
      <c r="A266"/>
      <c r="B266" s="428"/>
      <c r="C266" s="250" t="s">
        <v>88</v>
      </c>
      <c r="D266" s="253" t="s">
        <v>5</v>
      </c>
      <c r="E266" s="254" t="s">
        <v>471</v>
      </c>
      <c r="F266" s="63"/>
      <c r="G266" s="255">
        <v>5</v>
      </c>
      <c r="H266" s="256"/>
      <c r="I266" s="429"/>
      <c r="J266" s="407"/>
      <c r="K266" s="408"/>
      <c r="L266" s="407"/>
      <c r="M266" s="408"/>
      <c r="N266" s="407"/>
      <c r="O266" s="408"/>
      <c r="P266" s="407"/>
      <c r="Q266" s="408"/>
      <c r="R266" s="407"/>
      <c r="S266" s="408"/>
      <c r="T266" s="407"/>
      <c r="U266" s="408"/>
      <c r="V266" s="572"/>
      <c r="W266" s="573"/>
      <c r="X266" s="572"/>
      <c r="Y266" s="573"/>
      <c r="Z266" s="572"/>
      <c r="AA266" s="573"/>
      <c r="AB266" s="407"/>
      <c r="AC266" s="408"/>
      <c r="AD266" s="407"/>
      <c r="AE266" s="408"/>
      <c r="AF266" s="407"/>
      <c r="AG266" s="408"/>
      <c r="AH266" s="407"/>
      <c r="AI266" s="408"/>
      <c r="AJ266" s="407"/>
      <c r="AK266" s="408"/>
      <c r="AL266" s="407"/>
      <c r="AM266" s="408"/>
      <c r="AN266" s="407"/>
      <c r="AO266" s="408"/>
      <c r="AP266" s="407"/>
      <c r="AQ266" s="408"/>
      <c r="AR266" s="407"/>
      <c r="AS266" s="408"/>
      <c r="AT266" s="407"/>
      <c r="AU266" s="408"/>
      <c r="AV266" s="477"/>
    </row>
    <row r="267" spans="1:52" s="7" customFormat="1" ht="52.2" hidden="1" customHeight="1" thickBot="1" x14ac:dyDescent="0.25">
      <c r="A267"/>
      <c r="B267" s="430"/>
      <c r="C267" s="250" t="s">
        <v>88</v>
      </c>
      <c r="D267" s="259" t="s">
        <v>5</v>
      </c>
      <c r="E267" s="260" t="s">
        <v>472</v>
      </c>
      <c r="F267" s="67"/>
      <c r="G267" s="259" t="s">
        <v>5</v>
      </c>
      <c r="H267" s="261"/>
      <c r="I267" s="431"/>
      <c r="J267" s="411"/>
      <c r="K267" s="412"/>
      <c r="L267" s="411"/>
      <c r="M267" s="412"/>
      <c r="N267" s="411"/>
      <c r="O267" s="412"/>
      <c r="P267" s="411"/>
      <c r="Q267" s="412"/>
      <c r="R267" s="411"/>
      <c r="S267" s="412"/>
      <c r="T267" s="411"/>
      <c r="U267" s="412"/>
      <c r="V267" s="576"/>
      <c r="W267" s="577"/>
      <c r="X267" s="576"/>
      <c r="Y267" s="577"/>
      <c r="Z267" s="576"/>
      <c r="AA267" s="577"/>
      <c r="AB267" s="411"/>
      <c r="AC267" s="412"/>
      <c r="AD267" s="411"/>
      <c r="AE267" s="412"/>
      <c r="AF267" s="411"/>
      <c r="AG267" s="412"/>
      <c r="AH267" s="411"/>
      <c r="AI267" s="412"/>
      <c r="AJ267" s="411"/>
      <c r="AK267" s="412"/>
      <c r="AL267" s="411"/>
      <c r="AM267" s="412"/>
      <c r="AN267" s="411"/>
      <c r="AO267" s="412"/>
      <c r="AP267" s="411"/>
      <c r="AQ267" s="412"/>
      <c r="AR267" s="411"/>
      <c r="AS267" s="412"/>
      <c r="AT267" s="411"/>
      <c r="AU267" s="412"/>
      <c r="AV267" s="479"/>
    </row>
    <row r="268" spans="1:52" s="7" customFormat="1" ht="52.2" hidden="1" customHeight="1" thickBot="1" x14ac:dyDescent="0.25">
      <c r="A268"/>
      <c r="B268" s="407"/>
      <c r="C268" s="221"/>
      <c r="D268" s="221"/>
      <c r="E268" s="221"/>
      <c r="F268" s="221"/>
      <c r="G268" s="221"/>
      <c r="H268" s="221"/>
      <c r="I268" s="408"/>
      <c r="J268" s="754" t="s">
        <v>2350</v>
      </c>
      <c r="K268" s="756"/>
      <c r="L268" s="754" t="s">
        <v>2350</v>
      </c>
      <c r="M268" s="756"/>
      <c r="N268" s="754" t="s">
        <v>2350</v>
      </c>
      <c r="O268" s="756"/>
      <c r="P268" s="754" t="s">
        <v>2350</v>
      </c>
      <c r="Q268" s="756"/>
      <c r="R268" s="754" t="s">
        <v>2350</v>
      </c>
      <c r="S268" s="756"/>
      <c r="T268" s="757" t="s">
        <v>2355</v>
      </c>
      <c r="U268" s="758"/>
      <c r="V268" s="759" t="s">
        <v>2356</v>
      </c>
      <c r="W268" s="760"/>
      <c r="X268" s="759" t="s">
        <v>2357</v>
      </c>
      <c r="Y268" s="760"/>
      <c r="Z268" s="759" t="s">
        <v>2358</v>
      </c>
      <c r="AA268" s="760"/>
      <c r="AB268" s="751" t="s">
        <v>2359</v>
      </c>
      <c r="AC268" s="753"/>
      <c r="AD268" s="757" t="s">
        <v>2360</v>
      </c>
      <c r="AE268" s="758"/>
      <c r="AF268" s="757" t="s">
        <v>2361</v>
      </c>
      <c r="AG268" s="758"/>
      <c r="AH268" s="757" t="s">
        <v>2362</v>
      </c>
      <c r="AI268" s="758"/>
      <c r="AJ268" s="757" t="s">
        <v>2363</v>
      </c>
      <c r="AK268" s="758"/>
      <c r="AL268" s="757" t="s">
        <v>2364</v>
      </c>
      <c r="AM268" s="758"/>
      <c r="AN268" s="757" t="s">
        <v>2365</v>
      </c>
      <c r="AO268" s="761"/>
      <c r="AP268" s="754" t="s">
        <v>2366</v>
      </c>
      <c r="AQ268" s="753"/>
      <c r="AR268" s="751" t="s">
        <v>2367</v>
      </c>
      <c r="AS268" s="753"/>
      <c r="AT268" s="751" t="s">
        <v>2368</v>
      </c>
      <c r="AU268" s="755"/>
      <c r="AV268" s="449" t="s">
        <v>2369</v>
      </c>
    </row>
    <row r="269" spans="1:52" s="7" customFormat="1" ht="52.2" hidden="1" customHeight="1" x14ac:dyDescent="0.2">
      <c r="A269"/>
      <c r="B269" s="407"/>
      <c r="C269" s="221"/>
      <c r="D269" s="221"/>
      <c r="E269" s="221"/>
      <c r="F269" s="221"/>
      <c r="G269" s="221"/>
      <c r="H269" s="221"/>
      <c r="I269" s="408"/>
      <c r="J269" s="397" t="s">
        <v>66</v>
      </c>
      <c r="K269" s="398" t="s">
        <v>2370</v>
      </c>
      <c r="L269" s="397" t="s">
        <v>66</v>
      </c>
      <c r="M269" s="398" t="s">
        <v>2370</v>
      </c>
      <c r="N269" s="397" t="s">
        <v>66</v>
      </c>
      <c r="O269" s="398" t="s">
        <v>2370</v>
      </c>
      <c r="P269" s="397" t="s">
        <v>66</v>
      </c>
      <c r="Q269" s="398" t="s">
        <v>2370</v>
      </c>
      <c r="R269" s="397" t="s">
        <v>66</v>
      </c>
      <c r="S269" s="398" t="s">
        <v>2370</v>
      </c>
      <c r="T269" s="397" t="s">
        <v>66</v>
      </c>
      <c r="U269" s="398" t="s">
        <v>2370</v>
      </c>
      <c r="V269" s="582" t="s">
        <v>66</v>
      </c>
      <c r="W269" s="583" t="s">
        <v>2370</v>
      </c>
      <c r="X269" s="582" t="s">
        <v>66</v>
      </c>
      <c r="Y269" s="583" t="s">
        <v>2370</v>
      </c>
      <c r="Z269" s="582" t="s">
        <v>66</v>
      </c>
      <c r="AA269" s="583" t="s">
        <v>2370</v>
      </c>
      <c r="AB269" s="397" t="s">
        <v>66</v>
      </c>
      <c r="AC269" s="398" t="s">
        <v>2370</v>
      </c>
      <c r="AD269" s="397" t="s">
        <v>66</v>
      </c>
      <c r="AE269" s="398" t="s">
        <v>2370</v>
      </c>
      <c r="AF269" s="397" t="s">
        <v>66</v>
      </c>
      <c r="AG269" s="398" t="s">
        <v>2370</v>
      </c>
      <c r="AH269" s="397" t="s">
        <v>66</v>
      </c>
      <c r="AI269" s="398" t="s">
        <v>2370</v>
      </c>
      <c r="AJ269" s="397" t="s">
        <v>66</v>
      </c>
      <c r="AK269" s="398" t="s">
        <v>2370</v>
      </c>
      <c r="AL269" s="397" t="s">
        <v>66</v>
      </c>
      <c r="AM269" s="398" t="s">
        <v>2370</v>
      </c>
      <c r="AN269" s="397" t="s">
        <v>66</v>
      </c>
      <c r="AO269" s="398" t="s">
        <v>2370</v>
      </c>
      <c r="AP269" s="397" t="s">
        <v>66</v>
      </c>
      <c r="AQ269" s="398" t="s">
        <v>2370</v>
      </c>
      <c r="AR269" s="397" t="s">
        <v>66</v>
      </c>
      <c r="AS269" s="398" t="s">
        <v>2370</v>
      </c>
      <c r="AT269" s="397" t="s">
        <v>66</v>
      </c>
      <c r="AU269" s="398" t="s">
        <v>2370</v>
      </c>
      <c r="AV269" s="482" t="s">
        <v>66</v>
      </c>
    </row>
    <row r="270" spans="1:52" s="7" customFormat="1" ht="52.2" hidden="1" customHeight="1" thickBot="1" x14ac:dyDescent="0.35">
      <c r="A270"/>
      <c r="B270" s="422"/>
      <c r="C270" s="243" t="s">
        <v>26</v>
      </c>
      <c r="D270" s="247" t="s">
        <v>120</v>
      </c>
      <c r="E270" s="247" t="s">
        <v>473</v>
      </c>
      <c r="F270" s="42"/>
      <c r="G270" s="42"/>
      <c r="H270" s="245"/>
      <c r="I270" s="424">
        <f>BH951</f>
        <v>120365.56999999999</v>
      </c>
      <c r="J270" s="401"/>
      <c r="K270" s="402">
        <f>K271+K281+K288+K294+K297+K300</f>
        <v>0</v>
      </c>
      <c r="L270" s="401"/>
      <c r="M270" s="402">
        <f>M271+M281+M288+M294+M297+M300</f>
        <v>0</v>
      </c>
      <c r="N270" s="401"/>
      <c r="O270" s="402">
        <f>O271+O281+O288+O294+O297+O300</f>
        <v>0</v>
      </c>
      <c r="P270" s="401"/>
      <c r="Q270" s="402">
        <f>Q271+Q281+Q288+Q294+Q297+Q300</f>
        <v>0</v>
      </c>
      <c r="R270" s="401"/>
      <c r="S270" s="402">
        <f>S271+S281+S288+S294+S297+S300</f>
        <v>0</v>
      </c>
      <c r="T270" s="401"/>
      <c r="U270" s="402">
        <f>U271+U281+U288+U294+U297+U300</f>
        <v>0</v>
      </c>
      <c r="V270" s="566"/>
      <c r="W270" s="567">
        <f>W271+W281+W288+W294+W297+W300</f>
        <v>0</v>
      </c>
      <c r="X270" s="566"/>
      <c r="Y270" s="567">
        <f>Y271+Y281+Y288+Y294+Y297+Y300</f>
        <v>0</v>
      </c>
      <c r="Z270" s="566"/>
      <c r="AA270" s="567">
        <f>AA271+AA281+AA288+AA294+AA297+AA300</f>
        <v>0</v>
      </c>
      <c r="AB270" s="401"/>
      <c r="AC270" s="402">
        <f>AC271+AC281+AC288+AC294+AC297+AC300</f>
        <v>0</v>
      </c>
      <c r="AD270" s="401"/>
      <c r="AE270" s="402">
        <f>AE271+AE281+AE288+AE294+AE297+AE300</f>
        <v>17990</v>
      </c>
      <c r="AF270" s="401"/>
      <c r="AG270" s="402">
        <f>AG271+AG281+AG288+AG294+AG297+AG300</f>
        <v>0</v>
      </c>
      <c r="AH270" s="401"/>
      <c r="AI270" s="402">
        <f>AI271+AI281+AI288+AI294+AI297+AI300</f>
        <v>0</v>
      </c>
      <c r="AJ270" s="401"/>
      <c r="AK270" s="402">
        <f>AK271+AK281+AK288+AK294+AK297+AK300</f>
        <v>0</v>
      </c>
      <c r="AL270" s="401"/>
      <c r="AM270" s="402">
        <f>AM271+AM281+AM288+AM294+AM297+AM300</f>
        <v>0</v>
      </c>
      <c r="AN270" s="401"/>
      <c r="AO270" s="402">
        <f>AO271+AO281+AO288+AO294+AO297+AO300</f>
        <v>0</v>
      </c>
      <c r="AP270" s="401"/>
      <c r="AQ270" s="402">
        <f>AQ271+AQ281+AQ288+AQ294+AQ297+AQ300</f>
        <v>0</v>
      </c>
      <c r="AR270" s="401"/>
      <c r="AS270" s="402">
        <f>AS271+AS281+AS288+AS294+AS297+AS300</f>
        <v>17990</v>
      </c>
      <c r="AT270" s="401"/>
      <c r="AU270" s="402">
        <f>AU271+AU281+AU288+AU294+AU297+AU300</f>
        <v>102375.56200000001</v>
      </c>
      <c r="AV270" s="475">
        <f>AU270/I270</f>
        <v>0.85053858840198249</v>
      </c>
    </row>
    <row r="271" spans="1:52" s="7" customFormat="1" ht="52.2" customHeight="1" x14ac:dyDescent="0.2">
      <c r="A271"/>
      <c r="B271" s="425" t="s">
        <v>474</v>
      </c>
      <c r="C271" s="192" t="s">
        <v>80</v>
      </c>
      <c r="D271" s="193" t="s">
        <v>475</v>
      </c>
      <c r="E271" s="194" t="s">
        <v>476</v>
      </c>
      <c r="F271" s="195" t="s">
        <v>133</v>
      </c>
      <c r="G271" s="196">
        <v>187.44</v>
      </c>
      <c r="H271" s="197">
        <v>179.9</v>
      </c>
      <c r="I271" s="426">
        <f>ROUND(H271*G271,2)</f>
        <v>33720.46</v>
      </c>
      <c r="J271" s="409"/>
      <c r="K271" s="410">
        <f>ROUND(J271*$H271,2)</f>
        <v>0</v>
      </c>
      <c r="L271" s="409"/>
      <c r="M271" s="410">
        <f>ROUND(L271*$H271,2)</f>
        <v>0</v>
      </c>
      <c r="N271" s="409"/>
      <c r="O271" s="410">
        <f>ROUND(N271*$H271,2)</f>
        <v>0</v>
      </c>
      <c r="P271" s="409"/>
      <c r="Q271" s="410">
        <f>ROUND(P271*$H271,2)</f>
        <v>0</v>
      </c>
      <c r="R271" s="409"/>
      <c r="S271" s="410">
        <f>ROUND(R271*$H271,2)</f>
        <v>0</v>
      </c>
      <c r="T271" s="409"/>
      <c r="U271" s="410">
        <f>ROUND(T271*$H271,2)</f>
        <v>0</v>
      </c>
      <c r="V271" s="574"/>
      <c r="W271" s="575">
        <f>ROUND(V271*$H271,2)</f>
        <v>0</v>
      </c>
      <c r="X271" s="574"/>
      <c r="Y271" s="575">
        <f>ROUND(X271*$H271,2)</f>
        <v>0</v>
      </c>
      <c r="Z271" s="574"/>
      <c r="AA271" s="575">
        <f>ROUND(Z271*$H271,2)</f>
        <v>0</v>
      </c>
      <c r="AB271" s="409"/>
      <c r="AC271" s="410">
        <f>ROUND(AB271*$H271,2)</f>
        <v>0</v>
      </c>
      <c r="AD271" s="687">
        <v>100</v>
      </c>
      <c r="AE271" s="547">
        <f>ROUND(AD271*$H271,2)</f>
        <v>17990</v>
      </c>
      <c r="AF271" s="409"/>
      <c r="AG271" s="410">
        <f>ROUND(AF271*$H271,2)</f>
        <v>0</v>
      </c>
      <c r="AH271" s="409"/>
      <c r="AI271" s="410">
        <f>ROUND(AH271*$H271,2)</f>
        <v>0</v>
      </c>
      <c r="AJ271" s="409"/>
      <c r="AK271" s="410">
        <f>ROUND(AJ271*$H271,2)</f>
        <v>0</v>
      </c>
      <c r="AL271" s="409"/>
      <c r="AM271" s="410">
        <f>ROUND(AL271*$H271,2)</f>
        <v>0</v>
      </c>
      <c r="AN271" s="409"/>
      <c r="AO271" s="410">
        <f>ROUND(AN271*$H271,2)</f>
        <v>0</v>
      </c>
      <c r="AP271" s="409"/>
      <c r="AQ271" s="410">
        <f>ROUND(AP271*$H271,2)</f>
        <v>0</v>
      </c>
      <c r="AR271" s="409">
        <f>SUM(J271,L271,N271,P271,R271,T271,V271,X271,Z271,AB271,AD271,AF271,AH271,AJ271,AL271,AN271,AP271)</f>
        <v>100</v>
      </c>
      <c r="AS271" s="410">
        <f>AR271*$H271</f>
        <v>17990</v>
      </c>
      <c r="AT271" s="409">
        <f>$G271-AR271</f>
        <v>87.44</v>
      </c>
      <c r="AU271" s="410">
        <f>AT271*$H271</f>
        <v>15730.456</v>
      </c>
      <c r="AV271" s="478">
        <f>AU271/I271</f>
        <v>0.46649589003234238</v>
      </c>
    </row>
    <row r="272" spans="1:52" s="10" customFormat="1" ht="52.2" hidden="1" customHeight="1" x14ac:dyDescent="0.2">
      <c r="A272"/>
      <c r="B272" s="427"/>
      <c r="C272" s="250" t="s">
        <v>86</v>
      </c>
      <c r="D272" s="23"/>
      <c r="E272" s="251" t="s">
        <v>478</v>
      </c>
      <c r="F272" s="23"/>
      <c r="G272" s="23"/>
      <c r="H272" s="230"/>
      <c r="I272" s="420"/>
      <c r="J272" s="405"/>
      <c r="K272" s="406"/>
      <c r="L272" s="405"/>
      <c r="M272" s="406"/>
      <c r="N272" s="405"/>
      <c r="O272" s="406"/>
      <c r="P272" s="405"/>
      <c r="Q272" s="406"/>
      <c r="R272" s="405"/>
      <c r="S272" s="406"/>
      <c r="T272" s="405"/>
      <c r="U272" s="406"/>
      <c r="V272" s="570"/>
      <c r="W272" s="571"/>
      <c r="X272" s="570"/>
      <c r="Y272" s="571"/>
      <c r="Z272" s="570"/>
      <c r="AA272" s="571"/>
      <c r="AB272" s="405"/>
      <c r="AC272" s="406"/>
      <c r="AD272" s="405"/>
      <c r="AE272" s="406"/>
      <c r="AF272" s="405"/>
      <c r="AG272" s="406"/>
      <c r="AH272" s="405"/>
      <c r="AI272" s="406"/>
      <c r="AJ272" s="405"/>
      <c r="AK272" s="406"/>
      <c r="AL272" s="405"/>
      <c r="AM272" s="406"/>
      <c r="AN272" s="405"/>
      <c r="AO272" s="406"/>
      <c r="AP272" s="405"/>
      <c r="AQ272" s="406"/>
      <c r="AR272" s="405"/>
      <c r="AS272" s="406"/>
      <c r="AT272" s="405"/>
      <c r="AU272" s="406"/>
      <c r="AV272" s="476"/>
    </row>
    <row r="273" spans="1:52" s="1" customFormat="1" ht="52.2" hidden="1" customHeight="1" x14ac:dyDescent="0.2">
      <c r="A273"/>
      <c r="B273" s="430"/>
      <c r="C273" s="250" t="s">
        <v>88</v>
      </c>
      <c r="D273" s="259" t="s">
        <v>5</v>
      </c>
      <c r="E273" s="260" t="s">
        <v>254</v>
      </c>
      <c r="F273" s="67"/>
      <c r="G273" s="259" t="s">
        <v>5</v>
      </c>
      <c r="H273" s="261"/>
      <c r="I273" s="431"/>
      <c r="J273" s="411"/>
      <c r="K273" s="412"/>
      <c r="L273" s="411"/>
      <c r="M273" s="412"/>
      <c r="N273" s="411"/>
      <c r="O273" s="412"/>
      <c r="P273" s="411"/>
      <c r="Q273" s="412"/>
      <c r="R273" s="411"/>
      <c r="S273" s="412"/>
      <c r="T273" s="411"/>
      <c r="U273" s="412"/>
      <c r="V273" s="576"/>
      <c r="W273" s="577"/>
      <c r="X273" s="576"/>
      <c r="Y273" s="577"/>
      <c r="Z273" s="576"/>
      <c r="AA273" s="577"/>
      <c r="AB273" s="411"/>
      <c r="AC273" s="412"/>
      <c r="AD273" s="411"/>
      <c r="AE273" s="412"/>
      <c r="AF273" s="411"/>
      <c r="AG273" s="412"/>
      <c r="AH273" s="411"/>
      <c r="AI273" s="412"/>
      <c r="AJ273" s="411"/>
      <c r="AK273" s="412"/>
      <c r="AL273" s="411"/>
      <c r="AM273" s="412"/>
      <c r="AN273" s="411"/>
      <c r="AO273" s="412"/>
      <c r="AP273" s="411"/>
      <c r="AQ273" s="412"/>
      <c r="AR273" s="411"/>
      <c r="AS273" s="412"/>
      <c r="AT273" s="411"/>
      <c r="AU273" s="412"/>
      <c r="AV273" s="479"/>
      <c r="AW273" s="4"/>
      <c r="AX273" s="4"/>
      <c r="AY273" s="4"/>
      <c r="AZ273" s="4"/>
    </row>
    <row r="274" spans="1:52" s="1" customFormat="1" ht="52.2" hidden="1" customHeight="1" x14ac:dyDescent="0.2">
      <c r="A274"/>
      <c r="B274" s="428"/>
      <c r="C274" s="250" t="s">
        <v>88</v>
      </c>
      <c r="D274" s="253" t="s">
        <v>5</v>
      </c>
      <c r="E274" s="254" t="s">
        <v>479</v>
      </c>
      <c r="F274" s="63"/>
      <c r="G274" s="255">
        <v>113.23</v>
      </c>
      <c r="H274" s="256"/>
      <c r="I274" s="429"/>
      <c r="J274" s="407"/>
      <c r="K274" s="408"/>
      <c r="L274" s="407"/>
      <c r="M274" s="408"/>
      <c r="N274" s="407"/>
      <c r="O274" s="408"/>
      <c r="P274" s="407"/>
      <c r="Q274" s="408"/>
      <c r="R274" s="407"/>
      <c r="S274" s="408"/>
      <c r="T274" s="407"/>
      <c r="U274" s="408"/>
      <c r="V274" s="572"/>
      <c r="W274" s="573"/>
      <c r="X274" s="572"/>
      <c r="Y274" s="573"/>
      <c r="Z274" s="572"/>
      <c r="AA274" s="573"/>
      <c r="AB274" s="407"/>
      <c r="AC274" s="408"/>
      <c r="AD274" s="407"/>
      <c r="AE274" s="408"/>
      <c r="AF274" s="407"/>
      <c r="AG274" s="408"/>
      <c r="AH274" s="407"/>
      <c r="AI274" s="408"/>
      <c r="AJ274" s="407"/>
      <c r="AK274" s="408"/>
      <c r="AL274" s="407"/>
      <c r="AM274" s="408"/>
      <c r="AN274" s="407"/>
      <c r="AO274" s="408"/>
      <c r="AP274" s="407"/>
      <c r="AQ274" s="408"/>
      <c r="AR274" s="407"/>
      <c r="AS274" s="408"/>
      <c r="AT274" s="407"/>
      <c r="AU274" s="408"/>
      <c r="AV274" s="477"/>
    </row>
    <row r="275" spans="1:52" s="8" customFormat="1" ht="52.2" hidden="1" customHeight="1" x14ac:dyDescent="0.2">
      <c r="A275"/>
      <c r="B275" s="428"/>
      <c r="C275" s="250" t="s">
        <v>88</v>
      </c>
      <c r="D275" s="253" t="s">
        <v>5</v>
      </c>
      <c r="E275" s="254" t="s">
        <v>480</v>
      </c>
      <c r="F275" s="63"/>
      <c r="G275" s="255">
        <v>39.090000000000003</v>
      </c>
      <c r="H275" s="256"/>
      <c r="I275" s="429"/>
      <c r="J275" s="407"/>
      <c r="K275" s="408"/>
      <c r="L275" s="407"/>
      <c r="M275" s="408"/>
      <c r="N275" s="407"/>
      <c r="O275" s="408"/>
      <c r="P275" s="407"/>
      <c r="Q275" s="408"/>
      <c r="R275" s="407"/>
      <c r="S275" s="408"/>
      <c r="T275" s="407"/>
      <c r="U275" s="408"/>
      <c r="V275" s="572"/>
      <c r="W275" s="573"/>
      <c r="X275" s="572"/>
      <c r="Y275" s="573"/>
      <c r="Z275" s="572"/>
      <c r="AA275" s="573"/>
      <c r="AB275" s="407"/>
      <c r="AC275" s="408"/>
      <c r="AD275" s="407"/>
      <c r="AE275" s="408"/>
      <c r="AF275" s="407"/>
      <c r="AG275" s="408"/>
      <c r="AH275" s="407"/>
      <c r="AI275" s="408"/>
      <c r="AJ275" s="407"/>
      <c r="AK275" s="408"/>
      <c r="AL275" s="407"/>
      <c r="AM275" s="408"/>
      <c r="AN275" s="407"/>
      <c r="AO275" s="408"/>
      <c r="AP275" s="407"/>
      <c r="AQ275" s="408"/>
      <c r="AR275" s="407"/>
      <c r="AS275" s="408"/>
      <c r="AT275" s="407"/>
      <c r="AU275" s="408"/>
      <c r="AV275" s="477"/>
    </row>
    <row r="276" spans="1:52" s="7" customFormat="1" ht="52.2" hidden="1" customHeight="1" x14ac:dyDescent="0.2">
      <c r="A276"/>
      <c r="B276" s="428"/>
      <c r="C276" s="250" t="s">
        <v>88</v>
      </c>
      <c r="D276" s="253" t="s">
        <v>5</v>
      </c>
      <c r="E276" s="254" t="s">
        <v>481</v>
      </c>
      <c r="F276" s="63"/>
      <c r="G276" s="255">
        <v>27.63</v>
      </c>
      <c r="H276" s="256"/>
      <c r="I276" s="429"/>
      <c r="J276" s="407"/>
      <c r="K276" s="408"/>
      <c r="L276" s="407"/>
      <c r="M276" s="408"/>
      <c r="N276" s="407"/>
      <c r="O276" s="408"/>
      <c r="P276" s="407"/>
      <c r="Q276" s="408"/>
      <c r="R276" s="407"/>
      <c r="S276" s="408"/>
      <c r="T276" s="407"/>
      <c r="U276" s="408"/>
      <c r="V276" s="572"/>
      <c r="W276" s="573"/>
      <c r="X276" s="572"/>
      <c r="Y276" s="573"/>
      <c r="Z276" s="572"/>
      <c r="AA276" s="573"/>
      <c r="AB276" s="407"/>
      <c r="AC276" s="408"/>
      <c r="AD276" s="407"/>
      <c r="AE276" s="408"/>
      <c r="AF276" s="407"/>
      <c r="AG276" s="408"/>
      <c r="AH276" s="407"/>
      <c r="AI276" s="408"/>
      <c r="AJ276" s="407"/>
      <c r="AK276" s="408"/>
      <c r="AL276" s="407"/>
      <c r="AM276" s="408"/>
      <c r="AN276" s="407"/>
      <c r="AO276" s="408"/>
      <c r="AP276" s="407"/>
      <c r="AQ276" s="408"/>
      <c r="AR276" s="407"/>
      <c r="AS276" s="408"/>
      <c r="AT276" s="407"/>
      <c r="AU276" s="408"/>
      <c r="AV276" s="477"/>
    </row>
    <row r="277" spans="1:52" s="7" customFormat="1" ht="52.2" hidden="1" customHeight="1" x14ac:dyDescent="0.2">
      <c r="A277"/>
      <c r="B277" s="428"/>
      <c r="C277" s="250" t="s">
        <v>88</v>
      </c>
      <c r="D277" s="253" t="s">
        <v>5</v>
      </c>
      <c r="E277" s="254" t="s">
        <v>482</v>
      </c>
      <c r="F277" s="63"/>
      <c r="G277" s="255">
        <v>20.22</v>
      </c>
      <c r="H277" s="256"/>
      <c r="I277" s="429"/>
      <c r="J277" s="407"/>
      <c r="K277" s="408"/>
      <c r="L277" s="407"/>
      <c r="M277" s="408"/>
      <c r="N277" s="407"/>
      <c r="O277" s="408"/>
      <c r="P277" s="407"/>
      <c r="Q277" s="408"/>
      <c r="R277" s="407"/>
      <c r="S277" s="408"/>
      <c r="T277" s="407"/>
      <c r="U277" s="408"/>
      <c r="V277" s="572"/>
      <c r="W277" s="573"/>
      <c r="X277" s="572"/>
      <c r="Y277" s="573"/>
      <c r="Z277" s="572"/>
      <c r="AA277" s="573"/>
      <c r="AB277" s="407"/>
      <c r="AC277" s="408"/>
      <c r="AD277" s="407"/>
      <c r="AE277" s="408"/>
      <c r="AF277" s="407"/>
      <c r="AG277" s="408"/>
      <c r="AH277" s="407"/>
      <c r="AI277" s="408"/>
      <c r="AJ277" s="407"/>
      <c r="AK277" s="408"/>
      <c r="AL277" s="407"/>
      <c r="AM277" s="408"/>
      <c r="AN277" s="407"/>
      <c r="AO277" s="408"/>
      <c r="AP277" s="407"/>
      <c r="AQ277" s="408"/>
      <c r="AR277" s="407"/>
      <c r="AS277" s="408"/>
      <c r="AT277" s="407"/>
      <c r="AU277" s="408"/>
      <c r="AV277" s="477"/>
    </row>
    <row r="278" spans="1:52" s="7" customFormat="1" ht="52.2" hidden="1" customHeight="1" x14ac:dyDescent="0.2">
      <c r="A278"/>
      <c r="B278" s="428"/>
      <c r="C278" s="250" t="s">
        <v>88</v>
      </c>
      <c r="D278" s="253" t="s">
        <v>5</v>
      </c>
      <c r="E278" s="254" t="s">
        <v>483</v>
      </c>
      <c r="F278" s="63"/>
      <c r="G278" s="255">
        <v>-15.16</v>
      </c>
      <c r="H278" s="256"/>
      <c r="I278" s="429"/>
      <c r="J278" s="407"/>
      <c r="K278" s="408"/>
      <c r="L278" s="407"/>
      <c r="M278" s="408"/>
      <c r="N278" s="407"/>
      <c r="O278" s="408"/>
      <c r="P278" s="407"/>
      <c r="Q278" s="408"/>
      <c r="R278" s="407"/>
      <c r="S278" s="408"/>
      <c r="T278" s="407"/>
      <c r="U278" s="408"/>
      <c r="V278" s="572"/>
      <c r="W278" s="573"/>
      <c r="X278" s="572"/>
      <c r="Y278" s="573"/>
      <c r="Z278" s="572"/>
      <c r="AA278" s="573"/>
      <c r="AB278" s="407"/>
      <c r="AC278" s="408"/>
      <c r="AD278" s="407"/>
      <c r="AE278" s="408"/>
      <c r="AF278" s="407"/>
      <c r="AG278" s="408"/>
      <c r="AH278" s="407"/>
      <c r="AI278" s="408"/>
      <c r="AJ278" s="407"/>
      <c r="AK278" s="408"/>
      <c r="AL278" s="407"/>
      <c r="AM278" s="408"/>
      <c r="AN278" s="407"/>
      <c r="AO278" s="408"/>
      <c r="AP278" s="407"/>
      <c r="AQ278" s="408"/>
      <c r="AR278" s="407"/>
      <c r="AS278" s="408"/>
      <c r="AT278" s="407"/>
      <c r="AU278" s="408"/>
      <c r="AV278" s="477"/>
    </row>
    <row r="279" spans="1:52" s="10" customFormat="1" ht="52.2" hidden="1" customHeight="1" x14ac:dyDescent="0.2">
      <c r="A279"/>
      <c r="B279" s="428"/>
      <c r="C279" s="250" t="s">
        <v>88</v>
      </c>
      <c r="D279" s="253" t="s">
        <v>5</v>
      </c>
      <c r="E279" s="254" t="s">
        <v>484</v>
      </c>
      <c r="F279" s="63"/>
      <c r="G279" s="255">
        <v>2.4300000000000002</v>
      </c>
      <c r="H279" s="256"/>
      <c r="I279" s="429"/>
      <c r="J279" s="407"/>
      <c r="K279" s="408"/>
      <c r="L279" s="407"/>
      <c r="M279" s="408"/>
      <c r="N279" s="407"/>
      <c r="O279" s="408"/>
      <c r="P279" s="407"/>
      <c r="Q279" s="408"/>
      <c r="R279" s="407"/>
      <c r="S279" s="408"/>
      <c r="T279" s="407"/>
      <c r="U279" s="408"/>
      <c r="V279" s="572"/>
      <c r="W279" s="573"/>
      <c r="X279" s="572"/>
      <c r="Y279" s="573"/>
      <c r="Z279" s="572"/>
      <c r="AA279" s="573"/>
      <c r="AB279" s="407"/>
      <c r="AC279" s="408"/>
      <c r="AD279" s="407"/>
      <c r="AE279" s="408"/>
      <c r="AF279" s="407"/>
      <c r="AG279" s="408"/>
      <c r="AH279" s="407"/>
      <c r="AI279" s="408"/>
      <c r="AJ279" s="407"/>
      <c r="AK279" s="408"/>
      <c r="AL279" s="407"/>
      <c r="AM279" s="408"/>
      <c r="AN279" s="407"/>
      <c r="AO279" s="408"/>
      <c r="AP279" s="407"/>
      <c r="AQ279" s="408"/>
      <c r="AR279" s="407"/>
      <c r="AS279" s="408"/>
      <c r="AT279" s="407"/>
      <c r="AU279" s="408"/>
      <c r="AV279" s="477"/>
    </row>
    <row r="280" spans="1:52" s="1" customFormat="1" ht="52.2" hidden="1" customHeight="1" x14ac:dyDescent="0.2">
      <c r="A280"/>
      <c r="B280" s="434"/>
      <c r="C280" s="250" t="s">
        <v>88</v>
      </c>
      <c r="D280" s="270" t="s">
        <v>5</v>
      </c>
      <c r="E280" s="271" t="s">
        <v>112</v>
      </c>
      <c r="F280" s="75"/>
      <c r="G280" s="272">
        <v>187.44</v>
      </c>
      <c r="H280" s="273"/>
      <c r="I280" s="435"/>
      <c r="J280" s="415"/>
      <c r="K280" s="416"/>
      <c r="L280" s="415"/>
      <c r="M280" s="416"/>
      <c r="N280" s="415"/>
      <c r="O280" s="416"/>
      <c r="P280" s="415"/>
      <c r="Q280" s="416"/>
      <c r="R280" s="415"/>
      <c r="S280" s="416"/>
      <c r="T280" s="415"/>
      <c r="U280" s="416"/>
      <c r="V280" s="580"/>
      <c r="W280" s="581"/>
      <c r="X280" s="580"/>
      <c r="Y280" s="581"/>
      <c r="Z280" s="580"/>
      <c r="AA280" s="581"/>
      <c r="AB280" s="415"/>
      <c r="AC280" s="416"/>
      <c r="AD280" s="415"/>
      <c r="AE280" s="416"/>
      <c r="AF280" s="415"/>
      <c r="AG280" s="416"/>
      <c r="AH280" s="415"/>
      <c r="AI280" s="416"/>
      <c r="AJ280" s="415"/>
      <c r="AK280" s="416"/>
      <c r="AL280" s="415"/>
      <c r="AM280" s="416"/>
      <c r="AN280" s="415"/>
      <c r="AO280" s="416"/>
      <c r="AP280" s="415"/>
      <c r="AQ280" s="416"/>
      <c r="AR280" s="415"/>
      <c r="AS280" s="416"/>
      <c r="AT280" s="415"/>
      <c r="AU280" s="416"/>
      <c r="AV280" s="481"/>
      <c r="AW280" s="4"/>
      <c r="AX280" s="4"/>
      <c r="AY280" s="4"/>
      <c r="AZ280" s="4"/>
    </row>
    <row r="281" spans="1:52" s="8" customFormat="1" ht="52.2" hidden="1" customHeight="1" x14ac:dyDescent="0.2">
      <c r="A281"/>
      <c r="B281" s="425" t="s">
        <v>485</v>
      </c>
      <c r="C281" s="192" t="s">
        <v>80</v>
      </c>
      <c r="D281" s="193" t="s">
        <v>486</v>
      </c>
      <c r="E281" s="194" t="s">
        <v>487</v>
      </c>
      <c r="F281" s="195" t="s">
        <v>133</v>
      </c>
      <c r="G281" s="196">
        <v>146.69999999999999</v>
      </c>
      <c r="H281" s="197">
        <v>181.5</v>
      </c>
      <c r="I281" s="426">
        <f>ROUND(H281*G281,2)</f>
        <v>26626.05</v>
      </c>
      <c r="J281" s="409"/>
      <c r="K281" s="410">
        <f>ROUND(J281*$H281,2)</f>
        <v>0</v>
      </c>
      <c r="L281" s="409"/>
      <c r="M281" s="410">
        <f>ROUND(L281*$H281,2)</f>
        <v>0</v>
      </c>
      <c r="N281" s="409"/>
      <c r="O281" s="410">
        <f>ROUND(N281*$H281,2)</f>
        <v>0</v>
      </c>
      <c r="P281" s="409"/>
      <c r="Q281" s="410">
        <f>ROUND(P281*$H281,2)</f>
        <v>0</v>
      </c>
      <c r="R281" s="409"/>
      <c r="S281" s="410">
        <f>ROUND(R281*$H281,2)</f>
        <v>0</v>
      </c>
      <c r="T281" s="409"/>
      <c r="U281" s="410">
        <f>ROUND(T281*$H281,2)</f>
        <v>0</v>
      </c>
      <c r="V281" s="574"/>
      <c r="W281" s="575">
        <f>ROUND(V281*$H281,2)</f>
        <v>0</v>
      </c>
      <c r="X281" s="574"/>
      <c r="Y281" s="575">
        <f>ROUND(X281*$H281,2)</f>
        <v>0</v>
      </c>
      <c r="Z281" s="574"/>
      <c r="AA281" s="575">
        <f>ROUND(Z281*$H281,2)</f>
        <v>0</v>
      </c>
      <c r="AB281" s="409"/>
      <c r="AC281" s="410">
        <f>ROUND(AB281*$H281,2)</f>
        <v>0</v>
      </c>
      <c r="AD281" s="409"/>
      <c r="AE281" s="410">
        <f>ROUND(AD281*$H281,2)</f>
        <v>0</v>
      </c>
      <c r="AF281" s="409"/>
      <c r="AG281" s="410">
        <f>ROUND(AF281*$H281,2)</f>
        <v>0</v>
      </c>
      <c r="AH281" s="409"/>
      <c r="AI281" s="410">
        <f>ROUND(AH281*$H281,2)</f>
        <v>0</v>
      </c>
      <c r="AJ281" s="409"/>
      <c r="AK281" s="410">
        <f>ROUND(AJ281*$H281,2)</f>
        <v>0</v>
      </c>
      <c r="AL281" s="409"/>
      <c r="AM281" s="410">
        <f>ROUND(AL281*$H281,2)</f>
        <v>0</v>
      </c>
      <c r="AN281" s="409"/>
      <c r="AO281" s="410">
        <f>ROUND(AN281*$H281,2)</f>
        <v>0</v>
      </c>
      <c r="AP281" s="409"/>
      <c r="AQ281" s="410">
        <f>ROUND(AP281*$H281,2)</f>
        <v>0</v>
      </c>
      <c r="AR281" s="409">
        <f>SUM(J281,L281,N281,P281,R281,T281,V281,X281,Z281,AB281,AD281,AF281,AH281,AJ281,AL281,AN281,AP281)</f>
        <v>0</v>
      </c>
      <c r="AS281" s="410">
        <f>AR281*$H281</f>
        <v>0</v>
      </c>
      <c r="AT281" s="409">
        <f>$G281-AR281</f>
        <v>146.69999999999999</v>
      </c>
      <c r="AU281" s="410">
        <f>AT281*$H281</f>
        <v>26626.05</v>
      </c>
      <c r="AV281" s="478">
        <f>AU281/I281</f>
        <v>1</v>
      </c>
    </row>
    <row r="282" spans="1:52" s="7" customFormat="1" ht="52.2" hidden="1" customHeight="1" x14ac:dyDescent="0.2">
      <c r="A282"/>
      <c r="B282" s="427"/>
      <c r="C282" s="250" t="s">
        <v>86</v>
      </c>
      <c r="D282" s="23"/>
      <c r="E282" s="251" t="s">
        <v>489</v>
      </c>
      <c r="F282" s="23"/>
      <c r="G282" s="23"/>
      <c r="H282" s="230"/>
      <c r="I282" s="420"/>
      <c r="J282" s="405"/>
      <c r="K282" s="406"/>
      <c r="L282" s="405"/>
      <c r="M282" s="406"/>
      <c r="N282" s="405"/>
      <c r="O282" s="406"/>
      <c r="P282" s="405"/>
      <c r="Q282" s="406"/>
      <c r="R282" s="405"/>
      <c r="S282" s="406"/>
      <c r="T282" s="405"/>
      <c r="U282" s="406"/>
      <c r="V282" s="570"/>
      <c r="W282" s="571"/>
      <c r="X282" s="570"/>
      <c r="Y282" s="571"/>
      <c r="Z282" s="570"/>
      <c r="AA282" s="571"/>
      <c r="AB282" s="405"/>
      <c r="AC282" s="406"/>
      <c r="AD282" s="405"/>
      <c r="AE282" s="406"/>
      <c r="AF282" s="405"/>
      <c r="AG282" s="406"/>
      <c r="AH282" s="405"/>
      <c r="AI282" s="406"/>
      <c r="AJ282" s="405"/>
      <c r="AK282" s="406"/>
      <c r="AL282" s="405"/>
      <c r="AM282" s="406"/>
      <c r="AN282" s="405"/>
      <c r="AO282" s="406"/>
      <c r="AP282" s="405"/>
      <c r="AQ282" s="406"/>
      <c r="AR282" s="405"/>
      <c r="AS282" s="406"/>
      <c r="AT282" s="405"/>
      <c r="AU282" s="406"/>
      <c r="AV282" s="476"/>
    </row>
    <row r="283" spans="1:52" s="7" customFormat="1" ht="52.2" hidden="1" customHeight="1" x14ac:dyDescent="0.2">
      <c r="A283"/>
      <c r="B283" s="430"/>
      <c r="C283" s="250" t="s">
        <v>88</v>
      </c>
      <c r="D283" s="259" t="s">
        <v>5</v>
      </c>
      <c r="E283" s="260" t="s">
        <v>254</v>
      </c>
      <c r="F283" s="67"/>
      <c r="G283" s="259" t="s">
        <v>5</v>
      </c>
      <c r="H283" s="261"/>
      <c r="I283" s="431"/>
      <c r="J283" s="411"/>
      <c r="K283" s="412"/>
      <c r="L283" s="411"/>
      <c r="M283" s="412"/>
      <c r="N283" s="411"/>
      <c r="O283" s="412"/>
      <c r="P283" s="411"/>
      <c r="Q283" s="412"/>
      <c r="R283" s="411"/>
      <c r="S283" s="412"/>
      <c r="T283" s="411"/>
      <c r="U283" s="412"/>
      <c r="V283" s="576"/>
      <c r="W283" s="577"/>
      <c r="X283" s="576"/>
      <c r="Y283" s="577"/>
      <c r="Z283" s="576"/>
      <c r="AA283" s="577"/>
      <c r="AB283" s="411"/>
      <c r="AC283" s="412"/>
      <c r="AD283" s="411"/>
      <c r="AE283" s="412"/>
      <c r="AF283" s="411"/>
      <c r="AG283" s="412"/>
      <c r="AH283" s="411"/>
      <c r="AI283" s="412"/>
      <c r="AJ283" s="411"/>
      <c r="AK283" s="412"/>
      <c r="AL283" s="411"/>
      <c r="AM283" s="412"/>
      <c r="AN283" s="411"/>
      <c r="AO283" s="412"/>
      <c r="AP283" s="411"/>
      <c r="AQ283" s="412"/>
      <c r="AR283" s="411"/>
      <c r="AS283" s="412"/>
      <c r="AT283" s="411"/>
      <c r="AU283" s="412"/>
      <c r="AV283" s="479"/>
    </row>
    <row r="284" spans="1:52" s="7" customFormat="1" ht="52.2" hidden="1" customHeight="1" x14ac:dyDescent="0.2">
      <c r="A284"/>
      <c r="B284" s="428"/>
      <c r="C284" s="250" t="s">
        <v>88</v>
      </c>
      <c r="D284" s="253" t="s">
        <v>5</v>
      </c>
      <c r="E284" s="254" t="s">
        <v>490</v>
      </c>
      <c r="F284" s="63"/>
      <c r="G284" s="255">
        <v>149.19999999999999</v>
      </c>
      <c r="H284" s="256"/>
      <c r="I284" s="429"/>
      <c r="J284" s="407"/>
      <c r="K284" s="408"/>
      <c r="L284" s="407"/>
      <c r="M284" s="408"/>
      <c r="N284" s="407"/>
      <c r="O284" s="408"/>
      <c r="P284" s="407"/>
      <c r="Q284" s="408"/>
      <c r="R284" s="407"/>
      <c r="S284" s="408"/>
      <c r="T284" s="407"/>
      <c r="U284" s="408"/>
      <c r="V284" s="572"/>
      <c r="W284" s="573"/>
      <c r="X284" s="572"/>
      <c r="Y284" s="573"/>
      <c r="Z284" s="572"/>
      <c r="AA284" s="573"/>
      <c r="AB284" s="407"/>
      <c r="AC284" s="408"/>
      <c r="AD284" s="407"/>
      <c r="AE284" s="408"/>
      <c r="AF284" s="407"/>
      <c r="AG284" s="408"/>
      <c r="AH284" s="407"/>
      <c r="AI284" s="408"/>
      <c r="AJ284" s="407"/>
      <c r="AK284" s="408"/>
      <c r="AL284" s="407"/>
      <c r="AM284" s="408"/>
      <c r="AN284" s="407"/>
      <c r="AO284" s="408"/>
      <c r="AP284" s="407"/>
      <c r="AQ284" s="408"/>
      <c r="AR284" s="407"/>
      <c r="AS284" s="408"/>
      <c r="AT284" s="407"/>
      <c r="AU284" s="408"/>
      <c r="AV284" s="477"/>
    </row>
    <row r="285" spans="1:52" s="10" customFormat="1" ht="52.2" hidden="1" customHeight="1" x14ac:dyDescent="0.2">
      <c r="A285"/>
      <c r="B285" s="428"/>
      <c r="C285" s="250" t="s">
        <v>88</v>
      </c>
      <c r="D285" s="253" t="s">
        <v>5</v>
      </c>
      <c r="E285" s="254" t="s">
        <v>491</v>
      </c>
      <c r="F285" s="63"/>
      <c r="G285" s="255">
        <v>-3.08</v>
      </c>
      <c r="H285" s="256"/>
      <c r="I285" s="429"/>
      <c r="J285" s="407"/>
      <c r="K285" s="408"/>
      <c r="L285" s="407"/>
      <c r="M285" s="408"/>
      <c r="N285" s="407"/>
      <c r="O285" s="408"/>
      <c r="P285" s="407"/>
      <c r="Q285" s="408"/>
      <c r="R285" s="407"/>
      <c r="S285" s="408"/>
      <c r="T285" s="407"/>
      <c r="U285" s="408"/>
      <c r="V285" s="572"/>
      <c r="W285" s="573"/>
      <c r="X285" s="572"/>
      <c r="Y285" s="573"/>
      <c r="Z285" s="572"/>
      <c r="AA285" s="573"/>
      <c r="AB285" s="407"/>
      <c r="AC285" s="408"/>
      <c r="AD285" s="407"/>
      <c r="AE285" s="408"/>
      <c r="AF285" s="407"/>
      <c r="AG285" s="408"/>
      <c r="AH285" s="407"/>
      <c r="AI285" s="408"/>
      <c r="AJ285" s="407"/>
      <c r="AK285" s="408"/>
      <c r="AL285" s="407"/>
      <c r="AM285" s="408"/>
      <c r="AN285" s="407"/>
      <c r="AO285" s="408"/>
      <c r="AP285" s="407"/>
      <c r="AQ285" s="408"/>
      <c r="AR285" s="407"/>
      <c r="AS285" s="408"/>
      <c r="AT285" s="407"/>
      <c r="AU285" s="408"/>
      <c r="AV285" s="477"/>
    </row>
    <row r="286" spans="1:52" s="1" customFormat="1" ht="52.2" hidden="1" customHeight="1" x14ac:dyDescent="0.2">
      <c r="A286"/>
      <c r="B286" s="428"/>
      <c r="C286" s="250" t="s">
        <v>88</v>
      </c>
      <c r="D286" s="253" t="s">
        <v>5</v>
      </c>
      <c r="E286" s="254" t="s">
        <v>492</v>
      </c>
      <c r="F286" s="63"/>
      <c r="G286" s="255">
        <v>0.57999999999999996</v>
      </c>
      <c r="H286" s="256"/>
      <c r="I286" s="429"/>
      <c r="J286" s="407"/>
      <c r="K286" s="408"/>
      <c r="L286" s="407"/>
      <c r="M286" s="408"/>
      <c r="N286" s="407"/>
      <c r="O286" s="408"/>
      <c r="P286" s="407"/>
      <c r="Q286" s="408"/>
      <c r="R286" s="407"/>
      <c r="S286" s="408"/>
      <c r="T286" s="407"/>
      <c r="U286" s="408"/>
      <c r="V286" s="572"/>
      <c r="W286" s="573"/>
      <c r="X286" s="572"/>
      <c r="Y286" s="573"/>
      <c r="Z286" s="572"/>
      <c r="AA286" s="573"/>
      <c r="AB286" s="407"/>
      <c r="AC286" s="408"/>
      <c r="AD286" s="407"/>
      <c r="AE286" s="408"/>
      <c r="AF286" s="407"/>
      <c r="AG286" s="408"/>
      <c r="AH286" s="407"/>
      <c r="AI286" s="408"/>
      <c r="AJ286" s="407"/>
      <c r="AK286" s="408"/>
      <c r="AL286" s="407"/>
      <c r="AM286" s="408"/>
      <c r="AN286" s="407"/>
      <c r="AO286" s="408"/>
      <c r="AP286" s="407"/>
      <c r="AQ286" s="408"/>
      <c r="AR286" s="407"/>
      <c r="AS286" s="408"/>
      <c r="AT286" s="407"/>
      <c r="AU286" s="408"/>
      <c r="AV286" s="477"/>
      <c r="AW286" s="4"/>
      <c r="AX286" s="4"/>
      <c r="AY286" s="4"/>
      <c r="AZ286" s="4"/>
    </row>
    <row r="287" spans="1:52" s="8" customFormat="1" ht="52.2" hidden="1" customHeight="1" x14ac:dyDescent="0.2">
      <c r="A287"/>
      <c r="B287" s="434"/>
      <c r="C287" s="250" t="s">
        <v>88</v>
      </c>
      <c r="D287" s="270" t="s">
        <v>5</v>
      </c>
      <c r="E287" s="271" t="s">
        <v>112</v>
      </c>
      <c r="F287" s="75"/>
      <c r="G287" s="272">
        <v>146.69999999999999</v>
      </c>
      <c r="H287" s="273"/>
      <c r="I287" s="435"/>
      <c r="J287" s="415"/>
      <c r="K287" s="416"/>
      <c r="L287" s="415"/>
      <c r="M287" s="416"/>
      <c r="N287" s="415"/>
      <c r="O287" s="416"/>
      <c r="P287" s="415"/>
      <c r="Q287" s="416"/>
      <c r="R287" s="415"/>
      <c r="S287" s="416"/>
      <c r="T287" s="415"/>
      <c r="U287" s="416"/>
      <c r="V287" s="580"/>
      <c r="W287" s="581"/>
      <c r="X287" s="580"/>
      <c r="Y287" s="581"/>
      <c r="Z287" s="580"/>
      <c r="AA287" s="581"/>
      <c r="AB287" s="415"/>
      <c r="AC287" s="416"/>
      <c r="AD287" s="415"/>
      <c r="AE287" s="416"/>
      <c r="AF287" s="415"/>
      <c r="AG287" s="416"/>
      <c r="AH287" s="415"/>
      <c r="AI287" s="416"/>
      <c r="AJ287" s="415"/>
      <c r="AK287" s="416"/>
      <c r="AL287" s="415"/>
      <c r="AM287" s="416"/>
      <c r="AN287" s="415"/>
      <c r="AO287" s="416"/>
      <c r="AP287" s="415"/>
      <c r="AQ287" s="416"/>
      <c r="AR287" s="415"/>
      <c r="AS287" s="416"/>
      <c r="AT287" s="415"/>
      <c r="AU287" s="416"/>
      <c r="AV287" s="481"/>
    </row>
    <row r="288" spans="1:52" s="7" customFormat="1" ht="52.2" hidden="1" customHeight="1" x14ac:dyDescent="0.2">
      <c r="A288"/>
      <c r="B288" s="425" t="s">
        <v>493</v>
      </c>
      <c r="C288" s="192" t="s">
        <v>80</v>
      </c>
      <c r="D288" s="193" t="s">
        <v>494</v>
      </c>
      <c r="E288" s="194" t="s">
        <v>495</v>
      </c>
      <c r="F288" s="195" t="s">
        <v>133</v>
      </c>
      <c r="G288" s="196">
        <v>129.30000000000001</v>
      </c>
      <c r="H288" s="197">
        <v>257</v>
      </c>
      <c r="I288" s="426">
        <f>ROUND(H288*G288,2)</f>
        <v>33230.1</v>
      </c>
      <c r="J288" s="409"/>
      <c r="K288" s="410">
        <f>ROUND(J288*$H288,2)</f>
        <v>0</v>
      </c>
      <c r="L288" s="409"/>
      <c r="M288" s="410">
        <f>ROUND(L288*$H288,2)</f>
        <v>0</v>
      </c>
      <c r="N288" s="409"/>
      <c r="O288" s="410">
        <f>ROUND(N288*$H288,2)</f>
        <v>0</v>
      </c>
      <c r="P288" s="409"/>
      <c r="Q288" s="410">
        <f>ROUND(P288*$H288,2)</f>
        <v>0</v>
      </c>
      <c r="R288" s="409"/>
      <c r="S288" s="410">
        <f>ROUND(R288*$H288,2)</f>
        <v>0</v>
      </c>
      <c r="T288" s="409"/>
      <c r="U288" s="410">
        <f>ROUND(T288*$H288,2)</f>
        <v>0</v>
      </c>
      <c r="V288" s="574"/>
      <c r="W288" s="575">
        <f>ROUND(V288*$H288,2)</f>
        <v>0</v>
      </c>
      <c r="X288" s="574"/>
      <c r="Y288" s="575">
        <f>ROUND(X288*$H288,2)</f>
        <v>0</v>
      </c>
      <c r="Z288" s="574"/>
      <c r="AA288" s="575">
        <f>ROUND(Z288*$H288,2)</f>
        <v>0</v>
      </c>
      <c r="AB288" s="409"/>
      <c r="AC288" s="410">
        <f>ROUND(AB288*$H288,2)</f>
        <v>0</v>
      </c>
      <c r="AD288" s="409"/>
      <c r="AE288" s="410">
        <f>ROUND(AD288*$H288,2)</f>
        <v>0</v>
      </c>
      <c r="AF288" s="409"/>
      <c r="AG288" s="410">
        <f>ROUND(AF288*$H288,2)</f>
        <v>0</v>
      </c>
      <c r="AH288" s="409"/>
      <c r="AI288" s="410">
        <f>ROUND(AH288*$H288,2)</f>
        <v>0</v>
      </c>
      <c r="AJ288" s="409"/>
      <c r="AK288" s="410">
        <f>ROUND(AJ288*$H288,2)</f>
        <v>0</v>
      </c>
      <c r="AL288" s="409"/>
      <c r="AM288" s="410">
        <f>ROUND(AL288*$H288,2)</f>
        <v>0</v>
      </c>
      <c r="AN288" s="409"/>
      <c r="AO288" s="410">
        <f>ROUND(AN288*$H288,2)</f>
        <v>0</v>
      </c>
      <c r="AP288" s="409"/>
      <c r="AQ288" s="410">
        <f>ROUND(AP288*$H288,2)</f>
        <v>0</v>
      </c>
      <c r="AR288" s="409">
        <f>SUM(J288,L288,N288,P288,R288,T288,V288,X288,Z288,AB288,AD288,AF288,AH288,AJ288,AL288,AN288,AP288)</f>
        <v>0</v>
      </c>
      <c r="AS288" s="410">
        <f>AR288*$H288</f>
        <v>0</v>
      </c>
      <c r="AT288" s="409">
        <f>$G288-AR288</f>
        <v>129.30000000000001</v>
      </c>
      <c r="AU288" s="410">
        <f>AT288*$H288</f>
        <v>33230.100000000006</v>
      </c>
      <c r="AV288" s="478">
        <f>AU288/I288</f>
        <v>1.0000000000000002</v>
      </c>
    </row>
    <row r="289" spans="1:52" s="1" customFormat="1" ht="52.2" hidden="1" customHeight="1" x14ac:dyDescent="0.2">
      <c r="A289"/>
      <c r="B289" s="430"/>
      <c r="C289" s="250" t="s">
        <v>88</v>
      </c>
      <c r="D289" s="259" t="s">
        <v>5</v>
      </c>
      <c r="E289" s="260" t="s">
        <v>254</v>
      </c>
      <c r="F289" s="67"/>
      <c r="G289" s="259" t="s">
        <v>5</v>
      </c>
      <c r="H289" s="261"/>
      <c r="I289" s="431"/>
      <c r="J289" s="411"/>
      <c r="K289" s="412"/>
      <c r="L289" s="411"/>
      <c r="M289" s="412"/>
      <c r="N289" s="411"/>
      <c r="O289" s="412"/>
      <c r="P289" s="411"/>
      <c r="Q289" s="412"/>
      <c r="R289" s="411"/>
      <c r="S289" s="412"/>
      <c r="T289" s="411"/>
      <c r="U289" s="412"/>
      <c r="V289" s="576"/>
      <c r="W289" s="577"/>
      <c r="X289" s="576"/>
      <c r="Y289" s="577"/>
      <c r="Z289" s="576"/>
      <c r="AA289" s="577"/>
      <c r="AB289" s="411"/>
      <c r="AC289" s="412"/>
      <c r="AD289" s="411"/>
      <c r="AE289" s="412"/>
      <c r="AF289" s="411"/>
      <c r="AG289" s="412"/>
      <c r="AH289" s="411"/>
      <c r="AI289" s="412"/>
      <c r="AJ289" s="411"/>
      <c r="AK289" s="412"/>
      <c r="AL289" s="411"/>
      <c r="AM289" s="412"/>
      <c r="AN289" s="411"/>
      <c r="AO289" s="412"/>
      <c r="AP289" s="411"/>
      <c r="AQ289" s="412"/>
      <c r="AR289" s="411"/>
      <c r="AS289" s="412"/>
      <c r="AT289" s="411"/>
      <c r="AU289" s="412"/>
      <c r="AV289" s="479"/>
      <c r="AW289" s="4"/>
      <c r="AX289" s="4"/>
      <c r="AY289" s="4"/>
      <c r="AZ289" s="4"/>
    </row>
    <row r="290" spans="1:52" s="8" customFormat="1" ht="52.2" hidden="1" customHeight="1" x14ac:dyDescent="0.2">
      <c r="A290"/>
      <c r="B290" s="428"/>
      <c r="C290" s="250" t="s">
        <v>88</v>
      </c>
      <c r="D290" s="253" t="s">
        <v>5</v>
      </c>
      <c r="E290" s="254" t="s">
        <v>497</v>
      </c>
      <c r="F290" s="63"/>
      <c r="G290" s="255">
        <v>131.19999999999999</v>
      </c>
      <c r="H290" s="256"/>
      <c r="I290" s="429"/>
      <c r="J290" s="407"/>
      <c r="K290" s="408"/>
      <c r="L290" s="407"/>
      <c r="M290" s="408"/>
      <c r="N290" s="407"/>
      <c r="O290" s="408"/>
      <c r="P290" s="407"/>
      <c r="Q290" s="408"/>
      <c r="R290" s="407"/>
      <c r="S290" s="408"/>
      <c r="T290" s="407"/>
      <c r="U290" s="408"/>
      <c r="V290" s="572"/>
      <c r="W290" s="573"/>
      <c r="X290" s="572"/>
      <c r="Y290" s="573"/>
      <c r="Z290" s="572"/>
      <c r="AA290" s="573"/>
      <c r="AB290" s="407"/>
      <c r="AC290" s="408"/>
      <c r="AD290" s="407"/>
      <c r="AE290" s="408"/>
      <c r="AF290" s="407"/>
      <c r="AG290" s="408"/>
      <c r="AH290" s="407"/>
      <c r="AI290" s="408"/>
      <c r="AJ290" s="407"/>
      <c r="AK290" s="408"/>
      <c r="AL290" s="407"/>
      <c r="AM290" s="408"/>
      <c r="AN290" s="407"/>
      <c r="AO290" s="408"/>
      <c r="AP290" s="407"/>
      <c r="AQ290" s="408"/>
      <c r="AR290" s="407"/>
      <c r="AS290" s="408"/>
      <c r="AT290" s="407"/>
      <c r="AU290" s="408"/>
      <c r="AV290" s="477"/>
    </row>
    <row r="291" spans="1:52" s="7" customFormat="1" ht="52.2" hidden="1" customHeight="1" x14ac:dyDescent="0.2">
      <c r="A291"/>
      <c r="B291" s="428"/>
      <c r="C291" s="250" t="s">
        <v>88</v>
      </c>
      <c r="D291" s="253" t="s">
        <v>5</v>
      </c>
      <c r="E291" s="254" t="s">
        <v>498</v>
      </c>
      <c r="F291" s="63"/>
      <c r="G291" s="255">
        <v>-2.38</v>
      </c>
      <c r="H291" s="256"/>
      <c r="I291" s="429"/>
      <c r="J291" s="407"/>
      <c r="K291" s="408"/>
      <c r="L291" s="407"/>
      <c r="M291" s="408"/>
      <c r="N291" s="407"/>
      <c r="O291" s="408"/>
      <c r="P291" s="407"/>
      <c r="Q291" s="408"/>
      <c r="R291" s="407"/>
      <c r="S291" s="408"/>
      <c r="T291" s="407"/>
      <c r="U291" s="408"/>
      <c r="V291" s="572"/>
      <c r="W291" s="573"/>
      <c r="X291" s="572"/>
      <c r="Y291" s="573"/>
      <c r="Z291" s="572"/>
      <c r="AA291" s="573"/>
      <c r="AB291" s="407"/>
      <c r="AC291" s="408"/>
      <c r="AD291" s="407"/>
      <c r="AE291" s="408"/>
      <c r="AF291" s="407"/>
      <c r="AG291" s="408"/>
      <c r="AH291" s="407"/>
      <c r="AI291" s="408"/>
      <c r="AJ291" s="407"/>
      <c r="AK291" s="408"/>
      <c r="AL291" s="407"/>
      <c r="AM291" s="408"/>
      <c r="AN291" s="407"/>
      <c r="AO291" s="408"/>
      <c r="AP291" s="407"/>
      <c r="AQ291" s="408"/>
      <c r="AR291" s="407"/>
      <c r="AS291" s="408"/>
      <c r="AT291" s="407"/>
      <c r="AU291" s="408"/>
      <c r="AV291" s="477"/>
    </row>
    <row r="292" spans="1:52" s="1" customFormat="1" ht="52.2" hidden="1" customHeight="1" x14ac:dyDescent="0.2">
      <c r="A292"/>
      <c r="B292" s="428"/>
      <c r="C292" s="250" t="s">
        <v>88</v>
      </c>
      <c r="D292" s="253" t="s">
        <v>5</v>
      </c>
      <c r="E292" s="254" t="s">
        <v>499</v>
      </c>
      <c r="F292" s="63"/>
      <c r="G292" s="255">
        <v>0.48</v>
      </c>
      <c r="H292" s="256"/>
      <c r="I292" s="429"/>
      <c r="J292" s="407"/>
      <c r="K292" s="408"/>
      <c r="L292" s="407"/>
      <c r="M292" s="408"/>
      <c r="N292" s="407"/>
      <c r="O292" s="408"/>
      <c r="P292" s="407"/>
      <c r="Q292" s="408"/>
      <c r="R292" s="407"/>
      <c r="S292" s="408"/>
      <c r="T292" s="407"/>
      <c r="U292" s="408"/>
      <c r="V292" s="572"/>
      <c r="W292" s="573"/>
      <c r="X292" s="572"/>
      <c r="Y292" s="573"/>
      <c r="Z292" s="572"/>
      <c r="AA292" s="573"/>
      <c r="AB292" s="407"/>
      <c r="AC292" s="408"/>
      <c r="AD292" s="407"/>
      <c r="AE292" s="408"/>
      <c r="AF292" s="407"/>
      <c r="AG292" s="408"/>
      <c r="AH292" s="407"/>
      <c r="AI292" s="408"/>
      <c r="AJ292" s="407"/>
      <c r="AK292" s="408"/>
      <c r="AL292" s="407"/>
      <c r="AM292" s="408"/>
      <c r="AN292" s="407"/>
      <c r="AO292" s="408"/>
      <c r="AP292" s="407"/>
      <c r="AQ292" s="408"/>
      <c r="AR292" s="407"/>
      <c r="AS292" s="408"/>
      <c r="AT292" s="407"/>
      <c r="AU292" s="408"/>
      <c r="AV292" s="477"/>
      <c r="AW292" s="4"/>
      <c r="AX292" s="4"/>
      <c r="AY292" s="4"/>
      <c r="AZ292" s="4"/>
    </row>
    <row r="293" spans="1:52" s="8" customFormat="1" ht="52.2" hidden="1" customHeight="1" x14ac:dyDescent="0.2">
      <c r="A293"/>
      <c r="B293" s="434"/>
      <c r="C293" s="250" t="s">
        <v>88</v>
      </c>
      <c r="D293" s="270" t="s">
        <v>5</v>
      </c>
      <c r="E293" s="271" t="s">
        <v>112</v>
      </c>
      <c r="F293" s="75"/>
      <c r="G293" s="272">
        <v>129.29999999999998</v>
      </c>
      <c r="H293" s="273"/>
      <c r="I293" s="435"/>
      <c r="J293" s="415"/>
      <c r="K293" s="416"/>
      <c r="L293" s="415"/>
      <c r="M293" s="416"/>
      <c r="N293" s="415"/>
      <c r="O293" s="416"/>
      <c r="P293" s="415"/>
      <c r="Q293" s="416"/>
      <c r="R293" s="415"/>
      <c r="S293" s="416"/>
      <c r="T293" s="415"/>
      <c r="U293" s="416"/>
      <c r="V293" s="580"/>
      <c r="W293" s="581"/>
      <c r="X293" s="580"/>
      <c r="Y293" s="581"/>
      <c r="Z293" s="580"/>
      <c r="AA293" s="581"/>
      <c r="AB293" s="415"/>
      <c r="AC293" s="416"/>
      <c r="AD293" s="415"/>
      <c r="AE293" s="416"/>
      <c r="AF293" s="415"/>
      <c r="AG293" s="416"/>
      <c r="AH293" s="415"/>
      <c r="AI293" s="416"/>
      <c r="AJ293" s="415"/>
      <c r="AK293" s="416"/>
      <c r="AL293" s="415"/>
      <c r="AM293" s="416"/>
      <c r="AN293" s="415"/>
      <c r="AO293" s="416"/>
      <c r="AP293" s="415"/>
      <c r="AQ293" s="416"/>
      <c r="AR293" s="415"/>
      <c r="AS293" s="416"/>
      <c r="AT293" s="415"/>
      <c r="AU293" s="416"/>
      <c r="AV293" s="481"/>
    </row>
    <row r="294" spans="1:52" s="7" customFormat="1" ht="52.2" hidden="1" customHeight="1" x14ac:dyDescent="0.2">
      <c r="A294"/>
      <c r="B294" s="425" t="s">
        <v>500</v>
      </c>
      <c r="C294" s="192" t="s">
        <v>80</v>
      </c>
      <c r="D294" s="193" t="s">
        <v>501</v>
      </c>
      <c r="E294" s="194" t="s">
        <v>502</v>
      </c>
      <c r="F294" s="195" t="s">
        <v>133</v>
      </c>
      <c r="G294" s="196">
        <v>18</v>
      </c>
      <c r="H294" s="197">
        <v>512.6</v>
      </c>
      <c r="I294" s="426">
        <f>ROUND(H294*G294,2)</f>
        <v>9226.7999999999993</v>
      </c>
      <c r="J294" s="409"/>
      <c r="K294" s="410">
        <f>ROUND(J294*$H294,2)</f>
        <v>0</v>
      </c>
      <c r="L294" s="409"/>
      <c r="M294" s="410">
        <f>ROUND(L294*$H294,2)</f>
        <v>0</v>
      </c>
      <c r="N294" s="409"/>
      <c r="O294" s="410">
        <f>ROUND(N294*$H294,2)</f>
        <v>0</v>
      </c>
      <c r="P294" s="409"/>
      <c r="Q294" s="410">
        <f>ROUND(P294*$H294,2)</f>
        <v>0</v>
      </c>
      <c r="R294" s="409"/>
      <c r="S294" s="410">
        <f>ROUND(R294*$H294,2)</f>
        <v>0</v>
      </c>
      <c r="T294" s="409"/>
      <c r="U294" s="410">
        <f>ROUND(T294*$H294,2)</f>
        <v>0</v>
      </c>
      <c r="V294" s="574"/>
      <c r="W294" s="575">
        <f>ROUND(V294*$H294,2)</f>
        <v>0</v>
      </c>
      <c r="X294" s="574"/>
      <c r="Y294" s="575">
        <f>ROUND(X294*$H294,2)</f>
        <v>0</v>
      </c>
      <c r="Z294" s="574"/>
      <c r="AA294" s="575">
        <f>ROUND(Z294*$H294,2)</f>
        <v>0</v>
      </c>
      <c r="AB294" s="409"/>
      <c r="AC294" s="410">
        <f>ROUND(AB294*$H294,2)</f>
        <v>0</v>
      </c>
      <c r="AD294" s="409"/>
      <c r="AE294" s="410">
        <f>ROUND(AD294*$H294,2)</f>
        <v>0</v>
      </c>
      <c r="AF294" s="409"/>
      <c r="AG294" s="410">
        <f>ROUND(AF294*$H294,2)</f>
        <v>0</v>
      </c>
      <c r="AH294" s="409"/>
      <c r="AI294" s="410">
        <f>ROUND(AH294*$H294,2)</f>
        <v>0</v>
      </c>
      <c r="AJ294" s="409"/>
      <c r="AK294" s="410">
        <f>ROUND(AJ294*$H294,2)</f>
        <v>0</v>
      </c>
      <c r="AL294" s="409"/>
      <c r="AM294" s="410">
        <f>ROUND(AL294*$H294,2)</f>
        <v>0</v>
      </c>
      <c r="AN294" s="409"/>
      <c r="AO294" s="410">
        <f>ROUND(AN294*$H294,2)</f>
        <v>0</v>
      </c>
      <c r="AP294" s="409"/>
      <c r="AQ294" s="410">
        <f>ROUND(AP294*$H294,2)</f>
        <v>0</v>
      </c>
      <c r="AR294" s="409">
        <f>SUM(J294,L294,N294,P294,R294,T294,V294,X294,Z294,AB294,AD294,AF294,AH294,AJ294,AL294,AN294,AP294)</f>
        <v>0</v>
      </c>
      <c r="AS294" s="410">
        <f>AR294*$H294</f>
        <v>0</v>
      </c>
      <c r="AT294" s="409">
        <f>$G294-AR294</f>
        <v>18</v>
      </c>
      <c r="AU294" s="410">
        <f>AT294*$H294</f>
        <v>9226.8000000000011</v>
      </c>
      <c r="AV294" s="478">
        <f>AU294/I294</f>
        <v>1.0000000000000002</v>
      </c>
    </row>
    <row r="295" spans="1:52" s="6" customFormat="1" ht="52.2" hidden="1" customHeight="1" x14ac:dyDescent="0.2">
      <c r="A295"/>
      <c r="B295" s="430"/>
      <c r="C295" s="250" t="s">
        <v>88</v>
      </c>
      <c r="D295" s="259" t="s">
        <v>5</v>
      </c>
      <c r="E295" s="260" t="s">
        <v>254</v>
      </c>
      <c r="F295" s="67"/>
      <c r="G295" s="259" t="s">
        <v>5</v>
      </c>
      <c r="H295" s="261"/>
      <c r="I295" s="431"/>
      <c r="J295" s="411"/>
      <c r="K295" s="412"/>
      <c r="L295" s="411"/>
      <c r="M295" s="412"/>
      <c r="N295" s="411"/>
      <c r="O295" s="412"/>
      <c r="P295" s="411"/>
      <c r="Q295" s="412"/>
      <c r="R295" s="411"/>
      <c r="S295" s="412"/>
      <c r="T295" s="411"/>
      <c r="U295" s="412"/>
      <c r="V295" s="576"/>
      <c r="W295" s="577"/>
      <c r="X295" s="576"/>
      <c r="Y295" s="577"/>
      <c r="Z295" s="576"/>
      <c r="AA295" s="577"/>
      <c r="AB295" s="411"/>
      <c r="AC295" s="412"/>
      <c r="AD295" s="411"/>
      <c r="AE295" s="412"/>
      <c r="AF295" s="411"/>
      <c r="AG295" s="412"/>
      <c r="AH295" s="411"/>
      <c r="AI295" s="412"/>
      <c r="AJ295" s="411"/>
      <c r="AK295" s="412"/>
      <c r="AL295" s="411"/>
      <c r="AM295" s="412"/>
      <c r="AN295" s="411"/>
      <c r="AO295" s="412"/>
      <c r="AP295" s="411"/>
      <c r="AQ295" s="412"/>
      <c r="AR295" s="411"/>
      <c r="AS295" s="412"/>
      <c r="AT295" s="411"/>
      <c r="AU295" s="412"/>
      <c r="AV295" s="479"/>
    </row>
    <row r="296" spans="1:52" s="1" customFormat="1" ht="52.2" hidden="1" customHeight="1" x14ac:dyDescent="0.2">
      <c r="A296"/>
      <c r="B296" s="428"/>
      <c r="C296" s="250" t="s">
        <v>88</v>
      </c>
      <c r="D296" s="253" t="s">
        <v>5</v>
      </c>
      <c r="E296" s="254" t="s">
        <v>504</v>
      </c>
      <c r="F296" s="63"/>
      <c r="G296" s="255">
        <v>18</v>
      </c>
      <c r="H296" s="256"/>
      <c r="I296" s="429"/>
      <c r="J296" s="407"/>
      <c r="K296" s="408"/>
      <c r="L296" s="407"/>
      <c r="M296" s="408"/>
      <c r="N296" s="407"/>
      <c r="O296" s="408"/>
      <c r="P296" s="407"/>
      <c r="Q296" s="408"/>
      <c r="R296" s="407"/>
      <c r="S296" s="408"/>
      <c r="T296" s="407"/>
      <c r="U296" s="408"/>
      <c r="V296" s="572"/>
      <c r="W296" s="573"/>
      <c r="X296" s="572"/>
      <c r="Y296" s="573"/>
      <c r="Z296" s="572"/>
      <c r="AA296" s="573"/>
      <c r="AB296" s="407"/>
      <c r="AC296" s="408"/>
      <c r="AD296" s="407"/>
      <c r="AE296" s="408"/>
      <c r="AF296" s="407"/>
      <c r="AG296" s="408"/>
      <c r="AH296" s="407"/>
      <c r="AI296" s="408"/>
      <c r="AJ296" s="407"/>
      <c r="AK296" s="408"/>
      <c r="AL296" s="407"/>
      <c r="AM296" s="408"/>
      <c r="AN296" s="407"/>
      <c r="AO296" s="408"/>
      <c r="AP296" s="407"/>
      <c r="AQ296" s="408"/>
      <c r="AR296" s="407"/>
      <c r="AS296" s="408"/>
      <c r="AT296" s="407"/>
      <c r="AU296" s="408"/>
      <c r="AV296" s="477"/>
      <c r="AW296" s="4"/>
      <c r="AX296" s="4"/>
      <c r="AY296" s="4"/>
      <c r="AZ296" s="4"/>
    </row>
    <row r="297" spans="1:52" s="1" customFormat="1" ht="52.2" hidden="1" customHeight="1" x14ac:dyDescent="0.2">
      <c r="A297"/>
      <c r="B297" s="425" t="s">
        <v>505</v>
      </c>
      <c r="C297" s="192" t="s">
        <v>80</v>
      </c>
      <c r="D297" s="193" t="s">
        <v>506</v>
      </c>
      <c r="E297" s="194" t="s">
        <v>507</v>
      </c>
      <c r="F297" s="195" t="s">
        <v>133</v>
      </c>
      <c r="G297" s="196">
        <v>23.64</v>
      </c>
      <c r="H297" s="197">
        <v>609.4</v>
      </c>
      <c r="I297" s="426">
        <f>ROUND(H297*G297,2)</f>
        <v>14406.22</v>
      </c>
      <c r="J297" s="409"/>
      <c r="K297" s="410">
        <f>ROUND(J297*$H297,2)</f>
        <v>0</v>
      </c>
      <c r="L297" s="409"/>
      <c r="M297" s="410">
        <f>ROUND(L297*$H297,2)</f>
        <v>0</v>
      </c>
      <c r="N297" s="409"/>
      <c r="O297" s="410">
        <f>ROUND(N297*$H297,2)</f>
        <v>0</v>
      </c>
      <c r="P297" s="409"/>
      <c r="Q297" s="410">
        <f>ROUND(P297*$H297,2)</f>
        <v>0</v>
      </c>
      <c r="R297" s="409"/>
      <c r="S297" s="410">
        <f>ROUND(R297*$H297,2)</f>
        <v>0</v>
      </c>
      <c r="T297" s="409"/>
      <c r="U297" s="410">
        <f>ROUND(T297*$H297,2)</f>
        <v>0</v>
      </c>
      <c r="V297" s="574"/>
      <c r="W297" s="575">
        <f>ROUND(V297*$H297,2)</f>
        <v>0</v>
      </c>
      <c r="X297" s="574"/>
      <c r="Y297" s="575">
        <f>ROUND(X297*$H297,2)</f>
        <v>0</v>
      </c>
      <c r="Z297" s="574"/>
      <c r="AA297" s="575">
        <f>ROUND(Z297*$H297,2)</f>
        <v>0</v>
      </c>
      <c r="AB297" s="409"/>
      <c r="AC297" s="410">
        <f>ROUND(AB297*$H297,2)</f>
        <v>0</v>
      </c>
      <c r="AD297" s="409"/>
      <c r="AE297" s="410">
        <f>ROUND(AD297*$H297,2)</f>
        <v>0</v>
      </c>
      <c r="AF297" s="409"/>
      <c r="AG297" s="410">
        <f>ROUND(AF297*$H297,2)</f>
        <v>0</v>
      </c>
      <c r="AH297" s="409"/>
      <c r="AI297" s="410">
        <f>ROUND(AH297*$H297,2)</f>
        <v>0</v>
      </c>
      <c r="AJ297" s="409"/>
      <c r="AK297" s="410">
        <f>ROUND(AJ297*$H297,2)</f>
        <v>0</v>
      </c>
      <c r="AL297" s="409"/>
      <c r="AM297" s="410">
        <f>ROUND(AL297*$H297,2)</f>
        <v>0</v>
      </c>
      <c r="AN297" s="409"/>
      <c r="AO297" s="410">
        <f>ROUND(AN297*$H297,2)</f>
        <v>0</v>
      </c>
      <c r="AP297" s="409"/>
      <c r="AQ297" s="410">
        <f>ROUND(AP297*$H297,2)</f>
        <v>0</v>
      </c>
      <c r="AR297" s="409">
        <f>SUM(J297,L297,N297,P297,R297,T297,V297,X297,Z297,AB297,AD297,AF297,AH297,AJ297,AL297,AN297,AP297)</f>
        <v>0</v>
      </c>
      <c r="AS297" s="410">
        <f>AR297*$H297</f>
        <v>0</v>
      </c>
      <c r="AT297" s="409">
        <f>$G297-AR297</f>
        <v>23.64</v>
      </c>
      <c r="AU297" s="410">
        <f>AT297*$H297</f>
        <v>14406.216</v>
      </c>
      <c r="AV297" s="478">
        <f>AU297/I297</f>
        <v>0.99999972234215506</v>
      </c>
    </row>
    <row r="298" spans="1:52" s="8" customFormat="1" ht="52.2" hidden="1" customHeight="1" x14ac:dyDescent="0.2">
      <c r="A298"/>
      <c r="B298" s="430"/>
      <c r="C298" s="250" t="s">
        <v>88</v>
      </c>
      <c r="D298" s="259" t="s">
        <v>5</v>
      </c>
      <c r="E298" s="260" t="s">
        <v>509</v>
      </c>
      <c r="F298" s="67"/>
      <c r="G298" s="259" t="s">
        <v>5</v>
      </c>
      <c r="H298" s="261"/>
      <c r="I298" s="431"/>
      <c r="J298" s="411"/>
      <c r="K298" s="412"/>
      <c r="L298" s="411"/>
      <c r="M298" s="412"/>
      <c r="N298" s="411"/>
      <c r="O298" s="412"/>
      <c r="P298" s="411"/>
      <c r="Q298" s="412"/>
      <c r="R298" s="411"/>
      <c r="S298" s="412"/>
      <c r="T298" s="411"/>
      <c r="U298" s="412"/>
      <c r="V298" s="576"/>
      <c r="W298" s="577"/>
      <c r="X298" s="576"/>
      <c r="Y298" s="577"/>
      <c r="Z298" s="576"/>
      <c r="AA298" s="577"/>
      <c r="AB298" s="411"/>
      <c r="AC298" s="412"/>
      <c r="AD298" s="411"/>
      <c r="AE298" s="412"/>
      <c r="AF298" s="411"/>
      <c r="AG298" s="412"/>
      <c r="AH298" s="411"/>
      <c r="AI298" s="412"/>
      <c r="AJ298" s="411"/>
      <c r="AK298" s="412"/>
      <c r="AL298" s="411"/>
      <c r="AM298" s="412"/>
      <c r="AN298" s="411"/>
      <c r="AO298" s="412"/>
      <c r="AP298" s="411"/>
      <c r="AQ298" s="412"/>
      <c r="AR298" s="411"/>
      <c r="AS298" s="412"/>
      <c r="AT298" s="411"/>
      <c r="AU298" s="412"/>
      <c r="AV298" s="479"/>
    </row>
    <row r="299" spans="1:52" s="7" customFormat="1" ht="52.2" hidden="1" customHeight="1" x14ac:dyDescent="0.2">
      <c r="A299"/>
      <c r="B299" s="428"/>
      <c r="C299" s="250" t="s">
        <v>88</v>
      </c>
      <c r="D299" s="253" t="s">
        <v>5</v>
      </c>
      <c r="E299" s="254" t="s">
        <v>510</v>
      </c>
      <c r="F299" s="63"/>
      <c r="G299" s="255">
        <v>23.64</v>
      </c>
      <c r="H299" s="256"/>
      <c r="I299" s="429"/>
      <c r="J299" s="407"/>
      <c r="K299" s="408"/>
      <c r="L299" s="407"/>
      <c r="M299" s="408"/>
      <c r="N299" s="407"/>
      <c r="O299" s="408"/>
      <c r="P299" s="407"/>
      <c r="Q299" s="408"/>
      <c r="R299" s="407"/>
      <c r="S299" s="408"/>
      <c r="T299" s="407"/>
      <c r="U299" s="408"/>
      <c r="V299" s="572"/>
      <c r="W299" s="573"/>
      <c r="X299" s="572"/>
      <c r="Y299" s="573"/>
      <c r="Z299" s="572"/>
      <c r="AA299" s="573"/>
      <c r="AB299" s="407"/>
      <c r="AC299" s="408"/>
      <c r="AD299" s="407"/>
      <c r="AE299" s="408"/>
      <c r="AF299" s="407"/>
      <c r="AG299" s="408"/>
      <c r="AH299" s="407"/>
      <c r="AI299" s="408"/>
      <c r="AJ299" s="407"/>
      <c r="AK299" s="408"/>
      <c r="AL299" s="407"/>
      <c r="AM299" s="408"/>
      <c r="AN299" s="407"/>
      <c r="AO299" s="408"/>
      <c r="AP299" s="407"/>
      <c r="AQ299" s="408"/>
      <c r="AR299" s="407"/>
      <c r="AS299" s="408"/>
      <c r="AT299" s="407"/>
      <c r="AU299" s="408"/>
      <c r="AV299" s="477"/>
    </row>
    <row r="300" spans="1:52" s="1" customFormat="1" ht="52.2" hidden="1" customHeight="1" x14ac:dyDescent="0.2">
      <c r="A300"/>
      <c r="B300" s="425" t="s">
        <v>511</v>
      </c>
      <c r="C300" s="192" t="s">
        <v>80</v>
      </c>
      <c r="D300" s="193" t="s">
        <v>512</v>
      </c>
      <c r="E300" s="194" t="s">
        <v>513</v>
      </c>
      <c r="F300" s="195" t="s">
        <v>133</v>
      </c>
      <c r="G300" s="196">
        <v>23.64</v>
      </c>
      <c r="H300" s="197">
        <v>133.5</v>
      </c>
      <c r="I300" s="426">
        <f>ROUND(H300*G300,2)</f>
        <v>3155.94</v>
      </c>
      <c r="J300" s="409"/>
      <c r="K300" s="410">
        <f>ROUND(J300*$H300,2)</f>
        <v>0</v>
      </c>
      <c r="L300" s="409"/>
      <c r="M300" s="410">
        <f>ROUND(L300*$H300,2)</f>
        <v>0</v>
      </c>
      <c r="N300" s="409"/>
      <c r="O300" s="410">
        <f>ROUND(N300*$H300,2)</f>
        <v>0</v>
      </c>
      <c r="P300" s="409"/>
      <c r="Q300" s="410">
        <f>ROUND(P300*$H300,2)</f>
        <v>0</v>
      </c>
      <c r="R300" s="409"/>
      <c r="S300" s="410">
        <f>ROUND(R300*$H300,2)</f>
        <v>0</v>
      </c>
      <c r="T300" s="409"/>
      <c r="U300" s="410">
        <f>ROUND(T300*$H300,2)</f>
        <v>0</v>
      </c>
      <c r="V300" s="574"/>
      <c r="W300" s="575">
        <f>ROUND(V300*$H300,2)</f>
        <v>0</v>
      </c>
      <c r="X300" s="574"/>
      <c r="Y300" s="575">
        <f>ROUND(X300*$H300,2)</f>
        <v>0</v>
      </c>
      <c r="Z300" s="574"/>
      <c r="AA300" s="575">
        <f>ROUND(Z300*$H300,2)</f>
        <v>0</v>
      </c>
      <c r="AB300" s="409"/>
      <c r="AC300" s="410">
        <f>ROUND(AB300*$H300,2)</f>
        <v>0</v>
      </c>
      <c r="AD300" s="409"/>
      <c r="AE300" s="410">
        <f>ROUND(AD300*$H300,2)</f>
        <v>0</v>
      </c>
      <c r="AF300" s="409"/>
      <c r="AG300" s="410">
        <f>ROUND(AF300*$H300,2)</f>
        <v>0</v>
      </c>
      <c r="AH300" s="409"/>
      <c r="AI300" s="410">
        <f>ROUND(AH300*$H300,2)</f>
        <v>0</v>
      </c>
      <c r="AJ300" s="409"/>
      <c r="AK300" s="410">
        <f>ROUND(AJ300*$H300,2)</f>
        <v>0</v>
      </c>
      <c r="AL300" s="409"/>
      <c r="AM300" s="410">
        <f>ROUND(AL300*$H300,2)</f>
        <v>0</v>
      </c>
      <c r="AN300" s="409"/>
      <c r="AO300" s="410">
        <f>ROUND(AN300*$H300,2)</f>
        <v>0</v>
      </c>
      <c r="AP300" s="409"/>
      <c r="AQ300" s="410">
        <f>ROUND(AP300*$H300,2)</f>
        <v>0</v>
      </c>
      <c r="AR300" s="409">
        <f>SUM(J300,L300,N300,P300,R300,T300,V300,X300,Z300,AB300,AD300,AF300,AH300,AJ300,AL300,AN300,AP300)</f>
        <v>0</v>
      </c>
      <c r="AS300" s="410">
        <f>AR300*$H300</f>
        <v>0</v>
      </c>
      <c r="AT300" s="409">
        <f>$G300-AR300</f>
        <v>23.64</v>
      </c>
      <c r="AU300" s="410">
        <f>AT300*$H300</f>
        <v>3155.94</v>
      </c>
      <c r="AV300" s="478">
        <f>AU300/I300</f>
        <v>1</v>
      </c>
      <c r="AW300" s="4"/>
      <c r="AX300" s="4"/>
      <c r="AY300" s="4"/>
      <c r="AZ300" s="4"/>
    </row>
    <row r="301" spans="1:52" s="7" customFormat="1" ht="52.2" hidden="1" customHeight="1" x14ac:dyDescent="0.2">
      <c r="A301"/>
      <c r="B301" s="430"/>
      <c r="C301" s="250" t="s">
        <v>88</v>
      </c>
      <c r="D301" s="259" t="s">
        <v>5</v>
      </c>
      <c r="E301" s="260" t="s">
        <v>515</v>
      </c>
      <c r="F301" s="67"/>
      <c r="G301" s="259" t="s">
        <v>5</v>
      </c>
      <c r="H301" s="261"/>
      <c r="I301" s="431"/>
      <c r="J301" s="411"/>
      <c r="K301" s="412"/>
      <c r="L301" s="411"/>
      <c r="M301" s="412"/>
      <c r="N301" s="411"/>
      <c r="O301" s="412"/>
      <c r="P301" s="411"/>
      <c r="Q301" s="412"/>
      <c r="R301" s="411"/>
      <c r="S301" s="412"/>
      <c r="T301" s="411"/>
      <c r="U301" s="412"/>
      <c r="V301" s="576"/>
      <c r="W301" s="577"/>
      <c r="X301" s="576"/>
      <c r="Y301" s="577"/>
      <c r="Z301" s="576"/>
      <c r="AA301" s="577"/>
      <c r="AB301" s="411"/>
      <c r="AC301" s="412"/>
      <c r="AD301" s="411"/>
      <c r="AE301" s="412"/>
      <c r="AF301" s="411"/>
      <c r="AG301" s="412"/>
      <c r="AH301" s="411"/>
      <c r="AI301" s="412"/>
      <c r="AJ301" s="411"/>
      <c r="AK301" s="412"/>
      <c r="AL301" s="411"/>
      <c r="AM301" s="412"/>
      <c r="AN301" s="411"/>
      <c r="AO301" s="412"/>
      <c r="AP301" s="411"/>
      <c r="AQ301" s="412"/>
      <c r="AR301" s="411"/>
      <c r="AS301" s="412"/>
      <c r="AT301" s="411"/>
      <c r="AU301" s="412"/>
      <c r="AV301" s="479"/>
    </row>
    <row r="302" spans="1:52" s="1" customFormat="1" ht="52.2" hidden="1" customHeight="1" thickBot="1" x14ac:dyDescent="0.25">
      <c r="A302"/>
      <c r="B302" s="428"/>
      <c r="C302" s="250" t="s">
        <v>88</v>
      </c>
      <c r="D302" s="253" t="s">
        <v>5</v>
      </c>
      <c r="E302" s="254" t="s">
        <v>516</v>
      </c>
      <c r="F302" s="63"/>
      <c r="G302" s="255">
        <v>23.64</v>
      </c>
      <c r="H302" s="256"/>
      <c r="I302" s="429"/>
      <c r="J302" s="407"/>
      <c r="K302" s="408"/>
      <c r="L302" s="407"/>
      <c r="M302" s="408"/>
      <c r="N302" s="407"/>
      <c r="O302" s="408"/>
      <c r="P302" s="407"/>
      <c r="Q302" s="408"/>
      <c r="R302" s="407"/>
      <c r="S302" s="408"/>
      <c r="T302" s="407"/>
      <c r="U302" s="408"/>
      <c r="V302" s="572"/>
      <c r="W302" s="573"/>
      <c r="X302" s="572"/>
      <c r="Y302" s="573"/>
      <c r="Z302" s="572"/>
      <c r="AA302" s="573"/>
      <c r="AB302" s="407"/>
      <c r="AC302" s="408"/>
      <c r="AD302" s="407"/>
      <c r="AE302" s="408"/>
      <c r="AF302" s="407"/>
      <c r="AG302" s="408"/>
      <c r="AH302" s="407"/>
      <c r="AI302" s="408"/>
      <c r="AJ302" s="407"/>
      <c r="AK302" s="408"/>
      <c r="AL302" s="407"/>
      <c r="AM302" s="408"/>
      <c r="AN302" s="407"/>
      <c r="AO302" s="408"/>
      <c r="AP302" s="407"/>
      <c r="AQ302" s="408"/>
      <c r="AR302" s="407"/>
      <c r="AS302" s="408"/>
      <c r="AT302" s="407"/>
      <c r="AU302" s="408"/>
      <c r="AV302" s="477"/>
      <c r="AW302" s="4"/>
      <c r="AX302" s="4"/>
      <c r="AY302" s="4"/>
      <c r="AZ302" s="4"/>
    </row>
    <row r="303" spans="1:52" s="1" customFormat="1" ht="52.2" hidden="1" customHeight="1" thickBot="1" x14ac:dyDescent="0.25">
      <c r="A303"/>
      <c r="B303" s="436"/>
      <c r="C303" s="219"/>
      <c r="D303" s="219"/>
      <c r="E303" s="219"/>
      <c r="F303" s="219"/>
      <c r="G303" s="219"/>
      <c r="H303" s="219"/>
      <c r="I303" s="406"/>
      <c r="J303" s="754" t="s">
        <v>2350</v>
      </c>
      <c r="K303" s="756"/>
      <c r="L303" s="754" t="s">
        <v>2350</v>
      </c>
      <c r="M303" s="756"/>
      <c r="N303" s="754" t="s">
        <v>2350</v>
      </c>
      <c r="O303" s="756"/>
      <c r="P303" s="754" t="s">
        <v>2350</v>
      </c>
      <c r="Q303" s="756"/>
      <c r="R303" s="754" t="s">
        <v>2350</v>
      </c>
      <c r="S303" s="756"/>
      <c r="T303" s="757" t="s">
        <v>2355</v>
      </c>
      <c r="U303" s="758"/>
      <c r="V303" s="759" t="s">
        <v>2356</v>
      </c>
      <c r="W303" s="760"/>
      <c r="X303" s="759" t="s">
        <v>2357</v>
      </c>
      <c r="Y303" s="760"/>
      <c r="Z303" s="759" t="s">
        <v>2358</v>
      </c>
      <c r="AA303" s="760"/>
      <c r="AB303" s="751" t="s">
        <v>2359</v>
      </c>
      <c r="AC303" s="753"/>
      <c r="AD303" s="757" t="s">
        <v>2360</v>
      </c>
      <c r="AE303" s="758"/>
      <c r="AF303" s="757" t="s">
        <v>2361</v>
      </c>
      <c r="AG303" s="758"/>
      <c r="AH303" s="757" t="s">
        <v>2362</v>
      </c>
      <c r="AI303" s="758"/>
      <c r="AJ303" s="757" t="s">
        <v>2363</v>
      </c>
      <c r="AK303" s="758"/>
      <c r="AL303" s="757" t="s">
        <v>2364</v>
      </c>
      <c r="AM303" s="758"/>
      <c r="AN303" s="757" t="s">
        <v>2365</v>
      </c>
      <c r="AO303" s="761"/>
      <c r="AP303" s="754" t="s">
        <v>2366</v>
      </c>
      <c r="AQ303" s="753"/>
      <c r="AR303" s="751" t="s">
        <v>2367</v>
      </c>
      <c r="AS303" s="753"/>
      <c r="AT303" s="751" t="s">
        <v>2368</v>
      </c>
      <c r="AU303" s="755"/>
      <c r="AV303" s="449" t="s">
        <v>2369</v>
      </c>
    </row>
    <row r="304" spans="1:52" s="8" customFormat="1" ht="52.2" hidden="1" customHeight="1" x14ac:dyDescent="0.2">
      <c r="A304"/>
      <c r="B304" s="411"/>
      <c r="C304" s="222"/>
      <c r="D304" s="222"/>
      <c r="E304" s="222"/>
      <c r="F304" s="222"/>
      <c r="G304" s="222"/>
      <c r="H304" s="222"/>
      <c r="I304" s="412"/>
      <c r="J304" s="397" t="s">
        <v>66</v>
      </c>
      <c r="K304" s="398" t="s">
        <v>2370</v>
      </c>
      <c r="L304" s="397" t="s">
        <v>66</v>
      </c>
      <c r="M304" s="398" t="s">
        <v>2370</v>
      </c>
      <c r="N304" s="397" t="s">
        <v>66</v>
      </c>
      <c r="O304" s="398" t="s">
        <v>2370</v>
      </c>
      <c r="P304" s="397" t="s">
        <v>66</v>
      </c>
      <c r="Q304" s="398" t="s">
        <v>2370</v>
      </c>
      <c r="R304" s="397" t="s">
        <v>66</v>
      </c>
      <c r="S304" s="398" t="s">
        <v>2370</v>
      </c>
      <c r="T304" s="397" t="s">
        <v>66</v>
      </c>
      <c r="U304" s="398" t="s">
        <v>2370</v>
      </c>
      <c r="V304" s="582" t="s">
        <v>66</v>
      </c>
      <c r="W304" s="583" t="s">
        <v>2370</v>
      </c>
      <c r="X304" s="582" t="s">
        <v>66</v>
      </c>
      <c r="Y304" s="583" t="s">
        <v>2370</v>
      </c>
      <c r="Z304" s="582" t="s">
        <v>66</v>
      </c>
      <c r="AA304" s="583" t="s">
        <v>2370</v>
      </c>
      <c r="AB304" s="397" t="s">
        <v>66</v>
      </c>
      <c r="AC304" s="398" t="s">
        <v>2370</v>
      </c>
      <c r="AD304" s="397" t="s">
        <v>66</v>
      </c>
      <c r="AE304" s="398" t="s">
        <v>2370</v>
      </c>
      <c r="AF304" s="397" t="s">
        <v>66</v>
      </c>
      <c r="AG304" s="398" t="s">
        <v>2370</v>
      </c>
      <c r="AH304" s="397" t="s">
        <v>66</v>
      </c>
      <c r="AI304" s="398" t="s">
        <v>2370</v>
      </c>
      <c r="AJ304" s="397" t="s">
        <v>66</v>
      </c>
      <c r="AK304" s="398" t="s">
        <v>2370</v>
      </c>
      <c r="AL304" s="397" t="s">
        <v>66</v>
      </c>
      <c r="AM304" s="398" t="s">
        <v>2370</v>
      </c>
      <c r="AN304" s="397" t="s">
        <v>66</v>
      </c>
      <c r="AO304" s="398" t="s">
        <v>2370</v>
      </c>
      <c r="AP304" s="397" t="s">
        <v>66</v>
      </c>
      <c r="AQ304" s="398" t="s">
        <v>2370</v>
      </c>
      <c r="AR304" s="397" t="s">
        <v>66</v>
      </c>
      <c r="AS304" s="398" t="s">
        <v>2370</v>
      </c>
      <c r="AT304" s="397" t="s">
        <v>66</v>
      </c>
      <c r="AU304" s="398" t="s">
        <v>2370</v>
      </c>
      <c r="AV304" s="482" t="s">
        <v>66</v>
      </c>
    </row>
    <row r="305" spans="1:52" s="7" customFormat="1" ht="52.2" hidden="1" customHeight="1" thickBot="1" x14ac:dyDescent="0.35">
      <c r="A305"/>
      <c r="B305" s="422"/>
      <c r="C305" s="243" t="s">
        <v>26</v>
      </c>
      <c r="D305" s="247" t="s">
        <v>137</v>
      </c>
      <c r="E305" s="247" t="s">
        <v>517</v>
      </c>
      <c r="F305" s="42"/>
      <c r="G305" s="42"/>
      <c r="H305" s="245"/>
      <c r="I305" s="424">
        <f>BH984</f>
        <v>303098.65000000008</v>
      </c>
      <c r="J305" s="401"/>
      <c r="K305" s="402">
        <f>K306+K310+K312+K318+K320+K323+K327+K329+K333+K337+K340+K346+K350+K353+K355+K357+K361+K363</f>
        <v>0</v>
      </c>
      <c r="L305" s="401"/>
      <c r="M305" s="402">
        <f>M306+M310+M312+M318+M320+M323+M327+M329+M333+M337+M340+M346+M350+M353+M355+M357+M361+M363</f>
        <v>0</v>
      </c>
      <c r="N305" s="401"/>
      <c r="O305" s="402">
        <f>O306+O310+O312+O318+O320+O323+O327+O329+O333+O337+O340+O346+O350+O353+O355+O357+O361+O363</f>
        <v>0</v>
      </c>
      <c r="P305" s="401"/>
      <c r="Q305" s="402">
        <f>Q306+Q310+Q312+Q318+Q320+Q323+Q327+Q329+Q333+Q337+Q340+Q346+Q350+Q353+Q355+Q357+Q361+Q363</f>
        <v>0</v>
      </c>
      <c r="R305" s="401"/>
      <c r="S305" s="402">
        <f>S306+S310+S312+S318+S320+S323+S327+S329+S333+S337+S340+S346+S350+S353+S355+S357+S361+S363</f>
        <v>0</v>
      </c>
      <c r="T305" s="401"/>
      <c r="U305" s="402">
        <f>U306+U310+U312+U318+U320+U323+U327+U329+U333+U337+U340+U346+U350+U353+U355+U357+U361+U363</f>
        <v>0</v>
      </c>
      <c r="V305" s="566"/>
      <c r="W305" s="567">
        <f>W306+W310+W312+W318+W320+W323+W327+W329+W333+W337+W340+W346+W350+W353+W355+W357+W361+W363</f>
        <v>0</v>
      </c>
      <c r="X305" s="566"/>
      <c r="Y305" s="567">
        <f>Y306+Y310+Y312+Y318+Y320+Y323+Y327+Y329+Y333+Y337+Y340+Y346+Y350+Y353+Y355+Y357+Y361+Y363</f>
        <v>0</v>
      </c>
      <c r="Z305" s="566"/>
      <c r="AA305" s="567">
        <f>AA306+AA310+AA312+AA318+AA320+AA323+AA327+AA329+AA333+AA337+AA340+AA346+AA350+AA353+AA355+AA357+AA361+AA363</f>
        <v>135287.44</v>
      </c>
      <c r="AB305" s="401"/>
      <c r="AC305" s="402">
        <f>AC306+AC310+AC312+AC318+AC320+AC323+AC327+AC329+AC333+AC337+AC340+AC346+AC350+AC353+AC355+AC357+AC361+AC363</f>
        <v>80127.679999999993</v>
      </c>
      <c r="AD305" s="401"/>
      <c r="AE305" s="402">
        <f>AE306+AE310+AE312+AE318+AE320+AE323+AE327+AE329+AE333+AE337+AE340+AE346+AE350+AE353+AE355+AE357+AE361+AE363</f>
        <v>25773</v>
      </c>
      <c r="AF305" s="401"/>
      <c r="AG305" s="402">
        <f>AG306+AG310+AG312+AG318+AG320+AG323+AG327+AG329+AG333+AG337+AG340+AG346+AG350+AG353+AG355+AG357+AG361+AG363</f>
        <v>0</v>
      </c>
      <c r="AH305" s="401"/>
      <c r="AI305" s="402">
        <f>AI306+AI310+AI312+AI318+AI320+AI323+AI327+AI329+AI333+AI337+AI340+AI346+AI350+AI353+AI355+AI357+AI361+AI363</f>
        <v>0</v>
      </c>
      <c r="AJ305" s="401"/>
      <c r="AK305" s="402">
        <f>AK306+AK310+AK312+AK318+AK320+AK323+AK327+AK329+AK333+AK337+AK340+AK346+AK350+AK353+AK355+AK357+AK361+AK363</f>
        <v>0</v>
      </c>
      <c r="AL305" s="401"/>
      <c r="AM305" s="402">
        <f>AM306+AM310+AM312+AM318+AM320+AM323+AM327+AM329+AM333+AM337+AM340+AM346+AM350+AM353+AM355+AM357+AM361+AM363</f>
        <v>0</v>
      </c>
      <c r="AN305" s="401"/>
      <c r="AO305" s="402">
        <f>AO306+AO310+AO312+AO318+AO320+AO323+AO327+AO329+AO333+AO337+AO340+AO346+AO350+AO353+AO355+AO357+AO361+AO363</f>
        <v>0</v>
      </c>
      <c r="AP305" s="401"/>
      <c r="AQ305" s="402">
        <f>AQ306+AQ310+AQ312+AQ318+AQ320+AQ323+AQ327+AQ329+AQ333+AQ337+AQ340+AQ346+AQ350+AQ353+AQ355+AQ357+AQ361+AQ363</f>
        <v>0</v>
      </c>
      <c r="AR305" s="401"/>
      <c r="AS305" s="402">
        <f>AS306+AS310+AS312+AS318+AS320+AS323+AS327+AS329+AS333+AS337+AS340+AS346+AS350+AS353+AS355+AS357+AS361+AS363</f>
        <v>241188.12000000002</v>
      </c>
      <c r="AT305" s="401"/>
      <c r="AU305" s="402">
        <f>AU306+AU310+AU312+AU318+AU320+AU323+AU327+AU329+AU333+AU337+AU340+AU346+AU350+AU353+AU355+AU357+AU361+AU363</f>
        <v>61910.528000000006</v>
      </c>
      <c r="AV305" s="475">
        <f>AU305/I305</f>
        <v>0.20425867287762578</v>
      </c>
    </row>
    <row r="306" spans="1:52" s="7" customFormat="1" ht="52.2" hidden="1" customHeight="1" x14ac:dyDescent="0.2">
      <c r="A306"/>
      <c r="B306" s="425" t="s">
        <v>518</v>
      </c>
      <c r="C306" s="192" t="s">
        <v>80</v>
      </c>
      <c r="D306" s="193" t="s">
        <v>519</v>
      </c>
      <c r="E306" s="194" t="s">
        <v>520</v>
      </c>
      <c r="F306" s="195" t="s">
        <v>220</v>
      </c>
      <c r="G306" s="196">
        <v>41.8</v>
      </c>
      <c r="H306" s="197">
        <v>118</v>
      </c>
      <c r="I306" s="426">
        <f>ROUND(H306*G306,2)</f>
        <v>4932.3999999999996</v>
      </c>
      <c r="J306" s="409"/>
      <c r="K306" s="410">
        <f>ROUND(J306*$H306,2)</f>
        <v>0</v>
      </c>
      <c r="L306" s="409"/>
      <c r="M306" s="410">
        <f>ROUND(L306*$H306,2)</f>
        <v>0</v>
      </c>
      <c r="N306" s="409"/>
      <c r="O306" s="410">
        <f>ROUND(N306*$H306,2)</f>
        <v>0</v>
      </c>
      <c r="P306" s="409"/>
      <c r="Q306" s="410">
        <f>ROUND(P306*$H306,2)</f>
        <v>0</v>
      </c>
      <c r="R306" s="409"/>
      <c r="S306" s="410">
        <f>ROUND(R306*$H306,2)</f>
        <v>0</v>
      </c>
      <c r="T306" s="409"/>
      <c r="U306" s="410">
        <f>ROUND(T306*$H306,2)</f>
        <v>0</v>
      </c>
      <c r="V306" s="574"/>
      <c r="W306" s="575">
        <f>ROUND(V306*$H306,2)</f>
        <v>0</v>
      </c>
      <c r="X306" s="574"/>
      <c r="Y306" s="575">
        <f>ROUND(X306*$H306,2)</f>
        <v>0</v>
      </c>
      <c r="Z306" s="574"/>
      <c r="AA306" s="575">
        <f>ROUND(Z306*$H306,2)</f>
        <v>0</v>
      </c>
      <c r="AB306" s="409"/>
      <c r="AC306" s="410">
        <f>ROUND(AB306*$H306,2)</f>
        <v>0</v>
      </c>
      <c r="AD306" s="409"/>
      <c r="AE306" s="410">
        <f>ROUND(AD306*$H306,2)</f>
        <v>0</v>
      </c>
      <c r="AF306" s="409"/>
      <c r="AG306" s="410">
        <f>ROUND(AF306*$H306,2)</f>
        <v>0</v>
      </c>
      <c r="AH306" s="409"/>
      <c r="AI306" s="410">
        <f>ROUND(AH306*$H306,2)</f>
        <v>0</v>
      </c>
      <c r="AJ306" s="409"/>
      <c r="AK306" s="410">
        <f>ROUND(AJ306*$H306,2)</f>
        <v>0</v>
      </c>
      <c r="AL306" s="409"/>
      <c r="AM306" s="410">
        <f>ROUND(AL306*$H306,2)</f>
        <v>0</v>
      </c>
      <c r="AN306" s="409"/>
      <c r="AO306" s="410">
        <f>ROUND(AN306*$H306,2)</f>
        <v>0</v>
      </c>
      <c r="AP306" s="409"/>
      <c r="AQ306" s="410">
        <f>ROUND(AP306*$H306,2)</f>
        <v>0</v>
      </c>
      <c r="AR306" s="409">
        <f>SUM(J306,L306,N306,P306,R306,T306,V306,X306,Z306,AB306,AD306,AF306,AH306,AJ306,AL306,AN306,AP306)</f>
        <v>0</v>
      </c>
      <c r="AS306" s="410">
        <f>AR306*$H306</f>
        <v>0</v>
      </c>
      <c r="AT306" s="409">
        <f>$G306-AR306</f>
        <v>41.8</v>
      </c>
      <c r="AU306" s="410">
        <f>AT306*$H306</f>
        <v>4932.3999999999996</v>
      </c>
      <c r="AV306" s="478">
        <f>AU306/I306</f>
        <v>1</v>
      </c>
    </row>
    <row r="307" spans="1:52" s="10" customFormat="1" ht="52.2" hidden="1" customHeight="1" x14ac:dyDescent="0.2">
      <c r="A307"/>
      <c r="B307" s="427"/>
      <c r="C307" s="250" t="s">
        <v>86</v>
      </c>
      <c r="D307" s="23"/>
      <c r="E307" s="251" t="s">
        <v>522</v>
      </c>
      <c r="F307" s="23"/>
      <c r="G307" s="23"/>
      <c r="H307" s="230"/>
      <c r="I307" s="420"/>
      <c r="J307" s="405"/>
      <c r="K307" s="406"/>
      <c r="L307" s="405"/>
      <c r="M307" s="406"/>
      <c r="N307" s="405"/>
      <c r="O307" s="406"/>
      <c r="P307" s="405"/>
      <c r="Q307" s="406"/>
      <c r="R307" s="405"/>
      <c r="S307" s="406"/>
      <c r="T307" s="405"/>
      <c r="U307" s="406"/>
      <c r="V307" s="570"/>
      <c r="W307" s="571"/>
      <c r="X307" s="570"/>
      <c r="Y307" s="571"/>
      <c r="Z307" s="570"/>
      <c r="AA307" s="571"/>
      <c r="AB307" s="405"/>
      <c r="AC307" s="406"/>
      <c r="AD307" s="405"/>
      <c r="AE307" s="406"/>
      <c r="AF307" s="405"/>
      <c r="AG307" s="406"/>
      <c r="AH307" s="405"/>
      <c r="AI307" s="406"/>
      <c r="AJ307" s="405"/>
      <c r="AK307" s="406"/>
      <c r="AL307" s="405"/>
      <c r="AM307" s="406"/>
      <c r="AN307" s="405"/>
      <c r="AO307" s="406"/>
      <c r="AP307" s="405"/>
      <c r="AQ307" s="406"/>
      <c r="AR307" s="405"/>
      <c r="AS307" s="406"/>
      <c r="AT307" s="405"/>
      <c r="AU307" s="406"/>
      <c r="AV307" s="476"/>
    </row>
    <row r="308" spans="1:52" s="1" customFormat="1" ht="52.2" hidden="1" customHeight="1" x14ac:dyDescent="0.2">
      <c r="A308"/>
      <c r="B308" s="430"/>
      <c r="C308" s="250" t="s">
        <v>88</v>
      </c>
      <c r="D308" s="259" t="s">
        <v>5</v>
      </c>
      <c r="E308" s="260" t="s">
        <v>509</v>
      </c>
      <c r="F308" s="67"/>
      <c r="G308" s="259" t="s">
        <v>5</v>
      </c>
      <c r="H308" s="261"/>
      <c r="I308" s="431"/>
      <c r="J308" s="411"/>
      <c r="K308" s="412"/>
      <c r="L308" s="411"/>
      <c r="M308" s="412"/>
      <c r="N308" s="411"/>
      <c r="O308" s="412"/>
      <c r="P308" s="411"/>
      <c r="Q308" s="412"/>
      <c r="R308" s="411"/>
      <c r="S308" s="412"/>
      <c r="T308" s="411"/>
      <c r="U308" s="412"/>
      <c r="V308" s="576"/>
      <c r="W308" s="577"/>
      <c r="X308" s="576"/>
      <c r="Y308" s="577"/>
      <c r="Z308" s="576"/>
      <c r="AA308" s="577"/>
      <c r="AB308" s="411"/>
      <c r="AC308" s="412"/>
      <c r="AD308" s="411"/>
      <c r="AE308" s="412"/>
      <c r="AF308" s="411"/>
      <c r="AG308" s="412"/>
      <c r="AH308" s="411"/>
      <c r="AI308" s="412"/>
      <c r="AJ308" s="411"/>
      <c r="AK308" s="412"/>
      <c r="AL308" s="411"/>
      <c r="AM308" s="412"/>
      <c r="AN308" s="411"/>
      <c r="AO308" s="412"/>
      <c r="AP308" s="411"/>
      <c r="AQ308" s="412"/>
      <c r="AR308" s="411"/>
      <c r="AS308" s="412"/>
      <c r="AT308" s="411"/>
      <c r="AU308" s="412"/>
      <c r="AV308" s="479"/>
      <c r="AW308" s="4"/>
      <c r="AX308" s="4"/>
      <c r="AY308" s="4"/>
      <c r="AZ308" s="4"/>
    </row>
    <row r="309" spans="1:52" s="7" customFormat="1" ht="52.2" hidden="1" customHeight="1" x14ac:dyDescent="0.2">
      <c r="A309"/>
      <c r="B309" s="428"/>
      <c r="C309" s="250" t="s">
        <v>88</v>
      </c>
      <c r="D309" s="253" t="s">
        <v>5</v>
      </c>
      <c r="E309" s="254" t="s">
        <v>523</v>
      </c>
      <c r="F309" s="63"/>
      <c r="G309" s="255">
        <v>41.8</v>
      </c>
      <c r="H309" s="256"/>
      <c r="I309" s="429"/>
      <c r="J309" s="407"/>
      <c r="K309" s="408"/>
      <c r="L309" s="407"/>
      <c r="M309" s="408"/>
      <c r="N309" s="407"/>
      <c r="O309" s="408"/>
      <c r="P309" s="407"/>
      <c r="Q309" s="408"/>
      <c r="R309" s="407"/>
      <c r="S309" s="408"/>
      <c r="T309" s="407"/>
      <c r="U309" s="408"/>
      <c r="V309" s="572"/>
      <c r="W309" s="573"/>
      <c r="X309" s="572"/>
      <c r="Y309" s="573"/>
      <c r="Z309" s="572"/>
      <c r="AA309" s="573"/>
      <c r="AB309" s="407"/>
      <c r="AC309" s="408"/>
      <c r="AD309" s="407"/>
      <c r="AE309" s="408"/>
      <c r="AF309" s="407"/>
      <c r="AG309" s="408"/>
      <c r="AH309" s="407"/>
      <c r="AI309" s="408"/>
      <c r="AJ309" s="407"/>
      <c r="AK309" s="408"/>
      <c r="AL309" s="407"/>
      <c r="AM309" s="408"/>
      <c r="AN309" s="407"/>
      <c r="AO309" s="408"/>
      <c r="AP309" s="407"/>
      <c r="AQ309" s="408"/>
      <c r="AR309" s="407"/>
      <c r="AS309" s="408"/>
      <c r="AT309" s="407"/>
      <c r="AU309" s="408"/>
      <c r="AV309" s="477"/>
    </row>
    <row r="310" spans="1:52" s="1" customFormat="1" ht="52.2" hidden="1" customHeight="1" x14ac:dyDescent="0.2">
      <c r="A310"/>
      <c r="B310" s="437" t="s">
        <v>524</v>
      </c>
      <c r="C310" s="198" t="s">
        <v>231</v>
      </c>
      <c r="D310" s="199" t="s">
        <v>525</v>
      </c>
      <c r="E310" s="200" t="s">
        <v>526</v>
      </c>
      <c r="F310" s="201" t="s">
        <v>234</v>
      </c>
      <c r="G310" s="202">
        <v>42</v>
      </c>
      <c r="H310" s="203">
        <v>103</v>
      </c>
      <c r="I310" s="438">
        <f>ROUND(H310*G310,2)</f>
        <v>4326</v>
      </c>
      <c r="J310" s="409"/>
      <c r="K310" s="410">
        <f>ROUND(J310*$H310,2)</f>
        <v>0</v>
      </c>
      <c r="L310" s="409"/>
      <c r="M310" s="410">
        <f>ROUND(L310*$H310,2)</f>
        <v>0</v>
      </c>
      <c r="N310" s="409"/>
      <c r="O310" s="410">
        <f>ROUND(N310*$H310,2)</f>
        <v>0</v>
      </c>
      <c r="P310" s="409"/>
      <c r="Q310" s="410">
        <f>ROUND(P310*$H310,2)</f>
        <v>0</v>
      </c>
      <c r="R310" s="409"/>
      <c r="S310" s="410">
        <f>ROUND(R310*$H310,2)</f>
        <v>0</v>
      </c>
      <c r="T310" s="409"/>
      <c r="U310" s="410">
        <f>ROUND(T310*$H310,2)</f>
        <v>0</v>
      </c>
      <c r="V310" s="574"/>
      <c r="W310" s="575">
        <f>ROUND(V310*$H310,2)</f>
        <v>0</v>
      </c>
      <c r="X310" s="574"/>
      <c r="Y310" s="575">
        <f>ROUND(X310*$H310,2)</f>
        <v>0</v>
      </c>
      <c r="Z310" s="574"/>
      <c r="AA310" s="575">
        <f>ROUND(Z310*$H310,2)</f>
        <v>0</v>
      </c>
      <c r="AB310" s="409"/>
      <c r="AC310" s="410">
        <f>ROUND(AB310*$H310,2)</f>
        <v>0</v>
      </c>
      <c r="AD310" s="409"/>
      <c r="AE310" s="410">
        <f>ROUND(AD310*$H310,2)</f>
        <v>0</v>
      </c>
      <c r="AF310" s="409"/>
      <c r="AG310" s="410">
        <f>ROUND(AF310*$H310,2)</f>
        <v>0</v>
      </c>
      <c r="AH310" s="409"/>
      <c r="AI310" s="410">
        <f>ROUND(AH310*$H310,2)</f>
        <v>0</v>
      </c>
      <c r="AJ310" s="409"/>
      <c r="AK310" s="410">
        <f>ROUND(AJ310*$H310,2)</f>
        <v>0</v>
      </c>
      <c r="AL310" s="409"/>
      <c r="AM310" s="410">
        <f>ROUND(AL310*$H310,2)</f>
        <v>0</v>
      </c>
      <c r="AN310" s="409"/>
      <c r="AO310" s="410">
        <f>ROUND(AN310*$H310,2)</f>
        <v>0</v>
      </c>
      <c r="AP310" s="409"/>
      <c r="AQ310" s="410">
        <f>ROUND(AP310*$H310,2)</f>
        <v>0</v>
      </c>
      <c r="AR310" s="409">
        <f>SUM(J310,L310,N310,P310,R310,T310,V310,X310,Z310,AB310,AD310,AF310,AH310,AJ310,AL310,AN310,AP310)</f>
        <v>0</v>
      </c>
      <c r="AS310" s="410">
        <f>AR310*$H310</f>
        <v>0</v>
      </c>
      <c r="AT310" s="409">
        <f>$G310-AR310</f>
        <v>42</v>
      </c>
      <c r="AU310" s="410">
        <f>AT310*$H310</f>
        <v>4326</v>
      </c>
      <c r="AV310" s="478">
        <f>AU310/I310</f>
        <v>1</v>
      </c>
      <c r="AW310" s="4"/>
      <c r="AX310" s="4"/>
      <c r="AY310" s="4"/>
      <c r="AZ310" s="4"/>
    </row>
    <row r="311" spans="1:52" s="8" customFormat="1" ht="52.2" hidden="1" customHeight="1" x14ac:dyDescent="0.2">
      <c r="A311"/>
      <c r="B311" s="428"/>
      <c r="C311" s="250" t="s">
        <v>88</v>
      </c>
      <c r="D311" s="253" t="s">
        <v>5</v>
      </c>
      <c r="E311" s="254" t="s">
        <v>528</v>
      </c>
      <c r="F311" s="63"/>
      <c r="G311" s="255">
        <v>42</v>
      </c>
      <c r="H311" s="256"/>
      <c r="I311" s="429"/>
      <c r="J311" s="407"/>
      <c r="K311" s="408"/>
      <c r="L311" s="407"/>
      <c r="M311" s="408"/>
      <c r="N311" s="407"/>
      <c r="O311" s="408"/>
      <c r="P311" s="407"/>
      <c r="Q311" s="408"/>
      <c r="R311" s="407"/>
      <c r="S311" s="408"/>
      <c r="T311" s="407"/>
      <c r="U311" s="408"/>
      <c r="V311" s="572"/>
      <c r="W311" s="573"/>
      <c r="X311" s="572"/>
      <c r="Y311" s="573"/>
      <c r="Z311" s="572"/>
      <c r="AA311" s="573"/>
      <c r="AB311" s="407"/>
      <c r="AC311" s="408"/>
      <c r="AD311" s="407"/>
      <c r="AE311" s="408"/>
      <c r="AF311" s="407"/>
      <c r="AG311" s="408"/>
      <c r="AH311" s="407"/>
      <c r="AI311" s="408"/>
      <c r="AJ311" s="407"/>
      <c r="AK311" s="408"/>
      <c r="AL311" s="407"/>
      <c r="AM311" s="408"/>
      <c r="AN311" s="407"/>
      <c r="AO311" s="408"/>
      <c r="AP311" s="407"/>
      <c r="AQ311" s="408"/>
      <c r="AR311" s="407"/>
      <c r="AS311" s="408"/>
      <c r="AT311" s="407"/>
      <c r="AU311" s="408"/>
      <c r="AV311" s="477"/>
    </row>
    <row r="312" spans="1:52" s="7" customFormat="1" ht="52.2" hidden="1" customHeight="1" x14ac:dyDescent="0.2">
      <c r="A312"/>
      <c r="B312" s="425" t="s">
        <v>529</v>
      </c>
      <c r="C312" s="192" t="s">
        <v>80</v>
      </c>
      <c r="D312" s="193" t="s">
        <v>530</v>
      </c>
      <c r="E312" s="194" t="s">
        <v>531</v>
      </c>
      <c r="F312" s="195" t="s">
        <v>220</v>
      </c>
      <c r="G312" s="196">
        <v>110.7</v>
      </c>
      <c r="H312" s="197">
        <v>484.4</v>
      </c>
      <c r="I312" s="426">
        <f>ROUND(H312*G312,2)</f>
        <v>53623.08</v>
      </c>
      <c r="J312" s="409"/>
      <c r="K312" s="410">
        <f>ROUND(J312*$H312,2)</f>
        <v>0</v>
      </c>
      <c r="L312" s="409"/>
      <c r="M312" s="410">
        <f>ROUND(L312*$H312,2)</f>
        <v>0</v>
      </c>
      <c r="N312" s="409"/>
      <c r="O312" s="410">
        <f>ROUND(N312*$H312,2)</f>
        <v>0</v>
      </c>
      <c r="P312" s="409"/>
      <c r="Q312" s="410">
        <f>ROUND(P312*$H312,2)</f>
        <v>0</v>
      </c>
      <c r="R312" s="409"/>
      <c r="S312" s="410">
        <f>ROUND(R312*$H312,2)</f>
        <v>0</v>
      </c>
      <c r="T312" s="409"/>
      <c r="U312" s="410">
        <f>ROUND(T312*$H312,2)</f>
        <v>0</v>
      </c>
      <c r="V312" s="574"/>
      <c r="W312" s="575">
        <f>ROUND(V312*$H312,2)</f>
        <v>0</v>
      </c>
      <c r="X312" s="574"/>
      <c r="Y312" s="575">
        <f>ROUND(X312*$H312,2)</f>
        <v>0</v>
      </c>
      <c r="Z312" s="574">
        <v>110.7</v>
      </c>
      <c r="AA312" s="575">
        <f>ROUND(Z312*$H312,2)</f>
        <v>53623.08</v>
      </c>
      <c r="AB312" s="409"/>
      <c r="AC312" s="410">
        <f>ROUND(AB312*$H312,2)</f>
        <v>0</v>
      </c>
      <c r="AD312" s="409"/>
      <c r="AE312" s="410">
        <f>ROUND(AD312*$H312,2)</f>
        <v>0</v>
      </c>
      <c r="AF312" s="409"/>
      <c r="AG312" s="410">
        <f>ROUND(AF312*$H312,2)</f>
        <v>0</v>
      </c>
      <c r="AH312" s="409"/>
      <c r="AI312" s="410">
        <f>ROUND(AH312*$H312,2)</f>
        <v>0</v>
      </c>
      <c r="AJ312" s="409"/>
      <c r="AK312" s="410">
        <f>ROUND(AJ312*$H312,2)</f>
        <v>0</v>
      </c>
      <c r="AL312" s="409"/>
      <c r="AM312" s="410">
        <f>ROUND(AL312*$H312,2)</f>
        <v>0</v>
      </c>
      <c r="AN312" s="409"/>
      <c r="AO312" s="410">
        <f>ROUND(AN312*$H312,2)</f>
        <v>0</v>
      </c>
      <c r="AP312" s="409"/>
      <c r="AQ312" s="410">
        <f>ROUND(AP312*$H312,2)</f>
        <v>0</v>
      </c>
      <c r="AR312" s="409">
        <f>SUM(J312,L312,N312,P312,R312,T312,V312,X312,Z312,AB312,AD312,AF312,AH312,AJ312,AL312,AN312,AP312)</f>
        <v>110.7</v>
      </c>
      <c r="AS312" s="410">
        <f>AR312*$H312</f>
        <v>53623.08</v>
      </c>
      <c r="AT312" s="409">
        <f>$G312-AR312</f>
        <v>0</v>
      </c>
      <c r="AU312" s="410">
        <f>AT312*$H312</f>
        <v>0</v>
      </c>
      <c r="AV312" s="478">
        <f>AU312/I312</f>
        <v>0</v>
      </c>
    </row>
    <row r="313" spans="1:52" s="1" customFormat="1" ht="52.2" hidden="1" customHeight="1" x14ac:dyDescent="0.2">
      <c r="A313"/>
      <c r="B313" s="427"/>
      <c r="C313" s="250" t="s">
        <v>86</v>
      </c>
      <c r="D313" s="23"/>
      <c r="E313" s="251" t="s">
        <v>533</v>
      </c>
      <c r="F313" s="23"/>
      <c r="G313" s="23"/>
      <c r="H313" s="230"/>
      <c r="I313" s="420"/>
      <c r="J313" s="405"/>
      <c r="K313" s="406"/>
      <c r="L313" s="405"/>
      <c r="M313" s="406"/>
      <c r="N313" s="405"/>
      <c r="O313" s="406"/>
      <c r="P313" s="405"/>
      <c r="Q313" s="406"/>
      <c r="R313" s="405"/>
      <c r="S313" s="406"/>
      <c r="T313" s="405"/>
      <c r="U313" s="406"/>
      <c r="V313" s="570"/>
      <c r="W313" s="571"/>
      <c r="X313" s="570"/>
      <c r="Y313" s="571"/>
      <c r="Z313" s="570"/>
      <c r="AA313" s="571"/>
      <c r="AB313" s="405"/>
      <c r="AC313" s="406"/>
      <c r="AD313" s="405"/>
      <c r="AE313" s="406"/>
      <c r="AF313" s="405"/>
      <c r="AG313" s="406"/>
      <c r="AH313" s="405"/>
      <c r="AI313" s="406"/>
      <c r="AJ313" s="405"/>
      <c r="AK313" s="406"/>
      <c r="AL313" s="405"/>
      <c r="AM313" s="406"/>
      <c r="AN313" s="405"/>
      <c r="AO313" s="406"/>
      <c r="AP313" s="405"/>
      <c r="AQ313" s="406"/>
      <c r="AR313" s="405"/>
      <c r="AS313" s="406"/>
      <c r="AT313" s="405"/>
      <c r="AU313" s="406"/>
      <c r="AV313" s="476"/>
      <c r="AW313" s="4"/>
      <c r="AX313" s="4"/>
      <c r="AY313" s="4"/>
      <c r="AZ313" s="4"/>
    </row>
    <row r="314" spans="1:52" s="1" customFormat="1" ht="52.2" hidden="1" customHeight="1" x14ac:dyDescent="0.2">
      <c r="A314"/>
      <c r="B314" s="430"/>
      <c r="C314" s="250" t="s">
        <v>88</v>
      </c>
      <c r="D314" s="259" t="s">
        <v>5</v>
      </c>
      <c r="E314" s="260" t="s">
        <v>534</v>
      </c>
      <c r="F314" s="67"/>
      <c r="G314" s="259" t="s">
        <v>5</v>
      </c>
      <c r="H314" s="261"/>
      <c r="I314" s="431"/>
      <c r="J314" s="411"/>
      <c r="K314" s="412"/>
      <c r="L314" s="411"/>
      <c r="M314" s="412"/>
      <c r="N314" s="411"/>
      <c r="O314" s="412"/>
      <c r="P314" s="411"/>
      <c r="Q314" s="412"/>
      <c r="R314" s="411"/>
      <c r="S314" s="412"/>
      <c r="T314" s="411"/>
      <c r="U314" s="412"/>
      <c r="V314" s="576"/>
      <c r="W314" s="577"/>
      <c r="X314" s="576"/>
      <c r="Y314" s="577"/>
      <c r="Z314" s="576"/>
      <c r="AA314" s="577"/>
      <c r="AB314" s="411"/>
      <c r="AC314" s="412"/>
      <c r="AD314" s="411"/>
      <c r="AE314" s="412"/>
      <c r="AF314" s="411"/>
      <c r="AG314" s="412"/>
      <c r="AH314" s="411"/>
      <c r="AI314" s="412"/>
      <c r="AJ314" s="411"/>
      <c r="AK314" s="412"/>
      <c r="AL314" s="411"/>
      <c r="AM314" s="412"/>
      <c r="AN314" s="411"/>
      <c r="AO314" s="412"/>
      <c r="AP314" s="411"/>
      <c r="AQ314" s="412"/>
      <c r="AR314" s="411"/>
      <c r="AS314" s="412"/>
      <c r="AT314" s="411"/>
      <c r="AU314" s="412"/>
      <c r="AV314" s="479"/>
    </row>
    <row r="315" spans="1:52" s="8" customFormat="1" ht="52.2" hidden="1" customHeight="1" x14ac:dyDescent="0.2">
      <c r="A315"/>
      <c r="B315" s="428"/>
      <c r="C315" s="250" t="s">
        <v>88</v>
      </c>
      <c r="D315" s="253" t="s">
        <v>5</v>
      </c>
      <c r="E315" s="254" t="s">
        <v>535</v>
      </c>
      <c r="F315" s="63"/>
      <c r="G315" s="255">
        <v>65.7</v>
      </c>
      <c r="H315" s="256"/>
      <c r="I315" s="429"/>
      <c r="J315" s="407"/>
      <c r="K315" s="408"/>
      <c r="L315" s="407"/>
      <c r="M315" s="408"/>
      <c r="N315" s="407"/>
      <c r="O315" s="408"/>
      <c r="P315" s="407"/>
      <c r="Q315" s="408"/>
      <c r="R315" s="407"/>
      <c r="S315" s="408"/>
      <c r="T315" s="407"/>
      <c r="U315" s="408"/>
      <c r="V315" s="572"/>
      <c r="W315" s="573"/>
      <c r="X315" s="572"/>
      <c r="Y315" s="573"/>
      <c r="Z315" s="572"/>
      <c r="AA315" s="573"/>
      <c r="AB315" s="407"/>
      <c r="AC315" s="408"/>
      <c r="AD315" s="407"/>
      <c r="AE315" s="408"/>
      <c r="AF315" s="407"/>
      <c r="AG315" s="408"/>
      <c r="AH315" s="407"/>
      <c r="AI315" s="408"/>
      <c r="AJ315" s="407"/>
      <c r="AK315" s="408"/>
      <c r="AL315" s="407"/>
      <c r="AM315" s="408"/>
      <c r="AN315" s="407"/>
      <c r="AO315" s="408"/>
      <c r="AP315" s="407"/>
      <c r="AQ315" s="408"/>
      <c r="AR315" s="407"/>
      <c r="AS315" s="408"/>
      <c r="AT315" s="407"/>
      <c r="AU315" s="408"/>
      <c r="AV315" s="477"/>
    </row>
    <row r="316" spans="1:52" s="7" customFormat="1" ht="52.2" hidden="1" customHeight="1" x14ac:dyDescent="0.2">
      <c r="A316"/>
      <c r="B316" s="428"/>
      <c r="C316" s="250" t="s">
        <v>88</v>
      </c>
      <c r="D316" s="253" t="s">
        <v>5</v>
      </c>
      <c r="E316" s="254" t="s">
        <v>536</v>
      </c>
      <c r="F316" s="63"/>
      <c r="G316" s="255">
        <v>45</v>
      </c>
      <c r="H316" s="256"/>
      <c r="I316" s="429"/>
      <c r="J316" s="407"/>
      <c r="K316" s="408"/>
      <c r="L316" s="407"/>
      <c r="M316" s="408"/>
      <c r="N316" s="407"/>
      <c r="O316" s="408"/>
      <c r="P316" s="407"/>
      <c r="Q316" s="408"/>
      <c r="R316" s="407"/>
      <c r="S316" s="408"/>
      <c r="T316" s="407"/>
      <c r="U316" s="408"/>
      <c r="V316" s="572"/>
      <c r="W316" s="573"/>
      <c r="X316" s="572"/>
      <c r="Y316" s="573"/>
      <c r="Z316" s="572"/>
      <c r="AA316" s="573"/>
      <c r="AB316" s="407"/>
      <c r="AC316" s="408"/>
      <c r="AD316" s="407"/>
      <c r="AE316" s="408"/>
      <c r="AF316" s="407"/>
      <c r="AG316" s="408"/>
      <c r="AH316" s="407"/>
      <c r="AI316" s="408"/>
      <c r="AJ316" s="407"/>
      <c r="AK316" s="408"/>
      <c r="AL316" s="407"/>
      <c r="AM316" s="408"/>
      <c r="AN316" s="407"/>
      <c r="AO316" s="408"/>
      <c r="AP316" s="407"/>
      <c r="AQ316" s="408"/>
      <c r="AR316" s="407"/>
      <c r="AS316" s="408"/>
      <c r="AT316" s="407"/>
      <c r="AU316" s="408"/>
      <c r="AV316" s="477"/>
    </row>
    <row r="317" spans="1:52" s="1" customFormat="1" ht="52.2" hidden="1" customHeight="1" x14ac:dyDescent="0.2">
      <c r="A317"/>
      <c r="B317" s="434"/>
      <c r="C317" s="250" t="s">
        <v>88</v>
      </c>
      <c r="D317" s="270" t="s">
        <v>5</v>
      </c>
      <c r="E317" s="271" t="s">
        <v>112</v>
      </c>
      <c r="F317" s="75"/>
      <c r="G317" s="272">
        <v>110.7</v>
      </c>
      <c r="H317" s="273"/>
      <c r="I317" s="435"/>
      <c r="J317" s="415"/>
      <c r="K317" s="416"/>
      <c r="L317" s="415"/>
      <c r="M317" s="416"/>
      <c r="N317" s="415"/>
      <c r="O317" s="416"/>
      <c r="P317" s="415"/>
      <c r="Q317" s="416"/>
      <c r="R317" s="415"/>
      <c r="S317" s="416"/>
      <c r="T317" s="415"/>
      <c r="U317" s="416"/>
      <c r="V317" s="580"/>
      <c r="W317" s="581"/>
      <c r="X317" s="580"/>
      <c r="Y317" s="581"/>
      <c r="Z317" s="580"/>
      <c r="AA317" s="581"/>
      <c r="AB317" s="415"/>
      <c r="AC317" s="416"/>
      <c r="AD317" s="415"/>
      <c r="AE317" s="416"/>
      <c r="AF317" s="415"/>
      <c r="AG317" s="416"/>
      <c r="AH317" s="415"/>
      <c r="AI317" s="416"/>
      <c r="AJ317" s="415"/>
      <c r="AK317" s="416"/>
      <c r="AL317" s="415"/>
      <c r="AM317" s="416"/>
      <c r="AN317" s="415"/>
      <c r="AO317" s="416"/>
      <c r="AP317" s="415"/>
      <c r="AQ317" s="416"/>
      <c r="AR317" s="415"/>
      <c r="AS317" s="416"/>
      <c r="AT317" s="415"/>
      <c r="AU317" s="416"/>
      <c r="AV317" s="481"/>
      <c r="AW317" s="4"/>
      <c r="AX317" s="4"/>
      <c r="AY317" s="4"/>
      <c r="AZ317" s="4"/>
    </row>
    <row r="318" spans="1:52" s="7" customFormat="1" ht="52.2" hidden="1" customHeight="1" x14ac:dyDescent="0.2">
      <c r="A318"/>
      <c r="B318" s="437" t="s">
        <v>537</v>
      </c>
      <c r="C318" s="198" t="s">
        <v>231</v>
      </c>
      <c r="D318" s="199" t="s">
        <v>538</v>
      </c>
      <c r="E318" s="200" t="s">
        <v>539</v>
      </c>
      <c r="F318" s="201" t="s">
        <v>540</v>
      </c>
      <c r="G318" s="202">
        <v>797.04</v>
      </c>
      <c r="H318" s="203">
        <v>25.6</v>
      </c>
      <c r="I318" s="438">
        <f>ROUND(H318*G318,2)</f>
        <v>20404.22</v>
      </c>
      <c r="J318" s="409"/>
      <c r="K318" s="410">
        <f>ROUND(J318*$H318,2)</f>
        <v>0</v>
      </c>
      <c r="L318" s="409"/>
      <c r="M318" s="410">
        <f>ROUND(L318*$H318,2)</f>
        <v>0</v>
      </c>
      <c r="N318" s="409"/>
      <c r="O318" s="410">
        <f>ROUND(N318*$H318,2)</f>
        <v>0</v>
      </c>
      <c r="P318" s="409"/>
      <c r="Q318" s="410">
        <f>ROUND(P318*$H318,2)</f>
        <v>0</v>
      </c>
      <c r="R318" s="409"/>
      <c r="S318" s="410">
        <f>ROUND(R318*$H318,2)</f>
        <v>0</v>
      </c>
      <c r="T318" s="409"/>
      <c r="U318" s="410">
        <f>ROUND(T318*$H318,2)</f>
        <v>0</v>
      </c>
      <c r="V318" s="574"/>
      <c r="W318" s="575">
        <f>ROUND(V318*$H318,2)</f>
        <v>0</v>
      </c>
      <c r="X318" s="574"/>
      <c r="Y318" s="575">
        <f>ROUND(X318*$H318,2)</f>
        <v>0</v>
      </c>
      <c r="Z318" s="574">
        <v>797.04</v>
      </c>
      <c r="AA318" s="575">
        <f>ROUND(Z318*$H318,2)</f>
        <v>20404.22</v>
      </c>
      <c r="AB318" s="409"/>
      <c r="AC318" s="410">
        <f>ROUND(AB318*$H318,2)</f>
        <v>0</v>
      </c>
      <c r="AD318" s="409"/>
      <c r="AE318" s="410">
        <f>ROUND(AD318*$H318,2)</f>
        <v>0</v>
      </c>
      <c r="AF318" s="409"/>
      <c r="AG318" s="410">
        <f>ROUND(AF318*$H318,2)</f>
        <v>0</v>
      </c>
      <c r="AH318" s="409"/>
      <c r="AI318" s="410">
        <f>ROUND(AH318*$H318,2)</f>
        <v>0</v>
      </c>
      <c r="AJ318" s="409"/>
      <c r="AK318" s="410">
        <f>ROUND(AJ318*$H318,2)</f>
        <v>0</v>
      </c>
      <c r="AL318" s="409"/>
      <c r="AM318" s="410">
        <f>ROUND(AL318*$H318,2)</f>
        <v>0</v>
      </c>
      <c r="AN318" s="409"/>
      <c r="AO318" s="410">
        <f>ROUND(AN318*$H318,2)</f>
        <v>0</v>
      </c>
      <c r="AP318" s="409"/>
      <c r="AQ318" s="410">
        <f>ROUND(AP318*$H318,2)</f>
        <v>0</v>
      </c>
      <c r="AR318" s="409">
        <f>SUM(J318,L318,N318,P318,R318,T318,V318,X318,Z318,AB318,AD318,AF318,AH318,AJ318,AL318,AN318,AP318)</f>
        <v>797.04</v>
      </c>
      <c r="AS318" s="410">
        <f>AR318*$H318</f>
        <v>20404.224000000002</v>
      </c>
      <c r="AT318" s="409">
        <f>$G318-AR318</f>
        <v>0</v>
      </c>
      <c r="AU318" s="410">
        <f>AT318*$H318</f>
        <v>0</v>
      </c>
      <c r="AV318" s="478">
        <f>AU318/I318</f>
        <v>0</v>
      </c>
    </row>
    <row r="319" spans="1:52" s="1" customFormat="1" ht="52.2" hidden="1" customHeight="1" x14ac:dyDescent="0.2">
      <c r="A319"/>
      <c r="B319" s="428"/>
      <c r="C319" s="250" t="s">
        <v>88</v>
      </c>
      <c r="D319" s="253" t="s">
        <v>5</v>
      </c>
      <c r="E319" s="254" t="s">
        <v>542</v>
      </c>
      <c r="F319" s="63"/>
      <c r="G319" s="255">
        <v>797.04</v>
      </c>
      <c r="H319" s="256"/>
      <c r="I319" s="429"/>
      <c r="J319" s="407"/>
      <c r="K319" s="408"/>
      <c r="L319" s="407"/>
      <c r="M319" s="408"/>
      <c r="N319" s="407"/>
      <c r="O319" s="408"/>
      <c r="P319" s="407"/>
      <c r="Q319" s="408"/>
      <c r="R319" s="407"/>
      <c r="S319" s="408"/>
      <c r="T319" s="407"/>
      <c r="U319" s="408"/>
      <c r="V319" s="572"/>
      <c r="W319" s="573"/>
      <c r="X319" s="572"/>
      <c r="Y319" s="573"/>
      <c r="Z319" s="572"/>
      <c r="AA319" s="573"/>
      <c r="AB319" s="407"/>
      <c r="AC319" s="408"/>
      <c r="AD319" s="407"/>
      <c r="AE319" s="408"/>
      <c r="AF319" s="407"/>
      <c r="AG319" s="408"/>
      <c r="AH319" s="407"/>
      <c r="AI319" s="408"/>
      <c r="AJ319" s="407"/>
      <c r="AK319" s="408"/>
      <c r="AL319" s="407"/>
      <c r="AM319" s="408"/>
      <c r="AN319" s="407"/>
      <c r="AO319" s="408"/>
      <c r="AP319" s="407"/>
      <c r="AQ319" s="408"/>
      <c r="AR319" s="407"/>
      <c r="AS319" s="408"/>
      <c r="AT319" s="407"/>
      <c r="AU319" s="408"/>
      <c r="AV319" s="477"/>
      <c r="AW319" s="4"/>
      <c r="AX319" s="4"/>
      <c r="AY319" s="4"/>
      <c r="AZ319" s="4"/>
    </row>
    <row r="320" spans="1:52" s="1" customFormat="1" ht="52.2" hidden="1" customHeight="1" x14ac:dyDescent="0.2">
      <c r="A320"/>
      <c r="B320" s="425" t="s">
        <v>543</v>
      </c>
      <c r="C320" s="192" t="s">
        <v>80</v>
      </c>
      <c r="D320" s="193" t="s">
        <v>544</v>
      </c>
      <c r="E320" s="194" t="s">
        <v>545</v>
      </c>
      <c r="F320" s="195" t="s">
        <v>220</v>
      </c>
      <c r="G320" s="196">
        <v>110.7</v>
      </c>
      <c r="H320" s="197">
        <v>447.2</v>
      </c>
      <c r="I320" s="426">
        <f>ROUND(H320*G320,2)</f>
        <v>49505.04</v>
      </c>
      <c r="J320" s="409"/>
      <c r="K320" s="410">
        <f>ROUND(J320*$H320,2)</f>
        <v>0</v>
      </c>
      <c r="L320" s="409"/>
      <c r="M320" s="410">
        <f>ROUND(L320*$H320,2)</f>
        <v>0</v>
      </c>
      <c r="N320" s="409"/>
      <c r="O320" s="410">
        <f>ROUND(N320*$H320,2)</f>
        <v>0</v>
      </c>
      <c r="P320" s="409"/>
      <c r="Q320" s="410">
        <f>ROUND(P320*$H320,2)</f>
        <v>0</v>
      </c>
      <c r="R320" s="409"/>
      <c r="S320" s="410">
        <f>ROUND(R320*$H320,2)</f>
        <v>0</v>
      </c>
      <c r="T320" s="409"/>
      <c r="U320" s="410">
        <f>ROUND(T320*$H320,2)</f>
        <v>0</v>
      </c>
      <c r="V320" s="574"/>
      <c r="W320" s="575">
        <f>ROUND(V320*$H320,2)</f>
        <v>0</v>
      </c>
      <c r="X320" s="574"/>
      <c r="Y320" s="575">
        <f>ROUND(X320*$H320,2)</f>
        <v>0</v>
      </c>
      <c r="Z320" s="574">
        <v>110.7</v>
      </c>
      <c r="AA320" s="575">
        <f>ROUND(Z320*$H320,2)</f>
        <v>49505.04</v>
      </c>
      <c r="AB320" s="409"/>
      <c r="AC320" s="410">
        <f>ROUND(AB320*$H320,2)</f>
        <v>0</v>
      </c>
      <c r="AD320" s="409"/>
      <c r="AE320" s="410">
        <f>ROUND(AD320*$H320,2)</f>
        <v>0</v>
      </c>
      <c r="AF320" s="409"/>
      <c r="AG320" s="410">
        <f>ROUND(AF320*$H320,2)</f>
        <v>0</v>
      </c>
      <c r="AH320" s="409"/>
      <c r="AI320" s="410">
        <f>ROUND(AH320*$H320,2)</f>
        <v>0</v>
      </c>
      <c r="AJ320" s="409"/>
      <c r="AK320" s="410">
        <f>ROUND(AJ320*$H320,2)</f>
        <v>0</v>
      </c>
      <c r="AL320" s="409"/>
      <c r="AM320" s="410">
        <f>ROUND(AL320*$H320,2)</f>
        <v>0</v>
      </c>
      <c r="AN320" s="409"/>
      <c r="AO320" s="410">
        <f>ROUND(AN320*$H320,2)</f>
        <v>0</v>
      </c>
      <c r="AP320" s="409"/>
      <c r="AQ320" s="410">
        <f>ROUND(AP320*$H320,2)</f>
        <v>0</v>
      </c>
      <c r="AR320" s="409">
        <f>SUM(J320,L320,N320,P320,R320,T320,V320,X320,Z320,AB320,AD320,AF320,AH320,AJ320,AL320,AN320,AP320)</f>
        <v>110.7</v>
      </c>
      <c r="AS320" s="410">
        <f>AR320*$H320</f>
        <v>49505.04</v>
      </c>
      <c r="AT320" s="409">
        <f>$G320-AR320</f>
        <v>0</v>
      </c>
      <c r="AU320" s="410">
        <f>AT320*$H320</f>
        <v>0</v>
      </c>
      <c r="AV320" s="478">
        <f>AU320/I320</f>
        <v>0</v>
      </c>
    </row>
    <row r="321" spans="1:52" s="8" customFormat="1" ht="52.2" hidden="1" customHeight="1" x14ac:dyDescent="0.2">
      <c r="A321"/>
      <c r="B321" s="430"/>
      <c r="C321" s="250" t="s">
        <v>88</v>
      </c>
      <c r="D321" s="259" t="s">
        <v>5</v>
      </c>
      <c r="E321" s="260" t="s">
        <v>547</v>
      </c>
      <c r="F321" s="67"/>
      <c r="G321" s="259" t="s">
        <v>5</v>
      </c>
      <c r="H321" s="261"/>
      <c r="I321" s="431"/>
      <c r="J321" s="411"/>
      <c r="K321" s="412"/>
      <c r="L321" s="411"/>
      <c r="M321" s="412"/>
      <c r="N321" s="411"/>
      <c r="O321" s="412"/>
      <c r="P321" s="411"/>
      <c r="Q321" s="412"/>
      <c r="R321" s="411"/>
      <c r="S321" s="412"/>
      <c r="T321" s="411"/>
      <c r="U321" s="412"/>
      <c r="V321" s="576"/>
      <c r="W321" s="577"/>
      <c r="X321" s="576"/>
      <c r="Y321" s="577"/>
      <c r="Z321" s="576"/>
      <c r="AA321" s="577"/>
      <c r="AB321" s="411"/>
      <c r="AC321" s="412"/>
      <c r="AD321" s="411"/>
      <c r="AE321" s="412"/>
      <c r="AF321" s="411"/>
      <c r="AG321" s="412"/>
      <c r="AH321" s="411"/>
      <c r="AI321" s="412"/>
      <c r="AJ321" s="411"/>
      <c r="AK321" s="412"/>
      <c r="AL321" s="411"/>
      <c r="AM321" s="412"/>
      <c r="AN321" s="411"/>
      <c r="AO321" s="412"/>
      <c r="AP321" s="411"/>
      <c r="AQ321" s="412"/>
      <c r="AR321" s="411"/>
      <c r="AS321" s="412"/>
      <c r="AT321" s="411"/>
      <c r="AU321" s="412"/>
      <c r="AV321" s="479"/>
    </row>
    <row r="322" spans="1:52" s="7" customFormat="1" ht="52.2" hidden="1" customHeight="1" x14ac:dyDescent="0.2">
      <c r="A322"/>
      <c r="B322" s="428"/>
      <c r="C322" s="250" t="s">
        <v>88</v>
      </c>
      <c r="D322" s="253" t="s">
        <v>5</v>
      </c>
      <c r="E322" s="254" t="s">
        <v>548</v>
      </c>
      <c r="F322" s="63"/>
      <c r="G322" s="255">
        <v>110.7</v>
      </c>
      <c r="H322" s="256"/>
      <c r="I322" s="429"/>
      <c r="J322" s="407"/>
      <c r="K322" s="408"/>
      <c r="L322" s="407"/>
      <c r="M322" s="408"/>
      <c r="N322" s="407"/>
      <c r="O322" s="408"/>
      <c r="P322" s="407"/>
      <c r="Q322" s="408"/>
      <c r="R322" s="407"/>
      <c r="S322" s="408"/>
      <c r="T322" s="407"/>
      <c r="U322" s="408"/>
      <c r="V322" s="572"/>
      <c r="W322" s="573"/>
      <c r="X322" s="572"/>
      <c r="Y322" s="573"/>
      <c r="Z322" s="572"/>
      <c r="AA322" s="573"/>
      <c r="AB322" s="407"/>
      <c r="AC322" s="408"/>
      <c r="AD322" s="407"/>
      <c r="AE322" s="408"/>
      <c r="AF322" s="407"/>
      <c r="AG322" s="408"/>
      <c r="AH322" s="407"/>
      <c r="AI322" s="408"/>
      <c r="AJ322" s="407"/>
      <c r="AK322" s="408"/>
      <c r="AL322" s="407"/>
      <c r="AM322" s="408"/>
      <c r="AN322" s="407"/>
      <c r="AO322" s="408"/>
      <c r="AP322" s="407"/>
      <c r="AQ322" s="408"/>
      <c r="AR322" s="407"/>
      <c r="AS322" s="408"/>
      <c r="AT322" s="407"/>
      <c r="AU322" s="408"/>
      <c r="AV322" s="477"/>
    </row>
    <row r="323" spans="1:52" s="1" customFormat="1" ht="52.2" hidden="1" customHeight="1" x14ac:dyDescent="0.2">
      <c r="A323"/>
      <c r="B323" s="425" t="s">
        <v>549</v>
      </c>
      <c r="C323" s="192" t="s">
        <v>80</v>
      </c>
      <c r="D323" s="193" t="s">
        <v>550</v>
      </c>
      <c r="E323" s="194" t="s">
        <v>551</v>
      </c>
      <c r="F323" s="195" t="s">
        <v>98</v>
      </c>
      <c r="G323" s="196">
        <v>311.02999999999997</v>
      </c>
      <c r="H323" s="197">
        <v>34.200000000000003</v>
      </c>
      <c r="I323" s="426">
        <f>ROUND(H323*G323,2)</f>
        <v>10637.23</v>
      </c>
      <c r="J323" s="409"/>
      <c r="K323" s="410">
        <f>ROUND(J323*$H323,2)</f>
        <v>0</v>
      </c>
      <c r="L323" s="409"/>
      <c r="M323" s="410">
        <f>ROUND(L323*$H323,2)</f>
        <v>0</v>
      </c>
      <c r="N323" s="409"/>
      <c r="O323" s="410">
        <f>ROUND(N323*$H323,2)</f>
        <v>0</v>
      </c>
      <c r="P323" s="409"/>
      <c r="Q323" s="410">
        <f>ROUND(P323*$H323,2)</f>
        <v>0</v>
      </c>
      <c r="R323" s="409"/>
      <c r="S323" s="410">
        <f>ROUND(R323*$H323,2)</f>
        <v>0</v>
      </c>
      <c r="T323" s="409"/>
      <c r="U323" s="410">
        <f>ROUND(T323*$H323,2)</f>
        <v>0</v>
      </c>
      <c r="V323" s="574"/>
      <c r="W323" s="575">
        <f>ROUND(V323*$H323,2)</f>
        <v>0</v>
      </c>
      <c r="X323" s="574"/>
      <c r="Y323" s="575">
        <f>ROUND(X323*$H323,2)</f>
        <v>0</v>
      </c>
      <c r="Z323" s="574"/>
      <c r="AA323" s="575">
        <f>ROUND(Z323*$H323,2)</f>
        <v>0</v>
      </c>
      <c r="AB323" s="409">
        <f>G323</f>
        <v>311.02999999999997</v>
      </c>
      <c r="AC323" s="410">
        <f>ROUND(AB323*$H323,2)</f>
        <v>10637.23</v>
      </c>
      <c r="AD323" s="409"/>
      <c r="AE323" s="410">
        <f>ROUND(AD323*$H323,2)</f>
        <v>0</v>
      </c>
      <c r="AF323" s="409"/>
      <c r="AG323" s="410">
        <f>ROUND(AF323*$H323,2)</f>
        <v>0</v>
      </c>
      <c r="AH323" s="409"/>
      <c r="AI323" s="410">
        <f>ROUND(AH323*$H323,2)</f>
        <v>0</v>
      </c>
      <c r="AJ323" s="409"/>
      <c r="AK323" s="410">
        <f>ROUND(AJ323*$H323,2)</f>
        <v>0</v>
      </c>
      <c r="AL323" s="409"/>
      <c r="AM323" s="410">
        <f>ROUND(AL323*$H323,2)</f>
        <v>0</v>
      </c>
      <c r="AN323" s="409"/>
      <c r="AO323" s="410">
        <f>ROUND(AN323*$H323,2)</f>
        <v>0</v>
      </c>
      <c r="AP323" s="409"/>
      <c r="AQ323" s="410">
        <f>ROUND(AP323*$H323,2)</f>
        <v>0</v>
      </c>
      <c r="AR323" s="409">
        <f>SUM(J323,L323,N323,P323,R323,T323,V323,X323,Z323,AB323,AD323,AF323,AH323,AJ323,AL323,AN323,AP323)</f>
        <v>311.02999999999997</v>
      </c>
      <c r="AS323" s="410">
        <f>AR323*$H323</f>
        <v>10637.226000000001</v>
      </c>
      <c r="AT323" s="409">
        <f>$G323-AR323</f>
        <v>0</v>
      </c>
      <c r="AU323" s="410">
        <f>AT323*$H323</f>
        <v>0</v>
      </c>
      <c r="AV323" s="478">
        <f>AU323/I323</f>
        <v>0</v>
      </c>
      <c r="AW323" s="4"/>
      <c r="AX323" s="4"/>
      <c r="AY323" s="4"/>
      <c r="AZ323" s="4"/>
    </row>
    <row r="324" spans="1:52" s="1" customFormat="1" ht="52.2" hidden="1" customHeight="1" x14ac:dyDescent="0.2">
      <c r="A324"/>
      <c r="B324" s="427"/>
      <c r="C324" s="250" t="s">
        <v>86</v>
      </c>
      <c r="D324" s="23"/>
      <c r="E324" s="251" t="s">
        <v>553</v>
      </c>
      <c r="F324" s="23"/>
      <c r="G324" s="23"/>
      <c r="H324" s="230"/>
      <c r="I324" s="420"/>
      <c r="J324" s="405"/>
      <c r="K324" s="406"/>
      <c r="L324" s="405"/>
      <c r="M324" s="406"/>
      <c r="N324" s="405"/>
      <c r="O324" s="406"/>
      <c r="P324" s="405"/>
      <c r="Q324" s="406"/>
      <c r="R324" s="405"/>
      <c r="S324" s="406"/>
      <c r="T324" s="405"/>
      <c r="U324" s="406"/>
      <c r="V324" s="570"/>
      <c r="W324" s="571"/>
      <c r="X324" s="570"/>
      <c r="Y324" s="571"/>
      <c r="Z324" s="570"/>
      <c r="AA324" s="571"/>
      <c r="AB324" s="405"/>
      <c r="AC324" s="406"/>
      <c r="AD324" s="405"/>
      <c r="AE324" s="406"/>
      <c r="AF324" s="405"/>
      <c r="AG324" s="406"/>
      <c r="AH324" s="405"/>
      <c r="AI324" s="406"/>
      <c r="AJ324" s="405"/>
      <c r="AK324" s="406"/>
      <c r="AL324" s="405"/>
      <c r="AM324" s="406"/>
      <c r="AN324" s="405"/>
      <c r="AO324" s="406"/>
      <c r="AP324" s="405"/>
      <c r="AQ324" s="406"/>
      <c r="AR324" s="405"/>
      <c r="AS324" s="406"/>
      <c r="AT324" s="405"/>
      <c r="AU324" s="406"/>
      <c r="AV324" s="476"/>
    </row>
    <row r="325" spans="1:52" s="8" customFormat="1" ht="52.2" hidden="1" customHeight="1" x14ac:dyDescent="0.2">
      <c r="A325"/>
      <c r="B325" s="430"/>
      <c r="C325" s="250" t="s">
        <v>88</v>
      </c>
      <c r="D325" s="259" t="s">
        <v>5</v>
      </c>
      <c r="E325" s="260" t="s">
        <v>254</v>
      </c>
      <c r="F325" s="67"/>
      <c r="G325" s="259" t="s">
        <v>5</v>
      </c>
      <c r="H325" s="261"/>
      <c r="I325" s="431"/>
      <c r="J325" s="411"/>
      <c r="K325" s="412"/>
      <c r="L325" s="411"/>
      <c r="M325" s="412"/>
      <c r="N325" s="411"/>
      <c r="O325" s="412"/>
      <c r="P325" s="411"/>
      <c r="Q325" s="412"/>
      <c r="R325" s="411"/>
      <c r="S325" s="412"/>
      <c r="T325" s="411"/>
      <c r="U325" s="412"/>
      <c r="V325" s="576"/>
      <c r="W325" s="577"/>
      <c r="X325" s="576"/>
      <c r="Y325" s="577"/>
      <c r="Z325" s="576"/>
      <c r="AA325" s="577"/>
      <c r="AB325" s="411"/>
      <c r="AC325" s="412"/>
      <c r="AD325" s="411"/>
      <c r="AE325" s="412"/>
      <c r="AF325" s="411"/>
      <c r="AG325" s="412"/>
      <c r="AH325" s="411"/>
      <c r="AI325" s="412"/>
      <c r="AJ325" s="411"/>
      <c r="AK325" s="412"/>
      <c r="AL325" s="411"/>
      <c r="AM325" s="412"/>
      <c r="AN325" s="411"/>
      <c r="AO325" s="412"/>
      <c r="AP325" s="411"/>
      <c r="AQ325" s="412"/>
      <c r="AR325" s="411"/>
      <c r="AS325" s="412"/>
      <c r="AT325" s="411"/>
      <c r="AU325" s="412"/>
      <c r="AV325" s="479"/>
    </row>
    <row r="326" spans="1:52" s="7" customFormat="1" ht="52.2" hidden="1" customHeight="1" x14ac:dyDescent="0.2">
      <c r="A326"/>
      <c r="B326" s="428"/>
      <c r="C326" s="250" t="s">
        <v>88</v>
      </c>
      <c r="D326" s="253" t="s">
        <v>5</v>
      </c>
      <c r="E326" s="254" t="s">
        <v>554</v>
      </c>
      <c r="F326" s="63"/>
      <c r="G326" s="255">
        <v>311.02999999999997</v>
      </c>
      <c r="H326" s="256"/>
      <c r="I326" s="429"/>
      <c r="J326" s="407"/>
      <c r="K326" s="408"/>
      <c r="L326" s="407"/>
      <c r="M326" s="408"/>
      <c r="N326" s="407"/>
      <c r="O326" s="408"/>
      <c r="P326" s="407"/>
      <c r="Q326" s="408"/>
      <c r="R326" s="407"/>
      <c r="S326" s="408"/>
      <c r="T326" s="407"/>
      <c r="U326" s="408"/>
      <c r="V326" s="572"/>
      <c r="W326" s="573"/>
      <c r="X326" s="572"/>
      <c r="Y326" s="573"/>
      <c r="Z326" s="572"/>
      <c r="AA326" s="573"/>
      <c r="AB326" s="407"/>
      <c r="AC326" s="408"/>
      <c r="AD326" s="407"/>
      <c r="AE326" s="408"/>
      <c r="AF326" s="407"/>
      <c r="AG326" s="408"/>
      <c r="AH326" s="407"/>
      <c r="AI326" s="408"/>
      <c r="AJ326" s="407"/>
      <c r="AK326" s="408"/>
      <c r="AL326" s="407"/>
      <c r="AM326" s="408"/>
      <c r="AN326" s="407"/>
      <c r="AO326" s="408"/>
      <c r="AP326" s="407"/>
      <c r="AQ326" s="408"/>
      <c r="AR326" s="407"/>
      <c r="AS326" s="408"/>
      <c r="AT326" s="407"/>
      <c r="AU326" s="408"/>
      <c r="AV326" s="477"/>
    </row>
    <row r="327" spans="1:52" s="1" customFormat="1" ht="52.2" hidden="1" customHeight="1" x14ac:dyDescent="0.2">
      <c r="A327"/>
      <c r="B327" s="437" t="s">
        <v>555</v>
      </c>
      <c r="C327" s="198" t="s">
        <v>231</v>
      </c>
      <c r="D327" s="199" t="s">
        <v>556</v>
      </c>
      <c r="E327" s="200" t="s">
        <v>557</v>
      </c>
      <c r="F327" s="201" t="s">
        <v>98</v>
      </c>
      <c r="G327" s="202">
        <v>311.02999999999997</v>
      </c>
      <c r="H327" s="203">
        <v>15</v>
      </c>
      <c r="I327" s="438">
        <f>ROUND(H327*G327,2)</f>
        <v>4665.45</v>
      </c>
      <c r="J327" s="409"/>
      <c r="K327" s="410">
        <f>ROUND(J327*$H327,2)</f>
        <v>0</v>
      </c>
      <c r="L327" s="409"/>
      <c r="M327" s="410">
        <f>ROUND(L327*$H327,2)</f>
        <v>0</v>
      </c>
      <c r="N327" s="409"/>
      <c r="O327" s="410">
        <f>ROUND(N327*$H327,2)</f>
        <v>0</v>
      </c>
      <c r="P327" s="409"/>
      <c r="Q327" s="410">
        <f>ROUND(P327*$H327,2)</f>
        <v>0</v>
      </c>
      <c r="R327" s="409"/>
      <c r="S327" s="410">
        <f>ROUND(R327*$H327,2)</f>
        <v>0</v>
      </c>
      <c r="T327" s="409"/>
      <c r="U327" s="410">
        <f>ROUND(T327*$H327,2)</f>
        <v>0</v>
      </c>
      <c r="V327" s="574"/>
      <c r="W327" s="575">
        <f>ROUND(V327*$H327,2)</f>
        <v>0</v>
      </c>
      <c r="X327" s="574"/>
      <c r="Y327" s="575">
        <f>ROUND(X327*$H327,2)</f>
        <v>0</v>
      </c>
      <c r="Z327" s="574"/>
      <c r="AA327" s="575">
        <f>ROUND(Z327*$H327,2)</f>
        <v>0</v>
      </c>
      <c r="AB327" s="409">
        <f>G327</f>
        <v>311.02999999999997</v>
      </c>
      <c r="AC327" s="410">
        <f>ROUND(AB327*$H327,2)</f>
        <v>4665.45</v>
      </c>
      <c r="AD327" s="409"/>
      <c r="AE327" s="410">
        <f>ROUND(AD327*$H327,2)</f>
        <v>0</v>
      </c>
      <c r="AF327" s="409"/>
      <c r="AG327" s="410">
        <f>ROUND(AF327*$H327,2)</f>
        <v>0</v>
      </c>
      <c r="AH327" s="409"/>
      <c r="AI327" s="410">
        <f>ROUND(AH327*$H327,2)</f>
        <v>0</v>
      </c>
      <c r="AJ327" s="409"/>
      <c r="AK327" s="410">
        <f>ROUND(AJ327*$H327,2)</f>
        <v>0</v>
      </c>
      <c r="AL327" s="409"/>
      <c r="AM327" s="410">
        <f>ROUND(AL327*$H327,2)</f>
        <v>0</v>
      </c>
      <c r="AN327" s="409"/>
      <c r="AO327" s="410">
        <f>ROUND(AN327*$H327,2)</f>
        <v>0</v>
      </c>
      <c r="AP327" s="409"/>
      <c r="AQ327" s="410">
        <f>ROUND(AP327*$H327,2)</f>
        <v>0</v>
      </c>
      <c r="AR327" s="409">
        <f>SUM(J327,L327,N327,P327,R327,T327,V327,X327,Z327,AB327,AD327,AF327,AH327,AJ327,AL327,AN327,AP327)</f>
        <v>311.02999999999997</v>
      </c>
      <c r="AS327" s="410">
        <f>AR327*$H327</f>
        <v>4665.45</v>
      </c>
      <c r="AT327" s="409">
        <f>$G327-AR327</f>
        <v>0</v>
      </c>
      <c r="AU327" s="410">
        <f>AT327*$H327</f>
        <v>0</v>
      </c>
      <c r="AV327" s="478">
        <f>AU327/I327</f>
        <v>0</v>
      </c>
      <c r="AW327" s="4"/>
      <c r="AX327" s="4"/>
      <c r="AY327" s="4"/>
      <c r="AZ327" s="4"/>
    </row>
    <row r="328" spans="1:52" s="1" customFormat="1" ht="52.2" hidden="1" customHeight="1" x14ac:dyDescent="0.2">
      <c r="A328"/>
      <c r="B328" s="428"/>
      <c r="C328" s="250" t="s">
        <v>88</v>
      </c>
      <c r="D328" s="253" t="s">
        <v>5</v>
      </c>
      <c r="E328" s="254" t="s">
        <v>559</v>
      </c>
      <c r="F328" s="63"/>
      <c r="G328" s="255">
        <v>311.02999999999997</v>
      </c>
      <c r="H328" s="256"/>
      <c r="I328" s="429"/>
      <c r="J328" s="407"/>
      <c r="K328" s="408"/>
      <c r="L328" s="407"/>
      <c r="M328" s="408"/>
      <c r="N328" s="407"/>
      <c r="O328" s="408"/>
      <c r="P328" s="407"/>
      <c r="Q328" s="408"/>
      <c r="R328" s="407"/>
      <c r="S328" s="408"/>
      <c r="T328" s="407"/>
      <c r="U328" s="408"/>
      <c r="V328" s="572"/>
      <c r="W328" s="573"/>
      <c r="X328" s="572"/>
      <c r="Y328" s="573"/>
      <c r="Z328" s="572"/>
      <c r="AA328" s="573"/>
      <c r="AB328" s="407"/>
      <c r="AC328" s="408"/>
      <c r="AD328" s="407"/>
      <c r="AE328" s="408"/>
      <c r="AF328" s="407"/>
      <c r="AG328" s="408"/>
      <c r="AH328" s="407"/>
      <c r="AI328" s="408"/>
      <c r="AJ328" s="407"/>
      <c r="AK328" s="408"/>
      <c r="AL328" s="407"/>
      <c r="AM328" s="408"/>
      <c r="AN328" s="407"/>
      <c r="AO328" s="408"/>
      <c r="AP328" s="407"/>
      <c r="AQ328" s="408"/>
      <c r="AR328" s="407"/>
      <c r="AS328" s="408"/>
      <c r="AT328" s="407"/>
      <c r="AU328" s="408"/>
      <c r="AV328" s="477"/>
    </row>
    <row r="329" spans="1:52" s="7" customFormat="1" ht="52.2" hidden="1" customHeight="1" x14ac:dyDescent="0.2">
      <c r="A329"/>
      <c r="B329" s="425" t="s">
        <v>560</v>
      </c>
      <c r="C329" s="192" t="s">
        <v>80</v>
      </c>
      <c r="D329" s="193" t="s">
        <v>561</v>
      </c>
      <c r="E329" s="194" t="s">
        <v>562</v>
      </c>
      <c r="F329" s="195" t="s">
        <v>133</v>
      </c>
      <c r="G329" s="196">
        <v>228</v>
      </c>
      <c r="H329" s="197">
        <v>38.9</v>
      </c>
      <c r="I329" s="426">
        <f>ROUND(H329*G329,2)</f>
        <v>8869.2000000000007</v>
      </c>
      <c r="J329" s="409"/>
      <c r="K329" s="410">
        <f>ROUND(J329*$H329,2)</f>
        <v>0</v>
      </c>
      <c r="L329" s="409"/>
      <c r="M329" s="410">
        <f>ROUND(L329*$H329,2)</f>
        <v>0</v>
      </c>
      <c r="N329" s="409"/>
      <c r="O329" s="410">
        <f>ROUND(N329*$H329,2)</f>
        <v>0</v>
      </c>
      <c r="P329" s="409"/>
      <c r="Q329" s="410">
        <f>ROUND(P329*$H329,2)</f>
        <v>0</v>
      </c>
      <c r="R329" s="409"/>
      <c r="S329" s="410">
        <f>ROUND(R329*$H329,2)</f>
        <v>0</v>
      </c>
      <c r="T329" s="409"/>
      <c r="U329" s="410">
        <f>ROUND(T329*$H329,2)</f>
        <v>0</v>
      </c>
      <c r="V329" s="574"/>
      <c r="W329" s="575">
        <f>ROUND(V329*$H329,2)</f>
        <v>0</v>
      </c>
      <c r="X329" s="574"/>
      <c r="Y329" s="575">
        <f>ROUND(X329*$H329,2)</f>
        <v>0</v>
      </c>
      <c r="Z329" s="574">
        <v>54</v>
      </c>
      <c r="AA329" s="575">
        <f>ROUND(Z329*$H329,2)</f>
        <v>2100.6</v>
      </c>
      <c r="AB329" s="409">
        <v>0</v>
      </c>
      <c r="AC329" s="410">
        <f>ROUND(AB329*$H329,2)</f>
        <v>0</v>
      </c>
      <c r="AD329" s="409"/>
      <c r="AE329" s="410">
        <f>ROUND(AD329*$H329,2)</f>
        <v>0</v>
      </c>
      <c r="AF329" s="409"/>
      <c r="AG329" s="410">
        <f>ROUND(AF329*$H329,2)</f>
        <v>0</v>
      </c>
      <c r="AH329" s="409"/>
      <c r="AI329" s="410">
        <f>ROUND(AH329*$H329,2)</f>
        <v>0</v>
      </c>
      <c r="AJ329" s="409"/>
      <c r="AK329" s="410">
        <f>ROUND(AJ329*$H329,2)</f>
        <v>0</v>
      </c>
      <c r="AL329" s="409"/>
      <c r="AM329" s="410">
        <f>ROUND(AL329*$H329,2)</f>
        <v>0</v>
      </c>
      <c r="AN329" s="409"/>
      <c r="AO329" s="410">
        <f>ROUND(AN329*$H329,2)</f>
        <v>0</v>
      </c>
      <c r="AP329" s="409"/>
      <c r="AQ329" s="410">
        <f>ROUND(AP329*$H329,2)</f>
        <v>0</v>
      </c>
      <c r="AR329" s="409">
        <f>SUM(J329,L329,N329,P329,R329,T329,V329,X329,Z329,AB329,AD329,AF329,AH329,AJ329,AL329,AN329,AP329)</f>
        <v>54</v>
      </c>
      <c r="AS329" s="410">
        <f>AR329*$H329</f>
        <v>2100.6</v>
      </c>
      <c r="AT329" s="409">
        <f>$G329-AR329</f>
        <v>174</v>
      </c>
      <c r="AU329" s="410">
        <f>AT329*$H329</f>
        <v>6768.5999999999995</v>
      </c>
      <c r="AV329" s="478">
        <f>AU329/I329</f>
        <v>0.76315789473684204</v>
      </c>
    </row>
    <row r="330" spans="1:52" s="1" customFormat="1" ht="52.2" hidden="1" customHeight="1" x14ac:dyDescent="0.2">
      <c r="A330"/>
      <c r="B330" s="427"/>
      <c r="C330" s="250" t="s">
        <v>86</v>
      </c>
      <c r="D330" s="23"/>
      <c r="E330" s="251" t="s">
        <v>564</v>
      </c>
      <c r="F330" s="23"/>
      <c r="G330" s="23"/>
      <c r="H330" s="230"/>
      <c r="I330" s="420"/>
      <c r="J330" s="405"/>
      <c r="K330" s="406"/>
      <c r="L330" s="405"/>
      <c r="M330" s="406"/>
      <c r="N330" s="405"/>
      <c r="O330" s="406"/>
      <c r="P330" s="405"/>
      <c r="Q330" s="406"/>
      <c r="R330" s="405"/>
      <c r="S330" s="406"/>
      <c r="T330" s="405"/>
      <c r="U330" s="406"/>
      <c r="V330" s="570"/>
      <c r="W330" s="571"/>
      <c r="X330" s="570"/>
      <c r="Y330" s="571"/>
      <c r="Z330" s="570"/>
      <c r="AA330" s="571"/>
      <c r="AB330" s="405"/>
      <c r="AC330" s="406"/>
      <c r="AD330" s="405"/>
      <c r="AE330" s="406"/>
      <c r="AF330" s="405"/>
      <c r="AG330" s="406"/>
      <c r="AH330" s="405"/>
      <c r="AI330" s="406"/>
      <c r="AJ330" s="405"/>
      <c r="AK330" s="406"/>
      <c r="AL330" s="405"/>
      <c r="AM330" s="406"/>
      <c r="AN330" s="405"/>
      <c r="AO330" s="406"/>
      <c r="AP330" s="405"/>
      <c r="AQ330" s="406"/>
      <c r="AR330" s="405"/>
      <c r="AS330" s="406"/>
      <c r="AT330" s="405"/>
      <c r="AU330" s="406"/>
      <c r="AV330" s="476"/>
      <c r="AW330" s="4"/>
      <c r="AX330" s="4"/>
      <c r="AY330" s="4"/>
      <c r="AZ330" s="4"/>
    </row>
    <row r="331" spans="1:52" s="1" customFormat="1" ht="52.2" hidden="1" customHeight="1" x14ac:dyDescent="0.2">
      <c r="A331"/>
      <c r="B331" s="430"/>
      <c r="C331" s="250" t="s">
        <v>88</v>
      </c>
      <c r="D331" s="259" t="s">
        <v>5</v>
      </c>
      <c r="E331" s="260" t="s">
        <v>254</v>
      </c>
      <c r="F331" s="67"/>
      <c r="G331" s="259" t="s">
        <v>5</v>
      </c>
      <c r="H331" s="261"/>
      <c r="I331" s="431"/>
      <c r="J331" s="411"/>
      <c r="K331" s="412"/>
      <c r="L331" s="411"/>
      <c r="M331" s="412"/>
      <c r="N331" s="411"/>
      <c r="O331" s="412"/>
      <c r="P331" s="411"/>
      <c r="Q331" s="412"/>
      <c r="R331" s="411"/>
      <c r="S331" s="412"/>
      <c r="T331" s="411"/>
      <c r="U331" s="412"/>
      <c r="V331" s="576"/>
      <c r="W331" s="577"/>
      <c r="X331" s="576"/>
      <c r="Y331" s="577"/>
      <c r="Z331" s="576"/>
      <c r="AA331" s="577"/>
      <c r="AB331" s="411"/>
      <c r="AC331" s="412"/>
      <c r="AD331" s="411"/>
      <c r="AE331" s="412"/>
      <c r="AF331" s="411"/>
      <c r="AG331" s="412"/>
      <c r="AH331" s="411"/>
      <c r="AI331" s="412"/>
      <c r="AJ331" s="411"/>
      <c r="AK331" s="412"/>
      <c r="AL331" s="411"/>
      <c r="AM331" s="412"/>
      <c r="AN331" s="411"/>
      <c r="AO331" s="412"/>
      <c r="AP331" s="411"/>
      <c r="AQ331" s="412"/>
      <c r="AR331" s="411"/>
      <c r="AS331" s="412"/>
      <c r="AT331" s="411"/>
      <c r="AU331" s="412"/>
      <c r="AV331" s="479"/>
    </row>
    <row r="332" spans="1:52" s="8" customFormat="1" ht="52.2" hidden="1" customHeight="1" x14ac:dyDescent="0.2">
      <c r="A332"/>
      <c r="B332" s="428"/>
      <c r="C332" s="250" t="s">
        <v>88</v>
      </c>
      <c r="D332" s="253" t="s">
        <v>5</v>
      </c>
      <c r="E332" s="254" t="s">
        <v>565</v>
      </c>
      <c r="F332" s="63"/>
      <c r="G332" s="255">
        <v>228</v>
      </c>
      <c r="H332" s="256"/>
      <c r="I332" s="429"/>
      <c r="J332" s="407"/>
      <c r="K332" s="408"/>
      <c r="L332" s="407"/>
      <c r="M332" s="408"/>
      <c r="N332" s="407"/>
      <c r="O332" s="408"/>
      <c r="P332" s="407"/>
      <c r="Q332" s="408"/>
      <c r="R332" s="407"/>
      <c r="S332" s="408"/>
      <c r="T332" s="407"/>
      <c r="U332" s="408"/>
      <c r="V332" s="572"/>
      <c r="W332" s="573"/>
      <c r="X332" s="572"/>
      <c r="Y332" s="573"/>
      <c r="Z332" s="572"/>
      <c r="AA332" s="573"/>
      <c r="AB332" s="407"/>
      <c r="AC332" s="408"/>
      <c r="AD332" s="407"/>
      <c r="AE332" s="408"/>
      <c r="AF332" s="407"/>
      <c r="AG332" s="408"/>
      <c r="AH332" s="407"/>
      <c r="AI332" s="408"/>
      <c r="AJ332" s="407"/>
      <c r="AK332" s="408"/>
      <c r="AL332" s="407"/>
      <c r="AM332" s="408"/>
      <c r="AN332" s="407"/>
      <c r="AO332" s="408"/>
      <c r="AP332" s="407"/>
      <c r="AQ332" s="408"/>
      <c r="AR332" s="407"/>
      <c r="AS332" s="408"/>
      <c r="AT332" s="407"/>
      <c r="AU332" s="408"/>
      <c r="AV332" s="477"/>
    </row>
    <row r="333" spans="1:52" s="7" customFormat="1" ht="52.2" hidden="1" customHeight="1" x14ac:dyDescent="0.2">
      <c r="A333"/>
      <c r="B333" s="425" t="s">
        <v>566</v>
      </c>
      <c r="C333" s="192" t="s">
        <v>80</v>
      </c>
      <c r="D333" s="193" t="s">
        <v>567</v>
      </c>
      <c r="E333" s="194" t="s">
        <v>568</v>
      </c>
      <c r="F333" s="195" t="s">
        <v>133</v>
      </c>
      <c r="G333" s="196">
        <v>6840</v>
      </c>
      <c r="H333" s="197" t="s">
        <v>2346</v>
      </c>
      <c r="I333" s="426">
        <f>ROUND(H333*G333,2)</f>
        <v>5472</v>
      </c>
      <c r="J333" s="409"/>
      <c r="K333" s="410">
        <f>ROUND(J333*$H333,2)</f>
        <v>0</v>
      </c>
      <c r="L333" s="409"/>
      <c r="M333" s="410">
        <f>ROUND(L333*$H333,2)</f>
        <v>0</v>
      </c>
      <c r="N333" s="409"/>
      <c r="O333" s="410">
        <f>ROUND(N333*$H333,2)</f>
        <v>0</v>
      </c>
      <c r="P333" s="409"/>
      <c r="Q333" s="410">
        <f>ROUND(P333*$H333,2)</f>
        <v>0</v>
      </c>
      <c r="R333" s="409"/>
      <c r="S333" s="410">
        <f>ROUND(R333*$H333,2)</f>
        <v>0</v>
      </c>
      <c r="T333" s="409"/>
      <c r="U333" s="410">
        <f>ROUND(T333*$H333,2)</f>
        <v>0</v>
      </c>
      <c r="V333" s="574"/>
      <c r="W333" s="575">
        <f>ROUND(V333*$H333,2)</f>
        <v>0</v>
      </c>
      <c r="X333" s="574"/>
      <c r="Y333" s="575">
        <f>ROUND(X333*$H333,2)</f>
        <v>0</v>
      </c>
      <c r="Z333" s="574">
        <v>540</v>
      </c>
      <c r="AA333" s="575">
        <f>ROUND(Z333*$H333,2)</f>
        <v>432</v>
      </c>
      <c r="AB333" s="409">
        <v>0</v>
      </c>
      <c r="AC333" s="410">
        <f>ROUND(AB333*$H333,2)</f>
        <v>0</v>
      </c>
      <c r="AD333" s="409"/>
      <c r="AE333" s="410">
        <f>ROUND(AD333*$H333,2)</f>
        <v>0</v>
      </c>
      <c r="AF333" s="409"/>
      <c r="AG333" s="410">
        <f>ROUND(AF333*$H333,2)</f>
        <v>0</v>
      </c>
      <c r="AH333" s="409"/>
      <c r="AI333" s="410">
        <f>ROUND(AH333*$H333,2)</f>
        <v>0</v>
      </c>
      <c r="AJ333" s="409"/>
      <c r="AK333" s="410">
        <f>ROUND(AJ333*$H333,2)</f>
        <v>0</v>
      </c>
      <c r="AL333" s="409"/>
      <c r="AM333" s="410">
        <f>ROUND(AL333*$H333,2)</f>
        <v>0</v>
      </c>
      <c r="AN333" s="409"/>
      <c r="AO333" s="410">
        <f>ROUND(AN333*$H333,2)</f>
        <v>0</v>
      </c>
      <c r="AP333" s="409"/>
      <c r="AQ333" s="410">
        <f>ROUND(AP333*$H333,2)</f>
        <v>0</v>
      </c>
      <c r="AR333" s="409">
        <f>SUM(J333,L333,N333,P333,R333,T333,V333,X333,Z333,AB333,AD333,AF333,AH333,AJ333,AL333,AN333,AP333)</f>
        <v>540</v>
      </c>
      <c r="AS333" s="410">
        <f>AR333*$H333</f>
        <v>432</v>
      </c>
      <c r="AT333" s="409">
        <f>$G333-AR333</f>
        <v>6300</v>
      </c>
      <c r="AU333" s="410">
        <f>AT333*$H333</f>
        <v>5040</v>
      </c>
      <c r="AV333" s="478">
        <f>AU333/I333</f>
        <v>0.92105263157894735</v>
      </c>
    </row>
    <row r="334" spans="1:52" s="7" customFormat="1" ht="52.2" hidden="1" customHeight="1" x14ac:dyDescent="0.2">
      <c r="A334"/>
      <c r="B334" s="427"/>
      <c r="C334" s="250" t="s">
        <v>86</v>
      </c>
      <c r="D334" s="23"/>
      <c r="E334" s="251" t="s">
        <v>564</v>
      </c>
      <c r="F334" s="23"/>
      <c r="G334" s="23"/>
      <c r="H334" s="230"/>
      <c r="I334" s="420"/>
      <c r="J334" s="405"/>
      <c r="K334" s="406"/>
      <c r="L334" s="405"/>
      <c r="M334" s="406"/>
      <c r="N334" s="405"/>
      <c r="O334" s="406"/>
      <c r="P334" s="405"/>
      <c r="Q334" s="406"/>
      <c r="R334" s="405"/>
      <c r="S334" s="406"/>
      <c r="T334" s="405"/>
      <c r="U334" s="406"/>
      <c r="V334" s="570"/>
      <c r="W334" s="571"/>
      <c r="X334" s="570"/>
      <c r="Y334" s="571"/>
      <c r="Z334" s="570"/>
      <c r="AA334" s="571"/>
      <c r="AB334" s="405"/>
      <c r="AC334" s="406"/>
      <c r="AD334" s="405"/>
      <c r="AE334" s="406"/>
      <c r="AF334" s="405"/>
      <c r="AG334" s="406"/>
      <c r="AH334" s="405"/>
      <c r="AI334" s="406"/>
      <c r="AJ334" s="405"/>
      <c r="AK334" s="406"/>
      <c r="AL334" s="405"/>
      <c r="AM334" s="406"/>
      <c r="AN334" s="405"/>
      <c r="AO334" s="406"/>
      <c r="AP334" s="405"/>
      <c r="AQ334" s="406"/>
      <c r="AR334" s="405"/>
      <c r="AS334" s="406"/>
      <c r="AT334" s="405"/>
      <c r="AU334" s="406"/>
      <c r="AV334" s="476"/>
    </row>
    <row r="335" spans="1:52" s="10" customFormat="1" ht="52.2" hidden="1" customHeight="1" x14ac:dyDescent="0.2">
      <c r="A335"/>
      <c r="B335" s="430"/>
      <c r="C335" s="250" t="s">
        <v>88</v>
      </c>
      <c r="D335" s="259" t="s">
        <v>5</v>
      </c>
      <c r="E335" s="260" t="s">
        <v>570</v>
      </c>
      <c r="F335" s="67"/>
      <c r="G335" s="259" t="s">
        <v>5</v>
      </c>
      <c r="H335" s="261"/>
      <c r="I335" s="431"/>
      <c r="J335" s="411"/>
      <c r="K335" s="412"/>
      <c r="L335" s="411"/>
      <c r="M335" s="412"/>
      <c r="N335" s="411"/>
      <c r="O335" s="412"/>
      <c r="P335" s="411"/>
      <c r="Q335" s="412"/>
      <c r="R335" s="411"/>
      <c r="S335" s="412"/>
      <c r="T335" s="411"/>
      <c r="U335" s="412"/>
      <c r="V335" s="576"/>
      <c r="W335" s="577"/>
      <c r="X335" s="576"/>
      <c r="Y335" s="577"/>
      <c r="Z335" s="576"/>
      <c r="AA335" s="577"/>
      <c r="AB335" s="411"/>
      <c r="AC335" s="412"/>
      <c r="AD335" s="411"/>
      <c r="AE335" s="412"/>
      <c r="AF335" s="411"/>
      <c r="AG335" s="412"/>
      <c r="AH335" s="411"/>
      <c r="AI335" s="412"/>
      <c r="AJ335" s="411"/>
      <c r="AK335" s="412"/>
      <c r="AL335" s="411"/>
      <c r="AM335" s="412"/>
      <c r="AN335" s="411"/>
      <c r="AO335" s="412"/>
      <c r="AP335" s="411"/>
      <c r="AQ335" s="412"/>
      <c r="AR335" s="411"/>
      <c r="AS335" s="412"/>
      <c r="AT335" s="411"/>
      <c r="AU335" s="412"/>
      <c r="AV335" s="479"/>
    </row>
    <row r="336" spans="1:52" s="1" customFormat="1" ht="52.2" hidden="1" customHeight="1" x14ac:dyDescent="0.2">
      <c r="A336"/>
      <c r="B336" s="428"/>
      <c r="C336" s="250" t="s">
        <v>88</v>
      </c>
      <c r="D336" s="253" t="s">
        <v>5</v>
      </c>
      <c r="E336" s="254" t="s">
        <v>571</v>
      </c>
      <c r="F336" s="63"/>
      <c r="G336" s="255">
        <v>6840</v>
      </c>
      <c r="H336" s="256"/>
      <c r="I336" s="429"/>
      <c r="J336" s="407"/>
      <c r="K336" s="408"/>
      <c r="L336" s="407"/>
      <c r="M336" s="408"/>
      <c r="N336" s="407"/>
      <c r="O336" s="408"/>
      <c r="P336" s="407"/>
      <c r="Q336" s="408"/>
      <c r="R336" s="407"/>
      <c r="S336" s="408"/>
      <c r="T336" s="407"/>
      <c r="U336" s="408"/>
      <c r="V336" s="572"/>
      <c r="W336" s="573"/>
      <c r="X336" s="572"/>
      <c r="Y336" s="573"/>
      <c r="Z336" s="572"/>
      <c r="AA336" s="573"/>
      <c r="AB336" s="407"/>
      <c r="AC336" s="408"/>
      <c r="AD336" s="407"/>
      <c r="AE336" s="408"/>
      <c r="AF336" s="407"/>
      <c r="AG336" s="408"/>
      <c r="AH336" s="407"/>
      <c r="AI336" s="408"/>
      <c r="AJ336" s="407"/>
      <c r="AK336" s="408"/>
      <c r="AL336" s="407"/>
      <c r="AM336" s="408"/>
      <c r="AN336" s="407"/>
      <c r="AO336" s="408"/>
      <c r="AP336" s="407"/>
      <c r="AQ336" s="408"/>
      <c r="AR336" s="407"/>
      <c r="AS336" s="408"/>
      <c r="AT336" s="407"/>
      <c r="AU336" s="408"/>
      <c r="AV336" s="477"/>
      <c r="AW336" s="4"/>
      <c r="AX336" s="4"/>
      <c r="AY336" s="4"/>
      <c r="AZ336" s="4"/>
    </row>
    <row r="337" spans="1:52" s="1" customFormat="1" ht="52.2" hidden="1" customHeight="1" x14ac:dyDescent="0.2">
      <c r="A337"/>
      <c r="B337" s="425" t="s">
        <v>572</v>
      </c>
      <c r="C337" s="192" t="s">
        <v>80</v>
      </c>
      <c r="D337" s="193" t="s">
        <v>573</v>
      </c>
      <c r="E337" s="194" t="s">
        <v>574</v>
      </c>
      <c r="F337" s="195" t="s">
        <v>133</v>
      </c>
      <c r="G337" s="196">
        <v>228</v>
      </c>
      <c r="H337" s="197">
        <v>23.7</v>
      </c>
      <c r="I337" s="426">
        <f>ROUND(H337*G337,2)</f>
        <v>5403.6</v>
      </c>
      <c r="J337" s="409"/>
      <c r="K337" s="410">
        <f>ROUND(J337*$H337,2)</f>
        <v>0</v>
      </c>
      <c r="L337" s="409"/>
      <c r="M337" s="410">
        <f>ROUND(L337*$H337,2)</f>
        <v>0</v>
      </c>
      <c r="N337" s="409"/>
      <c r="O337" s="410">
        <f>ROUND(N337*$H337,2)</f>
        <v>0</v>
      </c>
      <c r="P337" s="409"/>
      <c r="Q337" s="410">
        <f>ROUND(P337*$H337,2)</f>
        <v>0</v>
      </c>
      <c r="R337" s="409"/>
      <c r="S337" s="410">
        <f>ROUND(R337*$H337,2)</f>
        <v>0</v>
      </c>
      <c r="T337" s="409"/>
      <c r="U337" s="410">
        <f>ROUND(T337*$H337,2)</f>
        <v>0</v>
      </c>
      <c r="V337" s="574"/>
      <c r="W337" s="575">
        <f>ROUND(V337*$H337,2)</f>
        <v>0</v>
      </c>
      <c r="X337" s="574"/>
      <c r="Y337" s="575">
        <f>ROUND(X337*$H337,2)</f>
        <v>0</v>
      </c>
      <c r="Z337" s="574"/>
      <c r="AA337" s="575">
        <f>ROUND(Z337*$H337,2)</f>
        <v>0</v>
      </c>
      <c r="AB337" s="409"/>
      <c r="AC337" s="410">
        <f>ROUND(AB337*$H337,2)</f>
        <v>0</v>
      </c>
      <c r="AD337" s="409"/>
      <c r="AE337" s="410">
        <f>ROUND(AD337*$H337,2)</f>
        <v>0</v>
      </c>
      <c r="AF337" s="409"/>
      <c r="AG337" s="410">
        <f>ROUND(AF337*$H337,2)</f>
        <v>0</v>
      </c>
      <c r="AH337" s="409"/>
      <c r="AI337" s="410">
        <f>ROUND(AH337*$H337,2)</f>
        <v>0</v>
      </c>
      <c r="AJ337" s="409"/>
      <c r="AK337" s="410">
        <f>ROUND(AJ337*$H337,2)</f>
        <v>0</v>
      </c>
      <c r="AL337" s="409"/>
      <c r="AM337" s="410">
        <f>ROUND(AL337*$H337,2)</f>
        <v>0</v>
      </c>
      <c r="AN337" s="409"/>
      <c r="AO337" s="410">
        <f>ROUND(AN337*$H337,2)</f>
        <v>0</v>
      </c>
      <c r="AP337" s="409"/>
      <c r="AQ337" s="410">
        <f>ROUND(AP337*$H337,2)</f>
        <v>0</v>
      </c>
      <c r="AR337" s="409">
        <f>SUM(J337,L337,N337,P337,R337,T337,V337,X337,Z337,AB337,AD337,AF337,AH337,AJ337,AL337,AN337,AP337)</f>
        <v>0</v>
      </c>
      <c r="AS337" s="410">
        <f>AR337*$H337</f>
        <v>0</v>
      </c>
      <c r="AT337" s="409">
        <f>$G337-AR337</f>
        <v>228</v>
      </c>
      <c r="AU337" s="410">
        <f>AT337*$H337</f>
        <v>5403.5999999999995</v>
      </c>
      <c r="AV337" s="478">
        <f>AU337/I337</f>
        <v>0.99999999999999978</v>
      </c>
    </row>
    <row r="338" spans="1:52" s="8" customFormat="1" ht="52.2" hidden="1" customHeight="1" x14ac:dyDescent="0.2">
      <c r="A338"/>
      <c r="B338" s="427"/>
      <c r="C338" s="250" t="s">
        <v>86</v>
      </c>
      <c r="D338" s="23"/>
      <c r="E338" s="251" t="s">
        <v>576</v>
      </c>
      <c r="F338" s="23"/>
      <c r="G338" s="23"/>
      <c r="H338" s="230"/>
      <c r="I338" s="420"/>
      <c r="J338" s="405"/>
      <c r="K338" s="406"/>
      <c r="L338" s="405"/>
      <c r="M338" s="406"/>
      <c r="N338" s="405"/>
      <c r="O338" s="406"/>
      <c r="P338" s="405"/>
      <c r="Q338" s="406"/>
      <c r="R338" s="405"/>
      <c r="S338" s="406"/>
      <c r="T338" s="405"/>
      <c r="U338" s="406"/>
      <c r="V338" s="570"/>
      <c r="W338" s="571"/>
      <c r="X338" s="570"/>
      <c r="Y338" s="571"/>
      <c r="Z338" s="570"/>
      <c r="AA338" s="571"/>
      <c r="AB338" s="405"/>
      <c r="AC338" s="406"/>
      <c r="AD338" s="405"/>
      <c r="AE338" s="406"/>
      <c r="AF338" s="405"/>
      <c r="AG338" s="406"/>
      <c r="AH338" s="405"/>
      <c r="AI338" s="406"/>
      <c r="AJ338" s="405"/>
      <c r="AK338" s="406"/>
      <c r="AL338" s="405"/>
      <c r="AM338" s="406"/>
      <c r="AN338" s="405"/>
      <c r="AO338" s="406"/>
      <c r="AP338" s="405"/>
      <c r="AQ338" s="406"/>
      <c r="AR338" s="405"/>
      <c r="AS338" s="406"/>
      <c r="AT338" s="405"/>
      <c r="AU338" s="406"/>
      <c r="AV338" s="476"/>
    </row>
    <row r="339" spans="1:52" s="7" customFormat="1" ht="52.2" hidden="1" customHeight="1" x14ac:dyDescent="0.2">
      <c r="A339"/>
      <c r="B339" s="428"/>
      <c r="C339" s="250" t="s">
        <v>88</v>
      </c>
      <c r="D339" s="253" t="s">
        <v>5</v>
      </c>
      <c r="E339" s="254" t="s">
        <v>577</v>
      </c>
      <c r="F339" s="63"/>
      <c r="G339" s="255">
        <v>228</v>
      </c>
      <c r="H339" s="256"/>
      <c r="I339" s="429"/>
      <c r="J339" s="407"/>
      <c r="K339" s="408"/>
      <c r="L339" s="407"/>
      <c r="M339" s="408"/>
      <c r="N339" s="407"/>
      <c r="O339" s="408"/>
      <c r="P339" s="407"/>
      <c r="Q339" s="408"/>
      <c r="R339" s="407"/>
      <c r="S339" s="408"/>
      <c r="T339" s="407"/>
      <c r="U339" s="408"/>
      <c r="V339" s="572"/>
      <c r="W339" s="573"/>
      <c r="X339" s="572"/>
      <c r="Y339" s="573"/>
      <c r="Z339" s="572"/>
      <c r="AA339" s="573"/>
      <c r="AB339" s="407"/>
      <c r="AC339" s="408"/>
      <c r="AD339" s="407"/>
      <c r="AE339" s="408"/>
      <c r="AF339" s="407"/>
      <c r="AG339" s="408"/>
      <c r="AH339" s="407"/>
      <c r="AI339" s="408"/>
      <c r="AJ339" s="407"/>
      <c r="AK339" s="408"/>
      <c r="AL339" s="407"/>
      <c r="AM339" s="408"/>
      <c r="AN339" s="407"/>
      <c r="AO339" s="408"/>
      <c r="AP339" s="407"/>
      <c r="AQ339" s="408"/>
      <c r="AR339" s="407"/>
      <c r="AS339" s="408"/>
      <c r="AT339" s="407"/>
      <c r="AU339" s="408"/>
      <c r="AV339" s="477"/>
    </row>
    <row r="340" spans="1:52" s="1" customFormat="1" ht="52.2" customHeight="1" x14ac:dyDescent="0.2">
      <c r="A340"/>
      <c r="B340" s="425" t="s">
        <v>578</v>
      </c>
      <c r="C340" s="192" t="s">
        <v>80</v>
      </c>
      <c r="D340" s="193" t="s">
        <v>579</v>
      </c>
      <c r="E340" s="194" t="s">
        <v>580</v>
      </c>
      <c r="F340" s="195" t="s">
        <v>133</v>
      </c>
      <c r="G340" s="196">
        <v>515.58000000000004</v>
      </c>
      <c r="H340" s="197">
        <v>93.5</v>
      </c>
      <c r="I340" s="426">
        <f>ROUND(H340*G340,2)</f>
        <v>48206.73</v>
      </c>
      <c r="J340" s="409"/>
      <c r="K340" s="410">
        <f>ROUND(J340*$H340,2)</f>
        <v>0</v>
      </c>
      <c r="L340" s="409"/>
      <c r="M340" s="410">
        <f>ROUND(L340*$H340,2)</f>
        <v>0</v>
      </c>
      <c r="N340" s="409"/>
      <c r="O340" s="410">
        <f>ROUND(N340*$H340,2)</f>
        <v>0</v>
      </c>
      <c r="P340" s="409"/>
      <c r="Q340" s="410">
        <f>ROUND(P340*$H340,2)</f>
        <v>0</v>
      </c>
      <c r="R340" s="409"/>
      <c r="S340" s="410">
        <f>ROUND(R340*$H340,2)</f>
        <v>0</v>
      </c>
      <c r="T340" s="409"/>
      <c r="U340" s="410">
        <f>ROUND(T340*$H340,2)</f>
        <v>0</v>
      </c>
      <c r="V340" s="574"/>
      <c r="W340" s="575">
        <f>ROUND(V340*$H340,2)</f>
        <v>0</v>
      </c>
      <c r="X340" s="574"/>
      <c r="Y340" s="575">
        <f>ROUND(X340*$H340,2)</f>
        <v>0</v>
      </c>
      <c r="Z340" s="574">
        <v>85</v>
      </c>
      <c r="AA340" s="575">
        <f>ROUND(Z340*$H340,2)</f>
        <v>7947.5</v>
      </c>
      <c r="AB340" s="409">
        <v>300</v>
      </c>
      <c r="AC340" s="410">
        <f>ROUND(AB340*$H340,2)</f>
        <v>28050</v>
      </c>
      <c r="AD340" s="687">
        <v>100</v>
      </c>
      <c r="AE340" s="547">
        <f>ROUND(AD340*$H340,2)</f>
        <v>9350</v>
      </c>
      <c r="AF340" s="409"/>
      <c r="AG340" s="410">
        <f>ROUND(AF340*$H340,2)</f>
        <v>0</v>
      </c>
      <c r="AH340" s="409"/>
      <c r="AI340" s="410">
        <f>ROUND(AH340*$H340,2)</f>
        <v>0</v>
      </c>
      <c r="AJ340" s="409"/>
      <c r="AK340" s="410">
        <f>ROUND(AJ340*$H340,2)</f>
        <v>0</v>
      </c>
      <c r="AL340" s="409"/>
      <c r="AM340" s="410">
        <f>ROUND(AL340*$H340,2)</f>
        <v>0</v>
      </c>
      <c r="AN340" s="409"/>
      <c r="AO340" s="410">
        <f>ROUND(AN340*$H340,2)</f>
        <v>0</v>
      </c>
      <c r="AP340" s="409"/>
      <c r="AQ340" s="410">
        <f>ROUND(AP340*$H340,2)</f>
        <v>0</v>
      </c>
      <c r="AR340" s="409">
        <f>SUM(J340,L340,N340,P340,R340,T340,V340,X340,Z340,AB340,AD340,AF340,AH340,AJ340,AL340,AN340,AP340)</f>
        <v>485</v>
      </c>
      <c r="AS340" s="410">
        <f>AR340*$H340</f>
        <v>45347.5</v>
      </c>
      <c r="AT340" s="409">
        <f>$G340-AR340</f>
        <v>30.580000000000041</v>
      </c>
      <c r="AU340" s="410">
        <f>AT340*$H340</f>
        <v>2859.2300000000037</v>
      </c>
      <c r="AV340" s="478">
        <f>AU340/I340</f>
        <v>5.9311842972962561E-2</v>
      </c>
      <c r="AW340" s="4"/>
      <c r="AX340" s="4"/>
      <c r="AY340" s="4"/>
      <c r="AZ340" s="4"/>
    </row>
    <row r="341" spans="1:52" s="1" customFormat="1" ht="52.2" hidden="1" customHeight="1" x14ac:dyDescent="0.2">
      <c r="A341"/>
      <c r="B341" s="427"/>
      <c r="C341" s="250" t="s">
        <v>86</v>
      </c>
      <c r="D341" s="23"/>
      <c r="E341" s="251" t="s">
        <v>582</v>
      </c>
      <c r="F341" s="23"/>
      <c r="G341" s="23"/>
      <c r="H341" s="230"/>
      <c r="I341" s="420"/>
      <c r="J341" s="405"/>
      <c r="K341" s="406"/>
      <c r="L341" s="405"/>
      <c r="M341" s="406"/>
      <c r="N341" s="405"/>
      <c r="O341" s="406"/>
      <c r="P341" s="405"/>
      <c r="Q341" s="406"/>
      <c r="R341" s="405"/>
      <c r="S341" s="406"/>
      <c r="T341" s="405"/>
      <c r="U341" s="406"/>
      <c r="V341" s="570"/>
      <c r="W341" s="571"/>
      <c r="X341" s="570"/>
      <c r="Y341" s="571"/>
      <c r="Z341" s="570"/>
      <c r="AA341" s="571"/>
      <c r="AB341" s="405"/>
      <c r="AC341" s="406"/>
      <c r="AD341" s="405"/>
      <c r="AE341" s="406"/>
      <c r="AF341" s="405"/>
      <c r="AG341" s="406"/>
      <c r="AH341" s="405"/>
      <c r="AI341" s="406"/>
      <c r="AJ341" s="405"/>
      <c r="AK341" s="406"/>
      <c r="AL341" s="405"/>
      <c r="AM341" s="406"/>
      <c r="AN341" s="405"/>
      <c r="AO341" s="406"/>
      <c r="AP341" s="405"/>
      <c r="AQ341" s="406"/>
      <c r="AR341" s="405"/>
      <c r="AS341" s="406"/>
      <c r="AT341" s="405"/>
      <c r="AU341" s="406"/>
      <c r="AV341" s="476"/>
    </row>
    <row r="342" spans="1:52" s="7" customFormat="1" ht="52.2" hidden="1" customHeight="1" x14ac:dyDescent="0.2">
      <c r="A342"/>
      <c r="B342" s="430"/>
      <c r="C342" s="250" t="s">
        <v>88</v>
      </c>
      <c r="D342" s="259" t="s">
        <v>5</v>
      </c>
      <c r="E342" s="260" t="s">
        <v>254</v>
      </c>
      <c r="F342" s="67"/>
      <c r="G342" s="259" t="s">
        <v>5</v>
      </c>
      <c r="H342" s="261"/>
      <c r="I342" s="431"/>
      <c r="J342" s="411"/>
      <c r="K342" s="412"/>
      <c r="L342" s="411"/>
      <c r="M342" s="412"/>
      <c r="N342" s="411"/>
      <c r="O342" s="412"/>
      <c r="P342" s="411"/>
      <c r="Q342" s="412"/>
      <c r="R342" s="411"/>
      <c r="S342" s="412"/>
      <c r="T342" s="411"/>
      <c r="U342" s="412"/>
      <c r="V342" s="576"/>
      <c r="W342" s="577"/>
      <c r="X342" s="576"/>
      <c r="Y342" s="577"/>
      <c r="Z342" s="576"/>
      <c r="AA342" s="577"/>
      <c r="AB342" s="411"/>
      <c r="AC342" s="412"/>
      <c r="AD342" s="411"/>
      <c r="AE342" s="412"/>
      <c r="AF342" s="411"/>
      <c r="AG342" s="412"/>
      <c r="AH342" s="411"/>
      <c r="AI342" s="412"/>
      <c r="AJ342" s="411"/>
      <c r="AK342" s="412"/>
      <c r="AL342" s="411"/>
      <c r="AM342" s="412"/>
      <c r="AN342" s="411"/>
      <c r="AO342" s="412"/>
      <c r="AP342" s="411"/>
      <c r="AQ342" s="412"/>
      <c r="AR342" s="411"/>
      <c r="AS342" s="412"/>
      <c r="AT342" s="411"/>
      <c r="AU342" s="412"/>
      <c r="AV342" s="479"/>
    </row>
    <row r="343" spans="1:52" s="1" customFormat="1" ht="52.2" hidden="1" customHeight="1" x14ac:dyDescent="0.2">
      <c r="A343"/>
      <c r="B343" s="428"/>
      <c r="C343" s="250" t="s">
        <v>88</v>
      </c>
      <c r="D343" s="253" t="s">
        <v>5</v>
      </c>
      <c r="E343" s="254" t="s">
        <v>583</v>
      </c>
      <c r="F343" s="63"/>
      <c r="G343" s="255">
        <v>413.1</v>
      </c>
      <c r="H343" s="256"/>
      <c r="I343" s="429"/>
      <c r="J343" s="407"/>
      <c r="K343" s="408"/>
      <c r="L343" s="407"/>
      <c r="M343" s="408"/>
      <c r="N343" s="407"/>
      <c r="O343" s="408"/>
      <c r="P343" s="407"/>
      <c r="Q343" s="408"/>
      <c r="R343" s="407"/>
      <c r="S343" s="408"/>
      <c r="T343" s="407"/>
      <c r="U343" s="408"/>
      <c r="V343" s="572"/>
      <c r="W343" s="573"/>
      <c r="X343" s="572"/>
      <c r="Y343" s="573"/>
      <c r="Z343" s="572"/>
      <c r="AA343" s="573"/>
      <c r="AB343" s="407"/>
      <c r="AC343" s="408"/>
      <c r="AD343" s="407"/>
      <c r="AE343" s="408"/>
      <c r="AF343" s="407"/>
      <c r="AG343" s="408"/>
      <c r="AH343" s="407"/>
      <c r="AI343" s="408"/>
      <c r="AJ343" s="407"/>
      <c r="AK343" s="408"/>
      <c r="AL343" s="407"/>
      <c r="AM343" s="408"/>
      <c r="AN343" s="407"/>
      <c r="AO343" s="408"/>
      <c r="AP343" s="407"/>
      <c r="AQ343" s="408"/>
      <c r="AR343" s="407"/>
      <c r="AS343" s="408"/>
      <c r="AT343" s="407"/>
      <c r="AU343" s="408"/>
      <c r="AV343" s="477"/>
      <c r="AW343" s="4"/>
      <c r="AX343" s="4"/>
      <c r="AY343" s="4"/>
      <c r="AZ343" s="4"/>
    </row>
    <row r="344" spans="1:52" s="1" customFormat="1" ht="52.2" hidden="1" customHeight="1" x14ac:dyDescent="0.2">
      <c r="A344"/>
      <c r="B344" s="428"/>
      <c r="C344" s="250" t="s">
        <v>88</v>
      </c>
      <c r="D344" s="253" t="s">
        <v>5</v>
      </c>
      <c r="E344" s="254" t="s">
        <v>584</v>
      </c>
      <c r="F344" s="63"/>
      <c r="G344" s="255">
        <v>102.48</v>
      </c>
      <c r="H344" s="256"/>
      <c r="I344" s="429"/>
      <c r="J344" s="407"/>
      <c r="K344" s="408"/>
      <c r="L344" s="407"/>
      <c r="M344" s="408"/>
      <c r="N344" s="407"/>
      <c r="O344" s="408"/>
      <c r="P344" s="407"/>
      <c r="Q344" s="408"/>
      <c r="R344" s="407"/>
      <c r="S344" s="408"/>
      <c r="T344" s="407"/>
      <c r="U344" s="408"/>
      <c r="V344" s="572"/>
      <c r="W344" s="573"/>
      <c r="X344" s="572"/>
      <c r="Y344" s="573"/>
      <c r="Z344" s="572"/>
      <c r="AA344" s="573"/>
      <c r="AB344" s="407"/>
      <c r="AC344" s="408"/>
      <c r="AD344" s="407"/>
      <c r="AE344" s="408"/>
      <c r="AF344" s="407"/>
      <c r="AG344" s="408"/>
      <c r="AH344" s="407"/>
      <c r="AI344" s="408"/>
      <c r="AJ344" s="407"/>
      <c r="AK344" s="408"/>
      <c r="AL344" s="407"/>
      <c r="AM344" s="408"/>
      <c r="AN344" s="407"/>
      <c r="AO344" s="408"/>
      <c r="AP344" s="407"/>
      <c r="AQ344" s="408"/>
      <c r="AR344" s="407"/>
      <c r="AS344" s="408"/>
      <c r="AT344" s="407"/>
      <c r="AU344" s="408"/>
      <c r="AV344" s="477"/>
    </row>
    <row r="345" spans="1:52" s="1" customFormat="1" ht="52.2" hidden="1" customHeight="1" x14ac:dyDescent="0.2">
      <c r="A345"/>
      <c r="B345" s="434"/>
      <c r="C345" s="250" t="s">
        <v>88</v>
      </c>
      <c r="D345" s="270" t="s">
        <v>5</v>
      </c>
      <c r="E345" s="271" t="s">
        <v>112</v>
      </c>
      <c r="F345" s="75"/>
      <c r="G345" s="272">
        <v>515.58000000000004</v>
      </c>
      <c r="H345" s="273"/>
      <c r="I345" s="435"/>
      <c r="J345" s="415"/>
      <c r="K345" s="416"/>
      <c r="L345" s="415"/>
      <c r="M345" s="416"/>
      <c r="N345" s="415"/>
      <c r="O345" s="416"/>
      <c r="P345" s="415"/>
      <c r="Q345" s="416"/>
      <c r="R345" s="415"/>
      <c r="S345" s="416"/>
      <c r="T345" s="415"/>
      <c r="U345" s="416"/>
      <c r="V345" s="580"/>
      <c r="W345" s="581"/>
      <c r="X345" s="580"/>
      <c r="Y345" s="581"/>
      <c r="Z345" s="580"/>
      <c r="AA345" s="581"/>
      <c r="AB345" s="415"/>
      <c r="AC345" s="416"/>
      <c r="AD345" s="415"/>
      <c r="AE345" s="416"/>
      <c r="AF345" s="415"/>
      <c r="AG345" s="416"/>
      <c r="AH345" s="415"/>
      <c r="AI345" s="416"/>
      <c r="AJ345" s="415"/>
      <c r="AK345" s="416"/>
      <c r="AL345" s="415"/>
      <c r="AM345" s="416"/>
      <c r="AN345" s="415"/>
      <c r="AO345" s="416"/>
      <c r="AP345" s="415"/>
      <c r="AQ345" s="416"/>
      <c r="AR345" s="415"/>
      <c r="AS345" s="416"/>
      <c r="AT345" s="415"/>
      <c r="AU345" s="416"/>
      <c r="AV345" s="481"/>
      <c r="AW345" s="4"/>
      <c r="AX345" s="4"/>
      <c r="AY345" s="4"/>
      <c r="AZ345" s="4"/>
    </row>
    <row r="346" spans="1:52" s="1" customFormat="1" ht="52.2" customHeight="1" x14ac:dyDescent="0.2">
      <c r="A346"/>
      <c r="B346" s="425" t="s">
        <v>585</v>
      </c>
      <c r="C346" s="192" t="s">
        <v>80</v>
      </c>
      <c r="D346" s="193" t="s">
        <v>586</v>
      </c>
      <c r="E346" s="194" t="s">
        <v>587</v>
      </c>
      <c r="F346" s="195" t="s">
        <v>133</v>
      </c>
      <c r="G346" s="196">
        <v>30934.799999999999</v>
      </c>
      <c r="H346" s="197">
        <v>1.5</v>
      </c>
      <c r="I346" s="426">
        <f>ROUND(H346*G346,2)</f>
        <v>46402.2</v>
      </c>
      <c r="J346" s="409"/>
      <c r="K346" s="410">
        <f>ROUND(J346*$H346,2)</f>
        <v>0</v>
      </c>
      <c r="L346" s="409"/>
      <c r="M346" s="410">
        <f>ROUND(L346*$H346,2)</f>
        <v>0</v>
      </c>
      <c r="N346" s="409"/>
      <c r="O346" s="410">
        <f>ROUND(N346*$H346,2)</f>
        <v>0</v>
      </c>
      <c r="P346" s="409"/>
      <c r="Q346" s="410">
        <f>ROUND(P346*$H346,2)</f>
        <v>0</v>
      </c>
      <c r="R346" s="409"/>
      <c r="S346" s="410">
        <f>ROUND(R346*$H346,2)</f>
        <v>0</v>
      </c>
      <c r="T346" s="409"/>
      <c r="U346" s="410">
        <f>ROUND(T346*$H346,2)</f>
        <v>0</v>
      </c>
      <c r="V346" s="574"/>
      <c r="W346" s="575">
        <f>ROUND(V346*$H346,2)</f>
        <v>0</v>
      </c>
      <c r="X346" s="574"/>
      <c r="Y346" s="575">
        <f>ROUND(X346*$H346,2)</f>
        <v>0</v>
      </c>
      <c r="Z346" s="574">
        <v>850</v>
      </c>
      <c r="AA346" s="575">
        <f>ROUND(Z346*$H346,2)</f>
        <v>1275</v>
      </c>
      <c r="AB346" s="409">
        <v>15000</v>
      </c>
      <c r="AC346" s="410">
        <f>ROUND(AB346*$H346,2)</f>
        <v>22500</v>
      </c>
      <c r="AD346" s="687">
        <v>6000</v>
      </c>
      <c r="AE346" s="547">
        <f>ROUND(AD346*$H346,2)</f>
        <v>9000</v>
      </c>
      <c r="AF346" s="409"/>
      <c r="AG346" s="410">
        <f>ROUND(AF346*$H346,2)</f>
        <v>0</v>
      </c>
      <c r="AH346" s="409"/>
      <c r="AI346" s="410">
        <f>ROUND(AH346*$H346,2)</f>
        <v>0</v>
      </c>
      <c r="AJ346" s="409"/>
      <c r="AK346" s="410">
        <f>ROUND(AJ346*$H346,2)</f>
        <v>0</v>
      </c>
      <c r="AL346" s="409"/>
      <c r="AM346" s="410">
        <f>ROUND(AL346*$H346,2)</f>
        <v>0</v>
      </c>
      <c r="AN346" s="409"/>
      <c r="AO346" s="410">
        <f>ROUND(AN346*$H346,2)</f>
        <v>0</v>
      </c>
      <c r="AP346" s="409"/>
      <c r="AQ346" s="410">
        <f>ROUND(AP346*$H346,2)</f>
        <v>0</v>
      </c>
      <c r="AR346" s="409">
        <f>SUM(J346,L346,N346,P346,R346,T346,V346,X346,Z346,AB346,AD346,AF346,AH346,AJ346,AL346,AN346,AP346)</f>
        <v>21850</v>
      </c>
      <c r="AS346" s="410">
        <f>AR346*$H346</f>
        <v>32775</v>
      </c>
      <c r="AT346" s="409">
        <f>$G346-AR346</f>
        <v>9084.7999999999993</v>
      </c>
      <c r="AU346" s="410">
        <f>AT346*$H346</f>
        <v>13627.199999999999</v>
      </c>
      <c r="AV346" s="478">
        <f>AU346/I346</f>
        <v>0.29367573089206978</v>
      </c>
    </row>
    <row r="347" spans="1:52" s="1" customFormat="1" ht="52.2" hidden="1" customHeight="1" x14ac:dyDescent="0.2">
      <c r="A347"/>
      <c r="B347" s="427"/>
      <c r="C347" s="250" t="s">
        <v>86</v>
      </c>
      <c r="D347" s="23"/>
      <c r="E347" s="251" t="s">
        <v>582</v>
      </c>
      <c r="F347" s="23"/>
      <c r="G347" s="23"/>
      <c r="H347" s="230"/>
      <c r="I347" s="420"/>
      <c r="J347" s="405"/>
      <c r="K347" s="406"/>
      <c r="L347" s="405"/>
      <c r="M347" s="406"/>
      <c r="N347" s="405"/>
      <c r="O347" s="406"/>
      <c r="P347" s="405"/>
      <c r="Q347" s="406"/>
      <c r="R347" s="405"/>
      <c r="S347" s="406"/>
      <c r="T347" s="405"/>
      <c r="U347" s="406"/>
      <c r="V347" s="570"/>
      <c r="W347" s="571"/>
      <c r="X347" s="570"/>
      <c r="Y347" s="571"/>
      <c r="Z347" s="570"/>
      <c r="AA347" s="571"/>
      <c r="AB347" s="405"/>
      <c r="AC347" s="406"/>
      <c r="AD347" s="405"/>
      <c r="AE347" s="406"/>
      <c r="AF347" s="405"/>
      <c r="AG347" s="406"/>
      <c r="AH347" s="405"/>
      <c r="AI347" s="406"/>
      <c r="AJ347" s="405"/>
      <c r="AK347" s="406"/>
      <c r="AL347" s="405"/>
      <c r="AM347" s="406"/>
      <c r="AN347" s="405"/>
      <c r="AO347" s="406"/>
      <c r="AP347" s="405"/>
      <c r="AQ347" s="406"/>
      <c r="AR347" s="405"/>
      <c r="AS347" s="406"/>
      <c r="AT347" s="405"/>
      <c r="AU347" s="406"/>
      <c r="AV347" s="476"/>
      <c r="AW347" s="4"/>
      <c r="AX347" s="4"/>
      <c r="AY347" s="4"/>
      <c r="AZ347" s="4"/>
    </row>
    <row r="348" spans="1:52" s="1" customFormat="1" ht="52.2" hidden="1" customHeight="1" x14ac:dyDescent="0.2">
      <c r="A348"/>
      <c r="B348" s="430"/>
      <c r="C348" s="250" t="s">
        <v>88</v>
      </c>
      <c r="D348" s="259" t="s">
        <v>5</v>
      </c>
      <c r="E348" s="260" t="s">
        <v>589</v>
      </c>
      <c r="F348" s="67"/>
      <c r="G348" s="259" t="s">
        <v>5</v>
      </c>
      <c r="H348" s="261"/>
      <c r="I348" s="431"/>
      <c r="J348" s="411"/>
      <c r="K348" s="412"/>
      <c r="L348" s="411"/>
      <c r="M348" s="412"/>
      <c r="N348" s="411"/>
      <c r="O348" s="412"/>
      <c r="P348" s="411"/>
      <c r="Q348" s="412"/>
      <c r="R348" s="411"/>
      <c r="S348" s="412"/>
      <c r="T348" s="411"/>
      <c r="U348" s="412"/>
      <c r="V348" s="576"/>
      <c r="W348" s="577"/>
      <c r="X348" s="576"/>
      <c r="Y348" s="577"/>
      <c r="Z348" s="576"/>
      <c r="AA348" s="577"/>
      <c r="AB348" s="411"/>
      <c r="AC348" s="412"/>
      <c r="AD348" s="411"/>
      <c r="AE348" s="412"/>
      <c r="AF348" s="411"/>
      <c r="AG348" s="412"/>
      <c r="AH348" s="411"/>
      <c r="AI348" s="412"/>
      <c r="AJ348" s="411"/>
      <c r="AK348" s="412"/>
      <c r="AL348" s="411"/>
      <c r="AM348" s="412"/>
      <c r="AN348" s="411"/>
      <c r="AO348" s="412"/>
      <c r="AP348" s="411"/>
      <c r="AQ348" s="412"/>
      <c r="AR348" s="411"/>
      <c r="AS348" s="412"/>
      <c r="AT348" s="411"/>
      <c r="AU348" s="412"/>
      <c r="AV348" s="479"/>
    </row>
    <row r="349" spans="1:52" s="8" customFormat="1" ht="52.2" hidden="1" customHeight="1" x14ac:dyDescent="0.2">
      <c r="A349"/>
      <c r="B349" s="428"/>
      <c r="C349" s="250" t="s">
        <v>88</v>
      </c>
      <c r="D349" s="253" t="s">
        <v>5</v>
      </c>
      <c r="E349" s="254" t="s">
        <v>590</v>
      </c>
      <c r="F349" s="63"/>
      <c r="G349" s="255">
        <v>30934.799999999999</v>
      </c>
      <c r="H349" s="256"/>
      <c r="I349" s="429"/>
      <c r="J349" s="407"/>
      <c r="K349" s="408"/>
      <c r="L349" s="407"/>
      <c r="M349" s="408"/>
      <c r="N349" s="407"/>
      <c r="O349" s="408"/>
      <c r="P349" s="407"/>
      <c r="Q349" s="408"/>
      <c r="R349" s="407"/>
      <c r="S349" s="408"/>
      <c r="T349" s="407"/>
      <c r="U349" s="408"/>
      <c r="V349" s="572"/>
      <c r="W349" s="573"/>
      <c r="X349" s="572"/>
      <c r="Y349" s="573"/>
      <c r="Z349" s="572"/>
      <c r="AA349" s="573"/>
      <c r="AB349" s="407"/>
      <c r="AC349" s="408"/>
      <c r="AD349" s="407"/>
      <c r="AE349" s="408"/>
      <c r="AF349" s="407"/>
      <c r="AG349" s="408"/>
      <c r="AH349" s="407"/>
      <c r="AI349" s="408"/>
      <c r="AJ349" s="407"/>
      <c r="AK349" s="408"/>
      <c r="AL349" s="407"/>
      <c r="AM349" s="408"/>
      <c r="AN349" s="407"/>
      <c r="AO349" s="408"/>
      <c r="AP349" s="407"/>
      <c r="AQ349" s="408"/>
      <c r="AR349" s="407"/>
      <c r="AS349" s="408"/>
      <c r="AT349" s="407"/>
      <c r="AU349" s="408"/>
      <c r="AV349" s="477"/>
    </row>
    <row r="350" spans="1:52" s="7" customFormat="1" ht="52.2" customHeight="1" thickBot="1" x14ac:dyDescent="0.25">
      <c r="A350"/>
      <c r="B350" s="425" t="s">
        <v>591</v>
      </c>
      <c r="C350" s="192" t="s">
        <v>80</v>
      </c>
      <c r="D350" s="193" t="s">
        <v>592</v>
      </c>
      <c r="E350" s="194" t="s">
        <v>593</v>
      </c>
      <c r="F350" s="195" t="s">
        <v>133</v>
      </c>
      <c r="G350" s="196">
        <v>515.58000000000004</v>
      </c>
      <c r="H350" s="197">
        <v>57.1</v>
      </c>
      <c r="I350" s="426">
        <f>ROUND(H350*G350,2)</f>
        <v>29439.62</v>
      </c>
      <c r="J350" s="409"/>
      <c r="K350" s="410">
        <f>ROUND(J350*$H350,2)</f>
        <v>0</v>
      </c>
      <c r="L350" s="409"/>
      <c r="M350" s="410">
        <f>ROUND(L350*$H350,2)</f>
        <v>0</v>
      </c>
      <c r="N350" s="409"/>
      <c r="O350" s="410">
        <f>ROUND(N350*$H350,2)</f>
        <v>0</v>
      </c>
      <c r="P350" s="409"/>
      <c r="Q350" s="410">
        <f>ROUND(P350*$H350,2)</f>
        <v>0</v>
      </c>
      <c r="R350" s="409"/>
      <c r="S350" s="410">
        <f>ROUND(R350*$H350,2)</f>
        <v>0</v>
      </c>
      <c r="T350" s="409"/>
      <c r="U350" s="410">
        <f>ROUND(T350*$H350,2)</f>
        <v>0</v>
      </c>
      <c r="V350" s="574"/>
      <c r="W350" s="575">
        <f>ROUND(V350*$H350,2)</f>
        <v>0</v>
      </c>
      <c r="X350" s="574"/>
      <c r="Y350" s="575">
        <f>ROUND(X350*$H350,2)</f>
        <v>0</v>
      </c>
      <c r="Z350" s="574"/>
      <c r="AA350" s="575">
        <f>ROUND(Z350*$H350,2)</f>
        <v>0</v>
      </c>
      <c r="AB350" s="409">
        <v>250</v>
      </c>
      <c r="AC350" s="410">
        <f>ROUND(AB350*$H350,2)</f>
        <v>14275</v>
      </c>
      <c r="AD350" s="687">
        <v>130</v>
      </c>
      <c r="AE350" s="547">
        <f>ROUND(AD350*$H350,2)</f>
        <v>7423</v>
      </c>
      <c r="AF350" s="409"/>
      <c r="AG350" s="410">
        <f>ROUND(AF350*$H350,2)</f>
        <v>0</v>
      </c>
      <c r="AH350" s="409"/>
      <c r="AI350" s="410">
        <f>ROUND(AH350*$H350,2)</f>
        <v>0</v>
      </c>
      <c r="AJ350" s="409"/>
      <c r="AK350" s="410">
        <f>ROUND(AJ350*$H350,2)</f>
        <v>0</v>
      </c>
      <c r="AL350" s="409"/>
      <c r="AM350" s="410">
        <f>ROUND(AL350*$H350,2)</f>
        <v>0</v>
      </c>
      <c r="AN350" s="409"/>
      <c r="AO350" s="410">
        <f>ROUND(AN350*$H350,2)</f>
        <v>0</v>
      </c>
      <c r="AP350" s="409"/>
      <c r="AQ350" s="410">
        <f>ROUND(AP350*$H350,2)</f>
        <v>0</v>
      </c>
      <c r="AR350" s="409">
        <f>SUM(J350,L350,N350,P350,R350,T350,V350,X350,Z350,AB350,AD350,AF350,AH350,AJ350,AL350,AN350,AP350)</f>
        <v>380</v>
      </c>
      <c r="AS350" s="410">
        <f>AR350*$H350</f>
        <v>21698</v>
      </c>
      <c r="AT350" s="409">
        <f>$G350-AR350</f>
        <v>135.58000000000004</v>
      </c>
      <c r="AU350" s="410">
        <f>AT350*$H350</f>
        <v>7741.6180000000022</v>
      </c>
      <c r="AV350" s="478">
        <f>AU350/I350</f>
        <v>0.26296596219652302</v>
      </c>
    </row>
    <row r="351" spans="1:52" s="1" customFormat="1" ht="52.2" hidden="1" customHeight="1" x14ac:dyDescent="0.2">
      <c r="A351"/>
      <c r="B351" s="427"/>
      <c r="C351" s="250" t="s">
        <v>86</v>
      </c>
      <c r="D351" s="23"/>
      <c r="E351" s="251" t="s">
        <v>595</v>
      </c>
      <c r="F351" s="23"/>
      <c r="G351" s="23"/>
      <c r="H351" s="230"/>
      <c r="I351" s="420"/>
      <c r="J351" s="405"/>
      <c r="K351" s="406"/>
      <c r="L351" s="405"/>
      <c r="M351" s="406"/>
      <c r="N351" s="405"/>
      <c r="O351" s="406"/>
      <c r="P351" s="405"/>
      <c r="Q351" s="406"/>
      <c r="R351" s="405"/>
      <c r="S351" s="406"/>
      <c r="T351" s="405"/>
      <c r="U351" s="406"/>
      <c r="V351" s="570"/>
      <c r="W351" s="571"/>
      <c r="X351" s="570"/>
      <c r="Y351" s="571"/>
      <c r="Z351" s="570"/>
      <c r="AA351" s="571"/>
      <c r="AB351" s="405"/>
      <c r="AC351" s="406"/>
      <c r="AD351" s="405"/>
      <c r="AE351" s="406"/>
      <c r="AF351" s="405"/>
      <c r="AG351" s="406"/>
      <c r="AH351" s="405"/>
      <c r="AI351" s="406"/>
      <c r="AJ351" s="405"/>
      <c r="AK351" s="406"/>
      <c r="AL351" s="405"/>
      <c r="AM351" s="406"/>
      <c r="AN351" s="405"/>
      <c r="AO351" s="406"/>
      <c r="AP351" s="405"/>
      <c r="AQ351" s="406"/>
      <c r="AR351" s="405"/>
      <c r="AS351" s="406"/>
      <c r="AT351" s="405"/>
      <c r="AU351" s="406"/>
      <c r="AV351" s="476"/>
      <c r="AW351" s="4"/>
      <c r="AX351" s="4"/>
      <c r="AY351" s="4"/>
      <c r="AZ351" s="4"/>
    </row>
    <row r="352" spans="1:52" s="1" customFormat="1" ht="52.2" hidden="1" customHeight="1" x14ac:dyDescent="0.2">
      <c r="A352"/>
      <c r="B352" s="428"/>
      <c r="C352" s="250" t="s">
        <v>88</v>
      </c>
      <c r="D352" s="253" t="s">
        <v>5</v>
      </c>
      <c r="E352" s="254" t="s">
        <v>596</v>
      </c>
      <c r="F352" s="63"/>
      <c r="G352" s="255">
        <v>515.58000000000004</v>
      </c>
      <c r="H352" s="256"/>
      <c r="I352" s="429"/>
      <c r="J352" s="407"/>
      <c r="K352" s="408"/>
      <c r="L352" s="407"/>
      <c r="M352" s="408"/>
      <c r="N352" s="407"/>
      <c r="O352" s="408"/>
      <c r="P352" s="407"/>
      <c r="Q352" s="408"/>
      <c r="R352" s="407"/>
      <c r="S352" s="408"/>
      <c r="T352" s="407"/>
      <c r="U352" s="408"/>
      <c r="V352" s="572"/>
      <c r="W352" s="573"/>
      <c r="X352" s="572"/>
      <c r="Y352" s="573"/>
      <c r="Z352" s="572"/>
      <c r="AA352" s="573"/>
      <c r="AB352" s="407"/>
      <c r="AC352" s="408"/>
      <c r="AD352" s="407"/>
      <c r="AE352" s="408"/>
      <c r="AF352" s="407"/>
      <c r="AG352" s="408"/>
      <c r="AH352" s="407"/>
      <c r="AI352" s="408"/>
      <c r="AJ352" s="407"/>
      <c r="AK352" s="408"/>
      <c r="AL352" s="407"/>
      <c r="AM352" s="408"/>
      <c r="AN352" s="407"/>
      <c r="AO352" s="408"/>
      <c r="AP352" s="407"/>
      <c r="AQ352" s="408"/>
      <c r="AR352" s="407"/>
      <c r="AS352" s="408"/>
      <c r="AT352" s="407"/>
      <c r="AU352" s="408"/>
      <c r="AV352" s="477"/>
    </row>
    <row r="353" spans="1:52" s="1" customFormat="1" ht="52.2" hidden="1" customHeight="1" x14ac:dyDescent="0.2">
      <c r="A353"/>
      <c r="B353" s="425" t="s">
        <v>597</v>
      </c>
      <c r="C353" s="192" t="s">
        <v>80</v>
      </c>
      <c r="D353" s="193" t="s">
        <v>598</v>
      </c>
      <c r="E353" s="194" t="s">
        <v>599</v>
      </c>
      <c r="F353" s="195" t="s">
        <v>600</v>
      </c>
      <c r="G353" s="196">
        <v>2</v>
      </c>
      <c r="H353" s="197">
        <v>209.9</v>
      </c>
      <c r="I353" s="426">
        <f>ROUND(H353*G353,2)</f>
        <v>419.8</v>
      </c>
      <c r="J353" s="409"/>
      <c r="K353" s="410">
        <f>ROUND(J353*$H353,2)</f>
        <v>0</v>
      </c>
      <c r="L353" s="409"/>
      <c r="M353" s="410">
        <f>ROUND(L353*$H353,2)</f>
        <v>0</v>
      </c>
      <c r="N353" s="409"/>
      <c r="O353" s="410">
        <f>ROUND(N353*$H353,2)</f>
        <v>0</v>
      </c>
      <c r="P353" s="409"/>
      <c r="Q353" s="410">
        <f>ROUND(P353*$H353,2)</f>
        <v>0</v>
      </c>
      <c r="R353" s="409"/>
      <c r="S353" s="410">
        <f>ROUND(R353*$H353,2)</f>
        <v>0</v>
      </c>
      <c r="T353" s="409"/>
      <c r="U353" s="410">
        <f>ROUND(T353*$H353,2)</f>
        <v>0</v>
      </c>
      <c r="V353" s="574"/>
      <c r="W353" s="575">
        <f>ROUND(V353*$H353,2)</f>
        <v>0</v>
      </c>
      <c r="X353" s="574"/>
      <c r="Y353" s="575">
        <f>ROUND(X353*$H353,2)</f>
        <v>0</v>
      </c>
      <c r="Z353" s="574"/>
      <c r="AA353" s="575">
        <f>ROUND(Z353*$H353,2)</f>
        <v>0</v>
      </c>
      <c r="AB353" s="409"/>
      <c r="AC353" s="410">
        <f>ROUND(AB353*$H353,2)</f>
        <v>0</v>
      </c>
      <c r="AD353" s="409"/>
      <c r="AE353" s="410">
        <f>ROUND(AD353*$H353,2)</f>
        <v>0</v>
      </c>
      <c r="AF353" s="409"/>
      <c r="AG353" s="410">
        <f>ROUND(AF353*$H353,2)</f>
        <v>0</v>
      </c>
      <c r="AH353" s="409"/>
      <c r="AI353" s="410">
        <f>ROUND(AH353*$H353,2)</f>
        <v>0</v>
      </c>
      <c r="AJ353" s="409"/>
      <c r="AK353" s="410">
        <f>ROUND(AJ353*$H353,2)</f>
        <v>0</v>
      </c>
      <c r="AL353" s="409"/>
      <c r="AM353" s="410">
        <f>ROUND(AL353*$H353,2)</f>
        <v>0</v>
      </c>
      <c r="AN353" s="409"/>
      <c r="AO353" s="410">
        <f>ROUND(AN353*$H353,2)</f>
        <v>0</v>
      </c>
      <c r="AP353" s="409"/>
      <c r="AQ353" s="410">
        <f>ROUND(AP353*$H353,2)</f>
        <v>0</v>
      </c>
      <c r="AR353" s="409">
        <f>SUM(J353,L353,N353,P353,R353,T353,V353,X353,Z353,AB353,AD353,AF353,AH353,AJ353,AL353,AN353,AP353)</f>
        <v>0</v>
      </c>
      <c r="AS353" s="410">
        <f>AR353*$H353</f>
        <v>0</v>
      </c>
      <c r="AT353" s="409">
        <f>$G353-AR353</f>
        <v>2</v>
      </c>
      <c r="AU353" s="410">
        <f>AT353*$H353</f>
        <v>419.8</v>
      </c>
      <c r="AV353" s="478">
        <f>AU353/I353</f>
        <v>1</v>
      </c>
      <c r="AW353" s="4"/>
      <c r="AX353" s="4"/>
      <c r="AY353" s="4"/>
      <c r="AZ353" s="4"/>
    </row>
    <row r="354" spans="1:52" s="6" customFormat="1" ht="52.2" hidden="1" customHeight="1" x14ac:dyDescent="0.2">
      <c r="A354"/>
      <c r="B354" s="427"/>
      <c r="C354" s="250" t="s">
        <v>86</v>
      </c>
      <c r="D354" s="23"/>
      <c r="E354" s="251" t="s">
        <v>602</v>
      </c>
      <c r="F354" s="23"/>
      <c r="G354" s="23"/>
      <c r="H354" s="230"/>
      <c r="I354" s="420"/>
      <c r="J354" s="405"/>
      <c r="K354" s="406"/>
      <c r="L354" s="405"/>
      <c r="M354" s="406"/>
      <c r="N354" s="405"/>
      <c r="O354" s="406"/>
      <c r="P354" s="405"/>
      <c r="Q354" s="406"/>
      <c r="R354" s="405"/>
      <c r="S354" s="406"/>
      <c r="T354" s="405"/>
      <c r="U354" s="406"/>
      <c r="V354" s="570"/>
      <c r="W354" s="571"/>
      <c r="X354" s="570"/>
      <c r="Y354" s="571"/>
      <c r="Z354" s="570"/>
      <c r="AA354" s="571"/>
      <c r="AB354" s="405"/>
      <c r="AC354" s="406"/>
      <c r="AD354" s="405"/>
      <c r="AE354" s="406"/>
      <c r="AF354" s="405"/>
      <c r="AG354" s="406"/>
      <c r="AH354" s="405"/>
      <c r="AI354" s="406"/>
      <c r="AJ354" s="405"/>
      <c r="AK354" s="406"/>
      <c r="AL354" s="405"/>
      <c r="AM354" s="406"/>
      <c r="AN354" s="405"/>
      <c r="AO354" s="406"/>
      <c r="AP354" s="405"/>
      <c r="AQ354" s="406"/>
      <c r="AR354" s="405"/>
      <c r="AS354" s="406"/>
      <c r="AT354" s="405"/>
      <c r="AU354" s="406"/>
      <c r="AV354" s="476"/>
    </row>
    <row r="355" spans="1:52" s="1" customFormat="1" ht="52.2" hidden="1" customHeight="1" x14ac:dyDescent="0.2">
      <c r="A355"/>
      <c r="B355" s="425" t="s">
        <v>603</v>
      </c>
      <c r="C355" s="192" t="s">
        <v>80</v>
      </c>
      <c r="D355" s="193" t="s">
        <v>604</v>
      </c>
      <c r="E355" s="194" t="s">
        <v>605</v>
      </c>
      <c r="F355" s="195" t="s">
        <v>600</v>
      </c>
      <c r="G355" s="196">
        <v>2</v>
      </c>
      <c r="H355" s="197">
        <v>141.1</v>
      </c>
      <c r="I355" s="426">
        <f>ROUND(H355*G355,2)</f>
        <v>282.2</v>
      </c>
      <c r="J355" s="409"/>
      <c r="K355" s="410">
        <f>ROUND(J355*$H355,2)</f>
        <v>0</v>
      </c>
      <c r="L355" s="409"/>
      <c r="M355" s="410">
        <f>ROUND(L355*$H355,2)</f>
        <v>0</v>
      </c>
      <c r="N355" s="409"/>
      <c r="O355" s="410">
        <f>ROUND(N355*$H355,2)</f>
        <v>0</v>
      </c>
      <c r="P355" s="409"/>
      <c r="Q355" s="410">
        <f>ROUND(P355*$H355,2)</f>
        <v>0</v>
      </c>
      <c r="R355" s="409"/>
      <c r="S355" s="410">
        <f>ROUND(R355*$H355,2)</f>
        <v>0</v>
      </c>
      <c r="T355" s="409"/>
      <c r="U355" s="410">
        <f>ROUND(T355*$H355,2)</f>
        <v>0</v>
      </c>
      <c r="V355" s="574"/>
      <c r="W355" s="575">
        <f>ROUND(V355*$H355,2)</f>
        <v>0</v>
      </c>
      <c r="X355" s="574"/>
      <c r="Y355" s="575">
        <f>ROUND(X355*$H355,2)</f>
        <v>0</v>
      </c>
      <c r="Z355" s="574"/>
      <c r="AA355" s="575">
        <f>ROUND(Z355*$H355,2)</f>
        <v>0</v>
      </c>
      <c r="AB355" s="409"/>
      <c r="AC355" s="410">
        <f>ROUND(AB355*$H355,2)</f>
        <v>0</v>
      </c>
      <c r="AD355" s="409"/>
      <c r="AE355" s="410">
        <f>ROUND(AD355*$H355,2)</f>
        <v>0</v>
      </c>
      <c r="AF355" s="409"/>
      <c r="AG355" s="410">
        <f>ROUND(AF355*$H355,2)</f>
        <v>0</v>
      </c>
      <c r="AH355" s="409"/>
      <c r="AI355" s="410">
        <f>ROUND(AH355*$H355,2)</f>
        <v>0</v>
      </c>
      <c r="AJ355" s="409"/>
      <c r="AK355" s="410">
        <f>ROUND(AJ355*$H355,2)</f>
        <v>0</v>
      </c>
      <c r="AL355" s="409"/>
      <c r="AM355" s="410">
        <f>ROUND(AL355*$H355,2)</f>
        <v>0</v>
      </c>
      <c r="AN355" s="409"/>
      <c r="AO355" s="410">
        <f>ROUND(AN355*$H355,2)</f>
        <v>0</v>
      </c>
      <c r="AP355" s="409"/>
      <c r="AQ355" s="410">
        <f>ROUND(AP355*$H355,2)</f>
        <v>0</v>
      </c>
      <c r="AR355" s="409">
        <f>SUM(J355,L355,N355,P355,R355,T355,V355,X355,Z355,AB355,AD355,AF355,AH355,AJ355,AL355,AN355,AP355)</f>
        <v>0</v>
      </c>
      <c r="AS355" s="410">
        <f>AR355*$H355</f>
        <v>0</v>
      </c>
      <c r="AT355" s="409">
        <f>$G355-AR355</f>
        <v>2</v>
      </c>
      <c r="AU355" s="410">
        <f>AT355*$H355</f>
        <v>282.2</v>
      </c>
      <c r="AV355" s="478">
        <f>AU355/I355</f>
        <v>1</v>
      </c>
      <c r="AW355" s="4"/>
      <c r="AX355" s="4"/>
      <c r="AY355" s="4"/>
      <c r="AZ355" s="4"/>
    </row>
    <row r="356" spans="1:52" s="1" customFormat="1" ht="52.2" hidden="1" customHeight="1" x14ac:dyDescent="0.2">
      <c r="A356"/>
      <c r="B356" s="427"/>
      <c r="C356" s="250" t="s">
        <v>86</v>
      </c>
      <c r="D356" s="23"/>
      <c r="E356" s="251" t="s">
        <v>607</v>
      </c>
      <c r="F356" s="23"/>
      <c r="G356" s="23"/>
      <c r="H356" s="230"/>
      <c r="I356" s="420"/>
      <c r="J356" s="405"/>
      <c r="K356" s="406"/>
      <c r="L356" s="405"/>
      <c r="M356" s="406"/>
      <c r="N356" s="405"/>
      <c r="O356" s="406"/>
      <c r="P356" s="405"/>
      <c r="Q356" s="406"/>
      <c r="R356" s="405"/>
      <c r="S356" s="406"/>
      <c r="T356" s="405"/>
      <c r="U356" s="406"/>
      <c r="V356" s="570"/>
      <c r="W356" s="571"/>
      <c r="X356" s="570"/>
      <c r="Y356" s="571"/>
      <c r="Z356" s="570"/>
      <c r="AA356" s="571"/>
      <c r="AB356" s="405"/>
      <c r="AC356" s="406"/>
      <c r="AD356" s="405"/>
      <c r="AE356" s="406"/>
      <c r="AF356" s="405"/>
      <c r="AG356" s="406"/>
      <c r="AH356" s="405"/>
      <c r="AI356" s="406"/>
      <c r="AJ356" s="405"/>
      <c r="AK356" s="406"/>
      <c r="AL356" s="405"/>
      <c r="AM356" s="406"/>
      <c r="AN356" s="405"/>
      <c r="AO356" s="406"/>
      <c r="AP356" s="405"/>
      <c r="AQ356" s="406"/>
      <c r="AR356" s="405"/>
      <c r="AS356" s="406"/>
      <c r="AT356" s="405"/>
      <c r="AU356" s="406"/>
      <c r="AV356" s="476"/>
    </row>
    <row r="357" spans="1:52" s="6" customFormat="1" ht="52.2" hidden="1" customHeight="1" x14ac:dyDescent="0.2">
      <c r="A357"/>
      <c r="B357" s="425" t="s">
        <v>608</v>
      </c>
      <c r="C357" s="192" t="s">
        <v>80</v>
      </c>
      <c r="D357" s="193" t="s">
        <v>609</v>
      </c>
      <c r="E357" s="194" t="s">
        <v>610</v>
      </c>
      <c r="F357" s="195" t="s">
        <v>133</v>
      </c>
      <c r="G357" s="196">
        <v>103.6</v>
      </c>
      <c r="H357" s="197">
        <v>51.6</v>
      </c>
      <c r="I357" s="426">
        <f>ROUND(H357*G357,2)</f>
        <v>5345.76</v>
      </c>
      <c r="J357" s="409"/>
      <c r="K357" s="410">
        <f>ROUND(J357*$H357,2)</f>
        <v>0</v>
      </c>
      <c r="L357" s="409"/>
      <c r="M357" s="410">
        <f>ROUND(L357*$H357,2)</f>
        <v>0</v>
      </c>
      <c r="N357" s="409"/>
      <c r="O357" s="410">
        <f>ROUND(N357*$H357,2)</f>
        <v>0</v>
      </c>
      <c r="P357" s="409"/>
      <c r="Q357" s="410">
        <f>ROUND(P357*$H357,2)</f>
        <v>0</v>
      </c>
      <c r="R357" s="409"/>
      <c r="S357" s="410">
        <f>ROUND(R357*$H357,2)</f>
        <v>0</v>
      </c>
      <c r="T357" s="409"/>
      <c r="U357" s="410">
        <f>ROUND(T357*$H357,2)</f>
        <v>0</v>
      </c>
      <c r="V357" s="574"/>
      <c r="W357" s="575">
        <f>ROUND(V357*$H357,2)</f>
        <v>0</v>
      </c>
      <c r="X357" s="574"/>
      <c r="Y357" s="575">
        <f>ROUND(X357*$H357,2)</f>
        <v>0</v>
      </c>
      <c r="Z357" s="574"/>
      <c r="AA357" s="575">
        <f>ROUND(Z357*$H357,2)</f>
        <v>0</v>
      </c>
      <c r="AB357" s="409"/>
      <c r="AC357" s="410">
        <f>ROUND(AB357*$H357,2)</f>
        <v>0</v>
      </c>
      <c r="AD357" s="409"/>
      <c r="AE357" s="410">
        <f>ROUND(AD357*$H357,2)</f>
        <v>0</v>
      </c>
      <c r="AF357" s="409"/>
      <c r="AG357" s="410">
        <f>ROUND(AF357*$H357,2)</f>
        <v>0</v>
      </c>
      <c r="AH357" s="409"/>
      <c r="AI357" s="410">
        <f>ROUND(AH357*$H357,2)</f>
        <v>0</v>
      </c>
      <c r="AJ357" s="409"/>
      <c r="AK357" s="410">
        <f>ROUND(AJ357*$H357,2)</f>
        <v>0</v>
      </c>
      <c r="AL357" s="409"/>
      <c r="AM357" s="410">
        <f>ROUND(AL357*$H357,2)</f>
        <v>0</v>
      </c>
      <c r="AN357" s="409"/>
      <c r="AO357" s="410">
        <f>ROUND(AN357*$H357,2)</f>
        <v>0</v>
      </c>
      <c r="AP357" s="409"/>
      <c r="AQ357" s="410">
        <f>ROUND(AP357*$H357,2)</f>
        <v>0</v>
      </c>
      <c r="AR357" s="409">
        <f>SUM(J357,L357,N357,P357,R357,T357,V357,X357,Z357,AB357,AD357,AF357,AH357,AJ357,AL357,AN357,AP357)</f>
        <v>0</v>
      </c>
      <c r="AS357" s="410">
        <f>AR357*$H357</f>
        <v>0</v>
      </c>
      <c r="AT357" s="409">
        <f>$G357-AR357</f>
        <v>103.6</v>
      </c>
      <c r="AU357" s="410">
        <f>AT357*$H357</f>
        <v>5345.76</v>
      </c>
      <c r="AV357" s="478">
        <f>AU357/I357</f>
        <v>1</v>
      </c>
    </row>
    <row r="358" spans="1:52" s="6" customFormat="1" ht="52.2" hidden="1" customHeight="1" x14ac:dyDescent="0.2">
      <c r="A358"/>
      <c r="B358" s="427"/>
      <c r="C358" s="250" t="s">
        <v>86</v>
      </c>
      <c r="D358" s="23"/>
      <c r="E358" s="251" t="s">
        <v>612</v>
      </c>
      <c r="F358" s="23"/>
      <c r="G358" s="23"/>
      <c r="H358" s="230"/>
      <c r="I358" s="420"/>
      <c r="J358" s="405"/>
      <c r="K358" s="406"/>
      <c r="L358" s="405"/>
      <c r="M358" s="406"/>
      <c r="N358" s="405"/>
      <c r="O358" s="406"/>
      <c r="P358" s="405"/>
      <c r="Q358" s="406"/>
      <c r="R358" s="405"/>
      <c r="S358" s="406"/>
      <c r="T358" s="405"/>
      <c r="U358" s="406"/>
      <c r="V358" s="570"/>
      <c r="W358" s="571"/>
      <c r="X358" s="570"/>
      <c r="Y358" s="571"/>
      <c r="Z358" s="570"/>
      <c r="AA358" s="571"/>
      <c r="AB358" s="405"/>
      <c r="AC358" s="406"/>
      <c r="AD358" s="405"/>
      <c r="AE358" s="406"/>
      <c r="AF358" s="405"/>
      <c r="AG358" s="406"/>
      <c r="AH358" s="405"/>
      <c r="AI358" s="406"/>
      <c r="AJ358" s="405"/>
      <c r="AK358" s="406"/>
      <c r="AL358" s="405"/>
      <c r="AM358" s="406"/>
      <c r="AN358" s="405"/>
      <c r="AO358" s="406"/>
      <c r="AP358" s="405"/>
      <c r="AQ358" s="406"/>
      <c r="AR358" s="405"/>
      <c r="AS358" s="406"/>
      <c r="AT358" s="405"/>
      <c r="AU358" s="406"/>
      <c r="AV358" s="476"/>
    </row>
    <row r="359" spans="1:52" s="1" customFormat="1" ht="52.2" hidden="1" customHeight="1" x14ac:dyDescent="0.2">
      <c r="A359"/>
      <c r="B359" s="430"/>
      <c r="C359" s="250" t="s">
        <v>88</v>
      </c>
      <c r="D359" s="259" t="s">
        <v>5</v>
      </c>
      <c r="E359" s="260" t="s">
        <v>254</v>
      </c>
      <c r="F359" s="67"/>
      <c r="G359" s="259" t="s">
        <v>5</v>
      </c>
      <c r="H359" s="261"/>
      <c r="I359" s="431"/>
      <c r="J359" s="411"/>
      <c r="K359" s="412"/>
      <c r="L359" s="411"/>
      <c r="M359" s="412"/>
      <c r="N359" s="411"/>
      <c r="O359" s="412"/>
      <c r="P359" s="411"/>
      <c r="Q359" s="412"/>
      <c r="R359" s="411"/>
      <c r="S359" s="412"/>
      <c r="T359" s="411"/>
      <c r="U359" s="412"/>
      <c r="V359" s="576"/>
      <c r="W359" s="577"/>
      <c r="X359" s="576"/>
      <c r="Y359" s="577"/>
      <c r="Z359" s="576"/>
      <c r="AA359" s="577"/>
      <c r="AB359" s="411"/>
      <c r="AC359" s="412"/>
      <c r="AD359" s="411"/>
      <c r="AE359" s="412"/>
      <c r="AF359" s="411"/>
      <c r="AG359" s="412"/>
      <c r="AH359" s="411"/>
      <c r="AI359" s="412"/>
      <c r="AJ359" s="411"/>
      <c r="AK359" s="412"/>
      <c r="AL359" s="411"/>
      <c r="AM359" s="412"/>
      <c r="AN359" s="411"/>
      <c r="AO359" s="412"/>
      <c r="AP359" s="411"/>
      <c r="AQ359" s="412"/>
      <c r="AR359" s="411"/>
      <c r="AS359" s="412"/>
      <c r="AT359" s="411"/>
      <c r="AU359" s="412"/>
      <c r="AV359" s="479"/>
      <c r="AW359" s="4"/>
      <c r="AX359" s="4"/>
      <c r="AY359" s="4"/>
      <c r="AZ359" s="4"/>
    </row>
    <row r="360" spans="1:52" s="1" customFormat="1" ht="52.2" hidden="1" customHeight="1" x14ac:dyDescent="0.2">
      <c r="A360"/>
      <c r="B360" s="428"/>
      <c r="C360" s="250" t="s">
        <v>88</v>
      </c>
      <c r="D360" s="253" t="s">
        <v>5</v>
      </c>
      <c r="E360" s="254" t="s">
        <v>613</v>
      </c>
      <c r="F360" s="63"/>
      <c r="G360" s="255">
        <v>103.6</v>
      </c>
      <c r="H360" s="256"/>
      <c r="I360" s="429"/>
      <c r="J360" s="407"/>
      <c r="K360" s="408"/>
      <c r="L360" s="407"/>
      <c r="M360" s="408"/>
      <c r="N360" s="407"/>
      <c r="O360" s="408"/>
      <c r="P360" s="407"/>
      <c r="Q360" s="408"/>
      <c r="R360" s="407"/>
      <c r="S360" s="408"/>
      <c r="T360" s="407"/>
      <c r="U360" s="408"/>
      <c r="V360" s="572"/>
      <c r="W360" s="573"/>
      <c r="X360" s="572"/>
      <c r="Y360" s="573"/>
      <c r="Z360" s="572"/>
      <c r="AA360" s="573"/>
      <c r="AB360" s="407"/>
      <c r="AC360" s="408"/>
      <c r="AD360" s="407"/>
      <c r="AE360" s="408"/>
      <c r="AF360" s="407"/>
      <c r="AG360" s="408"/>
      <c r="AH360" s="407"/>
      <c r="AI360" s="408"/>
      <c r="AJ360" s="407"/>
      <c r="AK360" s="408"/>
      <c r="AL360" s="407"/>
      <c r="AM360" s="408"/>
      <c r="AN360" s="407"/>
      <c r="AO360" s="408"/>
      <c r="AP360" s="407"/>
      <c r="AQ360" s="408"/>
      <c r="AR360" s="407"/>
      <c r="AS360" s="408"/>
      <c r="AT360" s="407"/>
      <c r="AU360" s="408"/>
      <c r="AV360" s="477"/>
    </row>
    <row r="361" spans="1:52" s="8" customFormat="1" ht="52.2" hidden="1" customHeight="1" x14ac:dyDescent="0.2">
      <c r="A361"/>
      <c r="B361" s="425" t="s">
        <v>614</v>
      </c>
      <c r="C361" s="192" t="s">
        <v>80</v>
      </c>
      <c r="D361" s="193" t="s">
        <v>615</v>
      </c>
      <c r="E361" s="194" t="s">
        <v>616</v>
      </c>
      <c r="F361" s="195" t="s">
        <v>133</v>
      </c>
      <c r="G361" s="196">
        <v>103.6</v>
      </c>
      <c r="H361" s="197">
        <v>31.7</v>
      </c>
      <c r="I361" s="426">
        <f>ROUND(H361*G361,2)</f>
        <v>3284.12</v>
      </c>
      <c r="J361" s="409"/>
      <c r="K361" s="410">
        <f>ROUND(J361*$H361,2)</f>
        <v>0</v>
      </c>
      <c r="L361" s="409"/>
      <c r="M361" s="410">
        <f>ROUND(L361*$H361,2)</f>
        <v>0</v>
      </c>
      <c r="N361" s="409"/>
      <c r="O361" s="410">
        <f>ROUND(N361*$H361,2)</f>
        <v>0</v>
      </c>
      <c r="P361" s="409"/>
      <c r="Q361" s="410">
        <f>ROUND(P361*$H361,2)</f>
        <v>0</v>
      </c>
      <c r="R361" s="409"/>
      <c r="S361" s="410">
        <f>ROUND(R361*$H361,2)</f>
        <v>0</v>
      </c>
      <c r="T361" s="409"/>
      <c r="U361" s="410">
        <f>ROUND(T361*$H361,2)</f>
        <v>0</v>
      </c>
      <c r="V361" s="574"/>
      <c r="W361" s="575">
        <f>ROUND(V361*$H361,2)</f>
        <v>0</v>
      </c>
      <c r="X361" s="574"/>
      <c r="Y361" s="575">
        <f>ROUND(X361*$H361,2)</f>
        <v>0</v>
      </c>
      <c r="Z361" s="574"/>
      <c r="AA361" s="575">
        <f>ROUND(Z361*$H361,2)</f>
        <v>0</v>
      </c>
      <c r="AB361" s="409"/>
      <c r="AC361" s="410">
        <f>ROUND(AB361*$H361,2)</f>
        <v>0</v>
      </c>
      <c r="AD361" s="409"/>
      <c r="AE361" s="410">
        <f>ROUND(AD361*$H361,2)</f>
        <v>0</v>
      </c>
      <c r="AF361" s="409"/>
      <c r="AG361" s="410">
        <f>ROUND(AF361*$H361,2)</f>
        <v>0</v>
      </c>
      <c r="AH361" s="409"/>
      <c r="AI361" s="410">
        <f>ROUND(AH361*$H361,2)</f>
        <v>0</v>
      </c>
      <c r="AJ361" s="409"/>
      <c r="AK361" s="410">
        <f>ROUND(AJ361*$H361,2)</f>
        <v>0</v>
      </c>
      <c r="AL361" s="409"/>
      <c r="AM361" s="410">
        <f>ROUND(AL361*$H361,2)</f>
        <v>0</v>
      </c>
      <c r="AN361" s="409"/>
      <c r="AO361" s="410">
        <f>ROUND(AN361*$H361,2)</f>
        <v>0</v>
      </c>
      <c r="AP361" s="409"/>
      <c r="AQ361" s="410">
        <f>ROUND(AP361*$H361,2)</f>
        <v>0</v>
      </c>
      <c r="AR361" s="409">
        <f>SUM(J361,L361,N361,P361,R361,T361,V361,X361,Z361,AB361,AD361,AF361,AH361,AJ361,AL361,AN361,AP361)</f>
        <v>0</v>
      </c>
      <c r="AS361" s="410">
        <f>AR361*$H361</f>
        <v>0</v>
      </c>
      <c r="AT361" s="409">
        <f>$G361-AR361</f>
        <v>103.6</v>
      </c>
      <c r="AU361" s="410">
        <f>AT361*$H361</f>
        <v>3284.12</v>
      </c>
      <c r="AV361" s="478">
        <f>AU361/I361</f>
        <v>1</v>
      </c>
    </row>
    <row r="362" spans="1:52" s="7" customFormat="1" ht="52.2" hidden="1" customHeight="1" x14ac:dyDescent="0.2">
      <c r="A362"/>
      <c r="B362" s="427"/>
      <c r="C362" s="250" t="s">
        <v>86</v>
      </c>
      <c r="D362" s="23"/>
      <c r="E362" s="251" t="s">
        <v>612</v>
      </c>
      <c r="F362" s="23"/>
      <c r="G362" s="23"/>
      <c r="H362" s="230"/>
      <c r="I362" s="420"/>
      <c r="J362" s="405"/>
      <c r="K362" s="406"/>
      <c r="L362" s="405"/>
      <c r="M362" s="406"/>
      <c r="N362" s="405"/>
      <c r="O362" s="406"/>
      <c r="P362" s="405"/>
      <c r="Q362" s="406"/>
      <c r="R362" s="405"/>
      <c r="S362" s="406"/>
      <c r="T362" s="405"/>
      <c r="U362" s="406"/>
      <c r="V362" s="570"/>
      <c r="W362" s="571"/>
      <c r="X362" s="570"/>
      <c r="Y362" s="571"/>
      <c r="Z362" s="570"/>
      <c r="AA362" s="571"/>
      <c r="AB362" s="405"/>
      <c r="AC362" s="406"/>
      <c r="AD362" s="405"/>
      <c r="AE362" s="406"/>
      <c r="AF362" s="405"/>
      <c r="AG362" s="406"/>
      <c r="AH362" s="405"/>
      <c r="AI362" s="406"/>
      <c r="AJ362" s="405"/>
      <c r="AK362" s="406"/>
      <c r="AL362" s="405"/>
      <c r="AM362" s="406"/>
      <c r="AN362" s="405"/>
      <c r="AO362" s="406"/>
      <c r="AP362" s="405"/>
      <c r="AQ362" s="406"/>
      <c r="AR362" s="405"/>
      <c r="AS362" s="406"/>
      <c r="AT362" s="405"/>
      <c r="AU362" s="406"/>
      <c r="AV362" s="476"/>
    </row>
    <row r="363" spans="1:52" s="1" customFormat="1" ht="52.2" hidden="1" customHeight="1" thickBot="1" x14ac:dyDescent="0.25">
      <c r="A363"/>
      <c r="B363" s="437" t="s">
        <v>618</v>
      </c>
      <c r="C363" s="198" t="s">
        <v>231</v>
      </c>
      <c r="D363" s="199" t="s">
        <v>619</v>
      </c>
      <c r="E363" s="200" t="s">
        <v>620</v>
      </c>
      <c r="F363" s="201" t="s">
        <v>234</v>
      </c>
      <c r="G363" s="202">
        <v>1</v>
      </c>
      <c r="H363" s="203">
        <v>1880</v>
      </c>
      <c r="I363" s="438">
        <f>ROUND(H363*G363,2)</f>
        <v>1880</v>
      </c>
      <c r="J363" s="409"/>
      <c r="K363" s="410">
        <f>ROUND(J363*$H363,2)</f>
        <v>0</v>
      </c>
      <c r="L363" s="409"/>
      <c r="M363" s="410">
        <f>ROUND(L363*$H363,2)</f>
        <v>0</v>
      </c>
      <c r="N363" s="409"/>
      <c r="O363" s="410">
        <f>ROUND(N363*$H363,2)</f>
        <v>0</v>
      </c>
      <c r="P363" s="409"/>
      <c r="Q363" s="410">
        <f>ROUND(P363*$H363,2)</f>
        <v>0</v>
      </c>
      <c r="R363" s="409"/>
      <c r="S363" s="410">
        <f>ROUND(R363*$H363,2)</f>
        <v>0</v>
      </c>
      <c r="T363" s="409"/>
      <c r="U363" s="410">
        <f>ROUND(T363*$H363,2)</f>
        <v>0</v>
      </c>
      <c r="V363" s="574"/>
      <c r="W363" s="575">
        <f>ROUND(V363*$H363,2)</f>
        <v>0</v>
      </c>
      <c r="X363" s="574"/>
      <c r="Y363" s="575">
        <f>ROUND(X363*$H363,2)</f>
        <v>0</v>
      </c>
      <c r="Z363" s="574"/>
      <c r="AA363" s="575">
        <f>ROUND(Z363*$H363,2)</f>
        <v>0</v>
      </c>
      <c r="AB363" s="409"/>
      <c r="AC363" s="410">
        <f>ROUND(AB363*$H363,2)</f>
        <v>0</v>
      </c>
      <c r="AD363" s="409"/>
      <c r="AE363" s="410">
        <f>ROUND(AD363*$H363,2)</f>
        <v>0</v>
      </c>
      <c r="AF363" s="409"/>
      <c r="AG363" s="410">
        <f>ROUND(AF363*$H363,2)</f>
        <v>0</v>
      </c>
      <c r="AH363" s="409"/>
      <c r="AI363" s="410">
        <f>ROUND(AH363*$H363,2)</f>
        <v>0</v>
      </c>
      <c r="AJ363" s="409"/>
      <c r="AK363" s="410">
        <f>ROUND(AJ363*$H363,2)</f>
        <v>0</v>
      </c>
      <c r="AL363" s="409"/>
      <c r="AM363" s="410">
        <f>ROUND(AL363*$H363,2)</f>
        <v>0</v>
      </c>
      <c r="AN363" s="409"/>
      <c r="AO363" s="410">
        <f>ROUND(AN363*$H363,2)</f>
        <v>0</v>
      </c>
      <c r="AP363" s="409"/>
      <c r="AQ363" s="410">
        <f>ROUND(AP363*$H363,2)</f>
        <v>0</v>
      </c>
      <c r="AR363" s="409">
        <f>SUM(J363,L363,N363,P363,R363,T363,V363,X363,Z363,AB363,AD363,AF363,AH363,AJ363,AL363,AN363,AP363)</f>
        <v>0</v>
      </c>
      <c r="AS363" s="410">
        <f>AR363*$H363</f>
        <v>0</v>
      </c>
      <c r="AT363" s="409">
        <f>$G363-AR363</f>
        <v>1</v>
      </c>
      <c r="AU363" s="410">
        <f>AT363*$H363</f>
        <v>1880</v>
      </c>
      <c r="AV363" s="478">
        <f>AU363/I363</f>
        <v>1</v>
      </c>
      <c r="AW363" s="4"/>
      <c r="AX363" s="4"/>
      <c r="AY363" s="4"/>
      <c r="AZ363" s="4"/>
    </row>
    <row r="364" spans="1:52" s="7" customFormat="1" ht="52.2" hidden="1" customHeight="1" thickBot="1" x14ac:dyDescent="0.25">
      <c r="A364"/>
      <c r="B364" s="407"/>
      <c r="C364" s="221"/>
      <c r="D364" s="221"/>
      <c r="E364" s="221"/>
      <c r="F364" s="221"/>
      <c r="G364" s="221"/>
      <c r="H364" s="221"/>
      <c r="I364" s="408"/>
      <c r="J364" s="754" t="s">
        <v>2350</v>
      </c>
      <c r="K364" s="756"/>
      <c r="L364" s="754" t="s">
        <v>2350</v>
      </c>
      <c r="M364" s="756"/>
      <c r="N364" s="754" t="s">
        <v>2350</v>
      </c>
      <c r="O364" s="756"/>
      <c r="P364" s="754" t="s">
        <v>2350</v>
      </c>
      <c r="Q364" s="756"/>
      <c r="R364" s="754" t="s">
        <v>2350</v>
      </c>
      <c r="S364" s="756"/>
      <c r="T364" s="757" t="s">
        <v>2355</v>
      </c>
      <c r="U364" s="758"/>
      <c r="V364" s="759" t="s">
        <v>2356</v>
      </c>
      <c r="W364" s="760"/>
      <c r="X364" s="759" t="s">
        <v>2357</v>
      </c>
      <c r="Y364" s="760"/>
      <c r="Z364" s="759" t="s">
        <v>2358</v>
      </c>
      <c r="AA364" s="760"/>
      <c r="AB364" s="751" t="s">
        <v>2359</v>
      </c>
      <c r="AC364" s="753"/>
      <c r="AD364" s="757" t="s">
        <v>2360</v>
      </c>
      <c r="AE364" s="758"/>
      <c r="AF364" s="757" t="s">
        <v>2361</v>
      </c>
      <c r="AG364" s="758"/>
      <c r="AH364" s="757" t="s">
        <v>2362</v>
      </c>
      <c r="AI364" s="758"/>
      <c r="AJ364" s="757" t="s">
        <v>2363</v>
      </c>
      <c r="AK364" s="758"/>
      <c r="AL364" s="757" t="s">
        <v>2364</v>
      </c>
      <c r="AM364" s="758"/>
      <c r="AN364" s="757" t="s">
        <v>2365</v>
      </c>
      <c r="AO364" s="761"/>
      <c r="AP364" s="754" t="s">
        <v>2366</v>
      </c>
      <c r="AQ364" s="753"/>
      <c r="AR364" s="751" t="s">
        <v>2367</v>
      </c>
      <c r="AS364" s="753"/>
      <c r="AT364" s="751" t="s">
        <v>2368</v>
      </c>
      <c r="AU364" s="755"/>
      <c r="AV364" s="449" t="s">
        <v>2369</v>
      </c>
    </row>
    <row r="365" spans="1:52" s="1" customFormat="1" ht="52.2" hidden="1" customHeight="1" thickBot="1" x14ac:dyDescent="0.25">
      <c r="A365"/>
      <c r="B365" s="436"/>
      <c r="C365" s="219"/>
      <c r="D365" s="219"/>
      <c r="E365" s="219"/>
      <c r="F365" s="219"/>
      <c r="G365" s="219"/>
      <c r="H365" s="219"/>
      <c r="I365" s="406"/>
      <c r="J365" s="397" t="s">
        <v>66</v>
      </c>
      <c r="K365" s="398" t="s">
        <v>2370</v>
      </c>
      <c r="L365" s="397" t="s">
        <v>66</v>
      </c>
      <c r="M365" s="398" t="s">
        <v>2370</v>
      </c>
      <c r="N365" s="397" t="s">
        <v>66</v>
      </c>
      <c r="O365" s="398" t="s">
        <v>2370</v>
      </c>
      <c r="P365" s="397" t="s">
        <v>66</v>
      </c>
      <c r="Q365" s="398" t="s">
        <v>2370</v>
      </c>
      <c r="R365" s="397" t="s">
        <v>66</v>
      </c>
      <c r="S365" s="398" t="s">
        <v>2370</v>
      </c>
      <c r="T365" s="397" t="s">
        <v>66</v>
      </c>
      <c r="U365" s="398" t="s">
        <v>2370</v>
      </c>
      <c r="V365" s="582" t="s">
        <v>66</v>
      </c>
      <c r="W365" s="583" t="s">
        <v>2370</v>
      </c>
      <c r="X365" s="582" t="s">
        <v>66</v>
      </c>
      <c r="Y365" s="583" t="s">
        <v>2370</v>
      </c>
      <c r="Z365" s="582" t="s">
        <v>66</v>
      </c>
      <c r="AA365" s="583" t="s">
        <v>2370</v>
      </c>
      <c r="AB365" s="397" t="s">
        <v>66</v>
      </c>
      <c r="AC365" s="398" t="s">
        <v>2370</v>
      </c>
      <c r="AD365" s="397" t="s">
        <v>66</v>
      </c>
      <c r="AE365" s="398" t="s">
        <v>2370</v>
      </c>
      <c r="AF365" s="397" t="s">
        <v>66</v>
      </c>
      <c r="AG365" s="398" t="s">
        <v>2370</v>
      </c>
      <c r="AH365" s="397" t="s">
        <v>66</v>
      </c>
      <c r="AI365" s="398" t="s">
        <v>2370</v>
      </c>
      <c r="AJ365" s="397" t="s">
        <v>66</v>
      </c>
      <c r="AK365" s="398" t="s">
        <v>2370</v>
      </c>
      <c r="AL365" s="397" t="s">
        <v>66</v>
      </c>
      <c r="AM365" s="398" t="s">
        <v>2370</v>
      </c>
      <c r="AN365" s="397" t="s">
        <v>66</v>
      </c>
      <c r="AO365" s="398" t="s">
        <v>2370</v>
      </c>
      <c r="AP365" s="397" t="s">
        <v>66</v>
      </c>
      <c r="AQ365" s="398" t="s">
        <v>2370</v>
      </c>
      <c r="AR365" s="397" t="s">
        <v>66</v>
      </c>
      <c r="AS365" s="398" t="s">
        <v>2370</v>
      </c>
      <c r="AT365" s="397" t="s">
        <v>66</v>
      </c>
      <c r="AU365" s="398" t="s">
        <v>2370</v>
      </c>
      <c r="AV365" s="482" t="s">
        <v>66</v>
      </c>
      <c r="AW365" s="4"/>
      <c r="AX365" s="4"/>
      <c r="AY365" s="4"/>
      <c r="AZ365" s="4"/>
    </row>
    <row r="366" spans="1:52" s="1" customFormat="1" ht="52.2" hidden="1" customHeight="1" thickBot="1" x14ac:dyDescent="0.35">
      <c r="A366"/>
      <c r="B366" s="422"/>
      <c r="C366" s="243" t="s">
        <v>26</v>
      </c>
      <c r="D366" s="247" t="s">
        <v>622</v>
      </c>
      <c r="E366" s="247" t="s">
        <v>623</v>
      </c>
      <c r="F366" s="42"/>
      <c r="G366" s="42"/>
      <c r="H366" s="245"/>
      <c r="I366" s="424">
        <f>BH1043</f>
        <v>395657.26</v>
      </c>
      <c r="J366" s="401"/>
      <c r="K366" s="402">
        <f>K367</f>
        <v>0</v>
      </c>
      <c r="L366" s="401"/>
      <c r="M366" s="402">
        <f>M367</f>
        <v>0</v>
      </c>
      <c r="N366" s="401"/>
      <c r="O366" s="402">
        <f>O367</f>
        <v>0</v>
      </c>
      <c r="P366" s="401"/>
      <c r="Q366" s="402">
        <f>Q367</f>
        <v>0</v>
      </c>
      <c r="R366" s="401"/>
      <c r="S366" s="402">
        <f>S367</f>
        <v>0</v>
      </c>
      <c r="T366" s="401"/>
      <c r="U366" s="402">
        <f>U367</f>
        <v>118697.18</v>
      </c>
      <c r="V366" s="566"/>
      <c r="W366" s="567">
        <f>W367</f>
        <v>0</v>
      </c>
      <c r="X366" s="566"/>
      <c r="Y366" s="567">
        <f>Y367</f>
        <v>27027</v>
      </c>
      <c r="Z366" s="566"/>
      <c r="AA366" s="567">
        <f>AA367</f>
        <v>51480</v>
      </c>
      <c r="AB366" s="667"/>
      <c r="AC366" s="668">
        <f>AC367</f>
        <v>50193</v>
      </c>
      <c r="AD366" s="401"/>
      <c r="AE366" s="402">
        <f>AE367</f>
        <v>77220</v>
      </c>
      <c r="AF366" s="401"/>
      <c r="AG366" s="402">
        <f>AG367</f>
        <v>0</v>
      </c>
      <c r="AH366" s="401"/>
      <c r="AI366" s="402">
        <f>AI367</f>
        <v>0</v>
      </c>
      <c r="AJ366" s="401"/>
      <c r="AK366" s="402">
        <f>AK367</f>
        <v>0</v>
      </c>
      <c r="AL366" s="401"/>
      <c r="AM366" s="402">
        <f>AM367</f>
        <v>0</v>
      </c>
      <c r="AN366" s="401"/>
      <c r="AO366" s="402">
        <f>AO367</f>
        <v>0</v>
      </c>
      <c r="AP366" s="401"/>
      <c r="AQ366" s="402">
        <f>AQ367</f>
        <v>0</v>
      </c>
      <c r="AR366" s="667"/>
      <c r="AS366" s="668">
        <f>AS367</f>
        <v>324617.17859999998</v>
      </c>
      <c r="AT366" s="667"/>
      <c r="AU366" s="668">
        <f>AU367</f>
        <v>71040.083399999989</v>
      </c>
      <c r="AV366" s="672">
        <f>AU366/I366</f>
        <v>0.1795495510432438</v>
      </c>
    </row>
    <row r="367" spans="1:52" s="8" customFormat="1" ht="52.2" customHeight="1" x14ac:dyDescent="0.2">
      <c r="A367"/>
      <c r="B367" s="425" t="s">
        <v>624</v>
      </c>
      <c r="C367" s="192" t="s">
        <v>80</v>
      </c>
      <c r="D367" s="193" t="s">
        <v>625</v>
      </c>
      <c r="E367" s="194" t="s">
        <v>626</v>
      </c>
      <c r="F367" s="195" t="s">
        <v>193</v>
      </c>
      <c r="G367" s="196">
        <v>1537.13</v>
      </c>
      <c r="H367" s="197">
        <v>257.39999999999998</v>
      </c>
      <c r="I367" s="426">
        <f>ROUND(H367*G367,2)</f>
        <v>395657.26</v>
      </c>
      <c r="J367" s="409"/>
      <c r="K367" s="410">
        <f>ROUND(J367*$H367,2)</f>
        <v>0</v>
      </c>
      <c r="L367" s="409"/>
      <c r="M367" s="410">
        <f>ROUND(L367*$H367,2)</f>
        <v>0</v>
      </c>
      <c r="N367" s="409"/>
      <c r="O367" s="410">
        <f>ROUND(N367*$H367,2)</f>
        <v>0</v>
      </c>
      <c r="P367" s="409"/>
      <c r="Q367" s="410">
        <f>ROUND(P367*$H367,2)</f>
        <v>0</v>
      </c>
      <c r="R367" s="409"/>
      <c r="S367" s="410">
        <f>ROUND(R367*$H367,2)</f>
        <v>0</v>
      </c>
      <c r="T367" s="409">
        <f>G367*0.3</f>
        <v>461.13900000000001</v>
      </c>
      <c r="U367" s="410">
        <f>ROUND(T367*$H367,2)</f>
        <v>118697.18</v>
      </c>
      <c r="V367" s="574"/>
      <c r="W367" s="575">
        <f>ROUND(V367*$H367,2)</f>
        <v>0</v>
      </c>
      <c r="X367" s="574">
        <v>105</v>
      </c>
      <c r="Y367" s="575">
        <f>ROUND(X367*$H367,2)</f>
        <v>27027</v>
      </c>
      <c r="Z367" s="574">
        <v>200</v>
      </c>
      <c r="AA367" s="686">
        <f>ROUND(Z367*$H367,2)</f>
        <v>51480</v>
      </c>
      <c r="AB367" s="669">
        <v>195</v>
      </c>
      <c r="AC367" s="670">
        <f>ROUND(AB367*$H367,2)</f>
        <v>50193</v>
      </c>
      <c r="AD367" s="687">
        <v>300</v>
      </c>
      <c r="AE367" s="547">
        <f>ROUND(AD367*$H367,2)</f>
        <v>77220</v>
      </c>
      <c r="AF367" s="409"/>
      <c r="AG367" s="410">
        <f>ROUND(AF367*$H367,2)</f>
        <v>0</v>
      </c>
      <c r="AH367" s="409"/>
      <c r="AI367" s="410">
        <f>ROUND(AH367*$H367,2)</f>
        <v>0</v>
      </c>
      <c r="AJ367" s="409"/>
      <c r="AK367" s="410">
        <f>ROUND(AJ367*$H367,2)</f>
        <v>0</v>
      </c>
      <c r="AL367" s="409"/>
      <c r="AM367" s="410">
        <f>ROUND(AL367*$H367,2)</f>
        <v>0</v>
      </c>
      <c r="AN367" s="409"/>
      <c r="AO367" s="410">
        <f>ROUND(AN367*$H367,2)</f>
        <v>0</v>
      </c>
      <c r="AP367" s="409"/>
      <c r="AQ367" s="410">
        <f>ROUND(AP367*$H367,2)</f>
        <v>0</v>
      </c>
      <c r="AR367" s="409">
        <f>SUM(J367,L367,N367,P367,R367,T367,V367,X367,Z367,AB367,AD367,AF367,AH367,AJ367,AL367,AN367,AP367)</f>
        <v>1261.1390000000001</v>
      </c>
      <c r="AS367" s="410">
        <f>AR367*$H367</f>
        <v>324617.17859999998</v>
      </c>
      <c r="AT367" s="409">
        <f>$G367-AR367</f>
        <v>275.99099999999999</v>
      </c>
      <c r="AU367" s="410">
        <f>AT367*$H367</f>
        <v>71040.083399999989</v>
      </c>
      <c r="AV367" s="478">
        <f>AU367/I367</f>
        <v>0.1795495510432438</v>
      </c>
    </row>
    <row r="368" spans="1:52" s="7" customFormat="1" ht="52.2" hidden="1" customHeight="1" thickBot="1" x14ac:dyDescent="0.25">
      <c r="A368"/>
      <c r="B368" s="427"/>
      <c r="C368" s="250" t="s">
        <v>86</v>
      </c>
      <c r="D368" s="23"/>
      <c r="E368" s="251" t="s">
        <v>628</v>
      </c>
      <c r="F368" s="23"/>
      <c r="G368" s="23"/>
      <c r="H368" s="230"/>
      <c r="I368" s="420"/>
      <c r="J368" s="405"/>
      <c r="K368" s="406"/>
      <c r="L368" s="405"/>
      <c r="M368" s="406"/>
      <c r="N368" s="405"/>
      <c r="O368" s="406"/>
      <c r="P368" s="405"/>
      <c r="Q368" s="406"/>
      <c r="R368" s="405"/>
      <c r="S368" s="406"/>
      <c r="T368" s="405"/>
      <c r="U368" s="406"/>
      <c r="V368" s="570"/>
      <c r="W368" s="571"/>
      <c r="X368" s="570"/>
      <c r="Y368" s="571"/>
      <c r="Z368" s="570"/>
      <c r="AA368" s="683"/>
      <c r="AB368" s="405"/>
      <c r="AC368" s="406"/>
      <c r="AD368" s="22"/>
      <c r="AE368" s="406"/>
      <c r="AF368" s="405"/>
      <c r="AG368" s="406"/>
      <c r="AH368" s="405"/>
      <c r="AI368" s="406"/>
      <c r="AJ368" s="405"/>
      <c r="AK368" s="406"/>
      <c r="AL368" s="405"/>
      <c r="AM368" s="406"/>
      <c r="AN368" s="405"/>
      <c r="AO368" s="406"/>
      <c r="AP368" s="405"/>
      <c r="AQ368" s="406"/>
      <c r="AR368" s="405"/>
      <c r="AS368" s="406"/>
      <c r="AT368" s="405"/>
      <c r="AU368" s="406"/>
      <c r="AV368" s="476"/>
    </row>
    <row r="369" spans="1:52" s="1" customFormat="1" ht="52.2" hidden="1" customHeight="1" thickBot="1" x14ac:dyDescent="0.35">
      <c r="A369"/>
      <c r="B369" s="422"/>
      <c r="C369" s="243" t="s">
        <v>26</v>
      </c>
      <c r="D369" s="244" t="s">
        <v>629</v>
      </c>
      <c r="E369" s="244" t="s">
        <v>630</v>
      </c>
      <c r="F369" s="42"/>
      <c r="G369" s="42"/>
      <c r="H369" s="245"/>
      <c r="I369" s="423">
        <f>BH1046</f>
        <v>448335.3299999999</v>
      </c>
      <c r="J369" s="502"/>
      <c r="K369" s="501"/>
      <c r="L369" s="502"/>
      <c r="M369" s="501"/>
      <c r="N369" s="502"/>
      <c r="O369" s="501"/>
      <c r="P369" s="502"/>
      <c r="Q369" s="501"/>
      <c r="R369" s="502"/>
      <c r="S369" s="501"/>
      <c r="T369" s="502"/>
      <c r="U369" s="501"/>
      <c r="V369" s="566"/>
      <c r="W369" s="567"/>
      <c r="X369" s="662"/>
      <c r="Y369" s="663"/>
      <c r="Z369" s="662"/>
      <c r="AA369" s="684"/>
      <c r="AB369" s="661"/>
      <c r="AC369" s="671"/>
      <c r="AD369" s="685"/>
      <c r="AE369" s="665"/>
      <c r="AF369" s="664"/>
      <c r="AG369" s="665"/>
      <c r="AH369" s="664"/>
      <c r="AI369" s="665"/>
      <c r="AJ369" s="664"/>
      <c r="AK369" s="665"/>
      <c r="AL369" s="664"/>
      <c r="AM369" s="665"/>
      <c r="AN369" s="664"/>
      <c r="AO369" s="665"/>
      <c r="AP369" s="664"/>
      <c r="AQ369" s="665"/>
      <c r="AR369" s="661"/>
      <c r="AS369" s="671"/>
      <c r="AT369" s="661"/>
      <c r="AU369" s="671"/>
      <c r="AV369" s="673"/>
      <c r="AW369" s="4"/>
      <c r="AX369" s="4"/>
      <c r="AY369" s="4"/>
      <c r="AZ369" s="4"/>
    </row>
    <row r="370" spans="1:52" s="1" customFormat="1" ht="52.2" hidden="1" customHeight="1" thickBot="1" x14ac:dyDescent="0.25">
      <c r="A370"/>
      <c r="B370" s="436"/>
      <c r="C370" s="219"/>
      <c r="D370" s="219"/>
      <c r="E370" s="219"/>
      <c r="F370" s="219"/>
      <c r="G370" s="219"/>
      <c r="H370" s="219"/>
      <c r="I370" s="406"/>
      <c r="J370" s="754" t="s">
        <v>2350</v>
      </c>
      <c r="K370" s="756"/>
      <c r="L370" s="754" t="s">
        <v>2350</v>
      </c>
      <c r="M370" s="756"/>
      <c r="N370" s="754" t="s">
        <v>2350</v>
      </c>
      <c r="O370" s="756"/>
      <c r="P370" s="754" t="s">
        <v>2350</v>
      </c>
      <c r="Q370" s="756"/>
      <c r="R370" s="754" t="s">
        <v>2350</v>
      </c>
      <c r="S370" s="756"/>
      <c r="T370" s="757" t="s">
        <v>2355</v>
      </c>
      <c r="U370" s="758"/>
      <c r="V370" s="759" t="s">
        <v>2356</v>
      </c>
      <c r="W370" s="762"/>
      <c r="X370" s="763" t="s">
        <v>2357</v>
      </c>
      <c r="Y370" s="764"/>
      <c r="Z370" s="765" t="s">
        <v>2358</v>
      </c>
      <c r="AA370" s="764"/>
      <c r="AB370" s="751" t="s">
        <v>2359</v>
      </c>
      <c r="AC370" s="753"/>
      <c r="AD370" s="751" t="s">
        <v>2360</v>
      </c>
      <c r="AE370" s="753"/>
      <c r="AF370" s="751" t="s">
        <v>2361</v>
      </c>
      <c r="AG370" s="753"/>
      <c r="AH370" s="751" t="s">
        <v>2362</v>
      </c>
      <c r="AI370" s="753"/>
      <c r="AJ370" s="751" t="s">
        <v>2363</v>
      </c>
      <c r="AK370" s="753"/>
      <c r="AL370" s="751" t="s">
        <v>2364</v>
      </c>
      <c r="AM370" s="753"/>
      <c r="AN370" s="751" t="s">
        <v>2365</v>
      </c>
      <c r="AO370" s="752"/>
      <c r="AP370" s="754" t="s">
        <v>2366</v>
      </c>
      <c r="AQ370" s="753"/>
      <c r="AR370" s="751" t="s">
        <v>2367</v>
      </c>
      <c r="AS370" s="753"/>
      <c r="AT370" s="751" t="s">
        <v>2368</v>
      </c>
      <c r="AU370" s="752"/>
      <c r="AV370" s="666" t="s">
        <v>2369</v>
      </c>
    </row>
    <row r="371" spans="1:52" s="6" customFormat="1" ht="52.2" hidden="1" customHeight="1" x14ac:dyDescent="0.2">
      <c r="A371"/>
      <c r="B371" s="417"/>
      <c r="C371" s="225"/>
      <c r="D371" s="225"/>
      <c r="E371" s="225"/>
      <c r="F371" s="225"/>
      <c r="G371" s="225"/>
      <c r="H371" s="225"/>
      <c r="I371" s="418"/>
      <c r="J371" s="397" t="s">
        <v>66</v>
      </c>
      <c r="K371" s="398" t="s">
        <v>2370</v>
      </c>
      <c r="L371" s="397" t="s">
        <v>66</v>
      </c>
      <c r="M371" s="398" t="s">
        <v>2370</v>
      </c>
      <c r="N371" s="397" t="s">
        <v>66</v>
      </c>
      <c r="O371" s="398" t="s">
        <v>2370</v>
      </c>
      <c r="P371" s="397" t="s">
        <v>66</v>
      </c>
      <c r="Q371" s="398" t="s">
        <v>2370</v>
      </c>
      <c r="R371" s="397" t="s">
        <v>66</v>
      </c>
      <c r="S371" s="398" t="s">
        <v>2370</v>
      </c>
      <c r="T371" s="397" t="s">
        <v>66</v>
      </c>
      <c r="U371" s="398" t="s">
        <v>2370</v>
      </c>
      <c r="V371" s="582" t="s">
        <v>66</v>
      </c>
      <c r="W371" s="583" t="s">
        <v>2370</v>
      </c>
      <c r="X371" s="582" t="s">
        <v>66</v>
      </c>
      <c r="Y371" s="583" t="s">
        <v>2370</v>
      </c>
      <c r="Z371" s="582" t="s">
        <v>66</v>
      </c>
      <c r="AA371" s="583" t="s">
        <v>2370</v>
      </c>
      <c r="AB371" s="397" t="s">
        <v>66</v>
      </c>
      <c r="AC371" s="398" t="s">
        <v>2370</v>
      </c>
      <c r="AD371" s="397" t="s">
        <v>66</v>
      </c>
      <c r="AE371" s="398" t="s">
        <v>2370</v>
      </c>
      <c r="AF371" s="397" t="s">
        <v>66</v>
      </c>
      <c r="AG371" s="398" t="s">
        <v>2370</v>
      </c>
      <c r="AH371" s="397" t="s">
        <v>66</v>
      </c>
      <c r="AI371" s="398" t="s">
        <v>2370</v>
      </c>
      <c r="AJ371" s="397" t="s">
        <v>66</v>
      </c>
      <c r="AK371" s="398" t="s">
        <v>2370</v>
      </c>
      <c r="AL371" s="397" t="s">
        <v>66</v>
      </c>
      <c r="AM371" s="398" t="s">
        <v>2370</v>
      </c>
      <c r="AN371" s="397" t="s">
        <v>66</v>
      </c>
      <c r="AO371" s="398" t="s">
        <v>2370</v>
      </c>
      <c r="AP371" s="397" t="s">
        <v>66</v>
      </c>
      <c r="AQ371" s="398" t="s">
        <v>2370</v>
      </c>
      <c r="AR371" s="397" t="s">
        <v>66</v>
      </c>
      <c r="AS371" s="398" t="s">
        <v>2370</v>
      </c>
      <c r="AT371" s="397" t="s">
        <v>66</v>
      </c>
      <c r="AU371" s="398" t="s">
        <v>2370</v>
      </c>
      <c r="AV371" s="482" t="s">
        <v>66</v>
      </c>
    </row>
    <row r="372" spans="1:52" s="1" customFormat="1" ht="52.2" hidden="1" customHeight="1" thickBot="1" x14ac:dyDescent="0.35">
      <c r="A372"/>
      <c r="B372" s="422"/>
      <c r="C372" s="243" t="s">
        <v>26</v>
      </c>
      <c r="D372" s="247" t="s">
        <v>631</v>
      </c>
      <c r="E372" s="247" t="s">
        <v>632</v>
      </c>
      <c r="F372" s="42"/>
      <c r="G372" s="42"/>
      <c r="H372" s="245"/>
      <c r="I372" s="424">
        <f>BH1047</f>
        <v>12217.61</v>
      </c>
      <c r="J372" s="401"/>
      <c r="K372" s="402">
        <f>K373+K377+K379+K383+K385</f>
        <v>0</v>
      </c>
      <c r="L372" s="401"/>
      <c r="M372" s="402">
        <f>M373+M377+M379+M383+M385</f>
        <v>0</v>
      </c>
      <c r="N372" s="401"/>
      <c r="O372" s="402">
        <f>O373+O377+O379+O383+O385</f>
        <v>0</v>
      </c>
      <c r="P372" s="401"/>
      <c r="Q372" s="402">
        <f>Q373+Q377+Q379+Q383+Q385</f>
        <v>0</v>
      </c>
      <c r="R372" s="401"/>
      <c r="S372" s="402">
        <f>S373+S377+S379+S383+S385</f>
        <v>0</v>
      </c>
      <c r="T372" s="401"/>
      <c r="U372" s="402">
        <f>U373+U377+U379+U383+U385</f>
        <v>0</v>
      </c>
      <c r="V372" s="566"/>
      <c r="W372" s="567">
        <f>W373+W377+W379+W383+W385</f>
        <v>0</v>
      </c>
      <c r="X372" s="566"/>
      <c r="Y372" s="567">
        <f>Y373+Y377+Y379+Y383+Y385</f>
        <v>0</v>
      </c>
      <c r="Z372" s="566"/>
      <c r="AA372" s="567">
        <f>AA373+AA377+AA379+AA383+AA385</f>
        <v>0</v>
      </c>
      <c r="AB372" s="401"/>
      <c r="AC372" s="402">
        <f>AC373+AC377+AC379+AC383+AC385</f>
        <v>7213.68</v>
      </c>
      <c r="AD372" s="401"/>
      <c r="AE372" s="402">
        <f>AE373+AE377+AE379+AE383+AE385</f>
        <v>5003.93</v>
      </c>
      <c r="AF372" s="401"/>
      <c r="AG372" s="402">
        <f>AG373+AG377+AG379+AG383+AG385</f>
        <v>0</v>
      </c>
      <c r="AH372" s="401"/>
      <c r="AI372" s="402">
        <f>AI373+AI377+AI379+AI383+AI385</f>
        <v>0</v>
      </c>
      <c r="AJ372" s="401"/>
      <c r="AK372" s="402">
        <f>AK373+AK377+AK379+AK383+AK385</f>
        <v>0</v>
      </c>
      <c r="AL372" s="401"/>
      <c r="AM372" s="402">
        <f>AM373+AM377+AM379+AM383+AM385</f>
        <v>0</v>
      </c>
      <c r="AN372" s="401"/>
      <c r="AO372" s="402">
        <f>AO373+AO377+AO379+AO383+AO385</f>
        <v>0</v>
      </c>
      <c r="AP372" s="401"/>
      <c r="AQ372" s="402">
        <f>AQ373+AQ377+AQ379+AQ383+AQ385</f>
        <v>0</v>
      </c>
      <c r="AR372" s="401"/>
      <c r="AS372" s="402">
        <f>AS373+AS377+AS379+AS383+AS385</f>
        <v>12217.607999999998</v>
      </c>
      <c r="AT372" s="401"/>
      <c r="AU372" s="402">
        <f>AU373+AU377+AU379+AU383+AU385</f>
        <v>0</v>
      </c>
      <c r="AV372" s="475">
        <f t="shared" ref="AV372" si="0">AU372/I372</f>
        <v>0</v>
      </c>
      <c r="AW372" s="4"/>
      <c r="AX372" s="4"/>
      <c r="AY372" s="4"/>
      <c r="AZ372" s="4"/>
    </row>
    <row r="373" spans="1:52" s="7" customFormat="1" ht="52.2" customHeight="1" x14ac:dyDescent="0.2">
      <c r="A373"/>
      <c r="B373" s="425" t="s">
        <v>633</v>
      </c>
      <c r="C373" s="192" t="s">
        <v>80</v>
      </c>
      <c r="D373" s="193" t="s">
        <v>634</v>
      </c>
      <c r="E373" s="194" t="s">
        <v>635</v>
      </c>
      <c r="F373" s="195" t="s">
        <v>133</v>
      </c>
      <c r="G373" s="196">
        <v>205.31</v>
      </c>
      <c r="H373" s="197">
        <v>28.5</v>
      </c>
      <c r="I373" s="426">
        <f>ROUND(H373*G373,2)</f>
        <v>5851.34</v>
      </c>
      <c r="J373" s="409"/>
      <c r="K373" s="410">
        <f>ROUND(J373*$H373,2)</f>
        <v>0</v>
      </c>
      <c r="L373" s="409"/>
      <c r="M373" s="410">
        <f>ROUND(L373*$H373,2)</f>
        <v>0</v>
      </c>
      <c r="N373" s="409"/>
      <c r="O373" s="410">
        <f>ROUND(N373*$H373,2)</f>
        <v>0</v>
      </c>
      <c r="P373" s="409"/>
      <c r="Q373" s="410">
        <f>ROUND(P373*$H373,2)</f>
        <v>0</v>
      </c>
      <c r="R373" s="409"/>
      <c r="S373" s="410">
        <f>ROUND(R373*$H373,2)</f>
        <v>0</v>
      </c>
      <c r="T373" s="409"/>
      <c r="U373" s="410">
        <f>ROUND(T373*$H373,2)</f>
        <v>0</v>
      </c>
      <c r="V373" s="574"/>
      <c r="W373" s="575">
        <f>ROUND(V373*$H373,2)</f>
        <v>0</v>
      </c>
      <c r="X373" s="574"/>
      <c r="Y373" s="575">
        <f>ROUND(X373*$H373,2)</f>
        <v>0</v>
      </c>
      <c r="Z373" s="574"/>
      <c r="AA373" s="575">
        <f>ROUND(Z373*$H373,2)</f>
        <v>0</v>
      </c>
      <c r="AB373" s="409">
        <v>102.5</v>
      </c>
      <c r="AC373" s="410">
        <f>ROUND(AB373*$H373,2)</f>
        <v>2921.25</v>
      </c>
      <c r="AD373" s="687">
        <v>102.81</v>
      </c>
      <c r="AE373" s="547">
        <f>ROUND(AD373*$H373,2)</f>
        <v>2930.09</v>
      </c>
      <c r="AF373" s="409"/>
      <c r="AG373" s="410">
        <f>ROUND(AF373*$H373,2)</f>
        <v>0</v>
      </c>
      <c r="AH373" s="409"/>
      <c r="AI373" s="410">
        <f>ROUND(AH373*$H373,2)</f>
        <v>0</v>
      </c>
      <c r="AJ373" s="409"/>
      <c r="AK373" s="410">
        <f>ROUND(AJ373*$H373,2)</f>
        <v>0</v>
      </c>
      <c r="AL373" s="409"/>
      <c r="AM373" s="410">
        <f>ROUND(AL373*$H373,2)</f>
        <v>0</v>
      </c>
      <c r="AN373" s="409"/>
      <c r="AO373" s="410">
        <f>ROUND(AN373*$H373,2)</f>
        <v>0</v>
      </c>
      <c r="AP373" s="409"/>
      <c r="AQ373" s="410">
        <f>ROUND(AP373*$H373,2)</f>
        <v>0</v>
      </c>
      <c r="AR373" s="409">
        <f>SUM(J373,L373,N373,P373,R373,T373,V373,X373,Z373,AB373,AD373,AF373,AH373,AJ373,AL373,AN373,AP373)</f>
        <v>205.31</v>
      </c>
      <c r="AS373" s="410">
        <f>AR373*$H373</f>
        <v>5851.335</v>
      </c>
      <c r="AT373" s="409">
        <f>$G373-AR373</f>
        <v>0</v>
      </c>
      <c r="AU373" s="410">
        <f>AT373*$H373</f>
        <v>0</v>
      </c>
      <c r="AV373" s="478">
        <f>AU373/I373</f>
        <v>0</v>
      </c>
    </row>
    <row r="374" spans="1:52" s="1" customFormat="1" ht="52.2" hidden="1" customHeight="1" x14ac:dyDescent="0.2">
      <c r="A374"/>
      <c r="B374" s="427"/>
      <c r="C374" s="250" t="s">
        <v>86</v>
      </c>
      <c r="D374" s="23"/>
      <c r="E374" s="251" t="s">
        <v>637</v>
      </c>
      <c r="F374" s="23"/>
      <c r="G374" s="23"/>
      <c r="H374" s="230"/>
      <c r="I374" s="420"/>
      <c r="J374" s="405"/>
      <c r="K374" s="406"/>
      <c r="L374" s="405"/>
      <c r="M374" s="406"/>
      <c r="N374" s="405"/>
      <c r="O374" s="406"/>
      <c r="P374" s="405"/>
      <c r="Q374" s="406"/>
      <c r="R374" s="405"/>
      <c r="S374" s="406"/>
      <c r="T374" s="405"/>
      <c r="U374" s="406"/>
      <c r="V374" s="570"/>
      <c r="W374" s="571"/>
      <c r="X374" s="570"/>
      <c r="Y374" s="571"/>
      <c r="Z374" s="570"/>
      <c r="AA374" s="571"/>
      <c r="AB374" s="405"/>
      <c r="AC374" s="406"/>
      <c r="AD374" s="405"/>
      <c r="AE374" s="406"/>
      <c r="AF374" s="405"/>
      <c r="AG374" s="406"/>
      <c r="AH374" s="405"/>
      <c r="AI374" s="406"/>
      <c r="AJ374" s="405"/>
      <c r="AK374" s="406"/>
      <c r="AL374" s="405"/>
      <c r="AM374" s="406"/>
      <c r="AN374" s="405"/>
      <c r="AO374" s="406"/>
      <c r="AP374" s="405"/>
      <c r="AQ374" s="406"/>
      <c r="AR374" s="405"/>
      <c r="AS374" s="406"/>
      <c r="AT374" s="405"/>
      <c r="AU374" s="406"/>
      <c r="AV374" s="476"/>
      <c r="AW374" s="4"/>
      <c r="AX374" s="4"/>
      <c r="AY374" s="4"/>
      <c r="AZ374" s="4"/>
    </row>
    <row r="375" spans="1:52" s="7" customFormat="1" ht="52.2" hidden="1" customHeight="1" x14ac:dyDescent="0.2">
      <c r="A375"/>
      <c r="B375" s="430"/>
      <c r="C375" s="250" t="s">
        <v>88</v>
      </c>
      <c r="D375" s="259" t="s">
        <v>5</v>
      </c>
      <c r="E375" s="260" t="s">
        <v>638</v>
      </c>
      <c r="F375" s="67"/>
      <c r="G375" s="259" t="s">
        <v>5</v>
      </c>
      <c r="H375" s="261"/>
      <c r="I375" s="431"/>
      <c r="J375" s="411"/>
      <c r="K375" s="412"/>
      <c r="L375" s="411"/>
      <c r="M375" s="412"/>
      <c r="N375" s="411"/>
      <c r="O375" s="412"/>
      <c r="P375" s="411"/>
      <c r="Q375" s="412"/>
      <c r="R375" s="411"/>
      <c r="S375" s="412"/>
      <c r="T375" s="411"/>
      <c r="U375" s="412"/>
      <c r="V375" s="576"/>
      <c r="W375" s="577"/>
      <c r="X375" s="576"/>
      <c r="Y375" s="577"/>
      <c r="Z375" s="576"/>
      <c r="AA375" s="577"/>
      <c r="AB375" s="411"/>
      <c r="AC375" s="412"/>
      <c r="AD375" s="411"/>
      <c r="AE375" s="412"/>
      <c r="AF375" s="411"/>
      <c r="AG375" s="412"/>
      <c r="AH375" s="411"/>
      <c r="AI375" s="412"/>
      <c r="AJ375" s="411"/>
      <c r="AK375" s="412"/>
      <c r="AL375" s="411"/>
      <c r="AM375" s="412"/>
      <c r="AN375" s="411"/>
      <c r="AO375" s="412"/>
      <c r="AP375" s="411"/>
      <c r="AQ375" s="412"/>
      <c r="AR375" s="411"/>
      <c r="AS375" s="412"/>
      <c r="AT375" s="411"/>
      <c r="AU375" s="412"/>
      <c r="AV375" s="479"/>
    </row>
    <row r="376" spans="1:52" s="1" customFormat="1" ht="52.2" hidden="1" customHeight="1" x14ac:dyDescent="0.2">
      <c r="A376"/>
      <c r="B376" s="428"/>
      <c r="C376" s="250" t="s">
        <v>88</v>
      </c>
      <c r="D376" s="253" t="s">
        <v>5</v>
      </c>
      <c r="E376" s="254" t="s">
        <v>639</v>
      </c>
      <c r="F376" s="63"/>
      <c r="G376" s="255">
        <v>205.31</v>
      </c>
      <c r="H376" s="256"/>
      <c r="I376" s="429"/>
      <c r="J376" s="407"/>
      <c r="K376" s="408"/>
      <c r="L376" s="407"/>
      <c r="M376" s="408"/>
      <c r="N376" s="407"/>
      <c r="O376" s="408"/>
      <c r="P376" s="407"/>
      <c r="Q376" s="408"/>
      <c r="R376" s="407"/>
      <c r="S376" s="408"/>
      <c r="T376" s="407"/>
      <c r="U376" s="408"/>
      <c r="V376" s="572"/>
      <c r="W376" s="573"/>
      <c r="X376" s="572"/>
      <c r="Y376" s="573"/>
      <c r="Z376" s="572"/>
      <c r="AA376" s="573"/>
      <c r="AB376" s="407"/>
      <c r="AC376" s="408"/>
      <c r="AD376" s="407"/>
      <c r="AE376" s="408"/>
      <c r="AF376" s="407"/>
      <c r="AG376" s="408"/>
      <c r="AH376" s="407"/>
      <c r="AI376" s="408"/>
      <c r="AJ376" s="407"/>
      <c r="AK376" s="408"/>
      <c r="AL376" s="407"/>
      <c r="AM376" s="408"/>
      <c r="AN376" s="407"/>
      <c r="AO376" s="408"/>
      <c r="AP376" s="407"/>
      <c r="AQ376" s="408"/>
      <c r="AR376" s="407"/>
      <c r="AS376" s="408"/>
      <c r="AT376" s="407"/>
      <c r="AU376" s="408"/>
      <c r="AV376" s="477"/>
      <c r="AW376" s="4"/>
      <c r="AX376" s="4"/>
      <c r="AY376" s="4"/>
      <c r="AZ376" s="4"/>
    </row>
    <row r="377" spans="1:52" s="7" customFormat="1" ht="52.2" customHeight="1" x14ac:dyDescent="0.2">
      <c r="A377"/>
      <c r="B377" s="437" t="s">
        <v>640</v>
      </c>
      <c r="C377" s="198" t="s">
        <v>231</v>
      </c>
      <c r="D377" s="199" t="s">
        <v>641</v>
      </c>
      <c r="E377" s="200" t="s">
        <v>642</v>
      </c>
      <c r="F377" s="201" t="s">
        <v>193</v>
      </c>
      <c r="G377" s="202">
        <v>0.08</v>
      </c>
      <c r="H377" s="203">
        <v>50800</v>
      </c>
      <c r="I377" s="438">
        <f>ROUND(H377*G377,2)</f>
        <v>4064</v>
      </c>
      <c r="J377" s="409"/>
      <c r="K377" s="410">
        <f>ROUND(J377*$H377,2)</f>
        <v>0</v>
      </c>
      <c r="L377" s="409"/>
      <c r="M377" s="410">
        <f>ROUND(L377*$H377,2)</f>
        <v>0</v>
      </c>
      <c r="N377" s="409"/>
      <c r="O377" s="410">
        <f>ROUND(N377*$H377,2)</f>
        <v>0</v>
      </c>
      <c r="P377" s="409"/>
      <c r="Q377" s="410">
        <f>ROUND(P377*$H377,2)</f>
        <v>0</v>
      </c>
      <c r="R377" s="409"/>
      <c r="S377" s="410">
        <f>ROUND(R377*$H377,2)</f>
        <v>0</v>
      </c>
      <c r="T377" s="409"/>
      <c r="U377" s="410">
        <f>ROUND(T377*$H377,2)</f>
        <v>0</v>
      </c>
      <c r="V377" s="574"/>
      <c r="W377" s="575">
        <f>ROUND(V377*$H377,2)</f>
        <v>0</v>
      </c>
      <c r="X377" s="574"/>
      <c r="Y377" s="575">
        <f>ROUND(X377*$H377,2)</f>
        <v>0</v>
      </c>
      <c r="Z377" s="574"/>
      <c r="AA377" s="575">
        <f>ROUND(Z377*$H377,2)</f>
        <v>0</v>
      </c>
      <c r="AB377" s="409">
        <v>0.04</v>
      </c>
      <c r="AC377" s="410">
        <f>ROUND(AB377*$H377,2)</f>
        <v>2032</v>
      </c>
      <c r="AD377" s="687">
        <v>0.04</v>
      </c>
      <c r="AE377" s="547">
        <f>ROUND(AD377*$H377,2)</f>
        <v>2032</v>
      </c>
      <c r="AF377" s="409"/>
      <c r="AG377" s="410">
        <f>ROUND(AF377*$H377,2)</f>
        <v>0</v>
      </c>
      <c r="AH377" s="409"/>
      <c r="AI377" s="410">
        <f>ROUND(AH377*$H377,2)</f>
        <v>0</v>
      </c>
      <c r="AJ377" s="409"/>
      <c r="AK377" s="410">
        <f>ROUND(AJ377*$H377,2)</f>
        <v>0</v>
      </c>
      <c r="AL377" s="409"/>
      <c r="AM377" s="410">
        <f>ROUND(AL377*$H377,2)</f>
        <v>0</v>
      </c>
      <c r="AN377" s="409"/>
      <c r="AO377" s="410">
        <f>ROUND(AN377*$H377,2)</f>
        <v>0</v>
      </c>
      <c r="AP377" s="409"/>
      <c r="AQ377" s="410">
        <f>ROUND(AP377*$H377,2)</f>
        <v>0</v>
      </c>
      <c r="AR377" s="409">
        <f>SUM(J377,L377,N377,P377,R377,T377,V377,X377,Z377,AB377,AD377,AF377,AH377,AJ377,AL377,AN377,AP377)</f>
        <v>0.08</v>
      </c>
      <c r="AS377" s="410">
        <f>AR377*$H377</f>
        <v>4064</v>
      </c>
      <c r="AT377" s="409">
        <f>$G377-AR377</f>
        <v>0</v>
      </c>
      <c r="AU377" s="410">
        <f>AT377*$H377</f>
        <v>0</v>
      </c>
      <c r="AV377" s="478">
        <f>AU377/I377</f>
        <v>0</v>
      </c>
    </row>
    <row r="378" spans="1:52" s="7" customFormat="1" ht="52.2" hidden="1" customHeight="1" x14ac:dyDescent="0.2">
      <c r="A378"/>
      <c r="B378" s="428"/>
      <c r="C378" s="250" t="s">
        <v>88</v>
      </c>
      <c r="D378" s="253" t="s">
        <v>5</v>
      </c>
      <c r="E378" s="254" t="s">
        <v>644</v>
      </c>
      <c r="F378" s="63"/>
      <c r="G378" s="255">
        <v>0.08</v>
      </c>
      <c r="H378" s="256"/>
      <c r="I378" s="429"/>
      <c r="J378" s="407"/>
      <c r="K378" s="408"/>
      <c r="L378" s="407"/>
      <c r="M378" s="408"/>
      <c r="N378" s="407"/>
      <c r="O378" s="408"/>
      <c r="P378" s="407"/>
      <c r="Q378" s="408"/>
      <c r="R378" s="407"/>
      <c r="S378" s="408"/>
      <c r="T378" s="407"/>
      <c r="U378" s="408"/>
      <c r="V378" s="572"/>
      <c r="W378" s="573"/>
      <c r="X378" s="572"/>
      <c r="Y378" s="573"/>
      <c r="Z378" s="572"/>
      <c r="AA378" s="573"/>
      <c r="AB378" s="407"/>
      <c r="AC378" s="408"/>
      <c r="AD378" s="407"/>
      <c r="AE378" s="408"/>
      <c r="AF378" s="407"/>
      <c r="AG378" s="408"/>
      <c r="AH378" s="407"/>
      <c r="AI378" s="408"/>
      <c r="AJ378" s="407"/>
      <c r="AK378" s="408"/>
      <c r="AL378" s="407"/>
      <c r="AM378" s="408"/>
      <c r="AN378" s="407"/>
      <c r="AO378" s="408"/>
      <c r="AP378" s="407"/>
      <c r="AQ378" s="408"/>
      <c r="AR378" s="407"/>
      <c r="AS378" s="408"/>
      <c r="AT378" s="407"/>
      <c r="AU378" s="408"/>
      <c r="AV378" s="477"/>
    </row>
    <row r="379" spans="1:52" s="1" customFormat="1" ht="52.2" hidden="1" customHeight="1" x14ac:dyDescent="0.2">
      <c r="A379"/>
      <c r="B379" s="425" t="s">
        <v>645</v>
      </c>
      <c r="C379" s="192" t="s">
        <v>80</v>
      </c>
      <c r="D379" s="193" t="s">
        <v>646</v>
      </c>
      <c r="E379" s="194" t="s">
        <v>647</v>
      </c>
      <c r="F379" s="195" t="s">
        <v>133</v>
      </c>
      <c r="G379" s="196">
        <v>10.44</v>
      </c>
      <c r="H379" s="197">
        <v>87.6</v>
      </c>
      <c r="I379" s="426">
        <f>ROUND(H379*G379,2)</f>
        <v>914.54</v>
      </c>
      <c r="J379" s="409"/>
      <c r="K379" s="410">
        <f>ROUND(J379*$H379,2)</f>
        <v>0</v>
      </c>
      <c r="L379" s="409"/>
      <c r="M379" s="410">
        <f>ROUND(L379*$H379,2)</f>
        <v>0</v>
      </c>
      <c r="N379" s="409"/>
      <c r="O379" s="410">
        <f>ROUND(N379*$H379,2)</f>
        <v>0</v>
      </c>
      <c r="P379" s="409"/>
      <c r="Q379" s="410">
        <f>ROUND(P379*$H379,2)</f>
        <v>0</v>
      </c>
      <c r="R379" s="409"/>
      <c r="S379" s="410">
        <f>ROUND(R379*$H379,2)</f>
        <v>0</v>
      </c>
      <c r="T379" s="409"/>
      <c r="U379" s="410">
        <f>ROUND(T379*$H379,2)</f>
        <v>0</v>
      </c>
      <c r="V379" s="574"/>
      <c r="W379" s="575">
        <f>ROUND(V379*$H379,2)</f>
        <v>0</v>
      </c>
      <c r="X379" s="574"/>
      <c r="Y379" s="575">
        <f>ROUND(X379*$H379,2)</f>
        <v>0</v>
      </c>
      <c r="Z379" s="574"/>
      <c r="AA379" s="575">
        <f>ROUND(Z379*$H379,2)</f>
        <v>0</v>
      </c>
      <c r="AB379" s="409">
        <v>10.44</v>
      </c>
      <c r="AC379" s="410">
        <f>ROUND(AB379*$H379,2)</f>
        <v>914.54</v>
      </c>
      <c r="AD379" s="409"/>
      <c r="AE379" s="410">
        <f>ROUND(AD379*$H379,2)</f>
        <v>0</v>
      </c>
      <c r="AF379" s="409"/>
      <c r="AG379" s="410">
        <f>ROUND(AF379*$H379,2)</f>
        <v>0</v>
      </c>
      <c r="AH379" s="409"/>
      <c r="AI379" s="410">
        <f>ROUND(AH379*$H379,2)</f>
        <v>0</v>
      </c>
      <c r="AJ379" s="409"/>
      <c r="AK379" s="410">
        <f>ROUND(AJ379*$H379,2)</f>
        <v>0</v>
      </c>
      <c r="AL379" s="409"/>
      <c r="AM379" s="410">
        <f>ROUND(AL379*$H379,2)</f>
        <v>0</v>
      </c>
      <c r="AN379" s="409"/>
      <c r="AO379" s="410">
        <f>ROUND(AN379*$H379,2)</f>
        <v>0</v>
      </c>
      <c r="AP379" s="409"/>
      <c r="AQ379" s="410">
        <f>ROUND(AP379*$H379,2)</f>
        <v>0</v>
      </c>
      <c r="AR379" s="409">
        <f>SUM(J379,L379,N379,P379,R379,T379,V379,X379,Z379,AB379,AD379,AF379,AH379,AJ379,AL379,AN379,AP379)</f>
        <v>10.44</v>
      </c>
      <c r="AS379" s="410">
        <f>AR379*$H379</f>
        <v>914.54399999999987</v>
      </c>
      <c r="AT379" s="409">
        <f>$G379-AR379</f>
        <v>0</v>
      </c>
      <c r="AU379" s="410">
        <f>AT379*$H379</f>
        <v>0</v>
      </c>
      <c r="AV379" s="478">
        <f>AU379/I379</f>
        <v>0</v>
      </c>
      <c r="AW379" s="4"/>
      <c r="AX379" s="4"/>
      <c r="AY379" s="4"/>
      <c r="AZ379" s="4"/>
    </row>
    <row r="380" spans="1:52" s="7" customFormat="1" ht="52.2" hidden="1" customHeight="1" x14ac:dyDescent="0.2">
      <c r="A380"/>
      <c r="B380" s="427"/>
      <c r="C380" s="250" t="s">
        <v>86</v>
      </c>
      <c r="D380" s="23"/>
      <c r="E380" s="251" t="s">
        <v>649</v>
      </c>
      <c r="F380" s="23"/>
      <c r="G380" s="23"/>
      <c r="H380" s="230"/>
      <c r="I380" s="420"/>
      <c r="J380" s="405"/>
      <c r="K380" s="406"/>
      <c r="L380" s="405"/>
      <c r="M380" s="406"/>
      <c r="N380" s="405"/>
      <c r="O380" s="406"/>
      <c r="P380" s="405"/>
      <c r="Q380" s="406"/>
      <c r="R380" s="405"/>
      <c r="S380" s="406"/>
      <c r="T380" s="405"/>
      <c r="U380" s="406"/>
      <c r="V380" s="570"/>
      <c r="W380" s="571"/>
      <c r="X380" s="570"/>
      <c r="Y380" s="571"/>
      <c r="Z380" s="570"/>
      <c r="AA380" s="571"/>
      <c r="AB380" s="405"/>
      <c r="AC380" s="406"/>
      <c r="AD380" s="405"/>
      <c r="AE380" s="406"/>
      <c r="AF380" s="405"/>
      <c r="AG380" s="406"/>
      <c r="AH380" s="405"/>
      <c r="AI380" s="406"/>
      <c r="AJ380" s="405"/>
      <c r="AK380" s="406"/>
      <c r="AL380" s="405"/>
      <c r="AM380" s="406"/>
      <c r="AN380" s="405"/>
      <c r="AO380" s="406"/>
      <c r="AP380" s="405"/>
      <c r="AQ380" s="406"/>
      <c r="AR380" s="405"/>
      <c r="AS380" s="406"/>
      <c r="AT380" s="405"/>
      <c r="AU380" s="406"/>
      <c r="AV380" s="476"/>
    </row>
    <row r="381" spans="1:52" s="1" customFormat="1" ht="52.2" hidden="1" customHeight="1" x14ac:dyDescent="0.2">
      <c r="A381"/>
      <c r="B381" s="430"/>
      <c r="C381" s="250" t="s">
        <v>88</v>
      </c>
      <c r="D381" s="259" t="s">
        <v>5</v>
      </c>
      <c r="E381" s="260" t="s">
        <v>650</v>
      </c>
      <c r="F381" s="67"/>
      <c r="G381" s="259" t="s">
        <v>5</v>
      </c>
      <c r="H381" s="261"/>
      <c r="I381" s="431"/>
      <c r="J381" s="411"/>
      <c r="K381" s="412"/>
      <c r="L381" s="411"/>
      <c r="M381" s="412"/>
      <c r="N381" s="411"/>
      <c r="O381" s="412"/>
      <c r="P381" s="411"/>
      <c r="Q381" s="412"/>
      <c r="R381" s="411"/>
      <c r="S381" s="412"/>
      <c r="T381" s="411"/>
      <c r="U381" s="412"/>
      <c r="V381" s="576"/>
      <c r="W381" s="577"/>
      <c r="X381" s="576"/>
      <c r="Y381" s="577"/>
      <c r="Z381" s="576"/>
      <c r="AA381" s="577"/>
      <c r="AB381" s="411"/>
      <c r="AC381" s="412"/>
      <c r="AD381" s="411"/>
      <c r="AE381" s="412"/>
      <c r="AF381" s="411"/>
      <c r="AG381" s="412"/>
      <c r="AH381" s="411"/>
      <c r="AI381" s="412"/>
      <c r="AJ381" s="411"/>
      <c r="AK381" s="412"/>
      <c r="AL381" s="411"/>
      <c r="AM381" s="412"/>
      <c r="AN381" s="411"/>
      <c r="AO381" s="412"/>
      <c r="AP381" s="411"/>
      <c r="AQ381" s="412"/>
      <c r="AR381" s="411"/>
      <c r="AS381" s="412"/>
      <c r="AT381" s="411"/>
      <c r="AU381" s="412"/>
      <c r="AV381" s="479"/>
      <c r="AW381" s="4"/>
      <c r="AX381" s="4"/>
      <c r="AY381" s="4"/>
      <c r="AZ381" s="4"/>
    </row>
    <row r="382" spans="1:52" s="7" customFormat="1" ht="52.2" hidden="1" customHeight="1" x14ac:dyDescent="0.2">
      <c r="A382"/>
      <c r="B382" s="428"/>
      <c r="C382" s="250" t="s">
        <v>88</v>
      </c>
      <c r="D382" s="253" t="s">
        <v>5</v>
      </c>
      <c r="E382" s="254" t="s">
        <v>651</v>
      </c>
      <c r="F382" s="63"/>
      <c r="G382" s="255">
        <v>10.44</v>
      </c>
      <c r="H382" s="256"/>
      <c r="I382" s="429"/>
      <c r="J382" s="407"/>
      <c r="K382" s="408"/>
      <c r="L382" s="407"/>
      <c r="M382" s="408"/>
      <c r="N382" s="407"/>
      <c r="O382" s="408"/>
      <c r="P382" s="407"/>
      <c r="Q382" s="408"/>
      <c r="R382" s="407"/>
      <c r="S382" s="408"/>
      <c r="T382" s="407"/>
      <c r="U382" s="408"/>
      <c r="V382" s="572"/>
      <c r="W382" s="573"/>
      <c r="X382" s="572"/>
      <c r="Y382" s="573"/>
      <c r="Z382" s="572"/>
      <c r="AA382" s="573"/>
      <c r="AB382" s="407"/>
      <c r="AC382" s="408"/>
      <c r="AD382" s="407"/>
      <c r="AE382" s="408"/>
      <c r="AF382" s="407"/>
      <c r="AG382" s="408"/>
      <c r="AH382" s="407"/>
      <c r="AI382" s="408"/>
      <c r="AJ382" s="407"/>
      <c r="AK382" s="408"/>
      <c r="AL382" s="407"/>
      <c r="AM382" s="408"/>
      <c r="AN382" s="407"/>
      <c r="AO382" s="408"/>
      <c r="AP382" s="407"/>
      <c r="AQ382" s="408"/>
      <c r="AR382" s="407"/>
      <c r="AS382" s="408"/>
      <c r="AT382" s="407"/>
      <c r="AU382" s="408"/>
      <c r="AV382" s="477"/>
    </row>
    <row r="383" spans="1:52" s="1" customFormat="1" ht="52.2" hidden="1" customHeight="1" x14ac:dyDescent="0.2">
      <c r="A383"/>
      <c r="B383" s="437" t="s">
        <v>652</v>
      </c>
      <c r="C383" s="198" t="s">
        <v>231</v>
      </c>
      <c r="D383" s="199" t="s">
        <v>653</v>
      </c>
      <c r="E383" s="200" t="s">
        <v>654</v>
      </c>
      <c r="F383" s="201" t="s">
        <v>133</v>
      </c>
      <c r="G383" s="202">
        <v>12.01</v>
      </c>
      <c r="H383" s="203">
        <v>108</v>
      </c>
      <c r="I383" s="438">
        <f>ROUND(H383*G383,2)</f>
        <v>1297.08</v>
      </c>
      <c r="J383" s="409"/>
      <c r="K383" s="410">
        <f>ROUND(J383*$H383,2)</f>
        <v>0</v>
      </c>
      <c r="L383" s="409"/>
      <c r="M383" s="410">
        <f>ROUND(L383*$H383,2)</f>
        <v>0</v>
      </c>
      <c r="N383" s="409"/>
      <c r="O383" s="410">
        <f>ROUND(N383*$H383,2)</f>
        <v>0</v>
      </c>
      <c r="P383" s="409"/>
      <c r="Q383" s="410">
        <f>ROUND(P383*$H383,2)</f>
        <v>0</v>
      </c>
      <c r="R383" s="409"/>
      <c r="S383" s="410">
        <f>ROUND(R383*$H383,2)</f>
        <v>0</v>
      </c>
      <c r="T383" s="409"/>
      <c r="U383" s="410">
        <f>ROUND(T383*$H383,2)</f>
        <v>0</v>
      </c>
      <c r="V383" s="574"/>
      <c r="W383" s="575">
        <f>ROUND(V383*$H383,2)</f>
        <v>0</v>
      </c>
      <c r="X383" s="574"/>
      <c r="Y383" s="575">
        <f>ROUND(X383*$H383,2)</f>
        <v>0</v>
      </c>
      <c r="Z383" s="574"/>
      <c r="AA383" s="575">
        <f>ROUND(Z383*$H383,2)</f>
        <v>0</v>
      </c>
      <c r="AB383" s="409">
        <v>12.01</v>
      </c>
      <c r="AC383" s="410">
        <f>ROUND(AB383*$H383,2)</f>
        <v>1297.08</v>
      </c>
      <c r="AD383" s="409"/>
      <c r="AE383" s="410">
        <f>ROUND(AD383*$H383,2)</f>
        <v>0</v>
      </c>
      <c r="AF383" s="409"/>
      <c r="AG383" s="410">
        <f>ROUND(AF383*$H383,2)</f>
        <v>0</v>
      </c>
      <c r="AH383" s="409"/>
      <c r="AI383" s="410">
        <f>ROUND(AH383*$H383,2)</f>
        <v>0</v>
      </c>
      <c r="AJ383" s="409"/>
      <c r="AK383" s="410">
        <f>ROUND(AJ383*$H383,2)</f>
        <v>0</v>
      </c>
      <c r="AL383" s="409"/>
      <c r="AM383" s="410">
        <f>ROUND(AL383*$H383,2)</f>
        <v>0</v>
      </c>
      <c r="AN383" s="409"/>
      <c r="AO383" s="410">
        <f>ROUND(AN383*$H383,2)</f>
        <v>0</v>
      </c>
      <c r="AP383" s="409"/>
      <c r="AQ383" s="410">
        <f>ROUND(AP383*$H383,2)</f>
        <v>0</v>
      </c>
      <c r="AR383" s="409">
        <f>SUM(J383,L383,N383,P383,R383,T383,V383,X383,Z383,AB383,AD383,AF383,AH383,AJ383,AL383,AN383,AP383)</f>
        <v>12.01</v>
      </c>
      <c r="AS383" s="410">
        <f>AR383*$H383</f>
        <v>1297.08</v>
      </c>
      <c r="AT383" s="409">
        <f>$G383-AR383</f>
        <v>0</v>
      </c>
      <c r="AU383" s="410">
        <f>AT383*$H383</f>
        <v>0</v>
      </c>
      <c r="AV383" s="478">
        <f>AU383/I383</f>
        <v>0</v>
      </c>
      <c r="AW383" s="4"/>
      <c r="AX383" s="4"/>
      <c r="AY383" s="4"/>
      <c r="AZ383" s="4"/>
    </row>
    <row r="384" spans="1:52" s="1" customFormat="1" ht="52.2" hidden="1" customHeight="1" x14ac:dyDescent="0.2">
      <c r="A384"/>
      <c r="B384" s="428"/>
      <c r="C384" s="250" t="s">
        <v>88</v>
      </c>
      <c r="D384" s="253" t="s">
        <v>5</v>
      </c>
      <c r="E384" s="254" t="s">
        <v>656</v>
      </c>
      <c r="F384" s="63"/>
      <c r="G384" s="255">
        <v>12.01</v>
      </c>
      <c r="H384" s="256"/>
      <c r="I384" s="429"/>
      <c r="J384" s="407"/>
      <c r="K384" s="408"/>
      <c r="L384" s="407"/>
      <c r="M384" s="408"/>
      <c r="N384" s="407"/>
      <c r="O384" s="408"/>
      <c r="P384" s="407"/>
      <c r="Q384" s="408"/>
      <c r="R384" s="407"/>
      <c r="S384" s="408"/>
      <c r="T384" s="407"/>
      <c r="U384" s="408"/>
      <c r="V384" s="572"/>
      <c r="W384" s="573"/>
      <c r="X384" s="572"/>
      <c r="Y384" s="573"/>
      <c r="Z384" s="572"/>
      <c r="AA384" s="573"/>
      <c r="AB384" s="407"/>
      <c r="AC384" s="408"/>
      <c r="AD384" s="407"/>
      <c r="AE384" s="408"/>
      <c r="AF384" s="407"/>
      <c r="AG384" s="408"/>
      <c r="AH384" s="407"/>
      <c r="AI384" s="408"/>
      <c r="AJ384" s="407"/>
      <c r="AK384" s="408"/>
      <c r="AL384" s="407"/>
      <c r="AM384" s="408"/>
      <c r="AN384" s="407"/>
      <c r="AO384" s="408"/>
      <c r="AP384" s="407"/>
      <c r="AQ384" s="408"/>
      <c r="AR384" s="407"/>
      <c r="AS384" s="408"/>
      <c r="AT384" s="407"/>
      <c r="AU384" s="408"/>
      <c r="AV384" s="477"/>
    </row>
    <row r="385" spans="1:52" s="8" customFormat="1" ht="52.2" customHeight="1" x14ac:dyDescent="0.2">
      <c r="A385"/>
      <c r="B385" s="425" t="s">
        <v>657</v>
      </c>
      <c r="C385" s="192" t="s">
        <v>80</v>
      </c>
      <c r="D385" s="193" t="s">
        <v>658</v>
      </c>
      <c r="E385" s="194" t="s">
        <v>659</v>
      </c>
      <c r="F385" s="195" t="s">
        <v>193</v>
      </c>
      <c r="G385" s="196">
        <v>0.13</v>
      </c>
      <c r="H385" s="197">
        <v>697.3</v>
      </c>
      <c r="I385" s="426">
        <f>ROUND(H385*G385,2)</f>
        <v>90.65</v>
      </c>
      <c r="J385" s="409"/>
      <c r="K385" s="410">
        <f>ROUND(J385*$H385,2)</f>
        <v>0</v>
      </c>
      <c r="L385" s="409"/>
      <c r="M385" s="410">
        <f>ROUND(L385*$H385,2)</f>
        <v>0</v>
      </c>
      <c r="N385" s="409"/>
      <c r="O385" s="410">
        <f>ROUND(N385*$H385,2)</f>
        <v>0</v>
      </c>
      <c r="P385" s="409"/>
      <c r="Q385" s="410">
        <f>ROUND(P385*$H385,2)</f>
        <v>0</v>
      </c>
      <c r="R385" s="409"/>
      <c r="S385" s="410">
        <f>ROUND(R385*$H385,2)</f>
        <v>0</v>
      </c>
      <c r="T385" s="409"/>
      <c r="U385" s="410">
        <f>ROUND(T385*$H385,2)</f>
        <v>0</v>
      </c>
      <c r="V385" s="574"/>
      <c r="W385" s="575">
        <f>ROUND(V385*$H385,2)</f>
        <v>0</v>
      </c>
      <c r="X385" s="574"/>
      <c r="Y385" s="575">
        <f>ROUND(X385*$H385,2)</f>
        <v>0</v>
      </c>
      <c r="Z385" s="574"/>
      <c r="AA385" s="575">
        <f>ROUND(Z385*$H385,2)</f>
        <v>0</v>
      </c>
      <c r="AB385" s="409">
        <v>7.0000000000000007E-2</v>
      </c>
      <c r="AC385" s="410">
        <f>ROUND(AB385*$H385,2)</f>
        <v>48.81</v>
      </c>
      <c r="AD385" s="687">
        <v>0.06</v>
      </c>
      <c r="AE385" s="547">
        <f>ROUND(AD385*$H385,2)</f>
        <v>41.84</v>
      </c>
      <c r="AF385" s="409"/>
      <c r="AG385" s="410">
        <f>ROUND(AF385*$H385,2)</f>
        <v>0</v>
      </c>
      <c r="AH385" s="409"/>
      <c r="AI385" s="410">
        <f>ROUND(AH385*$H385,2)</f>
        <v>0</v>
      </c>
      <c r="AJ385" s="409"/>
      <c r="AK385" s="410">
        <f>ROUND(AJ385*$H385,2)</f>
        <v>0</v>
      </c>
      <c r="AL385" s="409"/>
      <c r="AM385" s="410">
        <f>ROUND(AL385*$H385,2)</f>
        <v>0</v>
      </c>
      <c r="AN385" s="409"/>
      <c r="AO385" s="410">
        <f>ROUND(AN385*$H385,2)</f>
        <v>0</v>
      </c>
      <c r="AP385" s="409"/>
      <c r="AQ385" s="410">
        <f>ROUND(AP385*$H385,2)</f>
        <v>0</v>
      </c>
      <c r="AR385" s="409">
        <f>SUM(J385,L385,N385,P385,R385,T385,V385,X385,Z385,AB385,AD385,AF385,AH385,AJ385,AL385,AN385,AP385)</f>
        <v>0.13</v>
      </c>
      <c r="AS385" s="410">
        <f>AR385*$H385</f>
        <v>90.649000000000001</v>
      </c>
      <c r="AT385" s="409">
        <f>$G385-AR385</f>
        <v>0</v>
      </c>
      <c r="AU385" s="410">
        <f>AT385*$H385</f>
        <v>0</v>
      </c>
      <c r="AV385" s="478">
        <f>AU385/I385</f>
        <v>0</v>
      </c>
    </row>
    <row r="386" spans="1:52" s="7" customFormat="1" ht="52.2" hidden="1" customHeight="1" thickBot="1" x14ac:dyDescent="0.25">
      <c r="A386"/>
      <c r="B386" s="427"/>
      <c r="C386" s="250" t="s">
        <v>86</v>
      </c>
      <c r="D386" s="23"/>
      <c r="E386" s="251" t="s">
        <v>661</v>
      </c>
      <c r="F386" s="23"/>
      <c r="G386" s="23"/>
      <c r="H386" s="230"/>
      <c r="I386" s="420"/>
      <c r="J386" s="405"/>
      <c r="K386" s="406"/>
      <c r="L386" s="405"/>
      <c r="M386" s="406"/>
      <c r="N386" s="405"/>
      <c r="O386" s="406"/>
      <c r="P386" s="405"/>
      <c r="Q386" s="406"/>
      <c r="R386" s="405"/>
      <c r="S386" s="406"/>
      <c r="T386" s="405"/>
      <c r="U386" s="406"/>
      <c r="V386" s="570"/>
      <c r="W386" s="571"/>
      <c r="X386" s="570"/>
      <c r="Y386" s="571"/>
      <c r="Z386" s="570"/>
      <c r="AA386" s="571"/>
      <c r="AB386" s="405"/>
      <c r="AC386" s="406"/>
      <c r="AD386" s="405"/>
      <c r="AE386" s="406"/>
      <c r="AF386" s="405"/>
      <c r="AG386" s="406"/>
      <c r="AH386" s="405"/>
      <c r="AI386" s="406"/>
      <c r="AJ386" s="405"/>
      <c r="AK386" s="406"/>
      <c r="AL386" s="405"/>
      <c r="AM386" s="406"/>
      <c r="AN386" s="405"/>
      <c r="AO386" s="406"/>
      <c r="AP386" s="405"/>
      <c r="AQ386" s="406"/>
      <c r="AR386" s="405"/>
      <c r="AS386" s="406"/>
      <c r="AT386" s="405"/>
      <c r="AU386" s="406"/>
      <c r="AV386" s="476"/>
    </row>
    <row r="387" spans="1:52" s="1" customFormat="1" ht="52.2" hidden="1" customHeight="1" thickBot="1" x14ac:dyDescent="0.25">
      <c r="A387"/>
      <c r="B387" s="411"/>
      <c r="C387" s="222"/>
      <c r="D387" s="222"/>
      <c r="E387" s="222"/>
      <c r="F387" s="222"/>
      <c r="G387" s="222"/>
      <c r="H387" s="222"/>
      <c r="I387" s="412"/>
      <c r="J387" s="754" t="s">
        <v>2350</v>
      </c>
      <c r="K387" s="756"/>
      <c r="L387" s="754" t="s">
        <v>2350</v>
      </c>
      <c r="M387" s="756"/>
      <c r="N387" s="754" t="s">
        <v>2350</v>
      </c>
      <c r="O387" s="756"/>
      <c r="P387" s="754" t="s">
        <v>2350</v>
      </c>
      <c r="Q387" s="756"/>
      <c r="R387" s="754" t="s">
        <v>2350</v>
      </c>
      <c r="S387" s="756"/>
      <c r="T387" s="757" t="s">
        <v>2355</v>
      </c>
      <c r="U387" s="758"/>
      <c r="V387" s="759" t="s">
        <v>2356</v>
      </c>
      <c r="W387" s="760"/>
      <c r="X387" s="759" t="s">
        <v>2357</v>
      </c>
      <c r="Y387" s="760"/>
      <c r="Z387" s="759" t="s">
        <v>2358</v>
      </c>
      <c r="AA387" s="760"/>
      <c r="AB387" s="751" t="s">
        <v>2359</v>
      </c>
      <c r="AC387" s="753"/>
      <c r="AD387" s="757" t="s">
        <v>2360</v>
      </c>
      <c r="AE387" s="758"/>
      <c r="AF387" s="757" t="s">
        <v>2361</v>
      </c>
      <c r="AG387" s="758"/>
      <c r="AH387" s="757" t="s">
        <v>2362</v>
      </c>
      <c r="AI387" s="758"/>
      <c r="AJ387" s="757" t="s">
        <v>2363</v>
      </c>
      <c r="AK387" s="758"/>
      <c r="AL387" s="757" t="s">
        <v>2364</v>
      </c>
      <c r="AM387" s="758"/>
      <c r="AN387" s="757" t="s">
        <v>2365</v>
      </c>
      <c r="AO387" s="761"/>
      <c r="AP387" s="754" t="s">
        <v>2366</v>
      </c>
      <c r="AQ387" s="753"/>
      <c r="AR387" s="751" t="s">
        <v>2367</v>
      </c>
      <c r="AS387" s="753"/>
      <c r="AT387" s="751" t="s">
        <v>2368</v>
      </c>
      <c r="AU387" s="755"/>
      <c r="AV387" s="449" t="s">
        <v>2369</v>
      </c>
      <c r="AW387" s="4"/>
      <c r="AX387" s="4"/>
      <c r="AY387" s="4"/>
      <c r="AZ387" s="4"/>
    </row>
    <row r="388" spans="1:52" s="7" customFormat="1" ht="52.2" hidden="1" customHeight="1" thickBot="1" x14ac:dyDescent="0.25">
      <c r="A388"/>
      <c r="B388" s="407"/>
      <c r="C388" s="221"/>
      <c r="D388" s="221"/>
      <c r="E388" s="221"/>
      <c r="F388" s="221"/>
      <c r="G388" s="221"/>
      <c r="H388" s="221"/>
      <c r="I388" s="408"/>
      <c r="J388" s="397" t="s">
        <v>66</v>
      </c>
      <c r="K388" s="398" t="s">
        <v>2370</v>
      </c>
      <c r="L388" s="397" t="s">
        <v>66</v>
      </c>
      <c r="M388" s="398" t="s">
        <v>2370</v>
      </c>
      <c r="N388" s="397" t="s">
        <v>66</v>
      </c>
      <c r="O388" s="398" t="s">
        <v>2370</v>
      </c>
      <c r="P388" s="397" t="s">
        <v>66</v>
      </c>
      <c r="Q388" s="398" t="s">
        <v>2370</v>
      </c>
      <c r="R388" s="397" t="s">
        <v>66</v>
      </c>
      <c r="S388" s="398" t="s">
        <v>2370</v>
      </c>
      <c r="T388" s="397" t="s">
        <v>66</v>
      </c>
      <c r="U388" s="398" t="s">
        <v>2370</v>
      </c>
      <c r="V388" s="582" t="s">
        <v>66</v>
      </c>
      <c r="W388" s="583" t="s">
        <v>2370</v>
      </c>
      <c r="X388" s="582" t="s">
        <v>66</v>
      </c>
      <c r="Y388" s="583" t="s">
        <v>2370</v>
      </c>
      <c r="Z388" s="582" t="s">
        <v>66</v>
      </c>
      <c r="AA388" s="583" t="s">
        <v>2370</v>
      </c>
      <c r="AB388" s="397" t="s">
        <v>66</v>
      </c>
      <c r="AC388" s="398" t="s">
        <v>2370</v>
      </c>
      <c r="AD388" s="397" t="s">
        <v>66</v>
      </c>
      <c r="AE388" s="398" t="s">
        <v>2370</v>
      </c>
      <c r="AF388" s="397" t="s">
        <v>66</v>
      </c>
      <c r="AG388" s="398" t="s">
        <v>2370</v>
      </c>
      <c r="AH388" s="397" t="s">
        <v>66</v>
      </c>
      <c r="AI388" s="398" t="s">
        <v>2370</v>
      </c>
      <c r="AJ388" s="397" t="s">
        <v>66</v>
      </c>
      <c r="AK388" s="398" t="s">
        <v>2370</v>
      </c>
      <c r="AL388" s="397" t="s">
        <v>66</v>
      </c>
      <c r="AM388" s="398" t="s">
        <v>2370</v>
      </c>
      <c r="AN388" s="397" t="s">
        <v>66</v>
      </c>
      <c r="AO388" s="398" t="s">
        <v>2370</v>
      </c>
      <c r="AP388" s="397" t="s">
        <v>66</v>
      </c>
      <c r="AQ388" s="398" t="s">
        <v>2370</v>
      </c>
      <c r="AR388" s="397" t="s">
        <v>66</v>
      </c>
      <c r="AS388" s="398" t="s">
        <v>2370</v>
      </c>
      <c r="AT388" s="397" t="s">
        <v>66</v>
      </c>
      <c r="AU388" s="398" t="s">
        <v>2370</v>
      </c>
      <c r="AV388" s="482" t="s">
        <v>66</v>
      </c>
    </row>
    <row r="389" spans="1:52" s="1" customFormat="1" ht="52.2" hidden="1" customHeight="1" thickBot="1" x14ac:dyDescent="0.35">
      <c r="A389"/>
      <c r="B389" s="422"/>
      <c r="C389" s="243" t="s">
        <v>26</v>
      </c>
      <c r="D389" s="247" t="s">
        <v>662</v>
      </c>
      <c r="E389" s="247" t="s">
        <v>663</v>
      </c>
      <c r="F389" s="42"/>
      <c r="G389" s="42"/>
      <c r="H389" s="245"/>
      <c r="I389" s="424">
        <f>BH1062</f>
        <v>42419.74</v>
      </c>
      <c r="J389" s="401"/>
      <c r="K389" s="402">
        <f>K390+K392+K394+K397+K399+K401+K405+K407</f>
        <v>0</v>
      </c>
      <c r="L389" s="401"/>
      <c r="M389" s="402">
        <f>M390+M392+M394+M397+M399+M401+M405+M407</f>
        <v>0</v>
      </c>
      <c r="N389" s="401"/>
      <c r="O389" s="402">
        <f>O390+O392+O394+O397+O399+O401+O405+O407</f>
        <v>0</v>
      </c>
      <c r="P389" s="401"/>
      <c r="Q389" s="402">
        <f>Q390+Q392+Q394+Q397+Q399+Q401+Q405+Q407</f>
        <v>0</v>
      </c>
      <c r="R389" s="401"/>
      <c r="S389" s="402">
        <f>S390+S392+S394+S397+S399+S401+S405+S407</f>
        <v>0</v>
      </c>
      <c r="T389" s="401"/>
      <c r="U389" s="402">
        <f>U390+U392+U394+U397+U399+U401+U405+U407</f>
        <v>0</v>
      </c>
      <c r="V389" s="566"/>
      <c r="W389" s="567">
        <f>W390+W392+W394+W397+W399+W401+W405+W407</f>
        <v>0</v>
      </c>
      <c r="X389" s="566"/>
      <c r="Y389" s="567">
        <f>Y390+Y392+Y394+Y397+Y399+Y401+Y405+Y407</f>
        <v>0</v>
      </c>
      <c r="Z389" s="566"/>
      <c r="AA389" s="567">
        <f>AA390+AA392+AA394+AA397+AA399+AA401+AA405+AA407</f>
        <v>0</v>
      </c>
      <c r="AB389" s="401"/>
      <c r="AC389" s="402">
        <f>AC390+AC392+AC394+AC397+AC399+AC401+AC405+AC407</f>
        <v>0</v>
      </c>
      <c r="AD389" s="401"/>
      <c r="AE389" s="402">
        <f>AE390+AE392+AE394+AE397+AE399+AE401+AE405+AE407</f>
        <v>0</v>
      </c>
      <c r="AF389" s="401"/>
      <c r="AG389" s="402">
        <f>AG390+AG392+AG394+AG397+AG399+AG401+AG405+AG407</f>
        <v>0</v>
      </c>
      <c r="AH389" s="401"/>
      <c r="AI389" s="402">
        <f>AI390+AI392+AI394+AI397+AI399+AI401+AI405+AI407</f>
        <v>0</v>
      </c>
      <c r="AJ389" s="401"/>
      <c r="AK389" s="402">
        <f>AK390+AK392+AK394+AK397+AK399+AK401+AK405+AK407</f>
        <v>0</v>
      </c>
      <c r="AL389" s="401"/>
      <c r="AM389" s="402">
        <f>AM390+AM392+AM394+AM397+AM399+AM401+AM405+AM407</f>
        <v>0</v>
      </c>
      <c r="AN389" s="401"/>
      <c r="AO389" s="402">
        <f>AO390+AO392+AO394+AO397+AO399+AO401+AO405+AO407</f>
        <v>0</v>
      </c>
      <c r="AP389" s="401"/>
      <c r="AQ389" s="402">
        <f>AQ390+AQ392+AQ394+AQ397+AQ399+AQ401+AQ405+AQ407</f>
        <v>0</v>
      </c>
      <c r="AR389" s="401"/>
      <c r="AS389" s="402">
        <f>AS390+AS392+AS394+AS397+AS399+AS401+AS405+AS407</f>
        <v>0</v>
      </c>
      <c r="AT389" s="401"/>
      <c r="AU389" s="402">
        <f>AU390+AU392+AU394+AU397+AU399+AU401+AU405+AU407</f>
        <v>42419.739999999991</v>
      </c>
      <c r="AV389" s="475">
        <f>AU389/I389</f>
        <v>0.99999999999999978</v>
      </c>
      <c r="AW389" s="4"/>
      <c r="AX389" s="4"/>
      <c r="AY389" s="4"/>
      <c r="AZ389" s="4"/>
    </row>
    <row r="390" spans="1:52" s="1" customFormat="1" ht="52.2" hidden="1" customHeight="1" x14ac:dyDescent="0.2">
      <c r="A390"/>
      <c r="B390" s="425" t="s">
        <v>664</v>
      </c>
      <c r="C390" s="192" t="s">
        <v>80</v>
      </c>
      <c r="D390" s="193" t="s">
        <v>665</v>
      </c>
      <c r="E390" s="194" t="s">
        <v>666</v>
      </c>
      <c r="F390" s="195" t="s">
        <v>133</v>
      </c>
      <c r="G390" s="196">
        <v>190.8</v>
      </c>
      <c r="H390" s="197">
        <v>79.5</v>
      </c>
      <c r="I390" s="426">
        <f>ROUND(H390*G390,2)</f>
        <v>15168.6</v>
      </c>
      <c r="J390" s="409"/>
      <c r="K390" s="410">
        <f>ROUND(J390*$H390,2)</f>
        <v>0</v>
      </c>
      <c r="L390" s="409"/>
      <c r="M390" s="410">
        <f>ROUND(L390*$H390,2)</f>
        <v>0</v>
      </c>
      <c r="N390" s="409"/>
      <c r="O390" s="410">
        <f>ROUND(N390*$H390,2)</f>
        <v>0</v>
      </c>
      <c r="P390" s="409"/>
      <c r="Q390" s="410">
        <f>ROUND(P390*$H390,2)</f>
        <v>0</v>
      </c>
      <c r="R390" s="409"/>
      <c r="S390" s="410">
        <f>ROUND(R390*$H390,2)</f>
        <v>0</v>
      </c>
      <c r="T390" s="409"/>
      <c r="U390" s="410">
        <f>ROUND(T390*$H390,2)</f>
        <v>0</v>
      </c>
      <c r="V390" s="574"/>
      <c r="W390" s="575">
        <f>ROUND(V390*$H390,2)</f>
        <v>0</v>
      </c>
      <c r="X390" s="574"/>
      <c r="Y390" s="575">
        <f>ROUND(X390*$H390,2)</f>
        <v>0</v>
      </c>
      <c r="Z390" s="574"/>
      <c r="AA390" s="575">
        <f>ROUND(Z390*$H390,2)</f>
        <v>0</v>
      </c>
      <c r="AB390" s="409"/>
      <c r="AC390" s="410">
        <f>ROUND(AB390*$H390,2)</f>
        <v>0</v>
      </c>
      <c r="AD390" s="409"/>
      <c r="AE390" s="410">
        <f>ROUND(AD390*$H390,2)</f>
        <v>0</v>
      </c>
      <c r="AF390" s="409"/>
      <c r="AG390" s="410">
        <f>ROUND(AF390*$H390,2)</f>
        <v>0</v>
      </c>
      <c r="AH390" s="409"/>
      <c r="AI390" s="410">
        <f>ROUND(AH390*$H390,2)</f>
        <v>0</v>
      </c>
      <c r="AJ390" s="409"/>
      <c r="AK390" s="410">
        <f>ROUND(AJ390*$H390,2)</f>
        <v>0</v>
      </c>
      <c r="AL390" s="409"/>
      <c r="AM390" s="410">
        <f>ROUND(AL390*$H390,2)</f>
        <v>0</v>
      </c>
      <c r="AN390" s="409"/>
      <c r="AO390" s="410">
        <f>ROUND(AN390*$H390,2)</f>
        <v>0</v>
      </c>
      <c r="AP390" s="409"/>
      <c r="AQ390" s="410">
        <f>ROUND(AP390*$H390,2)</f>
        <v>0</v>
      </c>
      <c r="AR390" s="409">
        <f>SUM(J390,L390,N390,P390,R390,T390,V390,X390,Z390,AB390,AD390,AF390,AH390,AJ390,AL390,AN390,AP390)</f>
        <v>0</v>
      </c>
      <c r="AS390" s="410">
        <f>AR390*$H390</f>
        <v>0</v>
      </c>
      <c r="AT390" s="409">
        <f>$G390-AR390</f>
        <v>190.8</v>
      </c>
      <c r="AU390" s="410">
        <f>AT390*$H390</f>
        <v>15168.6</v>
      </c>
      <c r="AV390" s="478">
        <f>AU390/I390</f>
        <v>1</v>
      </c>
    </row>
    <row r="391" spans="1:52" s="6" customFormat="1" ht="52.2" hidden="1" customHeight="1" x14ac:dyDescent="0.2">
      <c r="A391"/>
      <c r="B391" s="428"/>
      <c r="C391" s="250" t="s">
        <v>88</v>
      </c>
      <c r="D391" s="253" t="s">
        <v>5</v>
      </c>
      <c r="E391" s="254" t="s">
        <v>668</v>
      </c>
      <c r="F391" s="63"/>
      <c r="G391" s="255">
        <v>190.8</v>
      </c>
      <c r="H391" s="256"/>
      <c r="I391" s="429"/>
      <c r="J391" s="407"/>
      <c r="K391" s="408"/>
      <c r="L391" s="407"/>
      <c r="M391" s="408"/>
      <c r="N391" s="407"/>
      <c r="O391" s="408"/>
      <c r="P391" s="407"/>
      <c r="Q391" s="408"/>
      <c r="R391" s="407"/>
      <c r="S391" s="408"/>
      <c r="T391" s="407"/>
      <c r="U391" s="408"/>
      <c r="V391" s="572"/>
      <c r="W391" s="573"/>
      <c r="X391" s="572"/>
      <c r="Y391" s="573"/>
      <c r="Z391" s="572"/>
      <c r="AA391" s="573"/>
      <c r="AB391" s="407"/>
      <c r="AC391" s="408"/>
      <c r="AD391" s="407"/>
      <c r="AE391" s="408"/>
      <c r="AF391" s="407"/>
      <c r="AG391" s="408"/>
      <c r="AH391" s="407"/>
      <c r="AI391" s="408"/>
      <c r="AJ391" s="407"/>
      <c r="AK391" s="408"/>
      <c r="AL391" s="407"/>
      <c r="AM391" s="408"/>
      <c r="AN391" s="407"/>
      <c r="AO391" s="408"/>
      <c r="AP391" s="407"/>
      <c r="AQ391" s="408"/>
      <c r="AR391" s="407"/>
      <c r="AS391" s="408"/>
      <c r="AT391" s="407"/>
      <c r="AU391" s="408"/>
      <c r="AV391" s="477"/>
    </row>
    <row r="392" spans="1:52" s="1" customFormat="1" ht="52.2" hidden="1" customHeight="1" x14ac:dyDescent="0.2">
      <c r="A392"/>
      <c r="B392" s="437" t="s">
        <v>669</v>
      </c>
      <c r="C392" s="198" t="s">
        <v>231</v>
      </c>
      <c r="D392" s="199" t="s">
        <v>670</v>
      </c>
      <c r="E392" s="200" t="s">
        <v>671</v>
      </c>
      <c r="F392" s="201" t="s">
        <v>133</v>
      </c>
      <c r="G392" s="202">
        <v>97.31</v>
      </c>
      <c r="H392" s="203">
        <v>134</v>
      </c>
      <c r="I392" s="438">
        <f>ROUND(H392*G392,2)</f>
        <v>13039.54</v>
      </c>
      <c r="J392" s="409"/>
      <c r="K392" s="410">
        <f>ROUND(J392*$H392,2)</f>
        <v>0</v>
      </c>
      <c r="L392" s="409"/>
      <c r="M392" s="410">
        <f>ROUND(L392*$H392,2)</f>
        <v>0</v>
      </c>
      <c r="N392" s="409"/>
      <c r="O392" s="410">
        <f>ROUND(N392*$H392,2)</f>
        <v>0</v>
      </c>
      <c r="P392" s="409"/>
      <c r="Q392" s="410">
        <f>ROUND(P392*$H392,2)</f>
        <v>0</v>
      </c>
      <c r="R392" s="409"/>
      <c r="S392" s="410">
        <f>ROUND(R392*$H392,2)</f>
        <v>0</v>
      </c>
      <c r="T392" s="409"/>
      <c r="U392" s="410">
        <f>ROUND(T392*$H392,2)</f>
        <v>0</v>
      </c>
      <c r="V392" s="574"/>
      <c r="W392" s="575">
        <f>ROUND(V392*$H392,2)</f>
        <v>0</v>
      </c>
      <c r="X392" s="574"/>
      <c r="Y392" s="575">
        <f>ROUND(X392*$H392,2)</f>
        <v>0</v>
      </c>
      <c r="Z392" s="574"/>
      <c r="AA392" s="575">
        <f>ROUND(Z392*$H392,2)</f>
        <v>0</v>
      </c>
      <c r="AB392" s="409"/>
      <c r="AC392" s="410">
        <f>ROUND(AB392*$H392,2)</f>
        <v>0</v>
      </c>
      <c r="AD392" s="409"/>
      <c r="AE392" s="410">
        <f>ROUND(AD392*$H392,2)</f>
        <v>0</v>
      </c>
      <c r="AF392" s="409"/>
      <c r="AG392" s="410">
        <f>ROUND(AF392*$H392,2)</f>
        <v>0</v>
      </c>
      <c r="AH392" s="409"/>
      <c r="AI392" s="410">
        <f>ROUND(AH392*$H392,2)</f>
        <v>0</v>
      </c>
      <c r="AJ392" s="409"/>
      <c r="AK392" s="410">
        <f>ROUND(AJ392*$H392,2)</f>
        <v>0</v>
      </c>
      <c r="AL392" s="409"/>
      <c r="AM392" s="410">
        <f>ROUND(AL392*$H392,2)</f>
        <v>0</v>
      </c>
      <c r="AN392" s="409"/>
      <c r="AO392" s="410">
        <f>ROUND(AN392*$H392,2)</f>
        <v>0</v>
      </c>
      <c r="AP392" s="409"/>
      <c r="AQ392" s="410">
        <f>ROUND(AP392*$H392,2)</f>
        <v>0</v>
      </c>
      <c r="AR392" s="409">
        <f>SUM(J392,L392,N392,P392,R392,T392,V392,X392,Z392,AB392,AD392,AF392,AH392,AJ392,AL392,AN392,AP392)</f>
        <v>0</v>
      </c>
      <c r="AS392" s="410">
        <f>AR392*$H392</f>
        <v>0</v>
      </c>
      <c r="AT392" s="409">
        <f>$G392-AR392</f>
        <v>97.31</v>
      </c>
      <c r="AU392" s="410">
        <f>AT392*$H392</f>
        <v>13039.54</v>
      </c>
      <c r="AV392" s="478">
        <f>AU392/I392</f>
        <v>1</v>
      </c>
      <c r="AW392" s="4"/>
      <c r="AX392" s="4"/>
      <c r="AY392" s="4"/>
      <c r="AZ392" s="4"/>
    </row>
    <row r="393" spans="1:52" s="7" customFormat="1" ht="52.2" hidden="1" customHeight="1" x14ac:dyDescent="0.2">
      <c r="A393"/>
      <c r="B393" s="428"/>
      <c r="C393" s="250" t="s">
        <v>88</v>
      </c>
      <c r="D393" s="253" t="s">
        <v>5</v>
      </c>
      <c r="E393" s="254" t="s">
        <v>673</v>
      </c>
      <c r="F393" s="63"/>
      <c r="G393" s="255">
        <v>97.31</v>
      </c>
      <c r="H393" s="256"/>
      <c r="I393" s="429"/>
      <c r="J393" s="407"/>
      <c r="K393" s="408"/>
      <c r="L393" s="407"/>
      <c r="M393" s="408"/>
      <c r="N393" s="407"/>
      <c r="O393" s="408"/>
      <c r="P393" s="407"/>
      <c r="Q393" s="408"/>
      <c r="R393" s="407"/>
      <c r="S393" s="408"/>
      <c r="T393" s="407"/>
      <c r="U393" s="408"/>
      <c r="V393" s="572"/>
      <c r="W393" s="573"/>
      <c r="X393" s="572"/>
      <c r="Y393" s="573"/>
      <c r="Z393" s="572"/>
      <c r="AA393" s="573"/>
      <c r="AB393" s="407"/>
      <c r="AC393" s="408"/>
      <c r="AD393" s="407"/>
      <c r="AE393" s="408"/>
      <c r="AF393" s="407"/>
      <c r="AG393" s="408"/>
      <c r="AH393" s="407"/>
      <c r="AI393" s="408"/>
      <c r="AJ393" s="407"/>
      <c r="AK393" s="408"/>
      <c r="AL393" s="407"/>
      <c r="AM393" s="408"/>
      <c r="AN393" s="407"/>
      <c r="AO393" s="408"/>
      <c r="AP393" s="407"/>
      <c r="AQ393" s="408"/>
      <c r="AR393" s="407"/>
      <c r="AS393" s="408"/>
      <c r="AT393" s="407"/>
      <c r="AU393" s="408"/>
      <c r="AV393" s="477"/>
    </row>
    <row r="394" spans="1:52" s="1" customFormat="1" ht="52.2" hidden="1" customHeight="1" x14ac:dyDescent="0.2">
      <c r="A394"/>
      <c r="B394" s="437" t="s">
        <v>674</v>
      </c>
      <c r="C394" s="198" t="s">
        <v>231</v>
      </c>
      <c r="D394" s="199" t="s">
        <v>675</v>
      </c>
      <c r="E394" s="200" t="s">
        <v>676</v>
      </c>
      <c r="F394" s="201" t="s">
        <v>133</v>
      </c>
      <c r="G394" s="202">
        <v>99.26</v>
      </c>
      <c r="H394" s="203">
        <v>58.9</v>
      </c>
      <c r="I394" s="438">
        <f>ROUND(H394*G394,2)</f>
        <v>5846.41</v>
      </c>
      <c r="J394" s="409"/>
      <c r="K394" s="410">
        <f>ROUND(J394*$H394,2)</f>
        <v>0</v>
      </c>
      <c r="L394" s="409"/>
      <c r="M394" s="410">
        <f>ROUND(L394*$H394,2)</f>
        <v>0</v>
      </c>
      <c r="N394" s="409"/>
      <c r="O394" s="410">
        <f>ROUND(N394*$H394,2)</f>
        <v>0</v>
      </c>
      <c r="P394" s="409"/>
      <c r="Q394" s="410">
        <f>ROUND(P394*$H394,2)</f>
        <v>0</v>
      </c>
      <c r="R394" s="409"/>
      <c r="S394" s="410">
        <f>ROUND(R394*$H394,2)</f>
        <v>0</v>
      </c>
      <c r="T394" s="409"/>
      <c r="U394" s="410">
        <f>ROUND(T394*$H394,2)</f>
        <v>0</v>
      </c>
      <c r="V394" s="574"/>
      <c r="W394" s="575">
        <f>ROUND(V394*$H394,2)</f>
        <v>0</v>
      </c>
      <c r="X394" s="574"/>
      <c r="Y394" s="575">
        <f>ROUND(X394*$H394,2)</f>
        <v>0</v>
      </c>
      <c r="Z394" s="574"/>
      <c r="AA394" s="575">
        <f>ROUND(Z394*$H394,2)</f>
        <v>0</v>
      </c>
      <c r="AB394" s="409"/>
      <c r="AC394" s="410">
        <f>ROUND(AB394*$H394,2)</f>
        <v>0</v>
      </c>
      <c r="AD394" s="409"/>
      <c r="AE394" s="410">
        <f>ROUND(AD394*$H394,2)</f>
        <v>0</v>
      </c>
      <c r="AF394" s="409"/>
      <c r="AG394" s="410">
        <f>ROUND(AF394*$H394,2)</f>
        <v>0</v>
      </c>
      <c r="AH394" s="409"/>
      <c r="AI394" s="410">
        <f>ROUND(AH394*$H394,2)</f>
        <v>0</v>
      </c>
      <c r="AJ394" s="409"/>
      <c r="AK394" s="410">
        <f>ROUND(AJ394*$H394,2)</f>
        <v>0</v>
      </c>
      <c r="AL394" s="409"/>
      <c r="AM394" s="410">
        <f>ROUND(AL394*$H394,2)</f>
        <v>0</v>
      </c>
      <c r="AN394" s="409"/>
      <c r="AO394" s="410">
        <f>ROUND(AN394*$H394,2)</f>
        <v>0</v>
      </c>
      <c r="AP394" s="409"/>
      <c r="AQ394" s="410">
        <f>ROUND(AP394*$H394,2)</f>
        <v>0</v>
      </c>
      <c r="AR394" s="409">
        <f>SUM(J394,L394,N394,P394,R394,T394,V394,X394,Z394,AB394,AD394,AF394,AH394,AJ394,AL394,AN394,AP394)</f>
        <v>0</v>
      </c>
      <c r="AS394" s="410">
        <f>AR394*$H394</f>
        <v>0</v>
      </c>
      <c r="AT394" s="409">
        <f>$G394-AR394</f>
        <v>99.26</v>
      </c>
      <c r="AU394" s="410">
        <f>AT394*$H394</f>
        <v>5846.4139999999998</v>
      </c>
      <c r="AV394" s="478">
        <f>AU394/I394</f>
        <v>1.0000006841805484</v>
      </c>
      <c r="AW394" s="4"/>
      <c r="AX394" s="4"/>
      <c r="AY394" s="4"/>
      <c r="AZ394" s="4"/>
    </row>
    <row r="395" spans="1:52" s="7" customFormat="1" ht="52.2" hidden="1" customHeight="1" x14ac:dyDescent="0.2">
      <c r="A395"/>
      <c r="B395" s="428"/>
      <c r="C395" s="250" t="s">
        <v>88</v>
      </c>
      <c r="D395" s="253" t="s">
        <v>5</v>
      </c>
      <c r="E395" s="254" t="s">
        <v>673</v>
      </c>
      <c r="F395" s="63"/>
      <c r="G395" s="255">
        <v>97.31</v>
      </c>
      <c r="H395" s="256"/>
      <c r="I395" s="429"/>
      <c r="J395" s="407"/>
      <c r="K395" s="408"/>
      <c r="L395" s="407"/>
      <c r="M395" s="408"/>
      <c r="N395" s="407"/>
      <c r="O395" s="408"/>
      <c r="P395" s="407"/>
      <c r="Q395" s="408"/>
      <c r="R395" s="407"/>
      <c r="S395" s="408"/>
      <c r="T395" s="407"/>
      <c r="U395" s="408"/>
      <c r="V395" s="572"/>
      <c r="W395" s="573"/>
      <c r="X395" s="572"/>
      <c r="Y395" s="573"/>
      <c r="Z395" s="572"/>
      <c r="AA395" s="573"/>
      <c r="AB395" s="407"/>
      <c r="AC395" s="408"/>
      <c r="AD395" s="407"/>
      <c r="AE395" s="408"/>
      <c r="AF395" s="407"/>
      <c r="AG395" s="408"/>
      <c r="AH395" s="407"/>
      <c r="AI395" s="408"/>
      <c r="AJ395" s="407"/>
      <c r="AK395" s="408"/>
      <c r="AL395" s="407"/>
      <c r="AM395" s="408"/>
      <c r="AN395" s="407"/>
      <c r="AO395" s="408"/>
      <c r="AP395" s="407"/>
      <c r="AQ395" s="408"/>
      <c r="AR395" s="407"/>
      <c r="AS395" s="408"/>
      <c r="AT395" s="407"/>
      <c r="AU395" s="408"/>
      <c r="AV395" s="477"/>
    </row>
    <row r="396" spans="1:52" s="1" customFormat="1" ht="52.2" hidden="1" customHeight="1" x14ac:dyDescent="0.2">
      <c r="A396"/>
      <c r="B396" s="428"/>
      <c r="C396" s="250" t="s">
        <v>88</v>
      </c>
      <c r="D396" s="63"/>
      <c r="E396" s="254" t="s">
        <v>678</v>
      </c>
      <c r="F396" s="63"/>
      <c r="G396" s="255">
        <v>99.26</v>
      </c>
      <c r="H396" s="256"/>
      <c r="I396" s="429"/>
      <c r="J396" s="407"/>
      <c r="K396" s="408"/>
      <c r="L396" s="407"/>
      <c r="M396" s="408"/>
      <c r="N396" s="407"/>
      <c r="O396" s="408"/>
      <c r="P396" s="407"/>
      <c r="Q396" s="408"/>
      <c r="R396" s="407"/>
      <c r="S396" s="408"/>
      <c r="T396" s="407"/>
      <c r="U396" s="408"/>
      <c r="V396" s="572"/>
      <c r="W396" s="573"/>
      <c r="X396" s="572"/>
      <c r="Y396" s="573"/>
      <c r="Z396" s="572"/>
      <c r="AA396" s="573"/>
      <c r="AB396" s="407"/>
      <c r="AC396" s="408"/>
      <c r="AD396" s="407"/>
      <c r="AE396" s="408"/>
      <c r="AF396" s="407"/>
      <c r="AG396" s="408"/>
      <c r="AH396" s="407"/>
      <c r="AI396" s="408"/>
      <c r="AJ396" s="407"/>
      <c r="AK396" s="408"/>
      <c r="AL396" s="407"/>
      <c r="AM396" s="408"/>
      <c r="AN396" s="407"/>
      <c r="AO396" s="408"/>
      <c r="AP396" s="407"/>
      <c r="AQ396" s="408"/>
      <c r="AR396" s="407"/>
      <c r="AS396" s="408"/>
      <c r="AT396" s="407"/>
      <c r="AU396" s="408"/>
      <c r="AV396" s="477"/>
      <c r="AW396" s="4"/>
      <c r="AX396" s="4"/>
      <c r="AY396" s="4"/>
      <c r="AZ396" s="4"/>
    </row>
    <row r="397" spans="1:52" s="1" customFormat="1" ht="52.2" hidden="1" customHeight="1" x14ac:dyDescent="0.2">
      <c r="A397"/>
      <c r="B397" s="425" t="s">
        <v>679</v>
      </c>
      <c r="C397" s="192" t="s">
        <v>80</v>
      </c>
      <c r="D397" s="193" t="s">
        <v>680</v>
      </c>
      <c r="E397" s="194" t="s">
        <v>681</v>
      </c>
      <c r="F397" s="195" t="s">
        <v>133</v>
      </c>
      <c r="G397" s="196">
        <v>95.4</v>
      </c>
      <c r="H397" s="197">
        <v>44.4</v>
      </c>
      <c r="I397" s="426">
        <f>ROUND(H397*G397,2)</f>
        <v>4235.76</v>
      </c>
      <c r="J397" s="409"/>
      <c r="K397" s="410">
        <f>ROUND(J397*$H397,2)</f>
        <v>0</v>
      </c>
      <c r="L397" s="409"/>
      <c r="M397" s="410">
        <f>ROUND(L397*$H397,2)</f>
        <v>0</v>
      </c>
      <c r="N397" s="409"/>
      <c r="O397" s="410">
        <f>ROUND(N397*$H397,2)</f>
        <v>0</v>
      </c>
      <c r="P397" s="409"/>
      <c r="Q397" s="410">
        <f>ROUND(P397*$H397,2)</f>
        <v>0</v>
      </c>
      <c r="R397" s="409"/>
      <c r="S397" s="410">
        <f>ROUND(R397*$H397,2)</f>
        <v>0</v>
      </c>
      <c r="T397" s="409"/>
      <c r="U397" s="410">
        <f>ROUND(T397*$H397,2)</f>
        <v>0</v>
      </c>
      <c r="V397" s="574"/>
      <c r="W397" s="575">
        <f>ROUND(V397*$H397,2)</f>
        <v>0</v>
      </c>
      <c r="X397" s="574"/>
      <c r="Y397" s="575">
        <f>ROUND(X397*$H397,2)</f>
        <v>0</v>
      </c>
      <c r="Z397" s="574"/>
      <c r="AA397" s="575">
        <f>ROUND(Z397*$H397,2)</f>
        <v>0</v>
      </c>
      <c r="AB397" s="409"/>
      <c r="AC397" s="410">
        <f>ROUND(AB397*$H397,2)</f>
        <v>0</v>
      </c>
      <c r="AD397" s="409"/>
      <c r="AE397" s="410">
        <f>ROUND(AD397*$H397,2)</f>
        <v>0</v>
      </c>
      <c r="AF397" s="409"/>
      <c r="AG397" s="410">
        <f>ROUND(AF397*$H397,2)</f>
        <v>0</v>
      </c>
      <c r="AH397" s="409"/>
      <c r="AI397" s="410">
        <f>ROUND(AH397*$H397,2)</f>
        <v>0</v>
      </c>
      <c r="AJ397" s="409"/>
      <c r="AK397" s="410">
        <f>ROUND(AJ397*$H397,2)</f>
        <v>0</v>
      </c>
      <c r="AL397" s="409"/>
      <c r="AM397" s="410">
        <f>ROUND(AL397*$H397,2)</f>
        <v>0</v>
      </c>
      <c r="AN397" s="409"/>
      <c r="AO397" s="410">
        <f>ROUND(AN397*$H397,2)</f>
        <v>0</v>
      </c>
      <c r="AP397" s="409"/>
      <c r="AQ397" s="410">
        <f>ROUND(AP397*$H397,2)</f>
        <v>0</v>
      </c>
      <c r="AR397" s="409">
        <f>SUM(J397,L397,N397,P397,R397,T397,V397,X397,Z397,AB397,AD397,AF397,AH397,AJ397,AL397,AN397,AP397)</f>
        <v>0</v>
      </c>
      <c r="AS397" s="410">
        <f>AR397*$H397</f>
        <v>0</v>
      </c>
      <c r="AT397" s="409">
        <f>$G397-AR397</f>
        <v>95.4</v>
      </c>
      <c r="AU397" s="410">
        <f>AT397*$H397</f>
        <v>4235.76</v>
      </c>
      <c r="AV397" s="478">
        <f>AU397/I397</f>
        <v>1</v>
      </c>
    </row>
    <row r="398" spans="1:52" s="7" customFormat="1" ht="52.2" hidden="1" customHeight="1" x14ac:dyDescent="0.2">
      <c r="A398"/>
      <c r="B398" s="428"/>
      <c r="C398" s="250" t="s">
        <v>88</v>
      </c>
      <c r="D398" s="253" t="s">
        <v>5</v>
      </c>
      <c r="E398" s="254" t="s">
        <v>683</v>
      </c>
      <c r="F398" s="63"/>
      <c r="G398" s="255">
        <v>95.4</v>
      </c>
      <c r="H398" s="256"/>
      <c r="I398" s="429"/>
      <c r="J398" s="407"/>
      <c r="K398" s="408"/>
      <c r="L398" s="407"/>
      <c r="M398" s="408"/>
      <c r="N398" s="407"/>
      <c r="O398" s="408"/>
      <c r="P398" s="407"/>
      <c r="Q398" s="408"/>
      <c r="R398" s="407"/>
      <c r="S398" s="408"/>
      <c r="T398" s="407"/>
      <c r="U398" s="408"/>
      <c r="V398" s="572"/>
      <c r="W398" s="573"/>
      <c r="X398" s="572"/>
      <c r="Y398" s="573"/>
      <c r="Z398" s="572"/>
      <c r="AA398" s="573"/>
      <c r="AB398" s="407"/>
      <c r="AC398" s="408"/>
      <c r="AD398" s="407"/>
      <c r="AE398" s="408"/>
      <c r="AF398" s="407"/>
      <c r="AG398" s="408"/>
      <c r="AH398" s="407"/>
      <c r="AI398" s="408"/>
      <c r="AJ398" s="407"/>
      <c r="AK398" s="408"/>
      <c r="AL398" s="407"/>
      <c r="AM398" s="408"/>
      <c r="AN398" s="407"/>
      <c r="AO398" s="408"/>
      <c r="AP398" s="407"/>
      <c r="AQ398" s="408"/>
      <c r="AR398" s="407"/>
      <c r="AS398" s="408"/>
      <c r="AT398" s="407"/>
      <c r="AU398" s="408"/>
      <c r="AV398" s="477"/>
    </row>
    <row r="399" spans="1:52" s="6" customFormat="1" ht="52.2" hidden="1" customHeight="1" x14ac:dyDescent="0.2">
      <c r="A399"/>
      <c r="B399" s="437" t="s">
        <v>684</v>
      </c>
      <c r="C399" s="198" t="s">
        <v>231</v>
      </c>
      <c r="D399" s="199" t="s">
        <v>685</v>
      </c>
      <c r="E399" s="200" t="s">
        <v>686</v>
      </c>
      <c r="F399" s="201" t="s">
        <v>133</v>
      </c>
      <c r="G399" s="202">
        <v>104.94</v>
      </c>
      <c r="H399" s="203">
        <v>11</v>
      </c>
      <c r="I399" s="438">
        <f>ROUND(H399*G399,2)</f>
        <v>1154.3399999999999</v>
      </c>
      <c r="J399" s="409"/>
      <c r="K399" s="410">
        <f>ROUND(J399*$H399,2)</f>
        <v>0</v>
      </c>
      <c r="L399" s="409"/>
      <c r="M399" s="410">
        <f>ROUND(L399*$H399,2)</f>
        <v>0</v>
      </c>
      <c r="N399" s="409"/>
      <c r="O399" s="410">
        <f>ROUND(N399*$H399,2)</f>
        <v>0</v>
      </c>
      <c r="P399" s="409"/>
      <c r="Q399" s="410">
        <f>ROUND(P399*$H399,2)</f>
        <v>0</v>
      </c>
      <c r="R399" s="409"/>
      <c r="S399" s="410">
        <f>ROUND(R399*$H399,2)</f>
        <v>0</v>
      </c>
      <c r="T399" s="409"/>
      <c r="U399" s="410">
        <f>ROUND(T399*$H399,2)</f>
        <v>0</v>
      </c>
      <c r="V399" s="574"/>
      <c r="W399" s="575">
        <f>ROUND(V399*$H399,2)</f>
        <v>0</v>
      </c>
      <c r="X399" s="574"/>
      <c r="Y399" s="575">
        <f>ROUND(X399*$H399,2)</f>
        <v>0</v>
      </c>
      <c r="Z399" s="574"/>
      <c r="AA399" s="575">
        <f>ROUND(Z399*$H399,2)</f>
        <v>0</v>
      </c>
      <c r="AB399" s="409"/>
      <c r="AC399" s="410">
        <f>ROUND(AB399*$H399,2)</f>
        <v>0</v>
      </c>
      <c r="AD399" s="409"/>
      <c r="AE399" s="410">
        <f>ROUND(AD399*$H399,2)</f>
        <v>0</v>
      </c>
      <c r="AF399" s="409"/>
      <c r="AG399" s="410">
        <f>ROUND(AF399*$H399,2)</f>
        <v>0</v>
      </c>
      <c r="AH399" s="409"/>
      <c r="AI399" s="410">
        <f>ROUND(AH399*$H399,2)</f>
        <v>0</v>
      </c>
      <c r="AJ399" s="409"/>
      <c r="AK399" s="410">
        <f>ROUND(AJ399*$H399,2)</f>
        <v>0</v>
      </c>
      <c r="AL399" s="409"/>
      <c r="AM399" s="410">
        <f>ROUND(AL399*$H399,2)</f>
        <v>0</v>
      </c>
      <c r="AN399" s="409"/>
      <c r="AO399" s="410">
        <f>ROUND(AN399*$H399,2)</f>
        <v>0</v>
      </c>
      <c r="AP399" s="409"/>
      <c r="AQ399" s="410">
        <f>ROUND(AP399*$H399,2)</f>
        <v>0</v>
      </c>
      <c r="AR399" s="409">
        <f>SUM(J399,L399,N399,P399,R399,T399,V399,X399,Z399,AB399,AD399,AF399,AH399,AJ399,AL399,AN399,AP399)</f>
        <v>0</v>
      </c>
      <c r="AS399" s="410">
        <f>AR399*$H399</f>
        <v>0</v>
      </c>
      <c r="AT399" s="409">
        <f>$G399-AR399</f>
        <v>104.94</v>
      </c>
      <c r="AU399" s="410">
        <f>AT399*$H399</f>
        <v>1154.3399999999999</v>
      </c>
      <c r="AV399" s="478">
        <f>AU399/I399</f>
        <v>1</v>
      </c>
    </row>
    <row r="400" spans="1:52" s="1" customFormat="1" ht="52.2" hidden="1" customHeight="1" x14ac:dyDescent="0.2">
      <c r="A400"/>
      <c r="B400" s="428"/>
      <c r="C400" s="250" t="s">
        <v>88</v>
      </c>
      <c r="D400" s="253" t="s">
        <v>5</v>
      </c>
      <c r="E400" s="254" t="s">
        <v>688</v>
      </c>
      <c r="F400" s="63"/>
      <c r="G400" s="255">
        <v>104.94</v>
      </c>
      <c r="H400" s="256"/>
      <c r="I400" s="429"/>
      <c r="J400" s="407"/>
      <c r="K400" s="408"/>
      <c r="L400" s="407"/>
      <c r="M400" s="408"/>
      <c r="N400" s="407"/>
      <c r="O400" s="408"/>
      <c r="P400" s="407"/>
      <c r="Q400" s="408"/>
      <c r="R400" s="407"/>
      <c r="S400" s="408"/>
      <c r="T400" s="407"/>
      <c r="U400" s="408"/>
      <c r="V400" s="572"/>
      <c r="W400" s="573"/>
      <c r="X400" s="572"/>
      <c r="Y400" s="573"/>
      <c r="Z400" s="572"/>
      <c r="AA400" s="573"/>
      <c r="AB400" s="407"/>
      <c r="AC400" s="408"/>
      <c r="AD400" s="407"/>
      <c r="AE400" s="408"/>
      <c r="AF400" s="407"/>
      <c r="AG400" s="408"/>
      <c r="AH400" s="407"/>
      <c r="AI400" s="408"/>
      <c r="AJ400" s="407"/>
      <c r="AK400" s="408"/>
      <c r="AL400" s="407"/>
      <c r="AM400" s="408"/>
      <c r="AN400" s="407"/>
      <c r="AO400" s="408"/>
      <c r="AP400" s="407"/>
      <c r="AQ400" s="408"/>
      <c r="AR400" s="407"/>
      <c r="AS400" s="408"/>
      <c r="AT400" s="407"/>
      <c r="AU400" s="408"/>
      <c r="AV400" s="477"/>
      <c r="AW400" s="4"/>
      <c r="AX400" s="4"/>
      <c r="AY400" s="4"/>
      <c r="AZ400" s="4"/>
    </row>
    <row r="401" spans="1:52" s="7" customFormat="1" ht="52.2" hidden="1" customHeight="1" x14ac:dyDescent="0.2">
      <c r="A401"/>
      <c r="B401" s="425" t="s">
        <v>689</v>
      </c>
      <c r="C401" s="192" t="s">
        <v>80</v>
      </c>
      <c r="D401" s="193" t="s">
        <v>690</v>
      </c>
      <c r="E401" s="194" t="s">
        <v>691</v>
      </c>
      <c r="F401" s="195" t="s">
        <v>133</v>
      </c>
      <c r="G401" s="196">
        <v>8.9</v>
      </c>
      <c r="H401" s="197">
        <v>108.5</v>
      </c>
      <c r="I401" s="426">
        <f>ROUND(H401*G401,2)</f>
        <v>965.65</v>
      </c>
      <c r="J401" s="409"/>
      <c r="K401" s="410">
        <f>ROUND(J401*$H401,2)</f>
        <v>0</v>
      </c>
      <c r="L401" s="409"/>
      <c r="M401" s="410">
        <f>ROUND(L401*$H401,2)</f>
        <v>0</v>
      </c>
      <c r="N401" s="409"/>
      <c r="O401" s="410">
        <f>ROUND(N401*$H401,2)</f>
        <v>0</v>
      </c>
      <c r="P401" s="409"/>
      <c r="Q401" s="410">
        <f>ROUND(P401*$H401,2)</f>
        <v>0</v>
      </c>
      <c r="R401" s="409"/>
      <c r="S401" s="410">
        <f>ROUND(R401*$H401,2)</f>
        <v>0</v>
      </c>
      <c r="T401" s="409"/>
      <c r="U401" s="410">
        <f>ROUND(T401*$H401,2)</f>
        <v>0</v>
      </c>
      <c r="V401" s="574"/>
      <c r="W401" s="575">
        <f>ROUND(V401*$H401,2)</f>
        <v>0</v>
      </c>
      <c r="X401" s="574"/>
      <c r="Y401" s="575">
        <f>ROUND(X401*$H401,2)</f>
        <v>0</v>
      </c>
      <c r="Z401" s="574"/>
      <c r="AA401" s="575">
        <f>ROUND(Z401*$H401,2)</f>
        <v>0</v>
      </c>
      <c r="AB401" s="409"/>
      <c r="AC401" s="410">
        <f>ROUND(AB401*$H401,2)</f>
        <v>0</v>
      </c>
      <c r="AD401" s="409"/>
      <c r="AE401" s="410">
        <f>ROUND(AD401*$H401,2)</f>
        <v>0</v>
      </c>
      <c r="AF401" s="409"/>
      <c r="AG401" s="410">
        <f>ROUND(AF401*$H401,2)</f>
        <v>0</v>
      </c>
      <c r="AH401" s="409"/>
      <c r="AI401" s="410">
        <f>ROUND(AH401*$H401,2)</f>
        <v>0</v>
      </c>
      <c r="AJ401" s="409"/>
      <c r="AK401" s="410">
        <f>ROUND(AJ401*$H401,2)</f>
        <v>0</v>
      </c>
      <c r="AL401" s="409"/>
      <c r="AM401" s="410">
        <f>ROUND(AL401*$H401,2)</f>
        <v>0</v>
      </c>
      <c r="AN401" s="409"/>
      <c r="AO401" s="410">
        <f>ROUND(AN401*$H401,2)</f>
        <v>0</v>
      </c>
      <c r="AP401" s="409"/>
      <c r="AQ401" s="410">
        <f>ROUND(AP401*$H401,2)</f>
        <v>0</v>
      </c>
      <c r="AR401" s="409">
        <f>SUM(J401,L401,N401,P401,R401,T401,V401,X401,Z401,AB401,AD401,AF401,AH401,AJ401,AL401,AN401,AP401)</f>
        <v>0</v>
      </c>
      <c r="AS401" s="410">
        <f>AR401*$H401</f>
        <v>0</v>
      </c>
      <c r="AT401" s="409">
        <f>$G401-AR401</f>
        <v>8.9</v>
      </c>
      <c r="AU401" s="410">
        <f>AT401*$H401</f>
        <v>965.65000000000009</v>
      </c>
      <c r="AV401" s="478">
        <f>AU401/I401</f>
        <v>1.0000000000000002</v>
      </c>
    </row>
    <row r="402" spans="1:52" s="1" customFormat="1" ht="52.2" hidden="1" customHeight="1" x14ac:dyDescent="0.2">
      <c r="A402"/>
      <c r="B402" s="427"/>
      <c r="C402" s="250" t="s">
        <v>86</v>
      </c>
      <c r="D402" s="23"/>
      <c r="E402" s="251" t="s">
        <v>693</v>
      </c>
      <c r="F402" s="23"/>
      <c r="G402" s="23"/>
      <c r="H402" s="230"/>
      <c r="I402" s="420"/>
      <c r="J402" s="405"/>
      <c r="K402" s="406"/>
      <c r="L402" s="405"/>
      <c r="M402" s="406"/>
      <c r="N402" s="405"/>
      <c r="O402" s="406"/>
      <c r="P402" s="405"/>
      <c r="Q402" s="406"/>
      <c r="R402" s="405"/>
      <c r="S402" s="406"/>
      <c r="T402" s="405"/>
      <c r="U402" s="406"/>
      <c r="V402" s="570"/>
      <c r="W402" s="571"/>
      <c r="X402" s="570"/>
      <c r="Y402" s="571"/>
      <c r="Z402" s="570"/>
      <c r="AA402" s="571"/>
      <c r="AB402" s="405"/>
      <c r="AC402" s="406"/>
      <c r="AD402" s="405"/>
      <c r="AE402" s="406"/>
      <c r="AF402" s="405"/>
      <c r="AG402" s="406"/>
      <c r="AH402" s="405"/>
      <c r="AI402" s="406"/>
      <c r="AJ402" s="405"/>
      <c r="AK402" s="406"/>
      <c r="AL402" s="405"/>
      <c r="AM402" s="406"/>
      <c r="AN402" s="405"/>
      <c r="AO402" s="406"/>
      <c r="AP402" s="405"/>
      <c r="AQ402" s="406"/>
      <c r="AR402" s="405"/>
      <c r="AS402" s="406"/>
      <c r="AT402" s="405"/>
      <c r="AU402" s="406"/>
      <c r="AV402" s="476"/>
      <c r="AW402" s="4"/>
      <c r="AX402" s="4"/>
      <c r="AY402" s="4"/>
      <c r="AZ402" s="4"/>
    </row>
    <row r="403" spans="1:52" s="7" customFormat="1" ht="52.2" hidden="1" customHeight="1" x14ac:dyDescent="0.2">
      <c r="A403"/>
      <c r="B403" s="430"/>
      <c r="C403" s="250" t="s">
        <v>88</v>
      </c>
      <c r="D403" s="259" t="s">
        <v>5</v>
      </c>
      <c r="E403" s="260" t="s">
        <v>694</v>
      </c>
      <c r="F403" s="67"/>
      <c r="G403" s="259" t="s">
        <v>5</v>
      </c>
      <c r="H403" s="261"/>
      <c r="I403" s="431"/>
      <c r="J403" s="411"/>
      <c r="K403" s="412"/>
      <c r="L403" s="411"/>
      <c r="M403" s="412"/>
      <c r="N403" s="411"/>
      <c r="O403" s="412"/>
      <c r="P403" s="411"/>
      <c r="Q403" s="412"/>
      <c r="R403" s="411"/>
      <c r="S403" s="412"/>
      <c r="T403" s="411"/>
      <c r="U403" s="412"/>
      <c r="V403" s="576"/>
      <c r="W403" s="577"/>
      <c r="X403" s="576"/>
      <c r="Y403" s="577"/>
      <c r="Z403" s="576"/>
      <c r="AA403" s="577"/>
      <c r="AB403" s="411"/>
      <c r="AC403" s="412"/>
      <c r="AD403" s="411"/>
      <c r="AE403" s="412"/>
      <c r="AF403" s="411"/>
      <c r="AG403" s="412"/>
      <c r="AH403" s="411"/>
      <c r="AI403" s="412"/>
      <c r="AJ403" s="411"/>
      <c r="AK403" s="412"/>
      <c r="AL403" s="411"/>
      <c r="AM403" s="412"/>
      <c r="AN403" s="411"/>
      <c r="AO403" s="412"/>
      <c r="AP403" s="411"/>
      <c r="AQ403" s="412"/>
      <c r="AR403" s="411"/>
      <c r="AS403" s="412"/>
      <c r="AT403" s="411"/>
      <c r="AU403" s="412"/>
      <c r="AV403" s="479"/>
    </row>
    <row r="404" spans="1:52" s="1" customFormat="1" ht="52.2" hidden="1" customHeight="1" x14ac:dyDescent="0.2">
      <c r="A404"/>
      <c r="B404" s="428"/>
      <c r="C404" s="250" t="s">
        <v>88</v>
      </c>
      <c r="D404" s="253" t="s">
        <v>5</v>
      </c>
      <c r="E404" s="254" t="s">
        <v>695</v>
      </c>
      <c r="F404" s="63"/>
      <c r="G404" s="255">
        <v>8.9</v>
      </c>
      <c r="H404" s="256"/>
      <c r="I404" s="429"/>
      <c r="J404" s="407"/>
      <c r="K404" s="408"/>
      <c r="L404" s="407"/>
      <c r="M404" s="408"/>
      <c r="N404" s="407"/>
      <c r="O404" s="408"/>
      <c r="P404" s="407"/>
      <c r="Q404" s="408"/>
      <c r="R404" s="407"/>
      <c r="S404" s="408"/>
      <c r="T404" s="407"/>
      <c r="U404" s="408"/>
      <c r="V404" s="572"/>
      <c r="W404" s="573"/>
      <c r="X404" s="572"/>
      <c r="Y404" s="573"/>
      <c r="Z404" s="572"/>
      <c r="AA404" s="573"/>
      <c r="AB404" s="407"/>
      <c r="AC404" s="408"/>
      <c r="AD404" s="407"/>
      <c r="AE404" s="408"/>
      <c r="AF404" s="407"/>
      <c r="AG404" s="408"/>
      <c r="AH404" s="407"/>
      <c r="AI404" s="408"/>
      <c r="AJ404" s="407"/>
      <c r="AK404" s="408"/>
      <c r="AL404" s="407"/>
      <c r="AM404" s="408"/>
      <c r="AN404" s="407"/>
      <c r="AO404" s="408"/>
      <c r="AP404" s="407"/>
      <c r="AQ404" s="408"/>
      <c r="AR404" s="407"/>
      <c r="AS404" s="408"/>
      <c r="AT404" s="407"/>
      <c r="AU404" s="408"/>
      <c r="AV404" s="477"/>
      <c r="AW404" s="4"/>
      <c r="AX404" s="4"/>
      <c r="AY404" s="4"/>
      <c r="AZ404" s="4"/>
    </row>
    <row r="405" spans="1:52" s="1" customFormat="1" ht="52.2" hidden="1" customHeight="1" x14ac:dyDescent="0.2">
      <c r="A405"/>
      <c r="B405" s="437" t="s">
        <v>696</v>
      </c>
      <c r="C405" s="198" t="s">
        <v>231</v>
      </c>
      <c r="D405" s="199" t="s">
        <v>697</v>
      </c>
      <c r="E405" s="200" t="s">
        <v>698</v>
      </c>
      <c r="F405" s="201" t="s">
        <v>133</v>
      </c>
      <c r="G405" s="202">
        <v>9.08</v>
      </c>
      <c r="H405" s="203">
        <v>182</v>
      </c>
      <c r="I405" s="438">
        <f>ROUND(H405*G405,2)</f>
        <v>1652.56</v>
      </c>
      <c r="J405" s="409"/>
      <c r="K405" s="410">
        <f>ROUND(J405*$H405,2)</f>
        <v>0</v>
      </c>
      <c r="L405" s="409"/>
      <c r="M405" s="410">
        <f>ROUND(L405*$H405,2)</f>
        <v>0</v>
      </c>
      <c r="N405" s="409"/>
      <c r="O405" s="410">
        <f>ROUND(N405*$H405,2)</f>
        <v>0</v>
      </c>
      <c r="P405" s="409"/>
      <c r="Q405" s="410">
        <f>ROUND(P405*$H405,2)</f>
        <v>0</v>
      </c>
      <c r="R405" s="409"/>
      <c r="S405" s="410">
        <f>ROUND(R405*$H405,2)</f>
        <v>0</v>
      </c>
      <c r="T405" s="409"/>
      <c r="U405" s="410">
        <f>ROUND(T405*$H405,2)</f>
        <v>0</v>
      </c>
      <c r="V405" s="574"/>
      <c r="W405" s="575">
        <f>ROUND(V405*$H405,2)</f>
        <v>0</v>
      </c>
      <c r="X405" s="574"/>
      <c r="Y405" s="575">
        <f>ROUND(X405*$H405,2)</f>
        <v>0</v>
      </c>
      <c r="Z405" s="574"/>
      <c r="AA405" s="575">
        <f>ROUND(Z405*$H405,2)</f>
        <v>0</v>
      </c>
      <c r="AB405" s="409"/>
      <c r="AC405" s="410">
        <f>ROUND(AB405*$H405,2)</f>
        <v>0</v>
      </c>
      <c r="AD405" s="409"/>
      <c r="AE405" s="410">
        <f>ROUND(AD405*$H405,2)</f>
        <v>0</v>
      </c>
      <c r="AF405" s="409"/>
      <c r="AG405" s="410">
        <f>ROUND(AF405*$H405,2)</f>
        <v>0</v>
      </c>
      <c r="AH405" s="409"/>
      <c r="AI405" s="410">
        <f>ROUND(AH405*$H405,2)</f>
        <v>0</v>
      </c>
      <c r="AJ405" s="409"/>
      <c r="AK405" s="410">
        <f>ROUND(AJ405*$H405,2)</f>
        <v>0</v>
      </c>
      <c r="AL405" s="409"/>
      <c r="AM405" s="410">
        <f>ROUND(AL405*$H405,2)</f>
        <v>0</v>
      </c>
      <c r="AN405" s="409"/>
      <c r="AO405" s="410">
        <f>ROUND(AN405*$H405,2)</f>
        <v>0</v>
      </c>
      <c r="AP405" s="409"/>
      <c r="AQ405" s="410">
        <f>ROUND(AP405*$H405,2)</f>
        <v>0</v>
      </c>
      <c r="AR405" s="409">
        <f>SUM(J405,L405,N405,P405,R405,T405,V405,X405,Z405,AB405,AD405,AF405,AH405,AJ405,AL405,AN405,AP405)</f>
        <v>0</v>
      </c>
      <c r="AS405" s="410">
        <f>AR405*$H405</f>
        <v>0</v>
      </c>
      <c r="AT405" s="409">
        <f>$G405-AR405</f>
        <v>9.08</v>
      </c>
      <c r="AU405" s="410">
        <f>AT405*$H405</f>
        <v>1652.56</v>
      </c>
      <c r="AV405" s="478">
        <f>AU405/I405</f>
        <v>1</v>
      </c>
    </row>
    <row r="406" spans="1:52" s="7" customFormat="1" ht="52.2" hidden="1" customHeight="1" x14ac:dyDescent="0.2">
      <c r="A406"/>
      <c r="B406" s="428"/>
      <c r="C406" s="250" t="s">
        <v>88</v>
      </c>
      <c r="D406" s="253" t="s">
        <v>5</v>
      </c>
      <c r="E406" s="254" t="s">
        <v>700</v>
      </c>
      <c r="F406" s="63"/>
      <c r="G406" s="255">
        <v>9.08</v>
      </c>
      <c r="H406" s="256"/>
      <c r="I406" s="429"/>
      <c r="J406" s="407"/>
      <c r="K406" s="408"/>
      <c r="L406" s="407"/>
      <c r="M406" s="408"/>
      <c r="N406" s="407"/>
      <c r="O406" s="408"/>
      <c r="P406" s="407"/>
      <c r="Q406" s="408"/>
      <c r="R406" s="407"/>
      <c r="S406" s="408"/>
      <c r="T406" s="407"/>
      <c r="U406" s="408"/>
      <c r="V406" s="572"/>
      <c r="W406" s="573"/>
      <c r="X406" s="572"/>
      <c r="Y406" s="573"/>
      <c r="Z406" s="572"/>
      <c r="AA406" s="573"/>
      <c r="AB406" s="407"/>
      <c r="AC406" s="408"/>
      <c r="AD406" s="407"/>
      <c r="AE406" s="408"/>
      <c r="AF406" s="407"/>
      <c r="AG406" s="408"/>
      <c r="AH406" s="407"/>
      <c r="AI406" s="408"/>
      <c r="AJ406" s="407"/>
      <c r="AK406" s="408"/>
      <c r="AL406" s="407"/>
      <c r="AM406" s="408"/>
      <c r="AN406" s="407"/>
      <c r="AO406" s="408"/>
      <c r="AP406" s="407"/>
      <c r="AQ406" s="408"/>
      <c r="AR406" s="407"/>
      <c r="AS406" s="408"/>
      <c r="AT406" s="407"/>
      <c r="AU406" s="408"/>
      <c r="AV406" s="477"/>
    </row>
    <row r="407" spans="1:52" s="1" customFormat="1" ht="52.2" hidden="1" customHeight="1" x14ac:dyDescent="0.2">
      <c r="A407"/>
      <c r="B407" s="425" t="s">
        <v>701</v>
      </c>
      <c r="C407" s="192" t="s">
        <v>80</v>
      </c>
      <c r="D407" s="193" t="s">
        <v>702</v>
      </c>
      <c r="E407" s="194" t="s">
        <v>703</v>
      </c>
      <c r="F407" s="195" t="s">
        <v>193</v>
      </c>
      <c r="G407" s="196">
        <v>0.52</v>
      </c>
      <c r="H407" s="197">
        <v>686.3</v>
      </c>
      <c r="I407" s="426">
        <f>ROUND(H407*G407,2)</f>
        <v>356.88</v>
      </c>
      <c r="J407" s="409"/>
      <c r="K407" s="410">
        <f>ROUND(J407*$H407,2)</f>
        <v>0</v>
      </c>
      <c r="L407" s="409"/>
      <c r="M407" s="410">
        <f>ROUND(L407*$H407,2)</f>
        <v>0</v>
      </c>
      <c r="N407" s="409"/>
      <c r="O407" s="410">
        <f>ROUND(N407*$H407,2)</f>
        <v>0</v>
      </c>
      <c r="P407" s="409"/>
      <c r="Q407" s="410">
        <f>ROUND(P407*$H407,2)</f>
        <v>0</v>
      </c>
      <c r="R407" s="409"/>
      <c r="S407" s="410">
        <f>ROUND(R407*$H407,2)</f>
        <v>0</v>
      </c>
      <c r="T407" s="409"/>
      <c r="U407" s="410">
        <f>ROUND(T407*$H407,2)</f>
        <v>0</v>
      </c>
      <c r="V407" s="574"/>
      <c r="W407" s="575">
        <f>ROUND(V407*$H407,2)</f>
        <v>0</v>
      </c>
      <c r="X407" s="574"/>
      <c r="Y407" s="575">
        <f>ROUND(X407*$H407,2)</f>
        <v>0</v>
      </c>
      <c r="Z407" s="574"/>
      <c r="AA407" s="575">
        <f>ROUND(Z407*$H407,2)</f>
        <v>0</v>
      </c>
      <c r="AB407" s="409"/>
      <c r="AC407" s="410">
        <f>ROUND(AB407*$H407,2)</f>
        <v>0</v>
      </c>
      <c r="AD407" s="409"/>
      <c r="AE407" s="410">
        <f>ROUND(AD407*$H407,2)</f>
        <v>0</v>
      </c>
      <c r="AF407" s="409"/>
      <c r="AG407" s="410">
        <f>ROUND(AF407*$H407,2)</f>
        <v>0</v>
      </c>
      <c r="AH407" s="409"/>
      <c r="AI407" s="410">
        <f>ROUND(AH407*$H407,2)</f>
        <v>0</v>
      </c>
      <c r="AJ407" s="409"/>
      <c r="AK407" s="410">
        <f>ROUND(AJ407*$H407,2)</f>
        <v>0</v>
      </c>
      <c r="AL407" s="409"/>
      <c r="AM407" s="410">
        <f>ROUND(AL407*$H407,2)</f>
        <v>0</v>
      </c>
      <c r="AN407" s="409"/>
      <c r="AO407" s="410">
        <f>ROUND(AN407*$H407,2)</f>
        <v>0</v>
      </c>
      <c r="AP407" s="409"/>
      <c r="AQ407" s="410">
        <f>ROUND(AP407*$H407,2)</f>
        <v>0</v>
      </c>
      <c r="AR407" s="409">
        <f>SUM(J407,L407,N407,P407,R407,T407,V407,X407,Z407,AB407,AD407,AF407,AH407,AJ407,AL407,AN407,AP407)</f>
        <v>0</v>
      </c>
      <c r="AS407" s="410">
        <f>AR407*$H407</f>
        <v>0</v>
      </c>
      <c r="AT407" s="409">
        <f>$G407-AR407</f>
        <v>0.52</v>
      </c>
      <c r="AU407" s="410">
        <f>AT407*$H407</f>
        <v>356.87599999999998</v>
      </c>
      <c r="AV407" s="478">
        <f>AU407/I407</f>
        <v>0.99998879175072852</v>
      </c>
      <c r="AW407" s="4"/>
      <c r="AX407" s="4"/>
      <c r="AY407" s="4"/>
      <c r="AZ407" s="4"/>
    </row>
    <row r="408" spans="1:52" s="1" customFormat="1" ht="52.2" hidden="1" customHeight="1" thickBot="1" x14ac:dyDescent="0.25">
      <c r="A408"/>
      <c r="B408" s="427"/>
      <c r="C408" s="250" t="s">
        <v>86</v>
      </c>
      <c r="D408" s="23"/>
      <c r="E408" s="251" t="s">
        <v>705</v>
      </c>
      <c r="F408" s="23"/>
      <c r="G408" s="23"/>
      <c r="H408" s="230"/>
      <c r="I408" s="420"/>
      <c r="J408" s="405"/>
      <c r="K408" s="406"/>
      <c r="L408" s="405"/>
      <c r="M408" s="406"/>
      <c r="N408" s="405"/>
      <c r="O408" s="406"/>
      <c r="P408" s="405"/>
      <c r="Q408" s="406"/>
      <c r="R408" s="405"/>
      <c r="S408" s="406"/>
      <c r="T408" s="405"/>
      <c r="U408" s="406"/>
      <c r="V408" s="570"/>
      <c r="W408" s="571"/>
      <c r="X408" s="570"/>
      <c r="Y408" s="571"/>
      <c r="Z408" s="570"/>
      <c r="AA408" s="571"/>
      <c r="AB408" s="405"/>
      <c r="AC408" s="406"/>
      <c r="AD408" s="405"/>
      <c r="AE408" s="406"/>
      <c r="AF408" s="405"/>
      <c r="AG408" s="406"/>
      <c r="AH408" s="405"/>
      <c r="AI408" s="406"/>
      <c r="AJ408" s="405"/>
      <c r="AK408" s="406"/>
      <c r="AL408" s="405"/>
      <c r="AM408" s="406"/>
      <c r="AN408" s="405"/>
      <c r="AO408" s="406"/>
      <c r="AP408" s="405"/>
      <c r="AQ408" s="406"/>
      <c r="AR408" s="405"/>
      <c r="AS408" s="406"/>
      <c r="AT408" s="405"/>
      <c r="AU408" s="406"/>
      <c r="AV408" s="476"/>
    </row>
    <row r="409" spans="1:52" s="7" customFormat="1" ht="52.2" hidden="1" customHeight="1" thickBot="1" x14ac:dyDescent="0.25">
      <c r="A409"/>
      <c r="B409" s="436"/>
      <c r="C409" s="219"/>
      <c r="D409" s="219"/>
      <c r="E409" s="219"/>
      <c r="F409" s="219"/>
      <c r="G409" s="219"/>
      <c r="H409" s="219"/>
      <c r="I409" s="406"/>
      <c r="J409" s="754" t="s">
        <v>2350</v>
      </c>
      <c r="K409" s="756"/>
      <c r="L409" s="754" t="s">
        <v>2350</v>
      </c>
      <c r="M409" s="756"/>
      <c r="N409" s="754" t="s">
        <v>2350</v>
      </c>
      <c r="O409" s="756"/>
      <c r="P409" s="754" t="s">
        <v>2350</v>
      </c>
      <c r="Q409" s="756"/>
      <c r="R409" s="754" t="s">
        <v>2350</v>
      </c>
      <c r="S409" s="756"/>
      <c r="T409" s="757" t="s">
        <v>2355</v>
      </c>
      <c r="U409" s="758"/>
      <c r="V409" s="759" t="s">
        <v>2356</v>
      </c>
      <c r="W409" s="760"/>
      <c r="X409" s="759" t="s">
        <v>2357</v>
      </c>
      <c r="Y409" s="760"/>
      <c r="Z409" s="759" t="s">
        <v>2358</v>
      </c>
      <c r="AA409" s="760"/>
      <c r="AB409" s="751" t="s">
        <v>2359</v>
      </c>
      <c r="AC409" s="753"/>
      <c r="AD409" s="757" t="s">
        <v>2360</v>
      </c>
      <c r="AE409" s="758"/>
      <c r="AF409" s="757" t="s">
        <v>2361</v>
      </c>
      <c r="AG409" s="758"/>
      <c r="AH409" s="757" t="s">
        <v>2362</v>
      </c>
      <c r="AI409" s="758"/>
      <c r="AJ409" s="757" t="s">
        <v>2363</v>
      </c>
      <c r="AK409" s="758"/>
      <c r="AL409" s="757" t="s">
        <v>2364</v>
      </c>
      <c r="AM409" s="758"/>
      <c r="AN409" s="757" t="s">
        <v>2365</v>
      </c>
      <c r="AO409" s="761"/>
      <c r="AP409" s="754" t="s">
        <v>2366</v>
      </c>
      <c r="AQ409" s="753"/>
      <c r="AR409" s="751" t="s">
        <v>2367</v>
      </c>
      <c r="AS409" s="753"/>
      <c r="AT409" s="751" t="s">
        <v>2368</v>
      </c>
      <c r="AU409" s="755"/>
      <c r="AV409" s="449" t="s">
        <v>2369</v>
      </c>
    </row>
    <row r="410" spans="1:52" s="1" customFormat="1" ht="52.2" hidden="1" customHeight="1" thickBot="1" x14ac:dyDescent="0.25">
      <c r="A410"/>
      <c r="B410" s="436"/>
      <c r="C410" s="219"/>
      <c r="D410" s="219"/>
      <c r="E410" s="219"/>
      <c r="F410" s="219"/>
      <c r="G410" s="219"/>
      <c r="H410" s="219"/>
      <c r="I410" s="406"/>
      <c r="J410" s="397" t="s">
        <v>66</v>
      </c>
      <c r="K410" s="398" t="s">
        <v>2370</v>
      </c>
      <c r="L410" s="397" t="s">
        <v>66</v>
      </c>
      <c r="M410" s="398" t="s">
        <v>2370</v>
      </c>
      <c r="N410" s="397" t="s">
        <v>66</v>
      </c>
      <c r="O410" s="398" t="s">
        <v>2370</v>
      </c>
      <c r="P410" s="397" t="s">
        <v>66</v>
      </c>
      <c r="Q410" s="398" t="s">
        <v>2370</v>
      </c>
      <c r="R410" s="397" t="s">
        <v>66</v>
      </c>
      <c r="S410" s="398" t="s">
        <v>2370</v>
      </c>
      <c r="T410" s="397" t="s">
        <v>66</v>
      </c>
      <c r="U410" s="398" t="s">
        <v>2370</v>
      </c>
      <c r="V410" s="582" t="s">
        <v>66</v>
      </c>
      <c r="W410" s="583" t="s">
        <v>2370</v>
      </c>
      <c r="X410" s="582" t="s">
        <v>66</v>
      </c>
      <c r="Y410" s="583" t="s">
        <v>2370</v>
      </c>
      <c r="Z410" s="582" t="s">
        <v>66</v>
      </c>
      <c r="AA410" s="583" t="s">
        <v>2370</v>
      </c>
      <c r="AB410" s="397" t="s">
        <v>66</v>
      </c>
      <c r="AC410" s="398" t="s">
        <v>2370</v>
      </c>
      <c r="AD410" s="397" t="s">
        <v>66</v>
      </c>
      <c r="AE410" s="398" t="s">
        <v>2370</v>
      </c>
      <c r="AF410" s="397" t="s">
        <v>66</v>
      </c>
      <c r="AG410" s="398" t="s">
        <v>2370</v>
      </c>
      <c r="AH410" s="397" t="s">
        <v>66</v>
      </c>
      <c r="AI410" s="398" t="s">
        <v>2370</v>
      </c>
      <c r="AJ410" s="397" t="s">
        <v>66</v>
      </c>
      <c r="AK410" s="398" t="s">
        <v>2370</v>
      </c>
      <c r="AL410" s="397" t="s">
        <v>66</v>
      </c>
      <c r="AM410" s="398" t="s">
        <v>2370</v>
      </c>
      <c r="AN410" s="397" t="s">
        <v>66</v>
      </c>
      <c r="AO410" s="398" t="s">
        <v>2370</v>
      </c>
      <c r="AP410" s="397" t="s">
        <v>66</v>
      </c>
      <c r="AQ410" s="398" t="s">
        <v>2370</v>
      </c>
      <c r="AR410" s="397" t="s">
        <v>66</v>
      </c>
      <c r="AS410" s="398" t="s">
        <v>2370</v>
      </c>
      <c r="AT410" s="397" t="s">
        <v>66</v>
      </c>
      <c r="AU410" s="398" t="s">
        <v>2370</v>
      </c>
      <c r="AV410" s="482" t="s">
        <v>66</v>
      </c>
      <c r="AW410" s="4"/>
      <c r="AX410" s="4"/>
      <c r="AY410" s="4"/>
      <c r="AZ410" s="4"/>
    </row>
    <row r="411" spans="1:52" s="1" customFormat="1" ht="52.2" hidden="1" customHeight="1" thickBot="1" x14ac:dyDescent="0.35">
      <c r="A411"/>
      <c r="B411" s="422"/>
      <c r="C411" s="243" t="s">
        <v>26</v>
      </c>
      <c r="D411" s="247" t="s">
        <v>706</v>
      </c>
      <c r="E411" s="247" t="s">
        <v>707</v>
      </c>
      <c r="F411" s="42"/>
      <c r="G411" s="42"/>
      <c r="H411" s="245"/>
      <c r="I411" s="424">
        <f>BH1082</f>
        <v>508.84999999999997</v>
      </c>
      <c r="J411" s="401"/>
      <c r="K411" s="402">
        <f>K412+K414+K416</f>
        <v>0</v>
      </c>
      <c r="L411" s="401"/>
      <c r="M411" s="402">
        <f>M412+M414+M416</f>
        <v>0</v>
      </c>
      <c r="N411" s="401"/>
      <c r="O411" s="402">
        <f>O412+O414+O416</f>
        <v>0</v>
      </c>
      <c r="P411" s="401"/>
      <c r="Q411" s="402">
        <f>Q412+Q414+Q416</f>
        <v>0</v>
      </c>
      <c r="R411" s="401"/>
      <c r="S411" s="402">
        <f>S412+S414+S416</f>
        <v>0</v>
      </c>
      <c r="T411" s="401"/>
      <c r="U411" s="402">
        <f>U412+U414+U416</f>
        <v>0</v>
      </c>
      <c r="V411" s="566"/>
      <c r="W411" s="567">
        <f>W412+W414+W416</f>
        <v>0</v>
      </c>
      <c r="X411" s="566"/>
      <c r="Y411" s="567">
        <f>Y412+Y414+Y416</f>
        <v>0</v>
      </c>
      <c r="Z411" s="566"/>
      <c r="AA411" s="567">
        <f>AA412+AA414+AA416</f>
        <v>0</v>
      </c>
      <c r="AB411" s="401"/>
      <c r="AC411" s="402">
        <f>AC412+AC414+AC416</f>
        <v>0</v>
      </c>
      <c r="AD411" s="401"/>
      <c r="AE411" s="402">
        <f>AE412+AE414+AE416</f>
        <v>0</v>
      </c>
      <c r="AF411" s="401"/>
      <c r="AG411" s="402">
        <f>AG412+AG414+AG416</f>
        <v>0</v>
      </c>
      <c r="AH411" s="401"/>
      <c r="AI411" s="402">
        <f>AI412+AI414+AI416</f>
        <v>0</v>
      </c>
      <c r="AJ411" s="401"/>
      <c r="AK411" s="402">
        <f>AK412+AK414+AK416</f>
        <v>0</v>
      </c>
      <c r="AL411" s="401"/>
      <c r="AM411" s="402">
        <f>AM412+AM414+AM416</f>
        <v>0</v>
      </c>
      <c r="AN411" s="401"/>
      <c r="AO411" s="402">
        <f>AO412+AO414+AO416</f>
        <v>0</v>
      </c>
      <c r="AP411" s="401"/>
      <c r="AQ411" s="402">
        <f>AQ412+AQ414+AQ416</f>
        <v>0</v>
      </c>
      <c r="AR411" s="401"/>
      <c r="AS411" s="402">
        <f>AS412+AS414+AS416</f>
        <v>0</v>
      </c>
      <c r="AT411" s="401"/>
      <c r="AU411" s="402">
        <f>AU412+AU414+AU416</f>
        <v>508.84999999999997</v>
      </c>
      <c r="AV411" s="475">
        <f>AU411/I411</f>
        <v>1</v>
      </c>
    </row>
    <row r="412" spans="1:52" s="7" customFormat="1" ht="52.2" hidden="1" customHeight="1" x14ac:dyDescent="0.2">
      <c r="A412"/>
      <c r="B412" s="425" t="s">
        <v>708</v>
      </c>
      <c r="C412" s="192" t="s">
        <v>80</v>
      </c>
      <c r="D412" s="193" t="s">
        <v>709</v>
      </c>
      <c r="E412" s="194" t="s">
        <v>710</v>
      </c>
      <c r="F412" s="195" t="s">
        <v>220</v>
      </c>
      <c r="G412" s="196">
        <v>0.5</v>
      </c>
      <c r="H412" s="197">
        <v>426.6</v>
      </c>
      <c r="I412" s="426">
        <f>ROUND(H412*G412,2)</f>
        <v>213.3</v>
      </c>
      <c r="J412" s="409"/>
      <c r="K412" s="410">
        <f>ROUND(J412*$H412,2)</f>
        <v>0</v>
      </c>
      <c r="L412" s="409"/>
      <c r="M412" s="410">
        <f>ROUND(L412*$H412,2)</f>
        <v>0</v>
      </c>
      <c r="N412" s="409"/>
      <c r="O412" s="410">
        <f>ROUND(N412*$H412,2)</f>
        <v>0</v>
      </c>
      <c r="P412" s="409"/>
      <c r="Q412" s="410">
        <f>ROUND(P412*$H412,2)</f>
        <v>0</v>
      </c>
      <c r="R412" s="409"/>
      <c r="S412" s="410">
        <f>ROUND(R412*$H412,2)</f>
        <v>0</v>
      </c>
      <c r="T412" s="409"/>
      <c r="U412" s="410">
        <f>ROUND(T412*$H412,2)</f>
        <v>0</v>
      </c>
      <c r="V412" s="574"/>
      <c r="W412" s="575">
        <f>ROUND(V412*$H412,2)</f>
        <v>0</v>
      </c>
      <c r="X412" s="574"/>
      <c r="Y412" s="575">
        <f>ROUND(X412*$H412,2)</f>
        <v>0</v>
      </c>
      <c r="Z412" s="574"/>
      <c r="AA412" s="575">
        <f>ROUND(Z412*$H412,2)</f>
        <v>0</v>
      </c>
      <c r="AB412" s="409"/>
      <c r="AC412" s="410">
        <f>ROUND(AB412*$H412,2)</f>
        <v>0</v>
      </c>
      <c r="AD412" s="409"/>
      <c r="AE412" s="410">
        <f>ROUND(AD412*$H412,2)</f>
        <v>0</v>
      </c>
      <c r="AF412" s="409"/>
      <c r="AG412" s="410">
        <f>ROUND(AF412*$H412,2)</f>
        <v>0</v>
      </c>
      <c r="AH412" s="409"/>
      <c r="AI412" s="410">
        <f>ROUND(AH412*$H412,2)</f>
        <v>0</v>
      </c>
      <c r="AJ412" s="409"/>
      <c r="AK412" s="410">
        <f>ROUND(AJ412*$H412,2)</f>
        <v>0</v>
      </c>
      <c r="AL412" s="409"/>
      <c r="AM412" s="410">
        <f>ROUND(AL412*$H412,2)</f>
        <v>0</v>
      </c>
      <c r="AN412" s="409"/>
      <c r="AO412" s="410">
        <f>ROUND(AN412*$H412,2)</f>
        <v>0</v>
      </c>
      <c r="AP412" s="409"/>
      <c r="AQ412" s="410">
        <f>ROUND(AP412*$H412,2)</f>
        <v>0</v>
      </c>
      <c r="AR412" s="409">
        <f>SUM(J412,L412,N412,P412,R412,T412,V412,X412,Z412,AB412,AD412,AF412,AH412,AJ412,AL412,AN412,AP412)</f>
        <v>0</v>
      </c>
      <c r="AS412" s="410">
        <f>AR412*$H412</f>
        <v>0</v>
      </c>
      <c r="AT412" s="409">
        <f>$G412-AR412</f>
        <v>0.5</v>
      </c>
      <c r="AU412" s="410">
        <f>AT412*$H412</f>
        <v>213.3</v>
      </c>
      <c r="AV412" s="478">
        <f>AU412/I412</f>
        <v>1</v>
      </c>
    </row>
    <row r="413" spans="1:52" s="1" customFormat="1" ht="52.2" hidden="1" customHeight="1" x14ac:dyDescent="0.2">
      <c r="A413"/>
      <c r="B413" s="428"/>
      <c r="C413" s="250" t="s">
        <v>88</v>
      </c>
      <c r="D413" s="253" t="s">
        <v>5</v>
      </c>
      <c r="E413" s="254" t="s">
        <v>712</v>
      </c>
      <c r="F413" s="63"/>
      <c r="G413" s="255">
        <v>0.5</v>
      </c>
      <c r="H413" s="256"/>
      <c r="I413" s="429"/>
      <c r="J413" s="407"/>
      <c r="K413" s="408"/>
      <c r="L413" s="407"/>
      <c r="M413" s="408"/>
      <c r="N413" s="407"/>
      <c r="O413" s="408"/>
      <c r="P413" s="407"/>
      <c r="Q413" s="408"/>
      <c r="R413" s="407"/>
      <c r="S413" s="408"/>
      <c r="T413" s="407"/>
      <c r="U413" s="408"/>
      <c r="V413" s="572"/>
      <c r="W413" s="573"/>
      <c r="X413" s="572"/>
      <c r="Y413" s="573"/>
      <c r="Z413" s="572"/>
      <c r="AA413" s="573"/>
      <c r="AB413" s="407"/>
      <c r="AC413" s="408"/>
      <c r="AD413" s="407"/>
      <c r="AE413" s="408"/>
      <c r="AF413" s="407"/>
      <c r="AG413" s="408"/>
      <c r="AH413" s="407"/>
      <c r="AI413" s="408"/>
      <c r="AJ413" s="407"/>
      <c r="AK413" s="408"/>
      <c r="AL413" s="407"/>
      <c r="AM413" s="408"/>
      <c r="AN413" s="407"/>
      <c r="AO413" s="408"/>
      <c r="AP413" s="407"/>
      <c r="AQ413" s="408"/>
      <c r="AR413" s="407"/>
      <c r="AS413" s="408"/>
      <c r="AT413" s="407"/>
      <c r="AU413" s="408"/>
      <c r="AV413" s="477"/>
      <c r="AW413" s="4"/>
      <c r="AX413" s="4"/>
      <c r="AY413" s="4"/>
      <c r="AZ413" s="4"/>
    </row>
    <row r="414" spans="1:52" s="1" customFormat="1" ht="52.2" hidden="1" customHeight="1" x14ac:dyDescent="0.2">
      <c r="A414"/>
      <c r="B414" s="425" t="s">
        <v>713</v>
      </c>
      <c r="C414" s="192" t="s">
        <v>80</v>
      </c>
      <c r="D414" s="193" t="s">
        <v>714</v>
      </c>
      <c r="E414" s="194" t="s">
        <v>715</v>
      </c>
      <c r="F414" s="195" t="s">
        <v>220</v>
      </c>
      <c r="G414" s="196">
        <v>1</v>
      </c>
      <c r="H414" s="197">
        <v>272.89999999999998</v>
      </c>
      <c r="I414" s="426">
        <f>ROUND(H414*G414,2)</f>
        <v>272.89999999999998</v>
      </c>
      <c r="J414" s="409"/>
      <c r="K414" s="410">
        <f>ROUND(J414*$H414,2)</f>
        <v>0</v>
      </c>
      <c r="L414" s="409"/>
      <c r="M414" s="410">
        <f>ROUND(L414*$H414,2)</f>
        <v>0</v>
      </c>
      <c r="N414" s="409"/>
      <c r="O414" s="410">
        <f>ROUND(N414*$H414,2)</f>
        <v>0</v>
      </c>
      <c r="P414" s="409"/>
      <c r="Q414" s="410">
        <f>ROUND(P414*$H414,2)</f>
        <v>0</v>
      </c>
      <c r="R414" s="409"/>
      <c r="S414" s="410">
        <f>ROUND(R414*$H414,2)</f>
        <v>0</v>
      </c>
      <c r="T414" s="409"/>
      <c r="U414" s="410">
        <f>ROUND(T414*$H414,2)</f>
        <v>0</v>
      </c>
      <c r="V414" s="574"/>
      <c r="W414" s="575">
        <f>ROUND(V414*$H414,2)</f>
        <v>0</v>
      </c>
      <c r="X414" s="574"/>
      <c r="Y414" s="575">
        <f>ROUND(X414*$H414,2)</f>
        <v>0</v>
      </c>
      <c r="Z414" s="574"/>
      <c r="AA414" s="575">
        <f>ROUND(Z414*$H414,2)</f>
        <v>0</v>
      </c>
      <c r="AB414" s="409"/>
      <c r="AC414" s="410">
        <f>ROUND(AB414*$H414,2)</f>
        <v>0</v>
      </c>
      <c r="AD414" s="409"/>
      <c r="AE414" s="410">
        <f>ROUND(AD414*$H414,2)</f>
        <v>0</v>
      </c>
      <c r="AF414" s="409"/>
      <c r="AG414" s="410">
        <f>ROUND(AF414*$H414,2)</f>
        <v>0</v>
      </c>
      <c r="AH414" s="409"/>
      <c r="AI414" s="410">
        <f>ROUND(AH414*$H414,2)</f>
        <v>0</v>
      </c>
      <c r="AJ414" s="409"/>
      <c r="AK414" s="410">
        <f>ROUND(AJ414*$H414,2)</f>
        <v>0</v>
      </c>
      <c r="AL414" s="409"/>
      <c r="AM414" s="410">
        <f>ROUND(AL414*$H414,2)</f>
        <v>0</v>
      </c>
      <c r="AN414" s="409"/>
      <c r="AO414" s="410">
        <f>ROUND(AN414*$H414,2)</f>
        <v>0</v>
      </c>
      <c r="AP414" s="409"/>
      <c r="AQ414" s="410">
        <f>ROUND(AP414*$H414,2)</f>
        <v>0</v>
      </c>
      <c r="AR414" s="409">
        <f>SUM(J414,L414,N414,P414,R414,T414,V414,X414,Z414,AB414,AD414,AF414,AH414,AJ414,AL414,AN414,AP414)</f>
        <v>0</v>
      </c>
      <c r="AS414" s="410">
        <f>AR414*$H414</f>
        <v>0</v>
      </c>
      <c r="AT414" s="409">
        <f>$G414-AR414</f>
        <v>1</v>
      </c>
      <c r="AU414" s="410">
        <f>AT414*$H414</f>
        <v>272.89999999999998</v>
      </c>
      <c r="AV414" s="478">
        <f>AU414/I414</f>
        <v>1</v>
      </c>
    </row>
    <row r="415" spans="1:52" s="7" customFormat="1" ht="52.2" hidden="1" customHeight="1" x14ac:dyDescent="0.2">
      <c r="A415"/>
      <c r="B415" s="428"/>
      <c r="C415" s="250" t="s">
        <v>88</v>
      </c>
      <c r="D415" s="253" t="s">
        <v>5</v>
      </c>
      <c r="E415" s="254" t="s">
        <v>248</v>
      </c>
      <c r="F415" s="63"/>
      <c r="G415" s="255">
        <v>1</v>
      </c>
      <c r="H415" s="256"/>
      <c r="I415" s="429"/>
      <c r="J415" s="407"/>
      <c r="K415" s="408"/>
      <c r="L415" s="407"/>
      <c r="M415" s="408"/>
      <c r="N415" s="407"/>
      <c r="O415" s="408"/>
      <c r="P415" s="407"/>
      <c r="Q415" s="408"/>
      <c r="R415" s="407"/>
      <c r="S415" s="408"/>
      <c r="T415" s="407"/>
      <c r="U415" s="408"/>
      <c r="V415" s="572"/>
      <c r="W415" s="573"/>
      <c r="X415" s="572"/>
      <c r="Y415" s="573"/>
      <c r="Z415" s="572"/>
      <c r="AA415" s="573"/>
      <c r="AB415" s="407"/>
      <c r="AC415" s="408"/>
      <c r="AD415" s="407"/>
      <c r="AE415" s="408"/>
      <c r="AF415" s="407"/>
      <c r="AG415" s="408"/>
      <c r="AH415" s="407"/>
      <c r="AI415" s="408"/>
      <c r="AJ415" s="407"/>
      <c r="AK415" s="408"/>
      <c r="AL415" s="407"/>
      <c r="AM415" s="408"/>
      <c r="AN415" s="407"/>
      <c r="AO415" s="408"/>
      <c r="AP415" s="407"/>
      <c r="AQ415" s="408"/>
      <c r="AR415" s="407"/>
      <c r="AS415" s="408"/>
      <c r="AT415" s="407"/>
      <c r="AU415" s="408"/>
      <c r="AV415" s="477"/>
    </row>
    <row r="416" spans="1:52" s="1" customFormat="1" ht="52.2" hidden="1" customHeight="1" x14ac:dyDescent="0.2">
      <c r="A416"/>
      <c r="B416" s="425" t="s">
        <v>717</v>
      </c>
      <c r="C416" s="192" t="s">
        <v>80</v>
      </c>
      <c r="D416" s="193" t="s">
        <v>718</v>
      </c>
      <c r="E416" s="194" t="s">
        <v>719</v>
      </c>
      <c r="F416" s="195" t="s">
        <v>220</v>
      </c>
      <c r="G416" s="196">
        <v>1.5</v>
      </c>
      <c r="H416" s="197">
        <v>15.1</v>
      </c>
      <c r="I416" s="426">
        <f>ROUND(H416*G416,2)</f>
        <v>22.65</v>
      </c>
      <c r="J416" s="409"/>
      <c r="K416" s="410">
        <f>ROUND(J416*$H416,2)</f>
        <v>0</v>
      </c>
      <c r="L416" s="409"/>
      <c r="M416" s="410">
        <f>ROUND(L416*$H416,2)</f>
        <v>0</v>
      </c>
      <c r="N416" s="409"/>
      <c r="O416" s="410">
        <f>ROUND(N416*$H416,2)</f>
        <v>0</v>
      </c>
      <c r="P416" s="409"/>
      <c r="Q416" s="410">
        <f>ROUND(P416*$H416,2)</f>
        <v>0</v>
      </c>
      <c r="R416" s="409"/>
      <c r="S416" s="410">
        <f>ROUND(R416*$H416,2)</f>
        <v>0</v>
      </c>
      <c r="T416" s="409"/>
      <c r="U416" s="410">
        <f>ROUND(T416*$H416,2)</f>
        <v>0</v>
      </c>
      <c r="V416" s="574"/>
      <c r="W416" s="575">
        <f>ROUND(V416*$H416,2)</f>
        <v>0</v>
      </c>
      <c r="X416" s="574"/>
      <c r="Y416" s="575">
        <f>ROUND(X416*$H416,2)</f>
        <v>0</v>
      </c>
      <c r="Z416" s="574"/>
      <c r="AA416" s="575">
        <f>ROUND(Z416*$H416,2)</f>
        <v>0</v>
      </c>
      <c r="AB416" s="409"/>
      <c r="AC416" s="410">
        <f>ROUND(AB416*$H416,2)</f>
        <v>0</v>
      </c>
      <c r="AD416" s="409"/>
      <c r="AE416" s="410">
        <f>ROUND(AD416*$H416,2)</f>
        <v>0</v>
      </c>
      <c r="AF416" s="409"/>
      <c r="AG416" s="410">
        <f>ROUND(AF416*$H416,2)</f>
        <v>0</v>
      </c>
      <c r="AH416" s="409"/>
      <c r="AI416" s="410">
        <f>ROUND(AH416*$H416,2)</f>
        <v>0</v>
      </c>
      <c r="AJ416" s="409"/>
      <c r="AK416" s="410">
        <f>ROUND(AJ416*$H416,2)</f>
        <v>0</v>
      </c>
      <c r="AL416" s="409"/>
      <c r="AM416" s="410">
        <f>ROUND(AL416*$H416,2)</f>
        <v>0</v>
      </c>
      <c r="AN416" s="409"/>
      <c r="AO416" s="410">
        <f>ROUND(AN416*$H416,2)</f>
        <v>0</v>
      </c>
      <c r="AP416" s="409"/>
      <c r="AQ416" s="410">
        <f>ROUND(AP416*$H416,2)</f>
        <v>0</v>
      </c>
      <c r="AR416" s="409">
        <f>SUM(J416,L416,N416,P416,R416,T416,V416,X416,Z416,AB416,AD416,AF416,AH416,AJ416,AL416,AN416,AP416)</f>
        <v>0</v>
      </c>
      <c r="AS416" s="410">
        <f>AR416*$H416</f>
        <v>0</v>
      </c>
      <c r="AT416" s="409">
        <f>$G416-AR416</f>
        <v>1.5</v>
      </c>
      <c r="AU416" s="410">
        <f>AT416*$H416</f>
        <v>22.65</v>
      </c>
      <c r="AV416" s="478">
        <f>AU416/I416</f>
        <v>1</v>
      </c>
      <c r="AW416" s="4"/>
      <c r="AX416" s="4"/>
      <c r="AY416" s="4"/>
      <c r="AZ416" s="4"/>
    </row>
    <row r="417" spans="1:52" s="1" customFormat="1" ht="52.2" hidden="1" customHeight="1" x14ac:dyDescent="0.2">
      <c r="A417"/>
      <c r="B417" s="427"/>
      <c r="C417" s="250" t="s">
        <v>86</v>
      </c>
      <c r="D417" s="23"/>
      <c r="E417" s="251" t="s">
        <v>721</v>
      </c>
      <c r="F417" s="23"/>
      <c r="G417" s="23"/>
      <c r="H417" s="230"/>
      <c r="I417" s="420"/>
      <c r="J417" s="405"/>
      <c r="K417" s="406"/>
      <c r="L417" s="405"/>
      <c r="M417" s="406"/>
      <c r="N417" s="405"/>
      <c r="O417" s="406"/>
      <c r="P417" s="405"/>
      <c r="Q417" s="406"/>
      <c r="R417" s="405"/>
      <c r="S417" s="406"/>
      <c r="T417" s="405"/>
      <c r="U417" s="406"/>
      <c r="V417" s="570"/>
      <c r="W417" s="571"/>
      <c r="X417" s="570"/>
      <c r="Y417" s="571"/>
      <c r="Z417" s="570"/>
      <c r="AA417" s="571"/>
      <c r="AB417" s="405"/>
      <c r="AC417" s="406"/>
      <c r="AD417" s="405"/>
      <c r="AE417" s="406"/>
      <c r="AF417" s="405"/>
      <c r="AG417" s="406"/>
      <c r="AH417" s="405"/>
      <c r="AI417" s="406"/>
      <c r="AJ417" s="405"/>
      <c r="AK417" s="406"/>
      <c r="AL417" s="405"/>
      <c r="AM417" s="406"/>
      <c r="AN417" s="405"/>
      <c r="AO417" s="406"/>
      <c r="AP417" s="405"/>
      <c r="AQ417" s="406"/>
      <c r="AR417" s="405"/>
      <c r="AS417" s="406"/>
      <c r="AT417" s="405"/>
      <c r="AU417" s="406"/>
      <c r="AV417" s="476"/>
    </row>
    <row r="418" spans="1:52" s="7" customFormat="1" ht="52.2" hidden="1" customHeight="1" thickBot="1" x14ac:dyDescent="0.25">
      <c r="A418"/>
      <c r="B418" s="428"/>
      <c r="C418" s="250" t="s">
        <v>88</v>
      </c>
      <c r="D418" s="253" t="s">
        <v>5</v>
      </c>
      <c r="E418" s="254" t="s">
        <v>722</v>
      </c>
      <c r="F418" s="63"/>
      <c r="G418" s="255">
        <v>1.5</v>
      </c>
      <c r="H418" s="256"/>
      <c r="I418" s="429"/>
      <c r="J418" s="407"/>
      <c r="K418" s="408"/>
      <c r="L418" s="407"/>
      <c r="M418" s="408"/>
      <c r="N418" s="407"/>
      <c r="O418" s="408"/>
      <c r="P418" s="407"/>
      <c r="Q418" s="408"/>
      <c r="R418" s="407"/>
      <c r="S418" s="408"/>
      <c r="T418" s="407"/>
      <c r="U418" s="408"/>
      <c r="V418" s="572"/>
      <c r="W418" s="573"/>
      <c r="X418" s="572"/>
      <c r="Y418" s="573"/>
      <c r="Z418" s="572"/>
      <c r="AA418" s="573"/>
      <c r="AB418" s="407"/>
      <c r="AC418" s="408"/>
      <c r="AD418" s="407"/>
      <c r="AE418" s="408"/>
      <c r="AF418" s="407"/>
      <c r="AG418" s="408"/>
      <c r="AH418" s="407"/>
      <c r="AI418" s="408"/>
      <c r="AJ418" s="407"/>
      <c r="AK418" s="408"/>
      <c r="AL418" s="407"/>
      <c r="AM418" s="408"/>
      <c r="AN418" s="407"/>
      <c r="AO418" s="408"/>
      <c r="AP418" s="407"/>
      <c r="AQ418" s="408"/>
      <c r="AR418" s="407"/>
      <c r="AS418" s="408"/>
      <c r="AT418" s="407"/>
      <c r="AU418" s="408"/>
      <c r="AV418" s="477"/>
    </row>
    <row r="419" spans="1:52" s="1" customFormat="1" ht="52.2" hidden="1" customHeight="1" thickBot="1" x14ac:dyDescent="0.25">
      <c r="A419"/>
      <c r="B419" s="436"/>
      <c r="C419" s="219"/>
      <c r="D419" s="219"/>
      <c r="E419" s="219"/>
      <c r="F419" s="219"/>
      <c r="G419" s="219"/>
      <c r="H419" s="219"/>
      <c r="I419" s="406"/>
      <c r="J419" s="754" t="s">
        <v>2350</v>
      </c>
      <c r="K419" s="756"/>
      <c r="L419" s="754" t="s">
        <v>2350</v>
      </c>
      <c r="M419" s="756"/>
      <c r="N419" s="754" t="s">
        <v>2350</v>
      </c>
      <c r="O419" s="756"/>
      <c r="P419" s="754" t="s">
        <v>2350</v>
      </c>
      <c r="Q419" s="756"/>
      <c r="R419" s="754" t="s">
        <v>2350</v>
      </c>
      <c r="S419" s="756"/>
      <c r="T419" s="757" t="s">
        <v>2355</v>
      </c>
      <c r="U419" s="758"/>
      <c r="V419" s="759" t="s">
        <v>2356</v>
      </c>
      <c r="W419" s="760"/>
      <c r="X419" s="759" t="s">
        <v>2357</v>
      </c>
      <c r="Y419" s="760"/>
      <c r="Z419" s="759" t="s">
        <v>2358</v>
      </c>
      <c r="AA419" s="760"/>
      <c r="AB419" s="751" t="s">
        <v>2359</v>
      </c>
      <c r="AC419" s="753"/>
      <c r="AD419" s="757" t="s">
        <v>2360</v>
      </c>
      <c r="AE419" s="758"/>
      <c r="AF419" s="757" t="s">
        <v>2361</v>
      </c>
      <c r="AG419" s="758"/>
      <c r="AH419" s="757" t="s">
        <v>2362</v>
      </c>
      <c r="AI419" s="758"/>
      <c r="AJ419" s="757" t="s">
        <v>2363</v>
      </c>
      <c r="AK419" s="758"/>
      <c r="AL419" s="757" t="s">
        <v>2364</v>
      </c>
      <c r="AM419" s="758"/>
      <c r="AN419" s="757" t="s">
        <v>2365</v>
      </c>
      <c r="AO419" s="761"/>
      <c r="AP419" s="754" t="s">
        <v>2366</v>
      </c>
      <c r="AQ419" s="753"/>
      <c r="AR419" s="751" t="s">
        <v>2367</v>
      </c>
      <c r="AS419" s="753"/>
      <c r="AT419" s="751" t="s">
        <v>2368</v>
      </c>
      <c r="AU419" s="755"/>
      <c r="AV419" s="449" t="s">
        <v>2369</v>
      </c>
      <c r="AW419" s="4"/>
      <c r="AX419" s="4"/>
      <c r="AY419" s="4"/>
      <c r="AZ419" s="4"/>
    </row>
    <row r="420" spans="1:52" s="1" customFormat="1" ht="52.2" hidden="1" customHeight="1" thickBot="1" x14ac:dyDescent="0.25">
      <c r="A420"/>
      <c r="B420" s="407"/>
      <c r="C420" s="221"/>
      <c r="D420" s="221"/>
      <c r="E420" s="221"/>
      <c r="F420" s="221"/>
      <c r="G420" s="221"/>
      <c r="H420" s="221"/>
      <c r="I420" s="408"/>
      <c r="J420" s="397" t="s">
        <v>66</v>
      </c>
      <c r="K420" s="398" t="s">
        <v>2370</v>
      </c>
      <c r="L420" s="397" t="s">
        <v>66</v>
      </c>
      <c r="M420" s="398" t="s">
        <v>2370</v>
      </c>
      <c r="N420" s="397" t="s">
        <v>66</v>
      </c>
      <c r="O420" s="398" t="s">
        <v>2370</v>
      </c>
      <c r="P420" s="397" t="s">
        <v>66</v>
      </c>
      <c r="Q420" s="398" t="s">
        <v>2370</v>
      </c>
      <c r="R420" s="397" t="s">
        <v>66</v>
      </c>
      <c r="S420" s="398" t="s">
        <v>2370</v>
      </c>
      <c r="T420" s="397" t="s">
        <v>66</v>
      </c>
      <c r="U420" s="398" t="s">
        <v>2370</v>
      </c>
      <c r="V420" s="582" t="s">
        <v>66</v>
      </c>
      <c r="W420" s="583" t="s">
        <v>2370</v>
      </c>
      <c r="X420" s="582" t="s">
        <v>66</v>
      </c>
      <c r="Y420" s="583" t="s">
        <v>2370</v>
      </c>
      <c r="Z420" s="582" t="s">
        <v>66</v>
      </c>
      <c r="AA420" s="583" t="s">
        <v>2370</v>
      </c>
      <c r="AB420" s="397" t="s">
        <v>66</v>
      </c>
      <c r="AC420" s="398" t="s">
        <v>2370</v>
      </c>
      <c r="AD420" s="397" t="s">
        <v>66</v>
      </c>
      <c r="AE420" s="398" t="s">
        <v>2370</v>
      </c>
      <c r="AF420" s="397" t="s">
        <v>66</v>
      </c>
      <c r="AG420" s="398" t="s">
        <v>2370</v>
      </c>
      <c r="AH420" s="397" t="s">
        <v>66</v>
      </c>
      <c r="AI420" s="398" t="s">
        <v>2370</v>
      </c>
      <c r="AJ420" s="397" t="s">
        <v>66</v>
      </c>
      <c r="AK420" s="398" t="s">
        <v>2370</v>
      </c>
      <c r="AL420" s="397" t="s">
        <v>66</v>
      </c>
      <c r="AM420" s="398" t="s">
        <v>2370</v>
      </c>
      <c r="AN420" s="397" t="s">
        <v>66</v>
      </c>
      <c r="AO420" s="398" t="s">
        <v>2370</v>
      </c>
      <c r="AP420" s="397" t="s">
        <v>66</v>
      </c>
      <c r="AQ420" s="398" t="s">
        <v>2370</v>
      </c>
      <c r="AR420" s="397" t="s">
        <v>66</v>
      </c>
      <c r="AS420" s="398" t="s">
        <v>2370</v>
      </c>
      <c r="AT420" s="397" t="s">
        <v>66</v>
      </c>
      <c r="AU420" s="398" t="s">
        <v>2370</v>
      </c>
      <c r="AV420" s="482" t="s">
        <v>66</v>
      </c>
    </row>
    <row r="421" spans="1:52" s="7" customFormat="1" ht="52.2" hidden="1" customHeight="1" thickBot="1" x14ac:dyDescent="0.35">
      <c r="A421"/>
      <c r="B421" s="422"/>
      <c r="C421" s="243" t="s">
        <v>26</v>
      </c>
      <c r="D421" s="247" t="s">
        <v>723</v>
      </c>
      <c r="E421" s="247" t="s">
        <v>724</v>
      </c>
      <c r="F421" s="42"/>
      <c r="G421" s="42"/>
      <c r="H421" s="245"/>
      <c r="I421" s="424">
        <f>BH1090</f>
        <v>20112.370000000003</v>
      </c>
      <c r="J421" s="401"/>
      <c r="K421" s="402">
        <f>K422+K424+K426+K429+K432+K435+K438+K441+K444+K446+K449</f>
        <v>0</v>
      </c>
      <c r="L421" s="401"/>
      <c r="M421" s="402">
        <f>M422+M424+M426+M429+M432+M435+M438+M441+M444+M446+M449</f>
        <v>0</v>
      </c>
      <c r="N421" s="401"/>
      <c r="O421" s="402">
        <f>O422+O424+O426+O429+O432+O435+O438+O441+O444+O446+O449</f>
        <v>0</v>
      </c>
      <c r="P421" s="401"/>
      <c r="Q421" s="402">
        <f>Q422+Q424+Q426+Q429+Q432+Q435+Q438+Q441+Q444+Q446+Q449</f>
        <v>0</v>
      </c>
      <c r="R421" s="401"/>
      <c r="S421" s="402">
        <f>S422+S424+S426+S429+S432+S435+S438+S441+S444+S446+S449</f>
        <v>0</v>
      </c>
      <c r="T421" s="401"/>
      <c r="U421" s="402">
        <f>U422+U424+U426+U429+U432+U435+U438+U441+U444+U446+U449</f>
        <v>0</v>
      </c>
      <c r="V421" s="566"/>
      <c r="W421" s="567">
        <f>W422+W424+W426+W429+W432+W435+W438+W441+W444+W446+W449</f>
        <v>0</v>
      </c>
      <c r="X421" s="566"/>
      <c r="Y421" s="567">
        <f>Y422+Y424+Y426+Y429+Y432+Y435+Y438+Y441+Y444+Y446+Y449</f>
        <v>0</v>
      </c>
      <c r="Z421" s="566"/>
      <c r="AA421" s="567">
        <f>AA422+AA424+AA426+AA429+AA432+AA435+AA438+AA441+AA444+AA446+AA449</f>
        <v>0</v>
      </c>
      <c r="AB421" s="401"/>
      <c r="AC421" s="402">
        <f>AC422+AC424+AC426+AC429+AC432+AC435+AC438+AC441+AC444+AC446+AC449</f>
        <v>0</v>
      </c>
      <c r="AD421" s="401"/>
      <c r="AE421" s="402">
        <f>AE422+AE424+AE426+AE429+AE432+AE435+AE438+AE441+AE444+AE446+AE449</f>
        <v>0</v>
      </c>
      <c r="AF421" s="401"/>
      <c r="AG421" s="402">
        <f>AG422+AG424+AG426+AG429+AG432+AG435+AG438+AG441+AG444+AG446+AG449</f>
        <v>0</v>
      </c>
      <c r="AH421" s="401"/>
      <c r="AI421" s="402">
        <f>AI422+AI424+AI426+AI429+AI432+AI435+AI438+AI441+AI444+AI446+AI449</f>
        <v>0</v>
      </c>
      <c r="AJ421" s="401"/>
      <c r="AK421" s="402">
        <f>AK422+AK424+AK426+AK429+AK432+AK435+AK438+AK441+AK444+AK446+AK449</f>
        <v>0</v>
      </c>
      <c r="AL421" s="401"/>
      <c r="AM421" s="402">
        <f>AM422+AM424+AM426+AM429+AM432+AM435+AM438+AM441+AM444+AM446+AM449</f>
        <v>0</v>
      </c>
      <c r="AN421" s="401"/>
      <c r="AO421" s="402">
        <f>AO422+AO424+AO426+AO429+AO432+AO435+AO438+AO441+AO444+AO446+AO449</f>
        <v>0</v>
      </c>
      <c r="AP421" s="401"/>
      <c r="AQ421" s="402">
        <f>AQ422+AQ424+AQ426+AQ429+AQ432+AQ435+AQ438+AQ441+AQ444+AQ446+AQ449</f>
        <v>0</v>
      </c>
      <c r="AR421" s="401"/>
      <c r="AS421" s="402">
        <f>AS422+AS424+AS426+AS429+AS432+AS435+AS438+AS441+AS444+AS446+AS449</f>
        <v>0</v>
      </c>
      <c r="AT421" s="401"/>
      <c r="AU421" s="402">
        <f>AU422+AU424+AU426+AU429+AU432+AU435+AU438+AU441+AU444+AU446+AU449</f>
        <v>20112.374000000003</v>
      </c>
      <c r="AV421" s="475">
        <f>AU421/I421</f>
        <v>1.0000001988825782</v>
      </c>
    </row>
    <row r="422" spans="1:52" s="1" customFormat="1" ht="52.2" hidden="1" customHeight="1" x14ac:dyDescent="0.2">
      <c r="A422"/>
      <c r="B422" s="425" t="s">
        <v>725</v>
      </c>
      <c r="C422" s="192" t="s">
        <v>80</v>
      </c>
      <c r="D422" s="193" t="s">
        <v>726</v>
      </c>
      <c r="E422" s="194" t="s">
        <v>727</v>
      </c>
      <c r="F422" s="195" t="s">
        <v>728</v>
      </c>
      <c r="G422" s="196">
        <v>1</v>
      </c>
      <c r="H422" s="197">
        <v>966</v>
      </c>
      <c r="I422" s="426">
        <f>ROUND(H422*G422,2)</f>
        <v>966</v>
      </c>
      <c r="J422" s="409"/>
      <c r="K422" s="410">
        <f>ROUND(J422*$H422,2)</f>
        <v>0</v>
      </c>
      <c r="L422" s="409"/>
      <c r="M422" s="410">
        <f>ROUND(L422*$H422,2)</f>
        <v>0</v>
      </c>
      <c r="N422" s="409"/>
      <c r="O422" s="410">
        <f>ROUND(N422*$H422,2)</f>
        <v>0</v>
      </c>
      <c r="P422" s="409"/>
      <c r="Q422" s="410">
        <f>ROUND(P422*$H422,2)</f>
        <v>0</v>
      </c>
      <c r="R422" s="409"/>
      <c r="S422" s="410">
        <f>ROUND(R422*$H422,2)</f>
        <v>0</v>
      </c>
      <c r="T422" s="409"/>
      <c r="U422" s="410">
        <f>ROUND(T422*$H422,2)</f>
        <v>0</v>
      </c>
      <c r="V422" s="574"/>
      <c r="W422" s="575">
        <f>ROUND(V422*$H422,2)</f>
        <v>0</v>
      </c>
      <c r="X422" s="574"/>
      <c r="Y422" s="575">
        <f>ROUND(X422*$H422,2)</f>
        <v>0</v>
      </c>
      <c r="Z422" s="574"/>
      <c r="AA422" s="575">
        <f>ROUND(Z422*$H422,2)</f>
        <v>0</v>
      </c>
      <c r="AB422" s="409"/>
      <c r="AC422" s="410">
        <f>ROUND(AB422*$H422,2)</f>
        <v>0</v>
      </c>
      <c r="AD422" s="409"/>
      <c r="AE422" s="410">
        <f>ROUND(AD422*$H422,2)</f>
        <v>0</v>
      </c>
      <c r="AF422" s="409"/>
      <c r="AG422" s="410">
        <f>ROUND(AF422*$H422,2)</f>
        <v>0</v>
      </c>
      <c r="AH422" s="409"/>
      <c r="AI422" s="410">
        <f>ROUND(AH422*$H422,2)</f>
        <v>0</v>
      </c>
      <c r="AJ422" s="409"/>
      <c r="AK422" s="410">
        <f>ROUND(AJ422*$H422,2)</f>
        <v>0</v>
      </c>
      <c r="AL422" s="409"/>
      <c r="AM422" s="410">
        <f>ROUND(AL422*$H422,2)</f>
        <v>0</v>
      </c>
      <c r="AN422" s="409"/>
      <c r="AO422" s="410">
        <f>ROUND(AN422*$H422,2)</f>
        <v>0</v>
      </c>
      <c r="AP422" s="409"/>
      <c r="AQ422" s="410">
        <f>ROUND(AP422*$H422,2)</f>
        <v>0</v>
      </c>
      <c r="AR422" s="409">
        <f>SUM(J422,L422,N422,P422,R422,T422,V422,X422,Z422,AB422,AD422,AF422,AH422,AJ422,AL422,AN422,AP422)</f>
        <v>0</v>
      </c>
      <c r="AS422" s="410">
        <f>AR422*$H422</f>
        <v>0</v>
      </c>
      <c r="AT422" s="409">
        <f>$G422-AR422</f>
        <v>1</v>
      </c>
      <c r="AU422" s="410">
        <f>AT422*$H422</f>
        <v>966</v>
      </c>
      <c r="AV422" s="478">
        <f>AU422/I422</f>
        <v>1</v>
      </c>
      <c r="AW422" s="4"/>
      <c r="AX422" s="4"/>
      <c r="AY422" s="4"/>
      <c r="AZ422" s="4"/>
    </row>
    <row r="423" spans="1:52" s="7" customFormat="1" ht="52.2" hidden="1" customHeight="1" x14ac:dyDescent="0.2">
      <c r="A423"/>
      <c r="B423" s="428"/>
      <c r="C423" s="250" t="s">
        <v>88</v>
      </c>
      <c r="D423" s="253" t="s">
        <v>5</v>
      </c>
      <c r="E423" s="254" t="s">
        <v>730</v>
      </c>
      <c r="F423" s="63"/>
      <c r="G423" s="255">
        <v>1</v>
      </c>
      <c r="H423" s="256"/>
      <c r="I423" s="429"/>
      <c r="J423" s="407"/>
      <c r="K423" s="408"/>
      <c r="L423" s="407"/>
      <c r="M423" s="408"/>
      <c r="N423" s="407"/>
      <c r="O423" s="408"/>
      <c r="P423" s="407"/>
      <c r="Q423" s="408"/>
      <c r="R423" s="407"/>
      <c r="S423" s="408"/>
      <c r="T423" s="407"/>
      <c r="U423" s="408"/>
      <c r="V423" s="572"/>
      <c r="W423" s="573"/>
      <c r="X423" s="572"/>
      <c r="Y423" s="573"/>
      <c r="Z423" s="572"/>
      <c r="AA423" s="573"/>
      <c r="AB423" s="407"/>
      <c r="AC423" s="408"/>
      <c r="AD423" s="407"/>
      <c r="AE423" s="408"/>
      <c r="AF423" s="407"/>
      <c r="AG423" s="408"/>
      <c r="AH423" s="407"/>
      <c r="AI423" s="408"/>
      <c r="AJ423" s="407"/>
      <c r="AK423" s="408"/>
      <c r="AL423" s="407"/>
      <c r="AM423" s="408"/>
      <c r="AN423" s="407"/>
      <c r="AO423" s="408"/>
      <c r="AP423" s="407"/>
      <c r="AQ423" s="408"/>
      <c r="AR423" s="407"/>
      <c r="AS423" s="408"/>
      <c r="AT423" s="407"/>
      <c r="AU423" s="408"/>
      <c r="AV423" s="477"/>
    </row>
    <row r="424" spans="1:52" s="1" customFormat="1" ht="52.2" hidden="1" customHeight="1" x14ac:dyDescent="0.2">
      <c r="A424"/>
      <c r="B424" s="425" t="s">
        <v>731</v>
      </c>
      <c r="C424" s="192" t="s">
        <v>80</v>
      </c>
      <c r="D424" s="193" t="s">
        <v>732</v>
      </c>
      <c r="E424" s="194" t="s">
        <v>733</v>
      </c>
      <c r="F424" s="195" t="s">
        <v>728</v>
      </c>
      <c r="G424" s="196">
        <v>1</v>
      </c>
      <c r="H424" s="197">
        <v>1850</v>
      </c>
      <c r="I424" s="426">
        <f>ROUND(H424*G424,2)</f>
        <v>1850</v>
      </c>
      <c r="J424" s="409"/>
      <c r="K424" s="410">
        <f>ROUND(J424*$H424,2)</f>
        <v>0</v>
      </c>
      <c r="L424" s="409"/>
      <c r="M424" s="410">
        <f>ROUND(L424*$H424,2)</f>
        <v>0</v>
      </c>
      <c r="N424" s="409"/>
      <c r="O424" s="410">
        <f>ROUND(N424*$H424,2)</f>
        <v>0</v>
      </c>
      <c r="P424" s="409"/>
      <c r="Q424" s="410">
        <f>ROUND(P424*$H424,2)</f>
        <v>0</v>
      </c>
      <c r="R424" s="409"/>
      <c r="S424" s="410">
        <f>ROUND(R424*$H424,2)</f>
        <v>0</v>
      </c>
      <c r="T424" s="409"/>
      <c r="U424" s="410">
        <f>ROUND(T424*$H424,2)</f>
        <v>0</v>
      </c>
      <c r="V424" s="574"/>
      <c r="W424" s="575">
        <f>ROUND(V424*$H424,2)</f>
        <v>0</v>
      </c>
      <c r="X424" s="574"/>
      <c r="Y424" s="575">
        <f>ROUND(X424*$H424,2)</f>
        <v>0</v>
      </c>
      <c r="Z424" s="574"/>
      <c r="AA424" s="575">
        <f>ROUND(Z424*$H424,2)</f>
        <v>0</v>
      </c>
      <c r="AB424" s="409"/>
      <c r="AC424" s="410">
        <f>ROUND(AB424*$H424,2)</f>
        <v>0</v>
      </c>
      <c r="AD424" s="409"/>
      <c r="AE424" s="410">
        <f>ROUND(AD424*$H424,2)</f>
        <v>0</v>
      </c>
      <c r="AF424" s="409"/>
      <c r="AG424" s="410">
        <f>ROUND(AF424*$H424,2)</f>
        <v>0</v>
      </c>
      <c r="AH424" s="409"/>
      <c r="AI424" s="410">
        <f>ROUND(AH424*$H424,2)</f>
        <v>0</v>
      </c>
      <c r="AJ424" s="409"/>
      <c r="AK424" s="410">
        <f>ROUND(AJ424*$H424,2)</f>
        <v>0</v>
      </c>
      <c r="AL424" s="409"/>
      <c r="AM424" s="410">
        <f>ROUND(AL424*$H424,2)</f>
        <v>0</v>
      </c>
      <c r="AN424" s="409"/>
      <c r="AO424" s="410">
        <f>ROUND(AN424*$H424,2)</f>
        <v>0</v>
      </c>
      <c r="AP424" s="409"/>
      <c r="AQ424" s="410">
        <f>ROUND(AP424*$H424,2)</f>
        <v>0</v>
      </c>
      <c r="AR424" s="409">
        <f>SUM(J424,L424,N424,P424,R424,T424,V424,X424,Z424,AB424,AD424,AF424,AH424,AJ424,AL424,AN424,AP424)</f>
        <v>0</v>
      </c>
      <c r="AS424" s="410">
        <f>AR424*$H424</f>
        <v>0</v>
      </c>
      <c r="AT424" s="409">
        <f>$G424-AR424</f>
        <v>1</v>
      </c>
      <c r="AU424" s="410">
        <f>AT424*$H424</f>
        <v>1850</v>
      </c>
      <c r="AV424" s="478">
        <f>AU424/I424</f>
        <v>1</v>
      </c>
      <c r="AW424" s="4"/>
      <c r="AX424" s="4"/>
      <c r="AY424" s="4"/>
      <c r="AZ424" s="4"/>
    </row>
    <row r="425" spans="1:52" s="1" customFormat="1" ht="52.2" hidden="1" customHeight="1" x14ac:dyDescent="0.2">
      <c r="A425"/>
      <c r="B425" s="428"/>
      <c r="C425" s="250" t="s">
        <v>88</v>
      </c>
      <c r="D425" s="253" t="s">
        <v>5</v>
      </c>
      <c r="E425" s="254" t="s">
        <v>730</v>
      </c>
      <c r="F425" s="63"/>
      <c r="G425" s="255">
        <v>1</v>
      </c>
      <c r="H425" s="256"/>
      <c r="I425" s="429"/>
      <c r="J425" s="407"/>
      <c r="K425" s="408"/>
      <c r="L425" s="407"/>
      <c r="M425" s="408"/>
      <c r="N425" s="407"/>
      <c r="O425" s="408"/>
      <c r="P425" s="407"/>
      <c r="Q425" s="408"/>
      <c r="R425" s="407"/>
      <c r="S425" s="408"/>
      <c r="T425" s="407"/>
      <c r="U425" s="408"/>
      <c r="V425" s="572"/>
      <c r="W425" s="573"/>
      <c r="X425" s="572"/>
      <c r="Y425" s="573"/>
      <c r="Z425" s="572"/>
      <c r="AA425" s="573"/>
      <c r="AB425" s="407"/>
      <c r="AC425" s="408"/>
      <c r="AD425" s="407"/>
      <c r="AE425" s="408"/>
      <c r="AF425" s="407"/>
      <c r="AG425" s="408"/>
      <c r="AH425" s="407"/>
      <c r="AI425" s="408"/>
      <c r="AJ425" s="407"/>
      <c r="AK425" s="408"/>
      <c r="AL425" s="407"/>
      <c r="AM425" s="408"/>
      <c r="AN425" s="407"/>
      <c r="AO425" s="408"/>
      <c r="AP425" s="407"/>
      <c r="AQ425" s="408"/>
      <c r="AR425" s="407"/>
      <c r="AS425" s="408"/>
      <c r="AT425" s="407"/>
      <c r="AU425" s="408"/>
      <c r="AV425" s="477"/>
    </row>
    <row r="426" spans="1:52" s="7" customFormat="1" ht="52.2" hidden="1" customHeight="1" x14ac:dyDescent="0.2">
      <c r="A426"/>
      <c r="B426" s="425" t="s">
        <v>735</v>
      </c>
      <c r="C426" s="192" t="s">
        <v>80</v>
      </c>
      <c r="D426" s="193" t="s">
        <v>736</v>
      </c>
      <c r="E426" s="194" t="s">
        <v>737</v>
      </c>
      <c r="F426" s="195" t="s">
        <v>220</v>
      </c>
      <c r="G426" s="196">
        <v>8</v>
      </c>
      <c r="H426" s="197">
        <v>204.7</v>
      </c>
      <c r="I426" s="426">
        <f>ROUND(H426*G426,2)</f>
        <v>1637.6</v>
      </c>
      <c r="J426" s="409"/>
      <c r="K426" s="410">
        <f>ROUND(J426*$H426,2)</f>
        <v>0</v>
      </c>
      <c r="L426" s="409"/>
      <c r="M426" s="410">
        <f>ROUND(L426*$H426,2)</f>
        <v>0</v>
      </c>
      <c r="N426" s="409"/>
      <c r="O426" s="410">
        <f>ROUND(N426*$H426,2)</f>
        <v>0</v>
      </c>
      <c r="P426" s="409"/>
      <c r="Q426" s="410">
        <f>ROUND(P426*$H426,2)</f>
        <v>0</v>
      </c>
      <c r="R426" s="409"/>
      <c r="S426" s="410">
        <f>ROUND(R426*$H426,2)</f>
        <v>0</v>
      </c>
      <c r="T426" s="409"/>
      <c r="U426" s="410">
        <f>ROUND(T426*$H426,2)</f>
        <v>0</v>
      </c>
      <c r="V426" s="574"/>
      <c r="W426" s="575">
        <f>ROUND(V426*$H426,2)</f>
        <v>0</v>
      </c>
      <c r="X426" s="574"/>
      <c r="Y426" s="575">
        <f>ROUND(X426*$H426,2)</f>
        <v>0</v>
      </c>
      <c r="Z426" s="574"/>
      <c r="AA426" s="575">
        <f>ROUND(Z426*$H426,2)</f>
        <v>0</v>
      </c>
      <c r="AB426" s="409"/>
      <c r="AC426" s="410">
        <f>ROUND(AB426*$H426,2)</f>
        <v>0</v>
      </c>
      <c r="AD426" s="409"/>
      <c r="AE426" s="410">
        <f>ROUND(AD426*$H426,2)</f>
        <v>0</v>
      </c>
      <c r="AF426" s="409"/>
      <c r="AG426" s="410">
        <f>ROUND(AF426*$H426,2)</f>
        <v>0</v>
      </c>
      <c r="AH426" s="409"/>
      <c r="AI426" s="410">
        <f>ROUND(AH426*$H426,2)</f>
        <v>0</v>
      </c>
      <c r="AJ426" s="409"/>
      <c r="AK426" s="410">
        <f>ROUND(AJ426*$H426,2)</f>
        <v>0</v>
      </c>
      <c r="AL426" s="409"/>
      <c r="AM426" s="410">
        <f>ROUND(AL426*$H426,2)</f>
        <v>0</v>
      </c>
      <c r="AN426" s="409"/>
      <c r="AO426" s="410">
        <f>ROUND(AN426*$H426,2)</f>
        <v>0</v>
      </c>
      <c r="AP426" s="409"/>
      <c r="AQ426" s="410">
        <f>ROUND(AP426*$H426,2)</f>
        <v>0</v>
      </c>
      <c r="AR426" s="409">
        <f>SUM(J426,L426,N426,P426,R426,T426,V426,X426,Z426,AB426,AD426,AF426,AH426,AJ426,AL426,AN426,AP426)</f>
        <v>0</v>
      </c>
      <c r="AS426" s="410">
        <f>AR426*$H426</f>
        <v>0</v>
      </c>
      <c r="AT426" s="409">
        <f>$G426-AR426</f>
        <v>8</v>
      </c>
      <c r="AU426" s="410">
        <f>AT426*$H426</f>
        <v>1637.6</v>
      </c>
      <c r="AV426" s="478">
        <f>AU426/I426</f>
        <v>1</v>
      </c>
    </row>
    <row r="427" spans="1:52" s="1" customFormat="1" ht="52.2" hidden="1" customHeight="1" x14ac:dyDescent="0.2">
      <c r="A427"/>
      <c r="B427" s="427"/>
      <c r="C427" s="250" t="s">
        <v>86</v>
      </c>
      <c r="D427" s="23"/>
      <c r="E427" s="251" t="s">
        <v>739</v>
      </c>
      <c r="F427" s="23"/>
      <c r="G427" s="23"/>
      <c r="H427" s="230"/>
      <c r="I427" s="420"/>
      <c r="J427" s="405"/>
      <c r="K427" s="406"/>
      <c r="L427" s="405"/>
      <c r="M427" s="406"/>
      <c r="N427" s="405"/>
      <c r="O427" s="406"/>
      <c r="P427" s="405"/>
      <c r="Q427" s="406"/>
      <c r="R427" s="405"/>
      <c r="S427" s="406"/>
      <c r="T427" s="405"/>
      <c r="U427" s="406"/>
      <c r="V427" s="570"/>
      <c r="W427" s="571"/>
      <c r="X427" s="570"/>
      <c r="Y427" s="571"/>
      <c r="Z427" s="570"/>
      <c r="AA427" s="571"/>
      <c r="AB427" s="405"/>
      <c r="AC427" s="406"/>
      <c r="AD427" s="405"/>
      <c r="AE427" s="406"/>
      <c r="AF427" s="405"/>
      <c r="AG427" s="406"/>
      <c r="AH427" s="405"/>
      <c r="AI427" s="406"/>
      <c r="AJ427" s="405"/>
      <c r="AK427" s="406"/>
      <c r="AL427" s="405"/>
      <c r="AM427" s="406"/>
      <c r="AN427" s="405"/>
      <c r="AO427" s="406"/>
      <c r="AP427" s="405"/>
      <c r="AQ427" s="406"/>
      <c r="AR427" s="405"/>
      <c r="AS427" s="406"/>
      <c r="AT427" s="405"/>
      <c r="AU427" s="406"/>
      <c r="AV427" s="476"/>
      <c r="AW427" s="4"/>
      <c r="AX427" s="4"/>
      <c r="AY427" s="4"/>
      <c r="AZ427" s="4"/>
    </row>
    <row r="428" spans="1:52" s="1" customFormat="1" ht="52.2" hidden="1" customHeight="1" x14ac:dyDescent="0.2">
      <c r="A428"/>
      <c r="B428" s="428"/>
      <c r="C428" s="250" t="s">
        <v>88</v>
      </c>
      <c r="D428" s="253" t="s">
        <v>5</v>
      </c>
      <c r="E428" s="254" t="s">
        <v>740</v>
      </c>
      <c r="F428" s="63"/>
      <c r="G428" s="255">
        <v>8</v>
      </c>
      <c r="H428" s="256"/>
      <c r="I428" s="429"/>
      <c r="J428" s="407"/>
      <c r="K428" s="408"/>
      <c r="L428" s="407"/>
      <c r="M428" s="408"/>
      <c r="N428" s="407"/>
      <c r="O428" s="408"/>
      <c r="P428" s="407"/>
      <c r="Q428" s="408"/>
      <c r="R428" s="407"/>
      <c r="S428" s="408"/>
      <c r="T428" s="407"/>
      <c r="U428" s="408"/>
      <c r="V428" s="572"/>
      <c r="W428" s="573"/>
      <c r="X428" s="572"/>
      <c r="Y428" s="573"/>
      <c r="Z428" s="572"/>
      <c r="AA428" s="573"/>
      <c r="AB428" s="407"/>
      <c r="AC428" s="408"/>
      <c r="AD428" s="407"/>
      <c r="AE428" s="408"/>
      <c r="AF428" s="407"/>
      <c r="AG428" s="408"/>
      <c r="AH428" s="407"/>
      <c r="AI428" s="408"/>
      <c r="AJ428" s="407"/>
      <c r="AK428" s="408"/>
      <c r="AL428" s="407"/>
      <c r="AM428" s="408"/>
      <c r="AN428" s="407"/>
      <c r="AO428" s="408"/>
      <c r="AP428" s="407"/>
      <c r="AQ428" s="408"/>
      <c r="AR428" s="407"/>
      <c r="AS428" s="408"/>
      <c r="AT428" s="407"/>
      <c r="AU428" s="408"/>
      <c r="AV428" s="477"/>
    </row>
    <row r="429" spans="1:52" s="6" customFormat="1" ht="52.2" hidden="1" customHeight="1" x14ac:dyDescent="0.2">
      <c r="A429"/>
      <c r="B429" s="425" t="s">
        <v>741</v>
      </c>
      <c r="C429" s="192" t="s">
        <v>80</v>
      </c>
      <c r="D429" s="193" t="s">
        <v>742</v>
      </c>
      <c r="E429" s="194" t="s">
        <v>743</v>
      </c>
      <c r="F429" s="195" t="s">
        <v>220</v>
      </c>
      <c r="G429" s="196">
        <v>16.5</v>
      </c>
      <c r="H429" s="197">
        <v>508.1</v>
      </c>
      <c r="I429" s="426">
        <f>ROUND(H429*G429,2)</f>
        <v>8383.65</v>
      </c>
      <c r="J429" s="409"/>
      <c r="K429" s="410">
        <f>ROUND(J429*$H429,2)</f>
        <v>0</v>
      </c>
      <c r="L429" s="409"/>
      <c r="M429" s="410">
        <f>ROUND(L429*$H429,2)</f>
        <v>0</v>
      </c>
      <c r="N429" s="409"/>
      <c r="O429" s="410">
        <f>ROUND(N429*$H429,2)</f>
        <v>0</v>
      </c>
      <c r="P429" s="409"/>
      <c r="Q429" s="410">
        <f>ROUND(P429*$H429,2)</f>
        <v>0</v>
      </c>
      <c r="R429" s="409"/>
      <c r="S429" s="410">
        <f>ROUND(R429*$H429,2)</f>
        <v>0</v>
      </c>
      <c r="T429" s="409"/>
      <c r="U429" s="410">
        <f>ROUND(T429*$H429,2)</f>
        <v>0</v>
      </c>
      <c r="V429" s="574"/>
      <c r="W429" s="575">
        <f>ROUND(V429*$H429,2)</f>
        <v>0</v>
      </c>
      <c r="X429" s="574"/>
      <c r="Y429" s="575">
        <f>ROUND(X429*$H429,2)</f>
        <v>0</v>
      </c>
      <c r="Z429" s="574"/>
      <c r="AA429" s="575">
        <f>ROUND(Z429*$H429,2)</f>
        <v>0</v>
      </c>
      <c r="AB429" s="409"/>
      <c r="AC429" s="410">
        <f>ROUND(AB429*$H429,2)</f>
        <v>0</v>
      </c>
      <c r="AD429" s="409"/>
      <c r="AE429" s="410">
        <f>ROUND(AD429*$H429,2)</f>
        <v>0</v>
      </c>
      <c r="AF429" s="409"/>
      <c r="AG429" s="410">
        <f>ROUND(AF429*$H429,2)</f>
        <v>0</v>
      </c>
      <c r="AH429" s="409"/>
      <c r="AI429" s="410">
        <f>ROUND(AH429*$H429,2)</f>
        <v>0</v>
      </c>
      <c r="AJ429" s="409"/>
      <c r="AK429" s="410">
        <f>ROUND(AJ429*$H429,2)</f>
        <v>0</v>
      </c>
      <c r="AL429" s="409"/>
      <c r="AM429" s="410">
        <f>ROUND(AL429*$H429,2)</f>
        <v>0</v>
      </c>
      <c r="AN429" s="409"/>
      <c r="AO429" s="410">
        <f>ROUND(AN429*$H429,2)</f>
        <v>0</v>
      </c>
      <c r="AP429" s="409"/>
      <c r="AQ429" s="410">
        <f>ROUND(AP429*$H429,2)</f>
        <v>0</v>
      </c>
      <c r="AR429" s="409">
        <f>SUM(J429,L429,N429,P429,R429,T429,V429,X429,Z429,AB429,AD429,AF429,AH429,AJ429,AL429,AN429,AP429)</f>
        <v>0</v>
      </c>
      <c r="AS429" s="410">
        <f>AR429*$H429</f>
        <v>0</v>
      </c>
      <c r="AT429" s="409">
        <f>$G429-AR429</f>
        <v>16.5</v>
      </c>
      <c r="AU429" s="410">
        <f>AT429*$H429</f>
        <v>8383.65</v>
      </c>
      <c r="AV429" s="478">
        <f>AU429/I429</f>
        <v>1</v>
      </c>
    </row>
    <row r="430" spans="1:52" s="1" customFormat="1" ht="52.2" hidden="1" customHeight="1" x14ac:dyDescent="0.2">
      <c r="A430"/>
      <c r="B430" s="427"/>
      <c r="C430" s="250" t="s">
        <v>86</v>
      </c>
      <c r="D430" s="23"/>
      <c r="E430" s="251" t="s">
        <v>739</v>
      </c>
      <c r="F430" s="23"/>
      <c r="G430" s="23"/>
      <c r="H430" s="230"/>
      <c r="I430" s="420"/>
      <c r="J430" s="405"/>
      <c r="K430" s="406"/>
      <c r="L430" s="405"/>
      <c r="M430" s="406"/>
      <c r="N430" s="405"/>
      <c r="O430" s="406"/>
      <c r="P430" s="405"/>
      <c r="Q430" s="406"/>
      <c r="R430" s="405"/>
      <c r="S430" s="406"/>
      <c r="T430" s="405"/>
      <c r="U430" s="406"/>
      <c r="V430" s="570"/>
      <c r="W430" s="571"/>
      <c r="X430" s="570"/>
      <c r="Y430" s="571"/>
      <c r="Z430" s="570"/>
      <c r="AA430" s="571"/>
      <c r="AB430" s="405"/>
      <c r="AC430" s="406"/>
      <c r="AD430" s="405"/>
      <c r="AE430" s="406"/>
      <c r="AF430" s="405"/>
      <c r="AG430" s="406"/>
      <c r="AH430" s="405"/>
      <c r="AI430" s="406"/>
      <c r="AJ430" s="405"/>
      <c r="AK430" s="406"/>
      <c r="AL430" s="405"/>
      <c r="AM430" s="406"/>
      <c r="AN430" s="405"/>
      <c r="AO430" s="406"/>
      <c r="AP430" s="405"/>
      <c r="AQ430" s="406"/>
      <c r="AR430" s="405"/>
      <c r="AS430" s="406"/>
      <c r="AT430" s="405"/>
      <c r="AU430" s="406"/>
      <c r="AV430" s="476"/>
      <c r="AW430" s="4"/>
      <c r="AX430" s="4"/>
      <c r="AY430" s="4"/>
      <c r="AZ430" s="4"/>
    </row>
    <row r="431" spans="1:52" s="1" customFormat="1" ht="52.2" hidden="1" customHeight="1" x14ac:dyDescent="0.2">
      <c r="A431"/>
      <c r="B431" s="428"/>
      <c r="C431" s="250" t="s">
        <v>88</v>
      </c>
      <c r="D431" s="253" t="s">
        <v>5</v>
      </c>
      <c r="E431" s="254" t="s">
        <v>745</v>
      </c>
      <c r="F431" s="63"/>
      <c r="G431" s="255">
        <v>16.5</v>
      </c>
      <c r="H431" s="256"/>
      <c r="I431" s="429"/>
      <c r="J431" s="407"/>
      <c r="K431" s="408"/>
      <c r="L431" s="407"/>
      <c r="M431" s="408"/>
      <c r="N431" s="407"/>
      <c r="O431" s="408"/>
      <c r="P431" s="407"/>
      <c r="Q431" s="408"/>
      <c r="R431" s="407"/>
      <c r="S431" s="408"/>
      <c r="T431" s="407"/>
      <c r="U431" s="408"/>
      <c r="V431" s="572"/>
      <c r="W431" s="573"/>
      <c r="X431" s="572"/>
      <c r="Y431" s="573"/>
      <c r="Z431" s="572"/>
      <c r="AA431" s="573"/>
      <c r="AB431" s="407"/>
      <c r="AC431" s="408"/>
      <c r="AD431" s="407"/>
      <c r="AE431" s="408"/>
      <c r="AF431" s="407"/>
      <c r="AG431" s="408"/>
      <c r="AH431" s="407"/>
      <c r="AI431" s="408"/>
      <c r="AJ431" s="407"/>
      <c r="AK431" s="408"/>
      <c r="AL431" s="407"/>
      <c r="AM431" s="408"/>
      <c r="AN431" s="407"/>
      <c r="AO431" s="408"/>
      <c r="AP431" s="407"/>
      <c r="AQ431" s="408"/>
      <c r="AR431" s="407"/>
      <c r="AS431" s="408"/>
      <c r="AT431" s="407"/>
      <c r="AU431" s="408"/>
      <c r="AV431" s="477"/>
    </row>
    <row r="432" spans="1:52" s="7" customFormat="1" ht="52.2" hidden="1" customHeight="1" x14ac:dyDescent="0.2">
      <c r="A432"/>
      <c r="B432" s="425" t="s">
        <v>746</v>
      </c>
      <c r="C432" s="192" t="s">
        <v>80</v>
      </c>
      <c r="D432" s="193" t="s">
        <v>747</v>
      </c>
      <c r="E432" s="194" t="s">
        <v>748</v>
      </c>
      <c r="F432" s="195" t="s">
        <v>220</v>
      </c>
      <c r="G432" s="196">
        <v>5.5</v>
      </c>
      <c r="H432" s="197">
        <v>677.4</v>
      </c>
      <c r="I432" s="426">
        <f>ROUND(H432*G432,2)</f>
        <v>3725.7</v>
      </c>
      <c r="J432" s="409"/>
      <c r="K432" s="410">
        <f>ROUND(J432*$H432,2)</f>
        <v>0</v>
      </c>
      <c r="L432" s="409"/>
      <c r="M432" s="410">
        <f>ROUND(L432*$H432,2)</f>
        <v>0</v>
      </c>
      <c r="N432" s="409"/>
      <c r="O432" s="410">
        <f>ROUND(N432*$H432,2)</f>
        <v>0</v>
      </c>
      <c r="P432" s="409"/>
      <c r="Q432" s="410">
        <f>ROUND(P432*$H432,2)</f>
        <v>0</v>
      </c>
      <c r="R432" s="409"/>
      <c r="S432" s="410">
        <f>ROUND(R432*$H432,2)</f>
        <v>0</v>
      </c>
      <c r="T432" s="409"/>
      <c r="U432" s="410">
        <f>ROUND(T432*$H432,2)</f>
        <v>0</v>
      </c>
      <c r="V432" s="574"/>
      <c r="W432" s="575">
        <f>ROUND(V432*$H432,2)</f>
        <v>0</v>
      </c>
      <c r="X432" s="574"/>
      <c r="Y432" s="575">
        <f>ROUND(X432*$H432,2)</f>
        <v>0</v>
      </c>
      <c r="Z432" s="574"/>
      <c r="AA432" s="575">
        <f>ROUND(Z432*$H432,2)</f>
        <v>0</v>
      </c>
      <c r="AB432" s="409"/>
      <c r="AC432" s="410">
        <f>ROUND(AB432*$H432,2)</f>
        <v>0</v>
      </c>
      <c r="AD432" s="409"/>
      <c r="AE432" s="410">
        <f>ROUND(AD432*$H432,2)</f>
        <v>0</v>
      </c>
      <c r="AF432" s="409"/>
      <c r="AG432" s="410">
        <f>ROUND(AF432*$H432,2)</f>
        <v>0</v>
      </c>
      <c r="AH432" s="409"/>
      <c r="AI432" s="410">
        <f>ROUND(AH432*$H432,2)</f>
        <v>0</v>
      </c>
      <c r="AJ432" s="409"/>
      <c r="AK432" s="410">
        <f>ROUND(AJ432*$H432,2)</f>
        <v>0</v>
      </c>
      <c r="AL432" s="409"/>
      <c r="AM432" s="410">
        <f>ROUND(AL432*$H432,2)</f>
        <v>0</v>
      </c>
      <c r="AN432" s="409"/>
      <c r="AO432" s="410">
        <f>ROUND(AN432*$H432,2)</f>
        <v>0</v>
      </c>
      <c r="AP432" s="409"/>
      <c r="AQ432" s="410">
        <f>ROUND(AP432*$H432,2)</f>
        <v>0</v>
      </c>
      <c r="AR432" s="409">
        <f>SUM(J432,L432,N432,P432,R432,T432,V432,X432,Z432,AB432,AD432,AF432,AH432,AJ432,AL432,AN432,AP432)</f>
        <v>0</v>
      </c>
      <c r="AS432" s="410">
        <f>AR432*$H432</f>
        <v>0</v>
      </c>
      <c r="AT432" s="409">
        <f>$G432-AR432</f>
        <v>5.5</v>
      </c>
      <c r="AU432" s="410">
        <f>AT432*$H432</f>
        <v>3725.7</v>
      </c>
      <c r="AV432" s="478">
        <f>AU432/I432</f>
        <v>1</v>
      </c>
    </row>
    <row r="433" spans="1:52" s="1" customFormat="1" ht="52.2" hidden="1" customHeight="1" x14ac:dyDescent="0.2">
      <c r="A433"/>
      <c r="B433" s="427"/>
      <c r="C433" s="250" t="s">
        <v>86</v>
      </c>
      <c r="D433" s="23"/>
      <c r="E433" s="251" t="s">
        <v>739</v>
      </c>
      <c r="F433" s="23"/>
      <c r="G433" s="23"/>
      <c r="H433" s="230"/>
      <c r="I433" s="420"/>
      <c r="J433" s="405"/>
      <c r="K433" s="406"/>
      <c r="L433" s="405"/>
      <c r="M433" s="406"/>
      <c r="N433" s="405"/>
      <c r="O433" s="406"/>
      <c r="P433" s="405"/>
      <c r="Q433" s="406"/>
      <c r="R433" s="405"/>
      <c r="S433" s="406"/>
      <c r="T433" s="405"/>
      <c r="U433" s="406"/>
      <c r="V433" s="570"/>
      <c r="W433" s="571"/>
      <c r="X433" s="570"/>
      <c r="Y433" s="571"/>
      <c r="Z433" s="570"/>
      <c r="AA433" s="571"/>
      <c r="AB433" s="405"/>
      <c r="AC433" s="406"/>
      <c r="AD433" s="405"/>
      <c r="AE433" s="406"/>
      <c r="AF433" s="405"/>
      <c r="AG433" s="406"/>
      <c r="AH433" s="405"/>
      <c r="AI433" s="406"/>
      <c r="AJ433" s="405"/>
      <c r="AK433" s="406"/>
      <c r="AL433" s="405"/>
      <c r="AM433" s="406"/>
      <c r="AN433" s="405"/>
      <c r="AO433" s="406"/>
      <c r="AP433" s="405"/>
      <c r="AQ433" s="406"/>
      <c r="AR433" s="405"/>
      <c r="AS433" s="406"/>
      <c r="AT433" s="405"/>
      <c r="AU433" s="406"/>
      <c r="AV433" s="476"/>
      <c r="AW433" s="4"/>
      <c r="AX433" s="4"/>
      <c r="AY433" s="4"/>
      <c r="AZ433" s="4"/>
    </row>
    <row r="434" spans="1:52" s="1" customFormat="1" ht="52.2" hidden="1" customHeight="1" x14ac:dyDescent="0.2">
      <c r="A434"/>
      <c r="B434" s="428"/>
      <c r="C434" s="250" t="s">
        <v>88</v>
      </c>
      <c r="D434" s="253" t="s">
        <v>5</v>
      </c>
      <c r="E434" s="254" t="s">
        <v>750</v>
      </c>
      <c r="F434" s="63"/>
      <c r="G434" s="255">
        <v>5.5</v>
      </c>
      <c r="H434" s="256"/>
      <c r="I434" s="429"/>
      <c r="J434" s="407"/>
      <c r="K434" s="408"/>
      <c r="L434" s="407"/>
      <c r="M434" s="408"/>
      <c r="N434" s="407"/>
      <c r="O434" s="408"/>
      <c r="P434" s="407"/>
      <c r="Q434" s="408"/>
      <c r="R434" s="407"/>
      <c r="S434" s="408"/>
      <c r="T434" s="407"/>
      <c r="U434" s="408"/>
      <c r="V434" s="572"/>
      <c r="W434" s="573"/>
      <c r="X434" s="572"/>
      <c r="Y434" s="573"/>
      <c r="Z434" s="572"/>
      <c r="AA434" s="573"/>
      <c r="AB434" s="407"/>
      <c r="AC434" s="408"/>
      <c r="AD434" s="407"/>
      <c r="AE434" s="408"/>
      <c r="AF434" s="407"/>
      <c r="AG434" s="408"/>
      <c r="AH434" s="407"/>
      <c r="AI434" s="408"/>
      <c r="AJ434" s="407"/>
      <c r="AK434" s="408"/>
      <c r="AL434" s="407"/>
      <c r="AM434" s="408"/>
      <c r="AN434" s="407"/>
      <c r="AO434" s="408"/>
      <c r="AP434" s="407"/>
      <c r="AQ434" s="408"/>
      <c r="AR434" s="407"/>
      <c r="AS434" s="408"/>
      <c r="AT434" s="407"/>
      <c r="AU434" s="408"/>
      <c r="AV434" s="477"/>
    </row>
    <row r="435" spans="1:52" s="7" customFormat="1" ht="52.2" hidden="1" customHeight="1" x14ac:dyDescent="0.2">
      <c r="A435"/>
      <c r="B435" s="425" t="s">
        <v>751</v>
      </c>
      <c r="C435" s="192" t="s">
        <v>80</v>
      </c>
      <c r="D435" s="193" t="s">
        <v>752</v>
      </c>
      <c r="E435" s="194" t="s">
        <v>753</v>
      </c>
      <c r="F435" s="195" t="s">
        <v>220</v>
      </c>
      <c r="G435" s="196">
        <v>8</v>
      </c>
      <c r="H435" s="197">
        <v>42.4</v>
      </c>
      <c r="I435" s="426">
        <f>ROUND(H435*G435,2)</f>
        <v>339.2</v>
      </c>
      <c r="J435" s="409"/>
      <c r="K435" s="410">
        <f>ROUND(J435*$H435,2)</f>
        <v>0</v>
      </c>
      <c r="L435" s="409"/>
      <c r="M435" s="410">
        <f>ROUND(L435*$H435,2)</f>
        <v>0</v>
      </c>
      <c r="N435" s="409"/>
      <c r="O435" s="410">
        <f>ROUND(N435*$H435,2)</f>
        <v>0</v>
      </c>
      <c r="P435" s="409"/>
      <c r="Q435" s="410">
        <f>ROUND(P435*$H435,2)</f>
        <v>0</v>
      </c>
      <c r="R435" s="409"/>
      <c r="S435" s="410">
        <f>ROUND(R435*$H435,2)</f>
        <v>0</v>
      </c>
      <c r="T435" s="409"/>
      <c r="U435" s="410">
        <f>ROUND(T435*$H435,2)</f>
        <v>0</v>
      </c>
      <c r="V435" s="574"/>
      <c r="W435" s="575">
        <f>ROUND(V435*$H435,2)</f>
        <v>0</v>
      </c>
      <c r="X435" s="574"/>
      <c r="Y435" s="575">
        <f>ROUND(X435*$H435,2)</f>
        <v>0</v>
      </c>
      <c r="Z435" s="574"/>
      <c r="AA435" s="575">
        <f>ROUND(Z435*$H435,2)</f>
        <v>0</v>
      </c>
      <c r="AB435" s="409"/>
      <c r="AC435" s="410">
        <f>ROUND(AB435*$H435,2)</f>
        <v>0</v>
      </c>
      <c r="AD435" s="409"/>
      <c r="AE435" s="410">
        <f>ROUND(AD435*$H435,2)</f>
        <v>0</v>
      </c>
      <c r="AF435" s="409"/>
      <c r="AG435" s="410">
        <f>ROUND(AF435*$H435,2)</f>
        <v>0</v>
      </c>
      <c r="AH435" s="409"/>
      <c r="AI435" s="410">
        <f>ROUND(AH435*$H435,2)</f>
        <v>0</v>
      </c>
      <c r="AJ435" s="409"/>
      <c r="AK435" s="410">
        <f>ROUND(AJ435*$H435,2)</f>
        <v>0</v>
      </c>
      <c r="AL435" s="409"/>
      <c r="AM435" s="410">
        <f>ROUND(AL435*$H435,2)</f>
        <v>0</v>
      </c>
      <c r="AN435" s="409"/>
      <c r="AO435" s="410">
        <f>ROUND(AN435*$H435,2)</f>
        <v>0</v>
      </c>
      <c r="AP435" s="409"/>
      <c r="AQ435" s="410">
        <f>ROUND(AP435*$H435,2)</f>
        <v>0</v>
      </c>
      <c r="AR435" s="409">
        <f>SUM(J435,L435,N435,P435,R435,T435,V435,X435,Z435,AB435,AD435,AF435,AH435,AJ435,AL435,AN435,AP435)</f>
        <v>0</v>
      </c>
      <c r="AS435" s="410">
        <f>AR435*$H435</f>
        <v>0</v>
      </c>
      <c r="AT435" s="409">
        <f>$G435-AR435</f>
        <v>8</v>
      </c>
      <c r="AU435" s="410">
        <f>AT435*$H435</f>
        <v>339.2</v>
      </c>
      <c r="AV435" s="478">
        <f>AU435/I435</f>
        <v>1</v>
      </c>
    </row>
    <row r="436" spans="1:52" s="1" customFormat="1" ht="52.2" hidden="1" customHeight="1" x14ac:dyDescent="0.2">
      <c r="A436"/>
      <c r="B436" s="427"/>
      <c r="C436" s="250" t="s">
        <v>86</v>
      </c>
      <c r="D436" s="23"/>
      <c r="E436" s="251" t="s">
        <v>755</v>
      </c>
      <c r="F436" s="23"/>
      <c r="G436" s="23"/>
      <c r="H436" s="230"/>
      <c r="I436" s="420"/>
      <c r="J436" s="405"/>
      <c r="K436" s="406"/>
      <c r="L436" s="405"/>
      <c r="M436" s="406"/>
      <c r="N436" s="405"/>
      <c r="O436" s="406"/>
      <c r="P436" s="405"/>
      <c r="Q436" s="406"/>
      <c r="R436" s="405"/>
      <c r="S436" s="406"/>
      <c r="T436" s="405"/>
      <c r="U436" s="406"/>
      <c r="V436" s="570"/>
      <c r="W436" s="571"/>
      <c r="X436" s="570"/>
      <c r="Y436" s="571"/>
      <c r="Z436" s="570"/>
      <c r="AA436" s="571"/>
      <c r="AB436" s="405"/>
      <c r="AC436" s="406"/>
      <c r="AD436" s="405"/>
      <c r="AE436" s="406"/>
      <c r="AF436" s="405"/>
      <c r="AG436" s="406"/>
      <c r="AH436" s="405"/>
      <c r="AI436" s="406"/>
      <c r="AJ436" s="405"/>
      <c r="AK436" s="406"/>
      <c r="AL436" s="405"/>
      <c r="AM436" s="406"/>
      <c r="AN436" s="405"/>
      <c r="AO436" s="406"/>
      <c r="AP436" s="405"/>
      <c r="AQ436" s="406"/>
      <c r="AR436" s="405"/>
      <c r="AS436" s="406"/>
      <c r="AT436" s="405"/>
      <c r="AU436" s="406"/>
      <c r="AV436" s="476"/>
      <c r="AW436" s="4"/>
      <c r="AX436" s="4"/>
      <c r="AY436" s="4"/>
      <c r="AZ436" s="4"/>
    </row>
    <row r="437" spans="1:52" s="1" customFormat="1" ht="52.2" hidden="1" customHeight="1" x14ac:dyDescent="0.2">
      <c r="A437"/>
      <c r="B437" s="428"/>
      <c r="C437" s="250" t="s">
        <v>88</v>
      </c>
      <c r="D437" s="253" t="s">
        <v>5</v>
      </c>
      <c r="E437" s="254" t="s">
        <v>740</v>
      </c>
      <c r="F437" s="63"/>
      <c r="G437" s="255">
        <v>8</v>
      </c>
      <c r="H437" s="256"/>
      <c r="I437" s="429"/>
      <c r="J437" s="407"/>
      <c r="K437" s="408"/>
      <c r="L437" s="407"/>
      <c r="M437" s="408"/>
      <c r="N437" s="407"/>
      <c r="O437" s="408"/>
      <c r="P437" s="407"/>
      <c r="Q437" s="408"/>
      <c r="R437" s="407"/>
      <c r="S437" s="408"/>
      <c r="T437" s="407"/>
      <c r="U437" s="408"/>
      <c r="V437" s="572"/>
      <c r="W437" s="573"/>
      <c r="X437" s="572"/>
      <c r="Y437" s="573"/>
      <c r="Z437" s="572"/>
      <c r="AA437" s="573"/>
      <c r="AB437" s="407"/>
      <c r="AC437" s="408"/>
      <c r="AD437" s="407"/>
      <c r="AE437" s="408"/>
      <c r="AF437" s="407"/>
      <c r="AG437" s="408"/>
      <c r="AH437" s="407"/>
      <c r="AI437" s="408"/>
      <c r="AJ437" s="407"/>
      <c r="AK437" s="408"/>
      <c r="AL437" s="407"/>
      <c r="AM437" s="408"/>
      <c r="AN437" s="407"/>
      <c r="AO437" s="408"/>
      <c r="AP437" s="407"/>
      <c r="AQ437" s="408"/>
      <c r="AR437" s="407"/>
      <c r="AS437" s="408"/>
      <c r="AT437" s="407"/>
      <c r="AU437" s="408"/>
      <c r="AV437" s="477"/>
    </row>
    <row r="438" spans="1:52" s="7" customFormat="1" ht="52.2" hidden="1" customHeight="1" x14ac:dyDescent="0.2">
      <c r="A438"/>
      <c r="B438" s="425" t="s">
        <v>756</v>
      </c>
      <c r="C438" s="192" t="s">
        <v>80</v>
      </c>
      <c r="D438" s="193" t="s">
        <v>757</v>
      </c>
      <c r="E438" s="194" t="s">
        <v>758</v>
      </c>
      <c r="F438" s="195" t="s">
        <v>220</v>
      </c>
      <c r="G438" s="196">
        <v>22</v>
      </c>
      <c r="H438" s="197">
        <v>63.1</v>
      </c>
      <c r="I438" s="426">
        <f>ROUND(H438*G438,2)</f>
        <v>1388.2</v>
      </c>
      <c r="J438" s="409"/>
      <c r="K438" s="410">
        <f>ROUND(J438*$H438,2)</f>
        <v>0</v>
      </c>
      <c r="L438" s="409"/>
      <c r="M438" s="410">
        <f>ROUND(L438*$H438,2)</f>
        <v>0</v>
      </c>
      <c r="N438" s="409"/>
      <c r="O438" s="410">
        <f>ROUND(N438*$H438,2)</f>
        <v>0</v>
      </c>
      <c r="P438" s="409"/>
      <c r="Q438" s="410">
        <f>ROUND(P438*$H438,2)</f>
        <v>0</v>
      </c>
      <c r="R438" s="409"/>
      <c r="S438" s="410">
        <f>ROUND(R438*$H438,2)</f>
        <v>0</v>
      </c>
      <c r="T438" s="409"/>
      <c r="U438" s="410">
        <f>ROUND(T438*$H438,2)</f>
        <v>0</v>
      </c>
      <c r="V438" s="574"/>
      <c r="W438" s="575">
        <f>ROUND(V438*$H438,2)</f>
        <v>0</v>
      </c>
      <c r="X438" s="574"/>
      <c r="Y438" s="575">
        <f>ROUND(X438*$H438,2)</f>
        <v>0</v>
      </c>
      <c r="Z438" s="574"/>
      <c r="AA438" s="575">
        <f>ROUND(Z438*$H438,2)</f>
        <v>0</v>
      </c>
      <c r="AB438" s="409"/>
      <c r="AC438" s="410">
        <f>ROUND(AB438*$H438,2)</f>
        <v>0</v>
      </c>
      <c r="AD438" s="409"/>
      <c r="AE438" s="410">
        <f>ROUND(AD438*$H438,2)</f>
        <v>0</v>
      </c>
      <c r="AF438" s="409"/>
      <c r="AG438" s="410">
        <f>ROUND(AF438*$H438,2)</f>
        <v>0</v>
      </c>
      <c r="AH438" s="409"/>
      <c r="AI438" s="410">
        <f>ROUND(AH438*$H438,2)</f>
        <v>0</v>
      </c>
      <c r="AJ438" s="409"/>
      <c r="AK438" s="410">
        <f>ROUND(AJ438*$H438,2)</f>
        <v>0</v>
      </c>
      <c r="AL438" s="409"/>
      <c r="AM438" s="410">
        <f>ROUND(AL438*$H438,2)</f>
        <v>0</v>
      </c>
      <c r="AN438" s="409"/>
      <c r="AO438" s="410">
        <f>ROUND(AN438*$H438,2)</f>
        <v>0</v>
      </c>
      <c r="AP438" s="409"/>
      <c r="AQ438" s="410">
        <f>ROUND(AP438*$H438,2)</f>
        <v>0</v>
      </c>
      <c r="AR438" s="409">
        <f>SUM(J438,L438,N438,P438,R438,T438,V438,X438,Z438,AB438,AD438,AF438,AH438,AJ438,AL438,AN438,AP438)</f>
        <v>0</v>
      </c>
      <c r="AS438" s="410">
        <f>AR438*$H438</f>
        <v>0</v>
      </c>
      <c r="AT438" s="409">
        <f>$G438-AR438</f>
        <v>22</v>
      </c>
      <c r="AU438" s="410">
        <f>AT438*$H438</f>
        <v>1388.2</v>
      </c>
      <c r="AV438" s="478">
        <f>AU438/I438</f>
        <v>1</v>
      </c>
    </row>
    <row r="439" spans="1:52" s="1" customFormat="1" ht="52.2" hidden="1" customHeight="1" x14ac:dyDescent="0.2">
      <c r="A439"/>
      <c r="B439" s="427"/>
      <c r="C439" s="250" t="s">
        <v>86</v>
      </c>
      <c r="D439" s="23"/>
      <c r="E439" s="251" t="s">
        <v>755</v>
      </c>
      <c r="F439" s="23"/>
      <c r="G439" s="23"/>
      <c r="H439" s="230"/>
      <c r="I439" s="420"/>
      <c r="J439" s="405"/>
      <c r="K439" s="406"/>
      <c r="L439" s="405"/>
      <c r="M439" s="406"/>
      <c r="N439" s="405"/>
      <c r="O439" s="406"/>
      <c r="P439" s="405"/>
      <c r="Q439" s="406"/>
      <c r="R439" s="405"/>
      <c r="S439" s="406"/>
      <c r="T439" s="405"/>
      <c r="U439" s="406"/>
      <c r="V439" s="570"/>
      <c r="W439" s="571"/>
      <c r="X439" s="570"/>
      <c r="Y439" s="571"/>
      <c r="Z439" s="570"/>
      <c r="AA439" s="571"/>
      <c r="AB439" s="405"/>
      <c r="AC439" s="406"/>
      <c r="AD439" s="405"/>
      <c r="AE439" s="406"/>
      <c r="AF439" s="405"/>
      <c r="AG439" s="406"/>
      <c r="AH439" s="405"/>
      <c r="AI439" s="406"/>
      <c r="AJ439" s="405"/>
      <c r="AK439" s="406"/>
      <c r="AL439" s="405"/>
      <c r="AM439" s="406"/>
      <c r="AN439" s="405"/>
      <c r="AO439" s="406"/>
      <c r="AP439" s="405"/>
      <c r="AQ439" s="406"/>
      <c r="AR439" s="405"/>
      <c r="AS439" s="406"/>
      <c r="AT439" s="405"/>
      <c r="AU439" s="406"/>
      <c r="AV439" s="476"/>
      <c r="AW439" s="4"/>
      <c r="AX439" s="4"/>
      <c r="AY439" s="4"/>
      <c r="AZ439" s="4"/>
    </row>
    <row r="440" spans="1:52" s="1" customFormat="1" ht="52.2" hidden="1" customHeight="1" x14ac:dyDescent="0.2">
      <c r="A440"/>
      <c r="B440" s="428"/>
      <c r="C440" s="250" t="s">
        <v>88</v>
      </c>
      <c r="D440" s="253" t="s">
        <v>5</v>
      </c>
      <c r="E440" s="254" t="s">
        <v>760</v>
      </c>
      <c r="F440" s="63"/>
      <c r="G440" s="255">
        <v>22</v>
      </c>
      <c r="H440" s="256"/>
      <c r="I440" s="429"/>
      <c r="J440" s="407"/>
      <c r="K440" s="408"/>
      <c r="L440" s="407"/>
      <c r="M440" s="408"/>
      <c r="N440" s="407"/>
      <c r="O440" s="408"/>
      <c r="P440" s="407"/>
      <c r="Q440" s="408"/>
      <c r="R440" s="407"/>
      <c r="S440" s="408"/>
      <c r="T440" s="407"/>
      <c r="U440" s="408"/>
      <c r="V440" s="572"/>
      <c r="W440" s="573"/>
      <c r="X440" s="572"/>
      <c r="Y440" s="573"/>
      <c r="Z440" s="572"/>
      <c r="AA440" s="573"/>
      <c r="AB440" s="407"/>
      <c r="AC440" s="408"/>
      <c r="AD440" s="407"/>
      <c r="AE440" s="408"/>
      <c r="AF440" s="407"/>
      <c r="AG440" s="408"/>
      <c r="AH440" s="407"/>
      <c r="AI440" s="408"/>
      <c r="AJ440" s="407"/>
      <c r="AK440" s="408"/>
      <c r="AL440" s="407"/>
      <c r="AM440" s="408"/>
      <c r="AN440" s="407"/>
      <c r="AO440" s="408"/>
      <c r="AP440" s="407"/>
      <c r="AQ440" s="408"/>
      <c r="AR440" s="407"/>
      <c r="AS440" s="408"/>
      <c r="AT440" s="407"/>
      <c r="AU440" s="408"/>
      <c r="AV440" s="477"/>
    </row>
    <row r="441" spans="1:52" s="6" customFormat="1" ht="52.2" hidden="1" customHeight="1" x14ac:dyDescent="0.2">
      <c r="A441"/>
      <c r="B441" s="425" t="s">
        <v>761</v>
      </c>
      <c r="C441" s="192" t="s">
        <v>80</v>
      </c>
      <c r="D441" s="193" t="s">
        <v>762</v>
      </c>
      <c r="E441" s="194" t="s">
        <v>763</v>
      </c>
      <c r="F441" s="195" t="s">
        <v>234</v>
      </c>
      <c r="G441" s="196">
        <v>1</v>
      </c>
      <c r="H441" s="197">
        <v>452.7</v>
      </c>
      <c r="I441" s="426">
        <f>ROUND(H441*G441,2)</f>
        <v>452.7</v>
      </c>
      <c r="J441" s="409"/>
      <c r="K441" s="410">
        <f>ROUND(J441*$H441,2)</f>
        <v>0</v>
      </c>
      <c r="L441" s="409"/>
      <c r="M441" s="410">
        <f>ROUND(L441*$H441,2)</f>
        <v>0</v>
      </c>
      <c r="N441" s="409"/>
      <c r="O441" s="410">
        <f>ROUND(N441*$H441,2)</f>
        <v>0</v>
      </c>
      <c r="P441" s="409"/>
      <c r="Q441" s="410">
        <f>ROUND(P441*$H441,2)</f>
        <v>0</v>
      </c>
      <c r="R441" s="409"/>
      <c r="S441" s="410">
        <f>ROUND(R441*$H441,2)</f>
        <v>0</v>
      </c>
      <c r="T441" s="409"/>
      <c r="U441" s="410">
        <f>ROUND(T441*$H441,2)</f>
        <v>0</v>
      </c>
      <c r="V441" s="574"/>
      <c r="W441" s="575">
        <f>ROUND(V441*$H441,2)</f>
        <v>0</v>
      </c>
      <c r="X441" s="574"/>
      <c r="Y441" s="575">
        <f>ROUND(X441*$H441,2)</f>
        <v>0</v>
      </c>
      <c r="Z441" s="574"/>
      <c r="AA441" s="575">
        <f>ROUND(Z441*$H441,2)</f>
        <v>0</v>
      </c>
      <c r="AB441" s="409"/>
      <c r="AC441" s="410">
        <f>ROUND(AB441*$H441,2)</f>
        <v>0</v>
      </c>
      <c r="AD441" s="409"/>
      <c r="AE441" s="410">
        <f>ROUND(AD441*$H441,2)</f>
        <v>0</v>
      </c>
      <c r="AF441" s="409"/>
      <c r="AG441" s="410">
        <f>ROUND(AF441*$H441,2)</f>
        <v>0</v>
      </c>
      <c r="AH441" s="409"/>
      <c r="AI441" s="410">
        <f>ROUND(AH441*$H441,2)</f>
        <v>0</v>
      </c>
      <c r="AJ441" s="409"/>
      <c r="AK441" s="410">
        <f>ROUND(AJ441*$H441,2)</f>
        <v>0</v>
      </c>
      <c r="AL441" s="409"/>
      <c r="AM441" s="410">
        <f>ROUND(AL441*$H441,2)</f>
        <v>0</v>
      </c>
      <c r="AN441" s="409"/>
      <c r="AO441" s="410">
        <f>ROUND(AN441*$H441,2)</f>
        <v>0</v>
      </c>
      <c r="AP441" s="409"/>
      <c r="AQ441" s="410">
        <f>ROUND(AP441*$H441,2)</f>
        <v>0</v>
      </c>
      <c r="AR441" s="409">
        <f>SUM(J441,L441,N441,P441,R441,T441,V441,X441,Z441,AB441,AD441,AF441,AH441,AJ441,AL441,AN441,AP441)</f>
        <v>0</v>
      </c>
      <c r="AS441" s="410">
        <f>AR441*$H441</f>
        <v>0</v>
      </c>
      <c r="AT441" s="409">
        <f>$G441-AR441</f>
        <v>1</v>
      </c>
      <c r="AU441" s="410">
        <f>AT441*$H441</f>
        <v>452.7</v>
      </c>
      <c r="AV441" s="478">
        <f>AU441/I441</f>
        <v>1</v>
      </c>
    </row>
    <row r="442" spans="1:52" s="1" customFormat="1" ht="52.2" hidden="1" customHeight="1" x14ac:dyDescent="0.2">
      <c r="A442"/>
      <c r="B442" s="427"/>
      <c r="C442" s="250" t="s">
        <v>86</v>
      </c>
      <c r="D442" s="23"/>
      <c r="E442" s="251" t="s">
        <v>765</v>
      </c>
      <c r="F442" s="23"/>
      <c r="G442" s="23"/>
      <c r="H442" s="230"/>
      <c r="I442" s="420"/>
      <c r="J442" s="405"/>
      <c r="K442" s="406"/>
      <c r="L442" s="405"/>
      <c r="M442" s="406"/>
      <c r="N442" s="405"/>
      <c r="O442" s="406"/>
      <c r="P442" s="405"/>
      <c r="Q442" s="406"/>
      <c r="R442" s="405"/>
      <c r="S442" s="406"/>
      <c r="T442" s="405"/>
      <c r="U442" s="406"/>
      <c r="V442" s="570"/>
      <c r="W442" s="571"/>
      <c r="X442" s="570"/>
      <c r="Y442" s="571"/>
      <c r="Z442" s="570"/>
      <c r="AA442" s="571"/>
      <c r="AB442" s="405"/>
      <c r="AC442" s="406"/>
      <c r="AD442" s="405"/>
      <c r="AE442" s="406"/>
      <c r="AF442" s="405"/>
      <c r="AG442" s="406"/>
      <c r="AH442" s="405"/>
      <c r="AI442" s="406"/>
      <c r="AJ442" s="405"/>
      <c r="AK442" s="406"/>
      <c r="AL442" s="405"/>
      <c r="AM442" s="406"/>
      <c r="AN442" s="405"/>
      <c r="AO442" s="406"/>
      <c r="AP442" s="405"/>
      <c r="AQ442" s="406"/>
      <c r="AR442" s="405"/>
      <c r="AS442" s="406"/>
      <c r="AT442" s="405"/>
      <c r="AU442" s="406"/>
      <c r="AV442" s="476"/>
      <c r="AW442" s="4"/>
      <c r="AX442" s="4"/>
      <c r="AY442" s="4"/>
      <c r="AZ442" s="4"/>
    </row>
    <row r="443" spans="1:52" s="8" customFormat="1" ht="52.2" hidden="1" customHeight="1" x14ac:dyDescent="0.2">
      <c r="A443"/>
      <c r="B443" s="428"/>
      <c r="C443" s="250" t="s">
        <v>88</v>
      </c>
      <c r="D443" s="253" t="s">
        <v>5</v>
      </c>
      <c r="E443" s="254" t="s">
        <v>730</v>
      </c>
      <c r="F443" s="63"/>
      <c r="G443" s="255">
        <v>1</v>
      </c>
      <c r="H443" s="256"/>
      <c r="I443" s="429"/>
      <c r="J443" s="407"/>
      <c r="K443" s="408"/>
      <c r="L443" s="407"/>
      <c r="M443" s="408"/>
      <c r="N443" s="407"/>
      <c r="O443" s="408"/>
      <c r="P443" s="407"/>
      <c r="Q443" s="408"/>
      <c r="R443" s="407"/>
      <c r="S443" s="408"/>
      <c r="T443" s="407"/>
      <c r="U443" s="408"/>
      <c r="V443" s="572"/>
      <c r="W443" s="573"/>
      <c r="X443" s="572"/>
      <c r="Y443" s="573"/>
      <c r="Z443" s="572"/>
      <c r="AA443" s="573"/>
      <c r="AB443" s="407"/>
      <c r="AC443" s="408"/>
      <c r="AD443" s="407"/>
      <c r="AE443" s="408"/>
      <c r="AF443" s="407"/>
      <c r="AG443" s="408"/>
      <c r="AH443" s="407"/>
      <c r="AI443" s="408"/>
      <c r="AJ443" s="407"/>
      <c r="AK443" s="408"/>
      <c r="AL443" s="407"/>
      <c r="AM443" s="408"/>
      <c r="AN443" s="407"/>
      <c r="AO443" s="408"/>
      <c r="AP443" s="407"/>
      <c r="AQ443" s="408"/>
      <c r="AR443" s="407"/>
      <c r="AS443" s="408"/>
      <c r="AT443" s="407"/>
      <c r="AU443" s="408"/>
      <c r="AV443" s="477"/>
    </row>
    <row r="444" spans="1:52" s="7" customFormat="1" ht="52.2" hidden="1" customHeight="1" x14ac:dyDescent="0.2">
      <c r="A444"/>
      <c r="B444" s="437" t="s">
        <v>766</v>
      </c>
      <c r="C444" s="198" t="s">
        <v>231</v>
      </c>
      <c r="D444" s="199" t="s">
        <v>767</v>
      </c>
      <c r="E444" s="200" t="s">
        <v>768</v>
      </c>
      <c r="F444" s="201" t="s">
        <v>220</v>
      </c>
      <c r="G444" s="202">
        <v>30</v>
      </c>
      <c r="H444" s="203">
        <v>23.6</v>
      </c>
      <c r="I444" s="438">
        <f>ROUND(H444*G444,2)</f>
        <v>708</v>
      </c>
      <c r="J444" s="409"/>
      <c r="K444" s="410">
        <f>ROUND(J444*$H444,2)</f>
        <v>0</v>
      </c>
      <c r="L444" s="409"/>
      <c r="M444" s="410">
        <f>ROUND(L444*$H444,2)</f>
        <v>0</v>
      </c>
      <c r="N444" s="409"/>
      <c r="O444" s="410">
        <f>ROUND(N444*$H444,2)</f>
        <v>0</v>
      </c>
      <c r="P444" s="409"/>
      <c r="Q444" s="410">
        <f>ROUND(P444*$H444,2)</f>
        <v>0</v>
      </c>
      <c r="R444" s="409"/>
      <c r="S444" s="410">
        <f>ROUND(R444*$H444,2)</f>
        <v>0</v>
      </c>
      <c r="T444" s="409"/>
      <c r="U444" s="410">
        <f>ROUND(T444*$H444,2)</f>
        <v>0</v>
      </c>
      <c r="V444" s="574"/>
      <c r="W444" s="575">
        <f>ROUND(V444*$H444,2)</f>
        <v>0</v>
      </c>
      <c r="X444" s="574"/>
      <c r="Y444" s="575">
        <f>ROUND(X444*$H444,2)</f>
        <v>0</v>
      </c>
      <c r="Z444" s="574"/>
      <c r="AA444" s="575">
        <f>ROUND(Z444*$H444,2)</f>
        <v>0</v>
      </c>
      <c r="AB444" s="409"/>
      <c r="AC444" s="410">
        <f>ROUND(AB444*$H444,2)</f>
        <v>0</v>
      </c>
      <c r="AD444" s="409"/>
      <c r="AE444" s="410">
        <f>ROUND(AD444*$H444,2)</f>
        <v>0</v>
      </c>
      <c r="AF444" s="409"/>
      <c r="AG444" s="410">
        <f>ROUND(AF444*$H444,2)</f>
        <v>0</v>
      </c>
      <c r="AH444" s="409"/>
      <c r="AI444" s="410">
        <f>ROUND(AH444*$H444,2)</f>
        <v>0</v>
      </c>
      <c r="AJ444" s="409"/>
      <c r="AK444" s="410">
        <f>ROUND(AJ444*$H444,2)</f>
        <v>0</v>
      </c>
      <c r="AL444" s="409"/>
      <c r="AM444" s="410">
        <f>ROUND(AL444*$H444,2)</f>
        <v>0</v>
      </c>
      <c r="AN444" s="409"/>
      <c r="AO444" s="410">
        <f>ROUND(AN444*$H444,2)</f>
        <v>0</v>
      </c>
      <c r="AP444" s="409"/>
      <c r="AQ444" s="410">
        <f>ROUND(AP444*$H444,2)</f>
        <v>0</v>
      </c>
      <c r="AR444" s="409">
        <f>SUM(J444,L444,N444,P444,R444,T444,V444,X444,Z444,AB444,AD444,AF444,AH444,AJ444,AL444,AN444,AP444)</f>
        <v>0</v>
      </c>
      <c r="AS444" s="410">
        <f>AR444*$H444</f>
        <v>0</v>
      </c>
      <c r="AT444" s="409">
        <f>$G444-AR444</f>
        <v>30</v>
      </c>
      <c r="AU444" s="410">
        <f>AT444*$H444</f>
        <v>708</v>
      </c>
      <c r="AV444" s="478">
        <f>AU444/I444</f>
        <v>1</v>
      </c>
    </row>
    <row r="445" spans="1:52" s="8" customFormat="1" ht="52.2" hidden="1" customHeight="1" x14ac:dyDescent="0.2">
      <c r="A445"/>
      <c r="B445" s="428"/>
      <c r="C445" s="250" t="s">
        <v>88</v>
      </c>
      <c r="D445" s="253" t="s">
        <v>5</v>
      </c>
      <c r="E445" s="254" t="s">
        <v>770</v>
      </c>
      <c r="F445" s="63"/>
      <c r="G445" s="255">
        <v>30</v>
      </c>
      <c r="H445" s="256"/>
      <c r="I445" s="429"/>
      <c r="J445" s="407"/>
      <c r="K445" s="408"/>
      <c r="L445" s="407"/>
      <c r="M445" s="408"/>
      <c r="N445" s="407"/>
      <c r="O445" s="408"/>
      <c r="P445" s="407"/>
      <c r="Q445" s="408"/>
      <c r="R445" s="407"/>
      <c r="S445" s="408"/>
      <c r="T445" s="407"/>
      <c r="U445" s="408"/>
      <c r="V445" s="572"/>
      <c r="W445" s="573"/>
      <c r="X445" s="572"/>
      <c r="Y445" s="573"/>
      <c r="Z445" s="572"/>
      <c r="AA445" s="573"/>
      <c r="AB445" s="407"/>
      <c r="AC445" s="408"/>
      <c r="AD445" s="407"/>
      <c r="AE445" s="408"/>
      <c r="AF445" s="407"/>
      <c r="AG445" s="408"/>
      <c r="AH445" s="407"/>
      <c r="AI445" s="408"/>
      <c r="AJ445" s="407"/>
      <c r="AK445" s="408"/>
      <c r="AL445" s="407"/>
      <c r="AM445" s="408"/>
      <c r="AN445" s="407"/>
      <c r="AO445" s="408"/>
      <c r="AP445" s="407"/>
      <c r="AQ445" s="408"/>
      <c r="AR445" s="407"/>
      <c r="AS445" s="408"/>
      <c r="AT445" s="407"/>
      <c r="AU445" s="408"/>
      <c r="AV445" s="477"/>
    </row>
    <row r="446" spans="1:52" s="8" customFormat="1" ht="52.2" hidden="1" customHeight="1" x14ac:dyDescent="0.2">
      <c r="A446"/>
      <c r="B446" s="425" t="s">
        <v>771</v>
      </c>
      <c r="C446" s="192" t="s">
        <v>80</v>
      </c>
      <c r="D446" s="193" t="s">
        <v>772</v>
      </c>
      <c r="E446" s="194" t="s">
        <v>773</v>
      </c>
      <c r="F446" s="195" t="s">
        <v>220</v>
      </c>
      <c r="G446" s="196">
        <v>30</v>
      </c>
      <c r="H446" s="197">
        <v>20.399999999999999</v>
      </c>
      <c r="I446" s="426">
        <f>ROUND(H446*G446,2)</f>
        <v>612</v>
      </c>
      <c r="J446" s="409"/>
      <c r="K446" s="410">
        <f>ROUND(J446*$H446,2)</f>
        <v>0</v>
      </c>
      <c r="L446" s="409"/>
      <c r="M446" s="410">
        <f>ROUND(L446*$H446,2)</f>
        <v>0</v>
      </c>
      <c r="N446" s="409"/>
      <c r="O446" s="410">
        <f>ROUND(N446*$H446,2)</f>
        <v>0</v>
      </c>
      <c r="P446" s="409"/>
      <c r="Q446" s="410">
        <f>ROUND(P446*$H446,2)</f>
        <v>0</v>
      </c>
      <c r="R446" s="409"/>
      <c r="S446" s="410">
        <f>ROUND(R446*$H446,2)</f>
        <v>0</v>
      </c>
      <c r="T446" s="409"/>
      <c r="U446" s="410">
        <f>ROUND(T446*$H446,2)</f>
        <v>0</v>
      </c>
      <c r="V446" s="574"/>
      <c r="W446" s="575">
        <f>ROUND(V446*$H446,2)</f>
        <v>0</v>
      </c>
      <c r="X446" s="574"/>
      <c r="Y446" s="575">
        <f>ROUND(X446*$H446,2)</f>
        <v>0</v>
      </c>
      <c r="Z446" s="574"/>
      <c r="AA446" s="575">
        <f>ROUND(Z446*$H446,2)</f>
        <v>0</v>
      </c>
      <c r="AB446" s="409"/>
      <c r="AC446" s="410">
        <f>ROUND(AB446*$H446,2)</f>
        <v>0</v>
      </c>
      <c r="AD446" s="409"/>
      <c r="AE446" s="410">
        <f>ROUND(AD446*$H446,2)</f>
        <v>0</v>
      </c>
      <c r="AF446" s="409"/>
      <c r="AG446" s="410">
        <f>ROUND(AF446*$H446,2)</f>
        <v>0</v>
      </c>
      <c r="AH446" s="409"/>
      <c r="AI446" s="410">
        <f>ROUND(AH446*$H446,2)</f>
        <v>0</v>
      </c>
      <c r="AJ446" s="409"/>
      <c r="AK446" s="410">
        <f>ROUND(AJ446*$H446,2)</f>
        <v>0</v>
      </c>
      <c r="AL446" s="409"/>
      <c r="AM446" s="410">
        <f>ROUND(AL446*$H446,2)</f>
        <v>0</v>
      </c>
      <c r="AN446" s="409"/>
      <c r="AO446" s="410">
        <f>ROUND(AN446*$H446,2)</f>
        <v>0</v>
      </c>
      <c r="AP446" s="409"/>
      <c r="AQ446" s="410">
        <f>ROUND(AP446*$H446,2)</f>
        <v>0</v>
      </c>
      <c r="AR446" s="409">
        <f>SUM(J446,L446,N446,P446,R446,T446,V446,X446,Z446,AB446,AD446,AF446,AH446,AJ446,AL446,AN446,AP446)</f>
        <v>0</v>
      </c>
      <c r="AS446" s="410">
        <f>AR446*$H446</f>
        <v>0</v>
      </c>
      <c r="AT446" s="409">
        <f>$G446-AR446</f>
        <v>30</v>
      </c>
      <c r="AU446" s="410">
        <f>AT446*$H446</f>
        <v>612</v>
      </c>
      <c r="AV446" s="478">
        <f>AU446/I446</f>
        <v>1</v>
      </c>
    </row>
    <row r="447" spans="1:52" s="1" customFormat="1" ht="52.2" hidden="1" customHeight="1" x14ac:dyDescent="0.2">
      <c r="A447"/>
      <c r="B447" s="427"/>
      <c r="C447" s="250" t="s">
        <v>86</v>
      </c>
      <c r="D447" s="23"/>
      <c r="E447" s="251" t="s">
        <v>775</v>
      </c>
      <c r="F447" s="23"/>
      <c r="G447" s="23"/>
      <c r="H447" s="230"/>
      <c r="I447" s="420"/>
      <c r="J447" s="405"/>
      <c r="K447" s="406"/>
      <c r="L447" s="405"/>
      <c r="M447" s="406"/>
      <c r="N447" s="405"/>
      <c r="O447" s="406"/>
      <c r="P447" s="405"/>
      <c r="Q447" s="406"/>
      <c r="R447" s="405"/>
      <c r="S447" s="406"/>
      <c r="T447" s="405"/>
      <c r="U447" s="406"/>
      <c r="V447" s="570"/>
      <c r="W447" s="571"/>
      <c r="X447" s="570"/>
      <c r="Y447" s="571"/>
      <c r="Z447" s="570"/>
      <c r="AA447" s="571"/>
      <c r="AB447" s="405"/>
      <c r="AC447" s="406"/>
      <c r="AD447" s="405"/>
      <c r="AE447" s="406"/>
      <c r="AF447" s="405"/>
      <c r="AG447" s="406"/>
      <c r="AH447" s="405"/>
      <c r="AI447" s="406"/>
      <c r="AJ447" s="405"/>
      <c r="AK447" s="406"/>
      <c r="AL447" s="405"/>
      <c r="AM447" s="406"/>
      <c r="AN447" s="405"/>
      <c r="AO447" s="406"/>
      <c r="AP447" s="405"/>
      <c r="AQ447" s="406"/>
      <c r="AR447" s="405"/>
      <c r="AS447" s="406"/>
      <c r="AT447" s="405"/>
      <c r="AU447" s="406"/>
      <c r="AV447" s="476"/>
      <c r="AW447" s="4"/>
      <c r="AX447" s="4"/>
      <c r="AY447" s="4"/>
      <c r="AZ447" s="4"/>
    </row>
    <row r="448" spans="1:52" s="1" customFormat="1" ht="52.2" hidden="1" customHeight="1" x14ac:dyDescent="0.2">
      <c r="A448"/>
      <c r="B448" s="428"/>
      <c r="C448" s="250" t="s">
        <v>88</v>
      </c>
      <c r="D448" s="253" t="s">
        <v>5</v>
      </c>
      <c r="E448" s="254" t="s">
        <v>776</v>
      </c>
      <c r="F448" s="63"/>
      <c r="G448" s="255">
        <v>30</v>
      </c>
      <c r="H448" s="256"/>
      <c r="I448" s="429"/>
      <c r="J448" s="407"/>
      <c r="K448" s="408"/>
      <c r="L448" s="407"/>
      <c r="M448" s="408"/>
      <c r="N448" s="407"/>
      <c r="O448" s="408"/>
      <c r="P448" s="407"/>
      <c r="Q448" s="408"/>
      <c r="R448" s="407"/>
      <c r="S448" s="408"/>
      <c r="T448" s="407"/>
      <c r="U448" s="408"/>
      <c r="V448" s="572"/>
      <c r="W448" s="573"/>
      <c r="X448" s="572"/>
      <c r="Y448" s="573"/>
      <c r="Z448" s="572"/>
      <c r="AA448" s="573"/>
      <c r="AB448" s="407"/>
      <c r="AC448" s="408"/>
      <c r="AD448" s="407"/>
      <c r="AE448" s="408"/>
      <c r="AF448" s="407"/>
      <c r="AG448" s="408"/>
      <c r="AH448" s="407"/>
      <c r="AI448" s="408"/>
      <c r="AJ448" s="407"/>
      <c r="AK448" s="408"/>
      <c r="AL448" s="407"/>
      <c r="AM448" s="408"/>
      <c r="AN448" s="407"/>
      <c r="AO448" s="408"/>
      <c r="AP448" s="407"/>
      <c r="AQ448" s="408"/>
      <c r="AR448" s="407"/>
      <c r="AS448" s="408"/>
      <c r="AT448" s="407"/>
      <c r="AU448" s="408"/>
      <c r="AV448" s="477"/>
    </row>
    <row r="449" spans="1:52" s="8" customFormat="1" ht="52.2" hidden="1" customHeight="1" x14ac:dyDescent="0.2">
      <c r="A449"/>
      <c r="B449" s="425" t="s">
        <v>777</v>
      </c>
      <c r="C449" s="192" t="s">
        <v>80</v>
      </c>
      <c r="D449" s="193" t="s">
        <v>778</v>
      </c>
      <c r="E449" s="194" t="s">
        <v>779</v>
      </c>
      <c r="F449" s="195" t="s">
        <v>193</v>
      </c>
      <c r="G449" s="196">
        <v>0.11</v>
      </c>
      <c r="H449" s="197">
        <v>448.4</v>
      </c>
      <c r="I449" s="426">
        <f>ROUND(H449*G449,2)</f>
        <v>49.32</v>
      </c>
      <c r="J449" s="409"/>
      <c r="K449" s="410">
        <f>ROUND(J449*$H449,2)</f>
        <v>0</v>
      </c>
      <c r="L449" s="409"/>
      <c r="M449" s="410">
        <f>ROUND(L449*$H449,2)</f>
        <v>0</v>
      </c>
      <c r="N449" s="409"/>
      <c r="O449" s="410">
        <f>ROUND(N449*$H449,2)</f>
        <v>0</v>
      </c>
      <c r="P449" s="409"/>
      <c r="Q449" s="410">
        <f>ROUND(P449*$H449,2)</f>
        <v>0</v>
      </c>
      <c r="R449" s="409"/>
      <c r="S449" s="410">
        <f>ROUND(R449*$H449,2)</f>
        <v>0</v>
      </c>
      <c r="T449" s="409"/>
      <c r="U449" s="410">
        <f>ROUND(T449*$H449,2)</f>
        <v>0</v>
      </c>
      <c r="V449" s="574"/>
      <c r="W449" s="575">
        <f>ROUND(V449*$H449,2)</f>
        <v>0</v>
      </c>
      <c r="X449" s="574"/>
      <c r="Y449" s="575">
        <f>ROUND(X449*$H449,2)</f>
        <v>0</v>
      </c>
      <c r="Z449" s="574"/>
      <c r="AA449" s="575">
        <f>ROUND(Z449*$H449,2)</f>
        <v>0</v>
      </c>
      <c r="AB449" s="409"/>
      <c r="AC449" s="410">
        <f>ROUND(AB449*$H449,2)</f>
        <v>0</v>
      </c>
      <c r="AD449" s="409"/>
      <c r="AE449" s="410">
        <f>ROUND(AD449*$H449,2)</f>
        <v>0</v>
      </c>
      <c r="AF449" s="409"/>
      <c r="AG449" s="410">
        <f>ROUND(AF449*$H449,2)</f>
        <v>0</v>
      </c>
      <c r="AH449" s="409"/>
      <c r="AI449" s="410">
        <f>ROUND(AH449*$H449,2)</f>
        <v>0</v>
      </c>
      <c r="AJ449" s="409"/>
      <c r="AK449" s="410">
        <f>ROUND(AJ449*$H449,2)</f>
        <v>0</v>
      </c>
      <c r="AL449" s="409"/>
      <c r="AM449" s="410">
        <f>ROUND(AL449*$H449,2)</f>
        <v>0</v>
      </c>
      <c r="AN449" s="409"/>
      <c r="AO449" s="410">
        <f>ROUND(AN449*$H449,2)</f>
        <v>0</v>
      </c>
      <c r="AP449" s="409"/>
      <c r="AQ449" s="410">
        <f>ROUND(AP449*$H449,2)</f>
        <v>0</v>
      </c>
      <c r="AR449" s="409">
        <f>SUM(J449,L449,N449,P449,R449,T449,V449,X449,Z449,AB449,AD449,AF449,AH449,AJ449,AL449,AN449,AP449)</f>
        <v>0</v>
      </c>
      <c r="AS449" s="410">
        <f>AR449*$H449</f>
        <v>0</v>
      </c>
      <c r="AT449" s="409">
        <f>$G449-AR449</f>
        <v>0.11</v>
      </c>
      <c r="AU449" s="410">
        <f>AT449*$H449</f>
        <v>49.323999999999998</v>
      </c>
      <c r="AV449" s="478">
        <f>AU449/I449</f>
        <v>1.000081103000811</v>
      </c>
    </row>
    <row r="450" spans="1:52" s="7" customFormat="1" ht="52.2" hidden="1" customHeight="1" thickBot="1" x14ac:dyDescent="0.25">
      <c r="A450"/>
      <c r="B450" s="427"/>
      <c r="C450" s="250" t="s">
        <v>86</v>
      </c>
      <c r="D450" s="23"/>
      <c r="E450" s="251" t="s">
        <v>781</v>
      </c>
      <c r="F450" s="23"/>
      <c r="G450" s="23"/>
      <c r="H450" s="230"/>
      <c r="I450" s="420"/>
      <c r="J450" s="405"/>
      <c r="K450" s="406"/>
      <c r="L450" s="405"/>
      <c r="M450" s="406"/>
      <c r="N450" s="405"/>
      <c r="O450" s="406"/>
      <c r="P450" s="405"/>
      <c r="Q450" s="406"/>
      <c r="R450" s="405"/>
      <c r="S450" s="406"/>
      <c r="T450" s="405"/>
      <c r="U450" s="406"/>
      <c r="V450" s="570"/>
      <c r="W450" s="571"/>
      <c r="X450" s="570"/>
      <c r="Y450" s="571"/>
      <c r="Z450" s="570"/>
      <c r="AA450" s="571"/>
      <c r="AB450" s="405"/>
      <c r="AC450" s="406"/>
      <c r="AD450" s="405"/>
      <c r="AE450" s="406"/>
      <c r="AF450" s="405"/>
      <c r="AG450" s="406"/>
      <c r="AH450" s="405"/>
      <c r="AI450" s="406"/>
      <c r="AJ450" s="405"/>
      <c r="AK450" s="406"/>
      <c r="AL450" s="405"/>
      <c r="AM450" s="406"/>
      <c r="AN450" s="405"/>
      <c r="AO450" s="406"/>
      <c r="AP450" s="405"/>
      <c r="AQ450" s="406"/>
      <c r="AR450" s="405"/>
      <c r="AS450" s="406"/>
      <c r="AT450" s="405"/>
      <c r="AU450" s="406"/>
      <c r="AV450" s="476"/>
    </row>
    <row r="451" spans="1:52" s="1" customFormat="1" ht="52.2" hidden="1" customHeight="1" thickBot="1" x14ac:dyDescent="0.25">
      <c r="A451"/>
      <c r="B451" s="411"/>
      <c r="C451" s="222"/>
      <c r="D451" s="222"/>
      <c r="E451" s="222"/>
      <c r="F451" s="222"/>
      <c r="G451" s="222"/>
      <c r="H451" s="222"/>
      <c r="I451" s="412"/>
      <c r="J451" s="754" t="s">
        <v>2350</v>
      </c>
      <c r="K451" s="756"/>
      <c r="L451" s="754" t="s">
        <v>2350</v>
      </c>
      <c r="M451" s="756"/>
      <c r="N451" s="754" t="s">
        <v>2350</v>
      </c>
      <c r="O451" s="756"/>
      <c r="P451" s="754" t="s">
        <v>2350</v>
      </c>
      <c r="Q451" s="756"/>
      <c r="R451" s="754" t="s">
        <v>2350</v>
      </c>
      <c r="S451" s="756"/>
      <c r="T451" s="757" t="s">
        <v>2355</v>
      </c>
      <c r="U451" s="758"/>
      <c r="V451" s="759" t="s">
        <v>2356</v>
      </c>
      <c r="W451" s="760"/>
      <c r="X451" s="759" t="s">
        <v>2357</v>
      </c>
      <c r="Y451" s="760"/>
      <c r="Z451" s="759" t="s">
        <v>2358</v>
      </c>
      <c r="AA451" s="760"/>
      <c r="AB451" s="751" t="s">
        <v>2359</v>
      </c>
      <c r="AC451" s="753"/>
      <c r="AD451" s="757" t="s">
        <v>2360</v>
      </c>
      <c r="AE451" s="758"/>
      <c r="AF451" s="757" t="s">
        <v>2361</v>
      </c>
      <c r="AG451" s="758"/>
      <c r="AH451" s="757" t="s">
        <v>2362</v>
      </c>
      <c r="AI451" s="758"/>
      <c r="AJ451" s="757" t="s">
        <v>2363</v>
      </c>
      <c r="AK451" s="758"/>
      <c r="AL451" s="757" t="s">
        <v>2364</v>
      </c>
      <c r="AM451" s="758"/>
      <c r="AN451" s="757" t="s">
        <v>2365</v>
      </c>
      <c r="AO451" s="761"/>
      <c r="AP451" s="754" t="s">
        <v>2366</v>
      </c>
      <c r="AQ451" s="753"/>
      <c r="AR451" s="751" t="s">
        <v>2367</v>
      </c>
      <c r="AS451" s="753"/>
      <c r="AT451" s="751" t="s">
        <v>2368</v>
      </c>
      <c r="AU451" s="755"/>
      <c r="AV451" s="449" t="s">
        <v>2369</v>
      </c>
      <c r="AW451" s="4"/>
      <c r="AX451" s="4"/>
      <c r="AY451" s="4"/>
      <c r="AZ451" s="4"/>
    </row>
    <row r="452" spans="1:52" s="7" customFormat="1" ht="52.2" hidden="1" customHeight="1" thickBot="1" x14ac:dyDescent="0.25">
      <c r="A452"/>
      <c r="B452" s="407"/>
      <c r="C452" s="221"/>
      <c r="D452" s="221"/>
      <c r="E452" s="221"/>
      <c r="F452" s="221"/>
      <c r="G452" s="221"/>
      <c r="H452" s="221"/>
      <c r="I452" s="408"/>
      <c r="J452" s="397" t="s">
        <v>66</v>
      </c>
      <c r="K452" s="398" t="s">
        <v>2370</v>
      </c>
      <c r="L452" s="397" t="s">
        <v>66</v>
      </c>
      <c r="M452" s="398" t="s">
        <v>2370</v>
      </c>
      <c r="N452" s="397" t="s">
        <v>66</v>
      </c>
      <c r="O452" s="398" t="s">
        <v>2370</v>
      </c>
      <c r="P452" s="397" t="s">
        <v>66</v>
      </c>
      <c r="Q452" s="398" t="s">
        <v>2370</v>
      </c>
      <c r="R452" s="397" t="s">
        <v>66</v>
      </c>
      <c r="S452" s="398" t="s">
        <v>2370</v>
      </c>
      <c r="T452" s="397" t="s">
        <v>66</v>
      </c>
      <c r="U452" s="398" t="s">
        <v>2370</v>
      </c>
      <c r="V452" s="582" t="s">
        <v>66</v>
      </c>
      <c r="W452" s="583" t="s">
        <v>2370</v>
      </c>
      <c r="X452" s="582" t="s">
        <v>66</v>
      </c>
      <c r="Y452" s="583" t="s">
        <v>2370</v>
      </c>
      <c r="Z452" s="582" t="s">
        <v>66</v>
      </c>
      <c r="AA452" s="583" t="s">
        <v>2370</v>
      </c>
      <c r="AB452" s="397" t="s">
        <v>66</v>
      </c>
      <c r="AC452" s="398" t="s">
        <v>2370</v>
      </c>
      <c r="AD452" s="397" t="s">
        <v>66</v>
      </c>
      <c r="AE452" s="398" t="s">
        <v>2370</v>
      </c>
      <c r="AF452" s="397" t="s">
        <v>66</v>
      </c>
      <c r="AG452" s="398" t="s">
        <v>2370</v>
      </c>
      <c r="AH452" s="397" t="s">
        <v>66</v>
      </c>
      <c r="AI452" s="398" t="s">
        <v>2370</v>
      </c>
      <c r="AJ452" s="397" t="s">
        <v>66</v>
      </c>
      <c r="AK452" s="398" t="s">
        <v>2370</v>
      </c>
      <c r="AL452" s="397" t="s">
        <v>66</v>
      </c>
      <c r="AM452" s="398" t="s">
        <v>2370</v>
      </c>
      <c r="AN452" s="397" t="s">
        <v>66</v>
      </c>
      <c r="AO452" s="398" t="s">
        <v>2370</v>
      </c>
      <c r="AP452" s="397" t="s">
        <v>66</v>
      </c>
      <c r="AQ452" s="398" t="s">
        <v>2370</v>
      </c>
      <c r="AR452" s="397" t="s">
        <v>66</v>
      </c>
      <c r="AS452" s="398" t="s">
        <v>2370</v>
      </c>
      <c r="AT452" s="397" t="s">
        <v>66</v>
      </c>
      <c r="AU452" s="398" t="s">
        <v>2370</v>
      </c>
      <c r="AV452" s="482" t="s">
        <v>66</v>
      </c>
    </row>
    <row r="453" spans="1:52" s="1" customFormat="1" ht="52.2" hidden="1" customHeight="1" thickBot="1" x14ac:dyDescent="0.35">
      <c r="A453"/>
      <c r="B453" s="422"/>
      <c r="C453" s="243" t="s">
        <v>26</v>
      </c>
      <c r="D453" s="247" t="s">
        <v>782</v>
      </c>
      <c r="E453" s="247" t="s">
        <v>783</v>
      </c>
      <c r="F453" s="42"/>
      <c r="G453" s="42"/>
      <c r="H453" s="245"/>
      <c r="I453" s="424">
        <f>BH1120</f>
        <v>10725.42</v>
      </c>
      <c r="J453" s="401"/>
      <c r="K453" s="402">
        <f>K454+K457+K460+K463</f>
        <v>0</v>
      </c>
      <c r="L453" s="401"/>
      <c r="M453" s="402">
        <f>M454+M457+M460+M463</f>
        <v>0</v>
      </c>
      <c r="N453" s="401"/>
      <c r="O453" s="402">
        <f>O454+O457+O460+O463</f>
        <v>0</v>
      </c>
      <c r="P453" s="401"/>
      <c r="Q453" s="402">
        <f>Q454+Q457+Q460+Q463</f>
        <v>0</v>
      </c>
      <c r="R453" s="401"/>
      <c r="S453" s="402">
        <f>S454+S457+S460+S463</f>
        <v>0</v>
      </c>
      <c r="T453" s="401"/>
      <c r="U453" s="402">
        <f>U454+U457+U460+U463</f>
        <v>0</v>
      </c>
      <c r="V453" s="566"/>
      <c r="W453" s="567">
        <f>W454+W457+W460+W463</f>
        <v>0</v>
      </c>
      <c r="X453" s="566"/>
      <c r="Y453" s="567">
        <f>Y454+Y457+Y460+Y463</f>
        <v>0</v>
      </c>
      <c r="Z453" s="566"/>
      <c r="AA453" s="567">
        <f>AA454+AA457+AA460+AA463</f>
        <v>0</v>
      </c>
      <c r="AB453" s="401"/>
      <c r="AC453" s="402">
        <f>AC454+AC457+AC460+AC463</f>
        <v>0</v>
      </c>
      <c r="AD453" s="401"/>
      <c r="AE453" s="402">
        <f>AE454+AE457+AE460+AE463</f>
        <v>0</v>
      </c>
      <c r="AF453" s="401"/>
      <c r="AG453" s="402">
        <f>AG454+AG457+AG460+AG463</f>
        <v>0</v>
      </c>
      <c r="AH453" s="401"/>
      <c r="AI453" s="402">
        <f>AI454+AI457+AI460+AI463</f>
        <v>0</v>
      </c>
      <c r="AJ453" s="401"/>
      <c r="AK453" s="402">
        <f>AK454+AK457+AK460+AK463</f>
        <v>0</v>
      </c>
      <c r="AL453" s="401"/>
      <c r="AM453" s="402">
        <f>AM454+AM457+AM460+AM463</f>
        <v>0</v>
      </c>
      <c r="AN453" s="401"/>
      <c r="AO453" s="402">
        <f>AO454+AO457+AO460+AO463</f>
        <v>0</v>
      </c>
      <c r="AP453" s="401"/>
      <c r="AQ453" s="402">
        <f>AQ454+AQ457+AQ460+AQ463</f>
        <v>0</v>
      </c>
      <c r="AR453" s="401"/>
      <c r="AS453" s="402">
        <f>AS454+AS457+AS460+AS463</f>
        <v>0</v>
      </c>
      <c r="AT453" s="401"/>
      <c r="AU453" s="402">
        <f>AU454+AU457+AU460+AU463</f>
        <v>10725.42</v>
      </c>
      <c r="AV453" s="475">
        <f>AU453/I453</f>
        <v>1</v>
      </c>
      <c r="AW453" s="4"/>
      <c r="AX453" s="4"/>
      <c r="AY453" s="4"/>
      <c r="AZ453" s="4"/>
    </row>
    <row r="454" spans="1:52" s="1" customFormat="1" ht="52.2" hidden="1" customHeight="1" x14ac:dyDescent="0.2">
      <c r="A454"/>
      <c r="B454" s="425" t="s">
        <v>784</v>
      </c>
      <c r="C454" s="192" t="s">
        <v>80</v>
      </c>
      <c r="D454" s="193" t="s">
        <v>785</v>
      </c>
      <c r="E454" s="194" t="s">
        <v>786</v>
      </c>
      <c r="F454" s="195" t="s">
        <v>787</v>
      </c>
      <c r="G454" s="196">
        <v>1</v>
      </c>
      <c r="H454" s="197">
        <v>5447.3</v>
      </c>
      <c r="I454" s="426">
        <f>ROUND(H454*G454,2)</f>
        <v>5447.3</v>
      </c>
      <c r="J454" s="409"/>
      <c r="K454" s="410">
        <f>ROUND(J454*$H454,2)</f>
        <v>0</v>
      </c>
      <c r="L454" s="409"/>
      <c r="M454" s="410">
        <f>ROUND(L454*$H454,2)</f>
        <v>0</v>
      </c>
      <c r="N454" s="409"/>
      <c r="O454" s="410">
        <f>ROUND(N454*$H454,2)</f>
        <v>0</v>
      </c>
      <c r="P454" s="409"/>
      <c r="Q454" s="410">
        <f>ROUND(P454*$H454,2)</f>
        <v>0</v>
      </c>
      <c r="R454" s="409"/>
      <c r="S454" s="410">
        <f>ROUND(R454*$H454,2)</f>
        <v>0</v>
      </c>
      <c r="T454" s="409"/>
      <c r="U454" s="410">
        <f>ROUND(T454*$H454,2)</f>
        <v>0</v>
      </c>
      <c r="V454" s="574"/>
      <c r="W454" s="575">
        <f>ROUND(V454*$H454,2)</f>
        <v>0</v>
      </c>
      <c r="X454" s="574"/>
      <c r="Y454" s="575">
        <f>ROUND(X454*$H454,2)</f>
        <v>0</v>
      </c>
      <c r="Z454" s="574"/>
      <c r="AA454" s="575">
        <f>ROUND(Z454*$H454,2)</f>
        <v>0</v>
      </c>
      <c r="AB454" s="409"/>
      <c r="AC454" s="410">
        <f>ROUND(AB454*$H454,2)</f>
        <v>0</v>
      </c>
      <c r="AD454" s="409"/>
      <c r="AE454" s="410">
        <f>ROUND(AD454*$H454,2)</f>
        <v>0</v>
      </c>
      <c r="AF454" s="409"/>
      <c r="AG454" s="410">
        <f>ROUND(AF454*$H454,2)</f>
        <v>0</v>
      </c>
      <c r="AH454" s="409"/>
      <c r="AI454" s="410">
        <f>ROUND(AH454*$H454,2)</f>
        <v>0</v>
      </c>
      <c r="AJ454" s="409"/>
      <c r="AK454" s="410">
        <f>ROUND(AJ454*$H454,2)</f>
        <v>0</v>
      </c>
      <c r="AL454" s="409"/>
      <c r="AM454" s="410">
        <f>ROUND(AL454*$H454,2)</f>
        <v>0</v>
      </c>
      <c r="AN454" s="409"/>
      <c r="AO454" s="410">
        <f>ROUND(AN454*$H454,2)</f>
        <v>0</v>
      </c>
      <c r="AP454" s="409"/>
      <c r="AQ454" s="410">
        <f>ROUND(AP454*$H454,2)</f>
        <v>0</v>
      </c>
      <c r="AR454" s="409">
        <f>SUM(J454,L454,N454,P454,R454,T454,V454,X454,Z454,AB454,AD454,AF454,AH454,AJ454,AL454,AN454,AP454)</f>
        <v>0</v>
      </c>
      <c r="AS454" s="410">
        <f>AR454*$H454</f>
        <v>0</v>
      </c>
      <c r="AT454" s="409">
        <f>$G454-AR454</f>
        <v>1</v>
      </c>
      <c r="AU454" s="410">
        <f>AT454*$H454</f>
        <v>5447.3</v>
      </c>
      <c r="AV454" s="478">
        <f>AU454/I454</f>
        <v>1</v>
      </c>
    </row>
    <row r="455" spans="1:52" s="8" customFormat="1" ht="52.2" hidden="1" customHeight="1" x14ac:dyDescent="0.2">
      <c r="A455"/>
      <c r="B455" s="427"/>
      <c r="C455" s="250" t="s">
        <v>86</v>
      </c>
      <c r="D455" s="23"/>
      <c r="E455" s="251" t="s">
        <v>789</v>
      </c>
      <c r="F455" s="23"/>
      <c r="G455" s="23"/>
      <c r="H455" s="230"/>
      <c r="I455" s="420"/>
      <c r="J455" s="405"/>
      <c r="K455" s="406"/>
      <c r="L455" s="405"/>
      <c r="M455" s="406"/>
      <c r="N455" s="405"/>
      <c r="O455" s="406"/>
      <c r="P455" s="405"/>
      <c r="Q455" s="406"/>
      <c r="R455" s="405"/>
      <c r="S455" s="406"/>
      <c r="T455" s="405"/>
      <c r="U455" s="406"/>
      <c r="V455" s="570"/>
      <c r="W455" s="571"/>
      <c r="X455" s="570"/>
      <c r="Y455" s="571"/>
      <c r="Z455" s="570"/>
      <c r="AA455" s="571"/>
      <c r="AB455" s="405"/>
      <c r="AC455" s="406"/>
      <c r="AD455" s="405"/>
      <c r="AE455" s="406"/>
      <c r="AF455" s="405"/>
      <c r="AG455" s="406"/>
      <c r="AH455" s="405"/>
      <c r="AI455" s="406"/>
      <c r="AJ455" s="405"/>
      <c r="AK455" s="406"/>
      <c r="AL455" s="405"/>
      <c r="AM455" s="406"/>
      <c r="AN455" s="405"/>
      <c r="AO455" s="406"/>
      <c r="AP455" s="405"/>
      <c r="AQ455" s="406"/>
      <c r="AR455" s="405"/>
      <c r="AS455" s="406"/>
      <c r="AT455" s="405"/>
      <c r="AU455" s="406"/>
      <c r="AV455" s="476"/>
    </row>
    <row r="456" spans="1:52" s="7" customFormat="1" ht="52.2" hidden="1" customHeight="1" x14ac:dyDescent="0.2">
      <c r="A456"/>
      <c r="B456" s="428"/>
      <c r="C456" s="250" t="s">
        <v>88</v>
      </c>
      <c r="D456" s="253" t="s">
        <v>5</v>
      </c>
      <c r="E456" s="254" t="s">
        <v>790</v>
      </c>
      <c r="F456" s="63"/>
      <c r="G456" s="255">
        <v>1</v>
      </c>
      <c r="H456" s="256"/>
      <c r="I456" s="429"/>
      <c r="J456" s="407"/>
      <c r="K456" s="408"/>
      <c r="L456" s="407"/>
      <c r="M456" s="408"/>
      <c r="N456" s="407"/>
      <c r="O456" s="408"/>
      <c r="P456" s="407"/>
      <c r="Q456" s="408"/>
      <c r="R456" s="407"/>
      <c r="S456" s="408"/>
      <c r="T456" s="407"/>
      <c r="U456" s="408"/>
      <c r="V456" s="572"/>
      <c r="W456" s="573"/>
      <c r="X456" s="572"/>
      <c r="Y456" s="573"/>
      <c r="Z456" s="572"/>
      <c r="AA456" s="573"/>
      <c r="AB456" s="407"/>
      <c r="AC456" s="408"/>
      <c r="AD456" s="407"/>
      <c r="AE456" s="408"/>
      <c r="AF456" s="407"/>
      <c r="AG456" s="408"/>
      <c r="AH456" s="407"/>
      <c r="AI456" s="408"/>
      <c r="AJ456" s="407"/>
      <c r="AK456" s="408"/>
      <c r="AL456" s="407"/>
      <c r="AM456" s="408"/>
      <c r="AN456" s="407"/>
      <c r="AO456" s="408"/>
      <c r="AP456" s="407"/>
      <c r="AQ456" s="408"/>
      <c r="AR456" s="407"/>
      <c r="AS456" s="408"/>
      <c r="AT456" s="407"/>
      <c r="AU456" s="408"/>
      <c r="AV456" s="477"/>
    </row>
    <row r="457" spans="1:52" s="1" customFormat="1" ht="52.2" hidden="1" customHeight="1" x14ac:dyDescent="0.2">
      <c r="A457"/>
      <c r="B457" s="425" t="s">
        <v>791</v>
      </c>
      <c r="C457" s="192" t="s">
        <v>80</v>
      </c>
      <c r="D457" s="193" t="s">
        <v>792</v>
      </c>
      <c r="E457" s="194" t="s">
        <v>793</v>
      </c>
      <c r="F457" s="195" t="s">
        <v>787</v>
      </c>
      <c r="G457" s="196">
        <v>1</v>
      </c>
      <c r="H457" s="197">
        <v>3507.3</v>
      </c>
      <c r="I457" s="426">
        <f>ROUND(H457*G457,2)</f>
        <v>3507.3</v>
      </c>
      <c r="J457" s="409"/>
      <c r="K457" s="410">
        <f>ROUND(J457*$H457,2)</f>
        <v>0</v>
      </c>
      <c r="L457" s="409"/>
      <c r="M457" s="410">
        <f>ROUND(L457*$H457,2)</f>
        <v>0</v>
      </c>
      <c r="N457" s="409"/>
      <c r="O457" s="410">
        <f>ROUND(N457*$H457,2)</f>
        <v>0</v>
      </c>
      <c r="P457" s="409"/>
      <c r="Q457" s="410">
        <f>ROUND(P457*$H457,2)</f>
        <v>0</v>
      </c>
      <c r="R457" s="409"/>
      <c r="S457" s="410">
        <f>ROUND(R457*$H457,2)</f>
        <v>0</v>
      </c>
      <c r="T457" s="409"/>
      <c r="U457" s="410">
        <f>ROUND(T457*$H457,2)</f>
        <v>0</v>
      </c>
      <c r="V457" s="574"/>
      <c r="W457" s="575">
        <f>ROUND(V457*$H457,2)</f>
        <v>0</v>
      </c>
      <c r="X457" s="574"/>
      <c r="Y457" s="575">
        <f>ROUND(X457*$H457,2)</f>
        <v>0</v>
      </c>
      <c r="Z457" s="574"/>
      <c r="AA457" s="575">
        <f>ROUND(Z457*$H457,2)</f>
        <v>0</v>
      </c>
      <c r="AB457" s="409"/>
      <c r="AC457" s="410">
        <f>ROUND(AB457*$H457,2)</f>
        <v>0</v>
      </c>
      <c r="AD457" s="409"/>
      <c r="AE457" s="410">
        <f>ROUND(AD457*$H457,2)</f>
        <v>0</v>
      </c>
      <c r="AF457" s="409"/>
      <c r="AG457" s="410">
        <f>ROUND(AF457*$H457,2)</f>
        <v>0</v>
      </c>
      <c r="AH457" s="409"/>
      <c r="AI457" s="410">
        <f>ROUND(AH457*$H457,2)</f>
        <v>0</v>
      </c>
      <c r="AJ457" s="409"/>
      <c r="AK457" s="410">
        <f>ROUND(AJ457*$H457,2)</f>
        <v>0</v>
      </c>
      <c r="AL457" s="409"/>
      <c r="AM457" s="410">
        <f>ROUND(AL457*$H457,2)</f>
        <v>0</v>
      </c>
      <c r="AN457" s="409"/>
      <c r="AO457" s="410">
        <f>ROUND(AN457*$H457,2)</f>
        <v>0</v>
      </c>
      <c r="AP457" s="409"/>
      <c r="AQ457" s="410">
        <f>ROUND(AP457*$H457,2)</f>
        <v>0</v>
      </c>
      <c r="AR457" s="409">
        <f>SUM(J457,L457,N457,P457,R457,T457,V457,X457,Z457,AB457,AD457,AF457,AH457,AJ457,AL457,AN457,AP457)</f>
        <v>0</v>
      </c>
      <c r="AS457" s="410">
        <f>AR457*$H457</f>
        <v>0</v>
      </c>
      <c r="AT457" s="409">
        <f>$G457-AR457</f>
        <v>1</v>
      </c>
      <c r="AU457" s="410">
        <f>AT457*$H457</f>
        <v>3507.3</v>
      </c>
      <c r="AV457" s="478">
        <f>AU457/I457</f>
        <v>1</v>
      </c>
      <c r="AW457" s="4"/>
      <c r="AX457" s="4"/>
      <c r="AY457" s="4"/>
      <c r="AZ457" s="4"/>
    </row>
    <row r="458" spans="1:52" s="1" customFormat="1" ht="52.2" hidden="1" customHeight="1" x14ac:dyDescent="0.2">
      <c r="A458"/>
      <c r="B458" s="427"/>
      <c r="C458" s="250" t="s">
        <v>86</v>
      </c>
      <c r="D458" s="23"/>
      <c r="E458" s="251" t="s">
        <v>795</v>
      </c>
      <c r="F458" s="23"/>
      <c r="G458" s="23"/>
      <c r="H458" s="230"/>
      <c r="I458" s="420"/>
      <c r="J458" s="405"/>
      <c r="K458" s="406"/>
      <c r="L458" s="405"/>
      <c r="M458" s="406"/>
      <c r="N458" s="405"/>
      <c r="O458" s="406"/>
      <c r="P458" s="405"/>
      <c r="Q458" s="406"/>
      <c r="R458" s="405"/>
      <c r="S458" s="406"/>
      <c r="T458" s="405"/>
      <c r="U458" s="406"/>
      <c r="V458" s="570"/>
      <c r="W458" s="571"/>
      <c r="X458" s="570"/>
      <c r="Y458" s="571"/>
      <c r="Z458" s="570"/>
      <c r="AA458" s="571"/>
      <c r="AB458" s="405"/>
      <c r="AC458" s="406"/>
      <c r="AD458" s="405"/>
      <c r="AE458" s="406"/>
      <c r="AF458" s="405"/>
      <c r="AG458" s="406"/>
      <c r="AH458" s="405"/>
      <c r="AI458" s="406"/>
      <c r="AJ458" s="405"/>
      <c r="AK458" s="406"/>
      <c r="AL458" s="405"/>
      <c r="AM458" s="406"/>
      <c r="AN458" s="405"/>
      <c r="AO458" s="406"/>
      <c r="AP458" s="405"/>
      <c r="AQ458" s="406"/>
      <c r="AR458" s="405"/>
      <c r="AS458" s="406"/>
      <c r="AT458" s="405"/>
      <c r="AU458" s="406"/>
      <c r="AV458" s="476"/>
    </row>
    <row r="459" spans="1:52" s="8" customFormat="1" ht="52.2" hidden="1" customHeight="1" x14ac:dyDescent="0.2">
      <c r="A459"/>
      <c r="B459" s="428"/>
      <c r="C459" s="250" t="s">
        <v>88</v>
      </c>
      <c r="D459" s="253" t="s">
        <v>5</v>
      </c>
      <c r="E459" s="254" t="s">
        <v>790</v>
      </c>
      <c r="F459" s="63"/>
      <c r="G459" s="255">
        <v>1</v>
      </c>
      <c r="H459" s="256"/>
      <c r="I459" s="429"/>
      <c r="J459" s="407"/>
      <c r="K459" s="408"/>
      <c r="L459" s="407"/>
      <c r="M459" s="408"/>
      <c r="N459" s="407"/>
      <c r="O459" s="408"/>
      <c r="P459" s="407"/>
      <c r="Q459" s="408"/>
      <c r="R459" s="407"/>
      <c r="S459" s="408"/>
      <c r="T459" s="407"/>
      <c r="U459" s="408"/>
      <c r="V459" s="572"/>
      <c r="W459" s="573"/>
      <c r="X459" s="572"/>
      <c r="Y459" s="573"/>
      <c r="Z459" s="572"/>
      <c r="AA459" s="573"/>
      <c r="AB459" s="407"/>
      <c r="AC459" s="408"/>
      <c r="AD459" s="407"/>
      <c r="AE459" s="408"/>
      <c r="AF459" s="407"/>
      <c r="AG459" s="408"/>
      <c r="AH459" s="407"/>
      <c r="AI459" s="408"/>
      <c r="AJ459" s="407"/>
      <c r="AK459" s="408"/>
      <c r="AL459" s="407"/>
      <c r="AM459" s="408"/>
      <c r="AN459" s="407"/>
      <c r="AO459" s="408"/>
      <c r="AP459" s="407"/>
      <c r="AQ459" s="408"/>
      <c r="AR459" s="407"/>
      <c r="AS459" s="408"/>
      <c r="AT459" s="407"/>
      <c r="AU459" s="408"/>
      <c r="AV459" s="477"/>
    </row>
    <row r="460" spans="1:52" s="7" customFormat="1" ht="52.2" hidden="1" customHeight="1" x14ac:dyDescent="0.2">
      <c r="A460"/>
      <c r="B460" s="425" t="s">
        <v>796</v>
      </c>
      <c r="C460" s="192" t="s">
        <v>80</v>
      </c>
      <c r="D460" s="193" t="s">
        <v>797</v>
      </c>
      <c r="E460" s="194" t="s">
        <v>798</v>
      </c>
      <c r="F460" s="195" t="s">
        <v>787</v>
      </c>
      <c r="G460" s="196">
        <v>1</v>
      </c>
      <c r="H460" s="197">
        <v>1750</v>
      </c>
      <c r="I460" s="426">
        <f>ROUND(H460*G460,2)</f>
        <v>1750</v>
      </c>
      <c r="J460" s="409"/>
      <c r="K460" s="410">
        <f>ROUND(J460*$H460,2)</f>
        <v>0</v>
      </c>
      <c r="L460" s="409"/>
      <c r="M460" s="410">
        <f>ROUND(L460*$H460,2)</f>
        <v>0</v>
      </c>
      <c r="N460" s="409"/>
      <c r="O460" s="410">
        <f>ROUND(N460*$H460,2)</f>
        <v>0</v>
      </c>
      <c r="P460" s="409"/>
      <c r="Q460" s="410">
        <f>ROUND(P460*$H460,2)</f>
        <v>0</v>
      </c>
      <c r="R460" s="409"/>
      <c r="S460" s="410">
        <f>ROUND(R460*$H460,2)</f>
        <v>0</v>
      </c>
      <c r="T460" s="409"/>
      <c r="U460" s="410">
        <f>ROUND(T460*$H460,2)</f>
        <v>0</v>
      </c>
      <c r="V460" s="574"/>
      <c r="W460" s="575">
        <f>ROUND(V460*$H460,2)</f>
        <v>0</v>
      </c>
      <c r="X460" s="574"/>
      <c r="Y460" s="575">
        <f>ROUND(X460*$H460,2)</f>
        <v>0</v>
      </c>
      <c r="Z460" s="574"/>
      <c r="AA460" s="575">
        <f>ROUND(Z460*$H460,2)</f>
        <v>0</v>
      </c>
      <c r="AB460" s="409"/>
      <c r="AC460" s="410">
        <f>ROUND(AB460*$H460,2)</f>
        <v>0</v>
      </c>
      <c r="AD460" s="409"/>
      <c r="AE460" s="410">
        <f>ROUND(AD460*$H460,2)</f>
        <v>0</v>
      </c>
      <c r="AF460" s="409"/>
      <c r="AG460" s="410">
        <f>ROUND(AF460*$H460,2)</f>
        <v>0</v>
      </c>
      <c r="AH460" s="409"/>
      <c r="AI460" s="410">
        <f>ROUND(AH460*$H460,2)</f>
        <v>0</v>
      </c>
      <c r="AJ460" s="409"/>
      <c r="AK460" s="410">
        <f>ROUND(AJ460*$H460,2)</f>
        <v>0</v>
      </c>
      <c r="AL460" s="409"/>
      <c r="AM460" s="410">
        <f>ROUND(AL460*$H460,2)</f>
        <v>0</v>
      </c>
      <c r="AN460" s="409"/>
      <c r="AO460" s="410">
        <f>ROUND(AN460*$H460,2)</f>
        <v>0</v>
      </c>
      <c r="AP460" s="409"/>
      <c r="AQ460" s="410">
        <f>ROUND(AP460*$H460,2)</f>
        <v>0</v>
      </c>
      <c r="AR460" s="409">
        <f>SUM(J460,L460,N460,P460,R460,T460,V460,X460,Z460,AB460,AD460,AF460,AH460,AJ460,AL460,AN460,AP460)</f>
        <v>0</v>
      </c>
      <c r="AS460" s="410">
        <f>AR460*$H460</f>
        <v>0</v>
      </c>
      <c r="AT460" s="409">
        <f>$G460-AR460</f>
        <v>1</v>
      </c>
      <c r="AU460" s="410">
        <f>AT460*$H460</f>
        <v>1750</v>
      </c>
      <c r="AV460" s="478">
        <f>AU460/I460</f>
        <v>1</v>
      </c>
    </row>
    <row r="461" spans="1:52" s="1" customFormat="1" ht="52.2" hidden="1" customHeight="1" x14ac:dyDescent="0.2">
      <c r="A461"/>
      <c r="B461" s="427"/>
      <c r="C461" s="250" t="s">
        <v>86</v>
      </c>
      <c r="D461" s="23"/>
      <c r="E461" s="251" t="s">
        <v>800</v>
      </c>
      <c r="F461" s="23"/>
      <c r="G461" s="23"/>
      <c r="H461" s="230"/>
      <c r="I461" s="420"/>
      <c r="J461" s="405"/>
      <c r="K461" s="406"/>
      <c r="L461" s="405"/>
      <c r="M461" s="406"/>
      <c r="N461" s="405"/>
      <c r="O461" s="406"/>
      <c r="P461" s="405"/>
      <c r="Q461" s="406"/>
      <c r="R461" s="405"/>
      <c r="S461" s="406"/>
      <c r="T461" s="405"/>
      <c r="U461" s="406"/>
      <c r="V461" s="570"/>
      <c r="W461" s="571"/>
      <c r="X461" s="570"/>
      <c r="Y461" s="571"/>
      <c r="Z461" s="570"/>
      <c r="AA461" s="571"/>
      <c r="AB461" s="405"/>
      <c r="AC461" s="406"/>
      <c r="AD461" s="405"/>
      <c r="AE461" s="406"/>
      <c r="AF461" s="405"/>
      <c r="AG461" s="406"/>
      <c r="AH461" s="405"/>
      <c r="AI461" s="406"/>
      <c r="AJ461" s="405"/>
      <c r="AK461" s="406"/>
      <c r="AL461" s="405"/>
      <c r="AM461" s="406"/>
      <c r="AN461" s="405"/>
      <c r="AO461" s="406"/>
      <c r="AP461" s="405"/>
      <c r="AQ461" s="406"/>
      <c r="AR461" s="405"/>
      <c r="AS461" s="406"/>
      <c r="AT461" s="405"/>
      <c r="AU461" s="406"/>
      <c r="AV461" s="476"/>
      <c r="AW461" s="4"/>
      <c r="AX461" s="4"/>
      <c r="AY461" s="4"/>
      <c r="AZ461" s="4"/>
    </row>
    <row r="462" spans="1:52" s="7" customFormat="1" ht="52.2" hidden="1" customHeight="1" x14ac:dyDescent="0.2">
      <c r="A462"/>
      <c r="B462" s="428"/>
      <c r="C462" s="250" t="s">
        <v>88</v>
      </c>
      <c r="D462" s="253" t="s">
        <v>5</v>
      </c>
      <c r="E462" s="254" t="s">
        <v>790</v>
      </c>
      <c r="F462" s="63"/>
      <c r="G462" s="255">
        <v>1</v>
      </c>
      <c r="H462" s="256"/>
      <c r="I462" s="429"/>
      <c r="J462" s="407"/>
      <c r="K462" s="408"/>
      <c r="L462" s="407"/>
      <c r="M462" s="408"/>
      <c r="N462" s="407"/>
      <c r="O462" s="408"/>
      <c r="P462" s="407"/>
      <c r="Q462" s="408"/>
      <c r="R462" s="407"/>
      <c r="S462" s="408"/>
      <c r="T462" s="407"/>
      <c r="U462" s="408"/>
      <c r="V462" s="572"/>
      <c r="W462" s="573"/>
      <c r="X462" s="572"/>
      <c r="Y462" s="573"/>
      <c r="Z462" s="572"/>
      <c r="AA462" s="573"/>
      <c r="AB462" s="407"/>
      <c r="AC462" s="408"/>
      <c r="AD462" s="407"/>
      <c r="AE462" s="408"/>
      <c r="AF462" s="407"/>
      <c r="AG462" s="408"/>
      <c r="AH462" s="407"/>
      <c r="AI462" s="408"/>
      <c r="AJ462" s="407"/>
      <c r="AK462" s="408"/>
      <c r="AL462" s="407"/>
      <c r="AM462" s="408"/>
      <c r="AN462" s="407"/>
      <c r="AO462" s="408"/>
      <c r="AP462" s="407"/>
      <c r="AQ462" s="408"/>
      <c r="AR462" s="407"/>
      <c r="AS462" s="408"/>
      <c r="AT462" s="407"/>
      <c r="AU462" s="408"/>
      <c r="AV462" s="477"/>
    </row>
    <row r="463" spans="1:52" s="7" customFormat="1" ht="52.2" hidden="1" customHeight="1" x14ac:dyDescent="0.2">
      <c r="A463"/>
      <c r="B463" s="425" t="s">
        <v>801</v>
      </c>
      <c r="C463" s="192" t="s">
        <v>80</v>
      </c>
      <c r="D463" s="193" t="s">
        <v>802</v>
      </c>
      <c r="E463" s="194" t="s">
        <v>803</v>
      </c>
      <c r="F463" s="195" t="s">
        <v>193</v>
      </c>
      <c r="G463" s="196">
        <v>0.04</v>
      </c>
      <c r="H463" s="197">
        <v>520.5</v>
      </c>
      <c r="I463" s="426">
        <f>ROUND(H463*G463,2)</f>
        <v>20.82</v>
      </c>
      <c r="J463" s="409"/>
      <c r="K463" s="410">
        <f>ROUND(J463*$H463,2)</f>
        <v>0</v>
      </c>
      <c r="L463" s="409"/>
      <c r="M463" s="410">
        <f>ROUND(L463*$H463,2)</f>
        <v>0</v>
      </c>
      <c r="N463" s="409"/>
      <c r="O463" s="410">
        <f>ROUND(N463*$H463,2)</f>
        <v>0</v>
      </c>
      <c r="P463" s="409"/>
      <c r="Q463" s="410">
        <f>ROUND(P463*$H463,2)</f>
        <v>0</v>
      </c>
      <c r="R463" s="409"/>
      <c r="S463" s="410">
        <f>ROUND(R463*$H463,2)</f>
        <v>0</v>
      </c>
      <c r="T463" s="409"/>
      <c r="U463" s="410">
        <f>ROUND(T463*$H463,2)</f>
        <v>0</v>
      </c>
      <c r="V463" s="574"/>
      <c r="W463" s="575">
        <f>ROUND(V463*$H463,2)</f>
        <v>0</v>
      </c>
      <c r="X463" s="574"/>
      <c r="Y463" s="575">
        <f>ROUND(X463*$H463,2)</f>
        <v>0</v>
      </c>
      <c r="Z463" s="574"/>
      <c r="AA463" s="575">
        <f>ROUND(Z463*$H463,2)</f>
        <v>0</v>
      </c>
      <c r="AB463" s="409"/>
      <c r="AC463" s="410">
        <f>ROUND(AB463*$H463,2)</f>
        <v>0</v>
      </c>
      <c r="AD463" s="409"/>
      <c r="AE463" s="410">
        <f>ROUND(AD463*$H463,2)</f>
        <v>0</v>
      </c>
      <c r="AF463" s="409"/>
      <c r="AG463" s="410">
        <f>ROUND(AF463*$H463,2)</f>
        <v>0</v>
      </c>
      <c r="AH463" s="409"/>
      <c r="AI463" s="410">
        <f>ROUND(AH463*$H463,2)</f>
        <v>0</v>
      </c>
      <c r="AJ463" s="409"/>
      <c r="AK463" s="410">
        <f>ROUND(AJ463*$H463,2)</f>
        <v>0</v>
      </c>
      <c r="AL463" s="409"/>
      <c r="AM463" s="410">
        <f>ROUND(AL463*$H463,2)</f>
        <v>0</v>
      </c>
      <c r="AN463" s="409"/>
      <c r="AO463" s="410">
        <f>ROUND(AN463*$H463,2)</f>
        <v>0</v>
      </c>
      <c r="AP463" s="409"/>
      <c r="AQ463" s="410">
        <f>ROUND(AP463*$H463,2)</f>
        <v>0</v>
      </c>
      <c r="AR463" s="409">
        <f>SUM(J463,L463,N463,P463,R463,T463,V463,X463,Z463,AB463,AD463,AF463,AH463,AJ463,AL463,AN463,AP463)</f>
        <v>0</v>
      </c>
      <c r="AS463" s="410">
        <f>AR463*$H463</f>
        <v>0</v>
      </c>
      <c r="AT463" s="409">
        <f>$G463-AR463</f>
        <v>0.04</v>
      </c>
      <c r="AU463" s="410">
        <f>AT463*$H463</f>
        <v>20.82</v>
      </c>
      <c r="AV463" s="478">
        <f>AU463/I463</f>
        <v>1</v>
      </c>
    </row>
    <row r="464" spans="1:52" s="9" customFormat="1" ht="52.2" hidden="1" customHeight="1" thickBot="1" x14ac:dyDescent="0.25">
      <c r="A464"/>
      <c r="B464" s="427"/>
      <c r="C464" s="250" t="s">
        <v>86</v>
      </c>
      <c r="D464" s="23"/>
      <c r="E464" s="251" t="s">
        <v>805</v>
      </c>
      <c r="F464" s="23"/>
      <c r="G464" s="23"/>
      <c r="H464" s="230"/>
      <c r="I464" s="420"/>
      <c r="J464" s="405"/>
      <c r="K464" s="406"/>
      <c r="L464" s="405"/>
      <c r="M464" s="406"/>
      <c r="N464" s="405"/>
      <c r="O464" s="406"/>
      <c r="P464" s="405"/>
      <c r="Q464" s="406"/>
      <c r="R464" s="405"/>
      <c r="S464" s="406"/>
      <c r="T464" s="405"/>
      <c r="U464" s="406"/>
      <c r="V464" s="570"/>
      <c r="W464" s="571"/>
      <c r="X464" s="570"/>
      <c r="Y464" s="571"/>
      <c r="Z464" s="570"/>
      <c r="AA464" s="571"/>
      <c r="AB464" s="405"/>
      <c r="AC464" s="406"/>
      <c r="AD464" s="405"/>
      <c r="AE464" s="406"/>
      <c r="AF464" s="405"/>
      <c r="AG464" s="406"/>
      <c r="AH464" s="405"/>
      <c r="AI464" s="406"/>
      <c r="AJ464" s="405"/>
      <c r="AK464" s="406"/>
      <c r="AL464" s="405"/>
      <c r="AM464" s="406"/>
      <c r="AN464" s="405"/>
      <c r="AO464" s="406"/>
      <c r="AP464" s="405"/>
      <c r="AQ464" s="406"/>
      <c r="AR464" s="405"/>
      <c r="AS464" s="406"/>
      <c r="AT464" s="405"/>
      <c r="AU464" s="406"/>
      <c r="AV464" s="476"/>
    </row>
    <row r="465" spans="1:52" s="7" customFormat="1" ht="52.2" hidden="1" customHeight="1" thickBot="1" x14ac:dyDescent="0.25">
      <c r="A465"/>
      <c r="B465" s="407"/>
      <c r="C465" s="221"/>
      <c r="D465" s="221"/>
      <c r="E465" s="221"/>
      <c r="F465" s="221"/>
      <c r="G465" s="221"/>
      <c r="H465" s="221"/>
      <c r="I465" s="408"/>
      <c r="J465" s="754" t="s">
        <v>2350</v>
      </c>
      <c r="K465" s="756"/>
      <c r="L465" s="754" t="s">
        <v>2350</v>
      </c>
      <c r="M465" s="756"/>
      <c r="N465" s="754" t="s">
        <v>2350</v>
      </c>
      <c r="O465" s="756"/>
      <c r="P465" s="754" t="s">
        <v>2350</v>
      </c>
      <c r="Q465" s="756"/>
      <c r="R465" s="754" t="s">
        <v>2350</v>
      </c>
      <c r="S465" s="756"/>
      <c r="T465" s="757" t="s">
        <v>2355</v>
      </c>
      <c r="U465" s="758"/>
      <c r="V465" s="759" t="s">
        <v>2356</v>
      </c>
      <c r="W465" s="760"/>
      <c r="X465" s="759" t="s">
        <v>2357</v>
      </c>
      <c r="Y465" s="760"/>
      <c r="Z465" s="759" t="s">
        <v>2358</v>
      </c>
      <c r="AA465" s="760"/>
      <c r="AB465" s="751" t="s">
        <v>2359</v>
      </c>
      <c r="AC465" s="753"/>
      <c r="AD465" s="757" t="s">
        <v>2360</v>
      </c>
      <c r="AE465" s="758"/>
      <c r="AF465" s="757" t="s">
        <v>2361</v>
      </c>
      <c r="AG465" s="758"/>
      <c r="AH465" s="757" t="s">
        <v>2362</v>
      </c>
      <c r="AI465" s="758"/>
      <c r="AJ465" s="757" t="s">
        <v>2363</v>
      </c>
      <c r="AK465" s="758"/>
      <c r="AL465" s="757" t="s">
        <v>2364</v>
      </c>
      <c r="AM465" s="758"/>
      <c r="AN465" s="757" t="s">
        <v>2365</v>
      </c>
      <c r="AO465" s="761"/>
      <c r="AP465" s="754" t="s">
        <v>2366</v>
      </c>
      <c r="AQ465" s="753"/>
      <c r="AR465" s="751" t="s">
        <v>2367</v>
      </c>
      <c r="AS465" s="753"/>
      <c r="AT465" s="751" t="s">
        <v>2368</v>
      </c>
      <c r="AU465" s="755"/>
      <c r="AV465" s="449" t="s">
        <v>2369</v>
      </c>
    </row>
    <row r="466" spans="1:52" s="1" customFormat="1" ht="52.2" hidden="1" customHeight="1" thickBot="1" x14ac:dyDescent="0.25">
      <c r="A466"/>
      <c r="B466" s="413"/>
      <c r="C466" s="223"/>
      <c r="D466" s="223"/>
      <c r="E466" s="223"/>
      <c r="F466" s="223"/>
      <c r="G466" s="223"/>
      <c r="H466" s="223"/>
      <c r="I466" s="414"/>
      <c r="J466" s="397" t="s">
        <v>66</v>
      </c>
      <c r="K466" s="398" t="s">
        <v>2370</v>
      </c>
      <c r="L466" s="397" t="s">
        <v>66</v>
      </c>
      <c r="M466" s="398" t="s">
        <v>2370</v>
      </c>
      <c r="N466" s="397" t="s">
        <v>66</v>
      </c>
      <c r="O466" s="398" t="s">
        <v>2370</v>
      </c>
      <c r="P466" s="397" t="s">
        <v>66</v>
      </c>
      <c r="Q466" s="398" t="s">
        <v>2370</v>
      </c>
      <c r="R466" s="397" t="s">
        <v>66</v>
      </c>
      <c r="S466" s="398" t="s">
        <v>2370</v>
      </c>
      <c r="T466" s="397" t="s">
        <v>66</v>
      </c>
      <c r="U466" s="398" t="s">
        <v>2370</v>
      </c>
      <c r="V466" s="582" t="s">
        <v>66</v>
      </c>
      <c r="W466" s="583" t="s">
        <v>2370</v>
      </c>
      <c r="X466" s="582" t="s">
        <v>66</v>
      </c>
      <c r="Y466" s="583" t="s">
        <v>2370</v>
      </c>
      <c r="Z466" s="582" t="s">
        <v>66</v>
      </c>
      <c r="AA466" s="583" t="s">
        <v>2370</v>
      </c>
      <c r="AB466" s="397" t="s">
        <v>66</v>
      </c>
      <c r="AC466" s="398" t="s">
        <v>2370</v>
      </c>
      <c r="AD466" s="397" t="s">
        <v>66</v>
      </c>
      <c r="AE466" s="398" t="s">
        <v>2370</v>
      </c>
      <c r="AF466" s="397" t="s">
        <v>66</v>
      </c>
      <c r="AG466" s="398" t="s">
        <v>2370</v>
      </c>
      <c r="AH466" s="397" t="s">
        <v>66</v>
      </c>
      <c r="AI466" s="398" t="s">
        <v>2370</v>
      </c>
      <c r="AJ466" s="397" t="s">
        <v>66</v>
      </c>
      <c r="AK466" s="398" t="s">
        <v>2370</v>
      </c>
      <c r="AL466" s="397" t="s">
        <v>66</v>
      </c>
      <c r="AM466" s="398" t="s">
        <v>2370</v>
      </c>
      <c r="AN466" s="397" t="s">
        <v>66</v>
      </c>
      <c r="AO466" s="398" t="s">
        <v>2370</v>
      </c>
      <c r="AP466" s="397" t="s">
        <v>66</v>
      </c>
      <c r="AQ466" s="398" t="s">
        <v>2370</v>
      </c>
      <c r="AR466" s="397" t="s">
        <v>66</v>
      </c>
      <c r="AS466" s="398" t="s">
        <v>2370</v>
      </c>
      <c r="AT466" s="397" t="s">
        <v>66</v>
      </c>
      <c r="AU466" s="398" t="s">
        <v>2370</v>
      </c>
      <c r="AV466" s="482" t="s">
        <v>66</v>
      </c>
      <c r="AW466" s="4"/>
      <c r="AX466" s="4"/>
      <c r="AY466" s="4"/>
      <c r="AZ466" s="4"/>
    </row>
    <row r="467" spans="1:52" s="1" customFormat="1" ht="52.2" hidden="1" customHeight="1" thickBot="1" x14ac:dyDescent="0.35">
      <c r="A467"/>
      <c r="B467" s="422"/>
      <c r="C467" s="243" t="s">
        <v>26</v>
      </c>
      <c r="D467" s="247" t="s">
        <v>806</v>
      </c>
      <c r="E467" s="247" t="s">
        <v>807</v>
      </c>
      <c r="F467" s="42"/>
      <c r="G467" s="42"/>
      <c r="H467" s="245"/>
      <c r="I467" s="424">
        <f>BH1132</f>
        <v>28996.460000000003</v>
      </c>
      <c r="J467" s="401"/>
      <c r="K467" s="402">
        <f>K468+K473+K477+K479+K483+K487+K492+K497</f>
        <v>0</v>
      </c>
      <c r="L467" s="401"/>
      <c r="M467" s="402">
        <f>M468+M473+M477+M479+M483+M487+M492+M497</f>
        <v>0</v>
      </c>
      <c r="N467" s="401"/>
      <c r="O467" s="402">
        <f>O468+O473+O477+O479+O483+O487+O492+O497</f>
        <v>0</v>
      </c>
      <c r="P467" s="401"/>
      <c r="Q467" s="402">
        <f>Q468+Q473+Q477+Q479+Q483+Q487+Q492+Q497</f>
        <v>0</v>
      </c>
      <c r="R467" s="401"/>
      <c r="S467" s="402">
        <f>S468+S473+S477+S479+S483+S487+S492+S497</f>
        <v>0</v>
      </c>
      <c r="T467" s="401"/>
      <c r="U467" s="402">
        <f>U468+U473+U477+U479+U483+U487+U492+U497</f>
        <v>0</v>
      </c>
      <c r="V467" s="566"/>
      <c r="W467" s="567">
        <f>W468+W473+W477+W479+W483+W487+W492+W497</f>
        <v>0</v>
      </c>
      <c r="X467" s="566"/>
      <c r="Y467" s="567">
        <f>Y468+Y473+Y477+Y479+Y483+Y487+Y492+Y497</f>
        <v>0</v>
      </c>
      <c r="Z467" s="566"/>
      <c r="AA467" s="567">
        <f>AA468+AA473+AA477+AA479+AA483+AA487+AA492+AA497</f>
        <v>0</v>
      </c>
      <c r="AB467" s="401"/>
      <c r="AC467" s="402">
        <f>AC468+AC473+AC477+AC479+AC483+AC487+AC492+AC497</f>
        <v>0</v>
      </c>
      <c r="AD467" s="401"/>
      <c r="AE467" s="402">
        <f>AE468+AE473+AE477+AE479+AE483+AE487+AE492+AE497</f>
        <v>0</v>
      </c>
      <c r="AF467" s="401"/>
      <c r="AG467" s="402">
        <f>AG468+AG473+AG477+AG479+AG483+AG487+AG492+AG497</f>
        <v>0</v>
      </c>
      <c r="AH467" s="401"/>
      <c r="AI467" s="402">
        <f>AI468+AI473+AI477+AI479+AI483+AI487+AI492+AI497</f>
        <v>0</v>
      </c>
      <c r="AJ467" s="401"/>
      <c r="AK467" s="402">
        <f>AK468+AK473+AK477+AK479+AK483+AK487+AK492+AK497</f>
        <v>0</v>
      </c>
      <c r="AL467" s="401"/>
      <c r="AM467" s="402">
        <f>AM468+AM473+AM477+AM479+AM483+AM487+AM492+AM497</f>
        <v>0</v>
      </c>
      <c r="AN467" s="401"/>
      <c r="AO467" s="402">
        <f>AO468+AO473+AO477+AO479+AO483+AO487+AO492+AO497</f>
        <v>0</v>
      </c>
      <c r="AP467" s="401"/>
      <c r="AQ467" s="402">
        <f>AQ468+AQ473+AQ477+AQ479+AQ483+AQ487+AQ492+AQ497</f>
        <v>0</v>
      </c>
      <c r="AR467" s="401"/>
      <c r="AS467" s="402">
        <f>AS468+AS473+AS477+AS479+AS483+AS487+AS492+AS497</f>
        <v>0</v>
      </c>
      <c r="AT467" s="401"/>
      <c r="AU467" s="402">
        <f>AU468+AU473+AU477+AU479+AU483+AU487+AU492+AU497</f>
        <v>28996.451000000001</v>
      </c>
      <c r="AV467" s="475">
        <f>AU467/I467</f>
        <v>0.99999968961728425</v>
      </c>
    </row>
    <row r="468" spans="1:52" s="7" customFormat="1" ht="52.2" hidden="1" customHeight="1" x14ac:dyDescent="0.2">
      <c r="A468"/>
      <c r="B468" s="425" t="s">
        <v>808</v>
      </c>
      <c r="C468" s="192" t="s">
        <v>80</v>
      </c>
      <c r="D468" s="193" t="s">
        <v>809</v>
      </c>
      <c r="E468" s="194" t="s">
        <v>810</v>
      </c>
      <c r="F468" s="195" t="s">
        <v>811</v>
      </c>
      <c r="G468" s="196">
        <v>1</v>
      </c>
      <c r="H468" s="197">
        <v>117</v>
      </c>
      <c r="I468" s="426">
        <f>ROUND(H468*G468,2)</f>
        <v>117</v>
      </c>
      <c r="J468" s="409"/>
      <c r="K468" s="410">
        <f>ROUND(J468*$H468,2)</f>
        <v>0</v>
      </c>
      <c r="L468" s="409"/>
      <c r="M468" s="410">
        <f>ROUND(L468*$H468,2)</f>
        <v>0</v>
      </c>
      <c r="N468" s="409"/>
      <c r="O468" s="410">
        <f>ROUND(N468*$H468,2)</f>
        <v>0</v>
      </c>
      <c r="P468" s="409"/>
      <c r="Q468" s="410">
        <f>ROUND(P468*$H468,2)</f>
        <v>0</v>
      </c>
      <c r="R468" s="409"/>
      <c r="S468" s="410">
        <f>ROUND(R468*$H468,2)</f>
        <v>0</v>
      </c>
      <c r="T468" s="409"/>
      <c r="U468" s="410">
        <f>ROUND(T468*$H468,2)</f>
        <v>0</v>
      </c>
      <c r="V468" s="574"/>
      <c r="W468" s="575">
        <f>ROUND(V468*$H468,2)</f>
        <v>0</v>
      </c>
      <c r="X468" s="574"/>
      <c r="Y468" s="575">
        <f>ROUND(X468*$H468,2)</f>
        <v>0</v>
      </c>
      <c r="Z468" s="574"/>
      <c r="AA468" s="575">
        <f>ROUND(Z468*$H468,2)</f>
        <v>0</v>
      </c>
      <c r="AB468" s="409"/>
      <c r="AC468" s="410">
        <f>ROUND(AB468*$H468,2)</f>
        <v>0</v>
      </c>
      <c r="AD468" s="409"/>
      <c r="AE468" s="410">
        <f>ROUND(AD468*$H468,2)</f>
        <v>0</v>
      </c>
      <c r="AF468" s="409"/>
      <c r="AG468" s="410">
        <f>ROUND(AF468*$H468,2)</f>
        <v>0</v>
      </c>
      <c r="AH468" s="409"/>
      <c r="AI468" s="410">
        <f>ROUND(AH468*$H468,2)</f>
        <v>0</v>
      </c>
      <c r="AJ468" s="409"/>
      <c r="AK468" s="410">
        <f>ROUND(AJ468*$H468,2)</f>
        <v>0</v>
      </c>
      <c r="AL468" s="409"/>
      <c r="AM468" s="410">
        <f>ROUND(AL468*$H468,2)</f>
        <v>0</v>
      </c>
      <c r="AN468" s="409"/>
      <c r="AO468" s="410">
        <f>ROUND(AN468*$H468,2)</f>
        <v>0</v>
      </c>
      <c r="AP468" s="409"/>
      <c r="AQ468" s="410">
        <f>ROUND(AP468*$H468,2)</f>
        <v>0</v>
      </c>
      <c r="AR468" s="409">
        <f>SUM(J468,L468,N468,P468,R468,T468,V468,X468,Z468,AB468,AD468,AF468,AH468,AJ468,AL468,AN468,AP468)</f>
        <v>0</v>
      </c>
      <c r="AS468" s="410">
        <f>AR468*$H468</f>
        <v>0</v>
      </c>
      <c r="AT468" s="409">
        <f>$G468-AR468</f>
        <v>1</v>
      </c>
      <c r="AU468" s="410">
        <f>AT468*$H468</f>
        <v>117</v>
      </c>
      <c r="AV468" s="478">
        <f>AU468/I468</f>
        <v>1</v>
      </c>
    </row>
    <row r="469" spans="1:52" s="7" customFormat="1" ht="52.2" hidden="1" customHeight="1" x14ac:dyDescent="0.2">
      <c r="A469"/>
      <c r="B469" s="430"/>
      <c r="C469" s="250" t="s">
        <v>88</v>
      </c>
      <c r="D469" s="259" t="s">
        <v>5</v>
      </c>
      <c r="E469" s="260" t="s">
        <v>813</v>
      </c>
      <c r="F469" s="67"/>
      <c r="G469" s="259" t="s">
        <v>5</v>
      </c>
      <c r="H469" s="261"/>
      <c r="I469" s="431"/>
      <c r="J469" s="411"/>
      <c r="K469" s="412"/>
      <c r="L469" s="411"/>
      <c r="M469" s="412"/>
      <c r="N469" s="411"/>
      <c r="O469" s="412"/>
      <c r="P469" s="411"/>
      <c r="Q469" s="412"/>
      <c r="R469" s="411"/>
      <c r="S469" s="412"/>
      <c r="T469" s="411"/>
      <c r="U469" s="412"/>
      <c r="V469" s="576"/>
      <c r="W469" s="577"/>
      <c r="X469" s="576"/>
      <c r="Y469" s="577"/>
      <c r="Z469" s="576"/>
      <c r="AA469" s="577"/>
      <c r="AB469" s="411"/>
      <c r="AC469" s="412"/>
      <c r="AD469" s="411"/>
      <c r="AE469" s="412"/>
      <c r="AF469" s="411"/>
      <c r="AG469" s="412"/>
      <c r="AH469" s="411"/>
      <c r="AI469" s="412"/>
      <c r="AJ469" s="411"/>
      <c r="AK469" s="412"/>
      <c r="AL469" s="411"/>
      <c r="AM469" s="412"/>
      <c r="AN469" s="411"/>
      <c r="AO469" s="412"/>
      <c r="AP469" s="411"/>
      <c r="AQ469" s="412"/>
      <c r="AR469" s="411"/>
      <c r="AS469" s="412"/>
      <c r="AT469" s="411"/>
      <c r="AU469" s="412"/>
      <c r="AV469" s="479"/>
    </row>
    <row r="470" spans="1:52" s="10" customFormat="1" ht="52.2" hidden="1" customHeight="1" x14ac:dyDescent="0.2">
      <c r="A470"/>
      <c r="B470" s="428"/>
      <c r="C470" s="250" t="s">
        <v>88</v>
      </c>
      <c r="D470" s="253" t="s">
        <v>5</v>
      </c>
      <c r="E470" s="254" t="s">
        <v>814</v>
      </c>
      <c r="F470" s="63"/>
      <c r="G470" s="255">
        <v>1</v>
      </c>
      <c r="H470" s="256"/>
      <c r="I470" s="429"/>
      <c r="J470" s="407"/>
      <c r="K470" s="408"/>
      <c r="L470" s="407"/>
      <c r="M470" s="408"/>
      <c r="N470" s="407"/>
      <c r="O470" s="408"/>
      <c r="P470" s="407"/>
      <c r="Q470" s="408"/>
      <c r="R470" s="407"/>
      <c r="S470" s="408"/>
      <c r="T470" s="407"/>
      <c r="U470" s="408"/>
      <c r="V470" s="572"/>
      <c r="W470" s="573"/>
      <c r="X470" s="572"/>
      <c r="Y470" s="573"/>
      <c r="Z470" s="572"/>
      <c r="AA470" s="573"/>
      <c r="AB470" s="407"/>
      <c r="AC470" s="408"/>
      <c r="AD470" s="407"/>
      <c r="AE470" s="408"/>
      <c r="AF470" s="407"/>
      <c r="AG470" s="408"/>
      <c r="AH470" s="407"/>
      <c r="AI470" s="408"/>
      <c r="AJ470" s="407"/>
      <c r="AK470" s="408"/>
      <c r="AL470" s="407"/>
      <c r="AM470" s="408"/>
      <c r="AN470" s="407"/>
      <c r="AO470" s="408"/>
      <c r="AP470" s="407"/>
      <c r="AQ470" s="408"/>
      <c r="AR470" s="407"/>
      <c r="AS470" s="408"/>
      <c r="AT470" s="407"/>
      <c r="AU470" s="408"/>
      <c r="AV470" s="477"/>
    </row>
    <row r="471" spans="1:52" s="1" customFormat="1" ht="52.2" hidden="1" customHeight="1" x14ac:dyDescent="0.2">
      <c r="A471"/>
      <c r="B471" s="430"/>
      <c r="C471" s="250" t="s">
        <v>88</v>
      </c>
      <c r="D471" s="259" t="s">
        <v>5</v>
      </c>
      <c r="E471" s="260" t="s">
        <v>815</v>
      </c>
      <c r="F471" s="67"/>
      <c r="G471" s="259" t="s">
        <v>5</v>
      </c>
      <c r="H471" s="261"/>
      <c r="I471" s="431"/>
      <c r="J471" s="411"/>
      <c r="K471" s="412"/>
      <c r="L471" s="411"/>
      <c r="M471" s="412"/>
      <c r="N471" s="411"/>
      <c r="O471" s="412"/>
      <c r="P471" s="411"/>
      <c r="Q471" s="412"/>
      <c r="R471" s="411"/>
      <c r="S471" s="412"/>
      <c r="T471" s="411"/>
      <c r="U471" s="412"/>
      <c r="V471" s="576"/>
      <c r="W471" s="577"/>
      <c r="X471" s="576"/>
      <c r="Y471" s="577"/>
      <c r="Z471" s="576"/>
      <c r="AA471" s="577"/>
      <c r="AB471" s="411"/>
      <c r="AC471" s="412"/>
      <c r="AD471" s="411"/>
      <c r="AE471" s="412"/>
      <c r="AF471" s="411"/>
      <c r="AG471" s="412"/>
      <c r="AH471" s="411"/>
      <c r="AI471" s="412"/>
      <c r="AJ471" s="411"/>
      <c r="AK471" s="412"/>
      <c r="AL471" s="411"/>
      <c r="AM471" s="412"/>
      <c r="AN471" s="411"/>
      <c r="AO471" s="412"/>
      <c r="AP471" s="411"/>
      <c r="AQ471" s="412"/>
      <c r="AR471" s="411"/>
      <c r="AS471" s="412"/>
      <c r="AT471" s="411"/>
      <c r="AU471" s="412"/>
      <c r="AV471" s="479"/>
      <c r="AW471" s="4"/>
      <c r="AX471" s="4"/>
      <c r="AY471" s="4"/>
      <c r="AZ471" s="4"/>
    </row>
    <row r="472" spans="1:52" s="1" customFormat="1" ht="52.2" hidden="1" customHeight="1" x14ac:dyDescent="0.2">
      <c r="A472"/>
      <c r="B472" s="430"/>
      <c r="C472" s="250" t="s">
        <v>88</v>
      </c>
      <c r="D472" s="259" t="s">
        <v>5</v>
      </c>
      <c r="E472" s="260" t="s">
        <v>816</v>
      </c>
      <c r="F472" s="67"/>
      <c r="G472" s="259" t="s">
        <v>5</v>
      </c>
      <c r="H472" s="261"/>
      <c r="I472" s="431"/>
      <c r="J472" s="411"/>
      <c r="K472" s="412"/>
      <c r="L472" s="411"/>
      <c r="M472" s="412"/>
      <c r="N472" s="411"/>
      <c r="O472" s="412"/>
      <c r="P472" s="411"/>
      <c r="Q472" s="412"/>
      <c r="R472" s="411"/>
      <c r="S472" s="412"/>
      <c r="T472" s="411"/>
      <c r="U472" s="412"/>
      <c r="V472" s="576"/>
      <c r="W472" s="577"/>
      <c r="X472" s="576"/>
      <c r="Y472" s="577"/>
      <c r="Z472" s="576"/>
      <c r="AA472" s="577"/>
      <c r="AB472" s="411"/>
      <c r="AC472" s="412"/>
      <c r="AD472" s="411"/>
      <c r="AE472" s="412"/>
      <c r="AF472" s="411"/>
      <c r="AG472" s="412"/>
      <c r="AH472" s="411"/>
      <c r="AI472" s="412"/>
      <c r="AJ472" s="411"/>
      <c r="AK472" s="412"/>
      <c r="AL472" s="411"/>
      <c r="AM472" s="412"/>
      <c r="AN472" s="411"/>
      <c r="AO472" s="412"/>
      <c r="AP472" s="411"/>
      <c r="AQ472" s="412"/>
      <c r="AR472" s="411"/>
      <c r="AS472" s="412"/>
      <c r="AT472" s="411"/>
      <c r="AU472" s="412"/>
      <c r="AV472" s="479"/>
    </row>
    <row r="473" spans="1:52" s="6" customFormat="1" ht="52.2" hidden="1" customHeight="1" x14ac:dyDescent="0.2">
      <c r="A473"/>
      <c r="B473" s="425" t="s">
        <v>817</v>
      </c>
      <c r="C473" s="192" t="s">
        <v>80</v>
      </c>
      <c r="D473" s="193" t="s">
        <v>818</v>
      </c>
      <c r="E473" s="194" t="s">
        <v>819</v>
      </c>
      <c r="F473" s="195" t="s">
        <v>133</v>
      </c>
      <c r="G473" s="196">
        <v>22</v>
      </c>
      <c r="H473" s="197">
        <v>306</v>
      </c>
      <c r="I473" s="426">
        <f>ROUND(H473*G473,2)</f>
        <v>6732</v>
      </c>
      <c r="J473" s="409"/>
      <c r="K473" s="410">
        <f>ROUND(J473*$H473,2)</f>
        <v>0</v>
      </c>
      <c r="L473" s="409"/>
      <c r="M473" s="410">
        <f>ROUND(L473*$H473,2)</f>
        <v>0</v>
      </c>
      <c r="N473" s="409"/>
      <c r="O473" s="410">
        <f>ROUND(N473*$H473,2)</f>
        <v>0</v>
      </c>
      <c r="P473" s="409"/>
      <c r="Q473" s="410">
        <f>ROUND(P473*$H473,2)</f>
        <v>0</v>
      </c>
      <c r="R473" s="409"/>
      <c r="S473" s="410">
        <f>ROUND(R473*$H473,2)</f>
        <v>0</v>
      </c>
      <c r="T473" s="409"/>
      <c r="U473" s="410">
        <f>ROUND(T473*$H473,2)</f>
        <v>0</v>
      </c>
      <c r="V473" s="574"/>
      <c r="W473" s="575">
        <f>ROUND(V473*$H473,2)</f>
        <v>0</v>
      </c>
      <c r="X473" s="574"/>
      <c r="Y473" s="575">
        <f>ROUND(X473*$H473,2)</f>
        <v>0</v>
      </c>
      <c r="Z473" s="574"/>
      <c r="AA473" s="575">
        <f>ROUND(Z473*$H473,2)</f>
        <v>0</v>
      </c>
      <c r="AB473" s="409"/>
      <c r="AC473" s="410">
        <f>ROUND(AB473*$H473,2)</f>
        <v>0</v>
      </c>
      <c r="AD473" s="409"/>
      <c r="AE473" s="410">
        <f>ROUND(AD473*$H473,2)</f>
        <v>0</v>
      </c>
      <c r="AF473" s="409"/>
      <c r="AG473" s="410">
        <f>ROUND(AF473*$H473,2)</f>
        <v>0</v>
      </c>
      <c r="AH473" s="409"/>
      <c r="AI473" s="410">
        <f>ROUND(AH473*$H473,2)</f>
        <v>0</v>
      </c>
      <c r="AJ473" s="409"/>
      <c r="AK473" s="410">
        <f>ROUND(AJ473*$H473,2)</f>
        <v>0</v>
      </c>
      <c r="AL473" s="409"/>
      <c r="AM473" s="410">
        <f>ROUND(AL473*$H473,2)</f>
        <v>0</v>
      </c>
      <c r="AN473" s="409"/>
      <c r="AO473" s="410">
        <f>ROUND(AN473*$H473,2)</f>
        <v>0</v>
      </c>
      <c r="AP473" s="409"/>
      <c r="AQ473" s="410">
        <f>ROUND(AP473*$H473,2)</f>
        <v>0</v>
      </c>
      <c r="AR473" s="409">
        <f>SUM(J473,L473,N473,P473,R473,T473,V473,X473,Z473,AB473,AD473,AF473,AH473,AJ473,AL473,AN473,AP473)</f>
        <v>0</v>
      </c>
      <c r="AS473" s="410">
        <f>AR473*$H473</f>
        <v>0</v>
      </c>
      <c r="AT473" s="409">
        <f>$G473-AR473</f>
        <v>22</v>
      </c>
      <c r="AU473" s="410">
        <f>AT473*$H473</f>
        <v>6732</v>
      </c>
      <c r="AV473" s="478">
        <f>AU473/I473</f>
        <v>1</v>
      </c>
    </row>
    <row r="474" spans="1:52" s="1" customFormat="1" ht="52.2" hidden="1" customHeight="1" x14ac:dyDescent="0.2">
      <c r="A474"/>
      <c r="B474" s="427"/>
      <c r="C474" s="250" t="s">
        <v>86</v>
      </c>
      <c r="D474" s="23"/>
      <c r="E474" s="251" t="s">
        <v>821</v>
      </c>
      <c r="F474" s="23"/>
      <c r="G474" s="23"/>
      <c r="H474" s="230"/>
      <c r="I474" s="420"/>
      <c r="J474" s="405"/>
      <c r="K474" s="406"/>
      <c r="L474" s="405"/>
      <c r="M474" s="406"/>
      <c r="N474" s="405"/>
      <c r="O474" s="406"/>
      <c r="P474" s="405"/>
      <c r="Q474" s="406"/>
      <c r="R474" s="405"/>
      <c r="S474" s="406"/>
      <c r="T474" s="405"/>
      <c r="U474" s="406"/>
      <c r="V474" s="570"/>
      <c r="W474" s="571"/>
      <c r="X474" s="570"/>
      <c r="Y474" s="571"/>
      <c r="Z474" s="570"/>
      <c r="AA474" s="571"/>
      <c r="AB474" s="405"/>
      <c r="AC474" s="406"/>
      <c r="AD474" s="405"/>
      <c r="AE474" s="406"/>
      <c r="AF474" s="405"/>
      <c r="AG474" s="406"/>
      <c r="AH474" s="405"/>
      <c r="AI474" s="406"/>
      <c r="AJ474" s="405"/>
      <c r="AK474" s="406"/>
      <c r="AL474" s="405"/>
      <c r="AM474" s="406"/>
      <c r="AN474" s="405"/>
      <c r="AO474" s="406"/>
      <c r="AP474" s="405"/>
      <c r="AQ474" s="406"/>
      <c r="AR474" s="405"/>
      <c r="AS474" s="406"/>
      <c r="AT474" s="405"/>
      <c r="AU474" s="406"/>
      <c r="AV474" s="476"/>
      <c r="AW474" s="4"/>
      <c r="AX474" s="4"/>
      <c r="AY474" s="4"/>
      <c r="AZ474" s="4"/>
    </row>
    <row r="475" spans="1:52" s="8" customFormat="1" ht="52.2" hidden="1" customHeight="1" x14ac:dyDescent="0.2">
      <c r="A475"/>
      <c r="B475" s="430"/>
      <c r="C475" s="250" t="s">
        <v>88</v>
      </c>
      <c r="D475" s="259" t="s">
        <v>5</v>
      </c>
      <c r="E475" s="260" t="s">
        <v>822</v>
      </c>
      <c r="F475" s="67"/>
      <c r="G475" s="259" t="s">
        <v>5</v>
      </c>
      <c r="H475" s="261"/>
      <c r="I475" s="431"/>
      <c r="J475" s="411"/>
      <c r="K475" s="412"/>
      <c r="L475" s="411"/>
      <c r="M475" s="412"/>
      <c r="N475" s="411"/>
      <c r="O475" s="412"/>
      <c r="P475" s="411"/>
      <c r="Q475" s="412"/>
      <c r="R475" s="411"/>
      <c r="S475" s="412"/>
      <c r="T475" s="411"/>
      <c r="U475" s="412"/>
      <c r="V475" s="576"/>
      <c r="W475" s="577"/>
      <c r="X475" s="576"/>
      <c r="Y475" s="577"/>
      <c r="Z475" s="576"/>
      <c r="AA475" s="577"/>
      <c r="AB475" s="411"/>
      <c r="AC475" s="412"/>
      <c r="AD475" s="411"/>
      <c r="AE475" s="412"/>
      <c r="AF475" s="411"/>
      <c r="AG475" s="412"/>
      <c r="AH475" s="411"/>
      <c r="AI475" s="412"/>
      <c r="AJ475" s="411"/>
      <c r="AK475" s="412"/>
      <c r="AL475" s="411"/>
      <c r="AM475" s="412"/>
      <c r="AN475" s="411"/>
      <c r="AO475" s="412"/>
      <c r="AP475" s="411"/>
      <c r="AQ475" s="412"/>
      <c r="AR475" s="411"/>
      <c r="AS475" s="412"/>
      <c r="AT475" s="411"/>
      <c r="AU475" s="412"/>
      <c r="AV475" s="479"/>
    </row>
    <row r="476" spans="1:52" s="7" customFormat="1" ht="52.2" hidden="1" customHeight="1" x14ac:dyDescent="0.2">
      <c r="A476"/>
      <c r="B476" s="428"/>
      <c r="C476" s="250" t="s">
        <v>88</v>
      </c>
      <c r="D476" s="253" t="s">
        <v>5</v>
      </c>
      <c r="E476" s="254" t="s">
        <v>225</v>
      </c>
      <c r="F476" s="63"/>
      <c r="G476" s="255">
        <v>22</v>
      </c>
      <c r="H476" s="256"/>
      <c r="I476" s="429"/>
      <c r="J476" s="407"/>
      <c r="K476" s="408"/>
      <c r="L476" s="407"/>
      <c r="M476" s="408"/>
      <c r="N476" s="407"/>
      <c r="O476" s="408"/>
      <c r="P476" s="407"/>
      <c r="Q476" s="408"/>
      <c r="R476" s="407"/>
      <c r="S476" s="408"/>
      <c r="T476" s="407"/>
      <c r="U476" s="408"/>
      <c r="V476" s="572"/>
      <c r="W476" s="573"/>
      <c r="X476" s="572"/>
      <c r="Y476" s="573"/>
      <c r="Z476" s="572"/>
      <c r="AA476" s="573"/>
      <c r="AB476" s="407"/>
      <c r="AC476" s="408"/>
      <c r="AD476" s="407"/>
      <c r="AE476" s="408"/>
      <c r="AF476" s="407"/>
      <c r="AG476" s="408"/>
      <c r="AH476" s="407"/>
      <c r="AI476" s="408"/>
      <c r="AJ476" s="407"/>
      <c r="AK476" s="408"/>
      <c r="AL476" s="407"/>
      <c r="AM476" s="408"/>
      <c r="AN476" s="407"/>
      <c r="AO476" s="408"/>
      <c r="AP476" s="407"/>
      <c r="AQ476" s="408"/>
      <c r="AR476" s="407"/>
      <c r="AS476" s="408"/>
      <c r="AT476" s="407"/>
      <c r="AU476" s="408"/>
      <c r="AV476" s="477"/>
    </row>
    <row r="477" spans="1:52" s="1" customFormat="1" ht="52.2" hidden="1" customHeight="1" x14ac:dyDescent="0.2">
      <c r="A477"/>
      <c r="B477" s="437" t="s">
        <v>823</v>
      </c>
      <c r="C477" s="198" t="s">
        <v>231</v>
      </c>
      <c r="D477" s="199" t="s">
        <v>824</v>
      </c>
      <c r="E477" s="200" t="s">
        <v>825</v>
      </c>
      <c r="F477" s="201" t="s">
        <v>133</v>
      </c>
      <c r="G477" s="202">
        <v>24.2</v>
      </c>
      <c r="H477" s="203">
        <v>241</v>
      </c>
      <c r="I477" s="438">
        <f>ROUND(H477*G477,2)</f>
        <v>5832.2</v>
      </c>
      <c r="J477" s="409"/>
      <c r="K477" s="410">
        <f>ROUND(J477*$H477,2)</f>
        <v>0</v>
      </c>
      <c r="L477" s="409"/>
      <c r="M477" s="410">
        <f>ROUND(L477*$H477,2)</f>
        <v>0</v>
      </c>
      <c r="N477" s="409"/>
      <c r="O477" s="410">
        <f>ROUND(N477*$H477,2)</f>
        <v>0</v>
      </c>
      <c r="P477" s="409"/>
      <c r="Q477" s="410">
        <f>ROUND(P477*$H477,2)</f>
        <v>0</v>
      </c>
      <c r="R477" s="409"/>
      <c r="S477" s="410">
        <f>ROUND(R477*$H477,2)</f>
        <v>0</v>
      </c>
      <c r="T477" s="409"/>
      <c r="U477" s="410">
        <f>ROUND(T477*$H477,2)</f>
        <v>0</v>
      </c>
      <c r="V477" s="574"/>
      <c r="W477" s="575">
        <f>ROUND(V477*$H477,2)</f>
        <v>0</v>
      </c>
      <c r="X477" s="574"/>
      <c r="Y477" s="575">
        <f>ROUND(X477*$H477,2)</f>
        <v>0</v>
      </c>
      <c r="Z477" s="574"/>
      <c r="AA477" s="575">
        <f>ROUND(Z477*$H477,2)</f>
        <v>0</v>
      </c>
      <c r="AB477" s="409"/>
      <c r="AC477" s="410">
        <f>ROUND(AB477*$H477,2)</f>
        <v>0</v>
      </c>
      <c r="AD477" s="409"/>
      <c r="AE477" s="410">
        <f>ROUND(AD477*$H477,2)</f>
        <v>0</v>
      </c>
      <c r="AF477" s="409"/>
      <c r="AG477" s="410">
        <f>ROUND(AF477*$H477,2)</f>
        <v>0</v>
      </c>
      <c r="AH477" s="409"/>
      <c r="AI477" s="410">
        <f>ROUND(AH477*$H477,2)</f>
        <v>0</v>
      </c>
      <c r="AJ477" s="409"/>
      <c r="AK477" s="410">
        <f>ROUND(AJ477*$H477,2)</f>
        <v>0</v>
      </c>
      <c r="AL477" s="409"/>
      <c r="AM477" s="410">
        <f>ROUND(AL477*$H477,2)</f>
        <v>0</v>
      </c>
      <c r="AN477" s="409"/>
      <c r="AO477" s="410">
        <f>ROUND(AN477*$H477,2)</f>
        <v>0</v>
      </c>
      <c r="AP477" s="409"/>
      <c r="AQ477" s="410">
        <f>ROUND(AP477*$H477,2)</f>
        <v>0</v>
      </c>
      <c r="AR477" s="409">
        <f>SUM(J477,L477,N477,P477,R477,T477,V477,X477,Z477,AB477,AD477,AF477,AH477,AJ477,AL477,AN477,AP477)</f>
        <v>0</v>
      </c>
      <c r="AS477" s="410">
        <f>AR477*$H477</f>
        <v>0</v>
      </c>
      <c r="AT477" s="409">
        <f>$G477-AR477</f>
        <v>24.2</v>
      </c>
      <c r="AU477" s="410">
        <f>AT477*$H477</f>
        <v>5832.2</v>
      </c>
      <c r="AV477" s="478">
        <f>AU477/I477</f>
        <v>1</v>
      </c>
      <c r="AW477" s="4"/>
      <c r="AX477" s="4"/>
      <c r="AY477" s="4"/>
      <c r="AZ477" s="4"/>
    </row>
    <row r="478" spans="1:52" s="1" customFormat="1" ht="52.2" hidden="1" customHeight="1" x14ac:dyDescent="0.2">
      <c r="A478"/>
      <c r="B478" s="428"/>
      <c r="C478" s="250" t="s">
        <v>88</v>
      </c>
      <c r="D478" s="253" t="s">
        <v>5</v>
      </c>
      <c r="E478" s="254" t="s">
        <v>827</v>
      </c>
      <c r="F478" s="63"/>
      <c r="G478" s="255">
        <v>24.2</v>
      </c>
      <c r="H478" s="256"/>
      <c r="I478" s="429"/>
      <c r="J478" s="407"/>
      <c r="K478" s="408"/>
      <c r="L478" s="407"/>
      <c r="M478" s="408"/>
      <c r="N478" s="407"/>
      <c r="O478" s="408"/>
      <c r="P478" s="407"/>
      <c r="Q478" s="408"/>
      <c r="R478" s="407"/>
      <c r="S478" s="408"/>
      <c r="T478" s="407"/>
      <c r="U478" s="408"/>
      <c r="V478" s="572"/>
      <c r="W478" s="573"/>
      <c r="X478" s="572"/>
      <c r="Y478" s="573"/>
      <c r="Z478" s="572"/>
      <c r="AA478" s="573"/>
      <c r="AB478" s="407"/>
      <c r="AC478" s="408"/>
      <c r="AD478" s="407"/>
      <c r="AE478" s="408"/>
      <c r="AF478" s="407"/>
      <c r="AG478" s="408"/>
      <c r="AH478" s="407"/>
      <c r="AI478" s="408"/>
      <c r="AJ478" s="407"/>
      <c r="AK478" s="408"/>
      <c r="AL478" s="407"/>
      <c r="AM478" s="408"/>
      <c r="AN478" s="407"/>
      <c r="AO478" s="408"/>
      <c r="AP478" s="407"/>
      <c r="AQ478" s="408"/>
      <c r="AR478" s="407"/>
      <c r="AS478" s="408"/>
      <c r="AT478" s="407"/>
      <c r="AU478" s="408"/>
      <c r="AV478" s="477"/>
    </row>
    <row r="479" spans="1:52" s="7" customFormat="1" ht="52.2" hidden="1" customHeight="1" x14ac:dyDescent="0.2">
      <c r="A479"/>
      <c r="B479" s="425" t="s">
        <v>828</v>
      </c>
      <c r="C479" s="192" t="s">
        <v>80</v>
      </c>
      <c r="D479" s="193" t="s">
        <v>829</v>
      </c>
      <c r="E479" s="194" t="s">
        <v>830</v>
      </c>
      <c r="F479" s="195" t="s">
        <v>133</v>
      </c>
      <c r="G479" s="196">
        <v>107</v>
      </c>
      <c r="H479" s="197">
        <v>20.399999999999999</v>
      </c>
      <c r="I479" s="426">
        <f>ROUND(H479*G479,2)</f>
        <v>2182.8000000000002</v>
      </c>
      <c r="J479" s="409"/>
      <c r="K479" s="410">
        <f>ROUND(J479*$H479,2)</f>
        <v>0</v>
      </c>
      <c r="L479" s="409"/>
      <c r="M479" s="410">
        <f>ROUND(L479*$H479,2)</f>
        <v>0</v>
      </c>
      <c r="N479" s="409"/>
      <c r="O479" s="410">
        <f>ROUND(N479*$H479,2)</f>
        <v>0</v>
      </c>
      <c r="P479" s="409"/>
      <c r="Q479" s="410">
        <f>ROUND(P479*$H479,2)</f>
        <v>0</v>
      </c>
      <c r="R479" s="409"/>
      <c r="S479" s="410">
        <f>ROUND(R479*$H479,2)</f>
        <v>0</v>
      </c>
      <c r="T479" s="409"/>
      <c r="U479" s="410">
        <f>ROUND(T479*$H479,2)</f>
        <v>0</v>
      </c>
      <c r="V479" s="574"/>
      <c r="W479" s="575">
        <f>ROUND(V479*$H479,2)</f>
        <v>0</v>
      </c>
      <c r="X479" s="574"/>
      <c r="Y479" s="575">
        <f>ROUND(X479*$H479,2)</f>
        <v>0</v>
      </c>
      <c r="Z479" s="574"/>
      <c r="AA479" s="575">
        <f>ROUND(Z479*$H479,2)</f>
        <v>0</v>
      </c>
      <c r="AB479" s="409"/>
      <c r="AC479" s="410">
        <f>ROUND(AB479*$H479,2)</f>
        <v>0</v>
      </c>
      <c r="AD479" s="409"/>
      <c r="AE479" s="410">
        <f>ROUND(AD479*$H479,2)</f>
        <v>0</v>
      </c>
      <c r="AF479" s="409"/>
      <c r="AG479" s="410">
        <f>ROUND(AF479*$H479,2)</f>
        <v>0</v>
      </c>
      <c r="AH479" s="409"/>
      <c r="AI479" s="410">
        <f>ROUND(AH479*$H479,2)</f>
        <v>0</v>
      </c>
      <c r="AJ479" s="409"/>
      <c r="AK479" s="410">
        <f>ROUND(AJ479*$H479,2)</f>
        <v>0</v>
      </c>
      <c r="AL479" s="409"/>
      <c r="AM479" s="410">
        <f>ROUND(AL479*$H479,2)</f>
        <v>0</v>
      </c>
      <c r="AN479" s="409"/>
      <c r="AO479" s="410">
        <f>ROUND(AN479*$H479,2)</f>
        <v>0</v>
      </c>
      <c r="AP479" s="409"/>
      <c r="AQ479" s="410">
        <f>ROUND(AP479*$H479,2)</f>
        <v>0</v>
      </c>
      <c r="AR479" s="409">
        <f>SUM(J479,L479,N479,P479,R479,T479,V479,X479,Z479,AB479,AD479,AF479,AH479,AJ479,AL479,AN479,AP479)</f>
        <v>0</v>
      </c>
      <c r="AS479" s="410">
        <f>AR479*$H479</f>
        <v>0</v>
      </c>
      <c r="AT479" s="409">
        <f>$G479-AR479</f>
        <v>107</v>
      </c>
      <c r="AU479" s="410">
        <f>AT479*$H479</f>
        <v>2182.7999999999997</v>
      </c>
      <c r="AV479" s="478">
        <f>AU479/I479</f>
        <v>0.99999999999999978</v>
      </c>
    </row>
    <row r="480" spans="1:52" s="1" customFormat="1" ht="52.2" hidden="1" customHeight="1" x14ac:dyDescent="0.2">
      <c r="A480"/>
      <c r="B480" s="427"/>
      <c r="C480" s="250" t="s">
        <v>86</v>
      </c>
      <c r="D480" s="23"/>
      <c r="E480" s="251" t="s">
        <v>821</v>
      </c>
      <c r="F480" s="23"/>
      <c r="G480" s="23"/>
      <c r="H480" s="230"/>
      <c r="I480" s="420"/>
      <c r="J480" s="405"/>
      <c r="K480" s="406"/>
      <c r="L480" s="405"/>
      <c r="M480" s="406"/>
      <c r="N480" s="405"/>
      <c r="O480" s="406"/>
      <c r="P480" s="405"/>
      <c r="Q480" s="406"/>
      <c r="R480" s="405"/>
      <c r="S480" s="406"/>
      <c r="T480" s="405"/>
      <c r="U480" s="406"/>
      <c r="V480" s="570"/>
      <c r="W480" s="571"/>
      <c r="X480" s="570"/>
      <c r="Y480" s="571"/>
      <c r="Z480" s="570"/>
      <c r="AA480" s="571"/>
      <c r="AB480" s="405"/>
      <c r="AC480" s="406"/>
      <c r="AD480" s="405"/>
      <c r="AE480" s="406"/>
      <c r="AF480" s="405"/>
      <c r="AG480" s="406"/>
      <c r="AH480" s="405"/>
      <c r="AI480" s="406"/>
      <c r="AJ480" s="405"/>
      <c r="AK480" s="406"/>
      <c r="AL480" s="405"/>
      <c r="AM480" s="406"/>
      <c r="AN480" s="405"/>
      <c r="AO480" s="406"/>
      <c r="AP480" s="405"/>
      <c r="AQ480" s="406"/>
      <c r="AR480" s="405"/>
      <c r="AS480" s="406"/>
      <c r="AT480" s="405"/>
      <c r="AU480" s="406"/>
      <c r="AV480" s="476"/>
      <c r="AW480" s="4"/>
      <c r="AX480" s="4"/>
      <c r="AY480" s="4"/>
      <c r="AZ480" s="4"/>
    </row>
    <row r="481" spans="1:52" s="1" customFormat="1" ht="52.2" hidden="1" customHeight="1" x14ac:dyDescent="0.2">
      <c r="A481"/>
      <c r="B481" s="430"/>
      <c r="C481" s="250" t="s">
        <v>88</v>
      </c>
      <c r="D481" s="259" t="s">
        <v>5</v>
      </c>
      <c r="E481" s="260" t="s">
        <v>832</v>
      </c>
      <c r="F481" s="67"/>
      <c r="G481" s="259" t="s">
        <v>5</v>
      </c>
      <c r="H481" s="261"/>
      <c r="I481" s="431"/>
      <c r="J481" s="411"/>
      <c r="K481" s="412"/>
      <c r="L481" s="411"/>
      <c r="M481" s="412"/>
      <c r="N481" s="411"/>
      <c r="O481" s="412"/>
      <c r="P481" s="411"/>
      <c r="Q481" s="412"/>
      <c r="R481" s="411"/>
      <c r="S481" s="412"/>
      <c r="T481" s="411"/>
      <c r="U481" s="412"/>
      <c r="V481" s="576"/>
      <c r="W481" s="577"/>
      <c r="X481" s="576"/>
      <c r="Y481" s="577"/>
      <c r="Z481" s="576"/>
      <c r="AA481" s="577"/>
      <c r="AB481" s="411"/>
      <c r="AC481" s="412"/>
      <c r="AD481" s="411"/>
      <c r="AE481" s="412"/>
      <c r="AF481" s="411"/>
      <c r="AG481" s="412"/>
      <c r="AH481" s="411"/>
      <c r="AI481" s="412"/>
      <c r="AJ481" s="411"/>
      <c r="AK481" s="412"/>
      <c r="AL481" s="411"/>
      <c r="AM481" s="412"/>
      <c r="AN481" s="411"/>
      <c r="AO481" s="412"/>
      <c r="AP481" s="411"/>
      <c r="AQ481" s="412"/>
      <c r="AR481" s="411"/>
      <c r="AS481" s="412"/>
      <c r="AT481" s="411"/>
      <c r="AU481" s="412"/>
      <c r="AV481" s="479"/>
    </row>
    <row r="482" spans="1:52" s="7" customFormat="1" ht="52.2" hidden="1" customHeight="1" x14ac:dyDescent="0.2">
      <c r="A482"/>
      <c r="B482" s="428"/>
      <c r="C482" s="250" t="s">
        <v>88</v>
      </c>
      <c r="D482" s="253" t="s">
        <v>5</v>
      </c>
      <c r="E482" s="254" t="s">
        <v>751</v>
      </c>
      <c r="F482" s="63"/>
      <c r="G482" s="255">
        <v>107</v>
      </c>
      <c r="H482" s="256"/>
      <c r="I482" s="429"/>
      <c r="J482" s="407"/>
      <c r="K482" s="408"/>
      <c r="L482" s="407"/>
      <c r="M482" s="408"/>
      <c r="N482" s="407"/>
      <c r="O482" s="408"/>
      <c r="P482" s="407"/>
      <c r="Q482" s="408"/>
      <c r="R482" s="407"/>
      <c r="S482" s="408"/>
      <c r="T482" s="407"/>
      <c r="U482" s="408"/>
      <c r="V482" s="572"/>
      <c r="W482" s="573"/>
      <c r="X482" s="572"/>
      <c r="Y482" s="573"/>
      <c r="Z482" s="572"/>
      <c r="AA482" s="573"/>
      <c r="AB482" s="407"/>
      <c r="AC482" s="408"/>
      <c r="AD482" s="407"/>
      <c r="AE482" s="408"/>
      <c r="AF482" s="407"/>
      <c r="AG482" s="408"/>
      <c r="AH482" s="407"/>
      <c r="AI482" s="408"/>
      <c r="AJ482" s="407"/>
      <c r="AK482" s="408"/>
      <c r="AL482" s="407"/>
      <c r="AM482" s="408"/>
      <c r="AN482" s="407"/>
      <c r="AO482" s="408"/>
      <c r="AP482" s="407"/>
      <c r="AQ482" s="408"/>
      <c r="AR482" s="407"/>
      <c r="AS482" s="408"/>
      <c r="AT482" s="407"/>
      <c r="AU482" s="408"/>
      <c r="AV482" s="477"/>
    </row>
    <row r="483" spans="1:52" s="1" customFormat="1" ht="52.2" hidden="1" customHeight="1" x14ac:dyDescent="0.2">
      <c r="A483"/>
      <c r="B483" s="425" t="s">
        <v>833</v>
      </c>
      <c r="C483" s="192" t="s">
        <v>80</v>
      </c>
      <c r="D483" s="193" t="s">
        <v>834</v>
      </c>
      <c r="E483" s="194" t="s">
        <v>835</v>
      </c>
      <c r="F483" s="195" t="s">
        <v>220</v>
      </c>
      <c r="G483" s="196">
        <v>100.68</v>
      </c>
      <c r="H483" s="197">
        <v>9</v>
      </c>
      <c r="I483" s="426">
        <f>ROUND(H483*G483,2)</f>
        <v>906.12</v>
      </c>
      <c r="J483" s="409"/>
      <c r="K483" s="410">
        <f>ROUND(J483*$H483,2)</f>
        <v>0</v>
      </c>
      <c r="L483" s="409"/>
      <c r="M483" s="410">
        <f>ROUND(L483*$H483,2)</f>
        <v>0</v>
      </c>
      <c r="N483" s="409"/>
      <c r="O483" s="410">
        <f>ROUND(N483*$H483,2)</f>
        <v>0</v>
      </c>
      <c r="P483" s="409"/>
      <c r="Q483" s="410">
        <f>ROUND(P483*$H483,2)</f>
        <v>0</v>
      </c>
      <c r="R483" s="409"/>
      <c r="S483" s="410">
        <f>ROUND(R483*$H483,2)</f>
        <v>0</v>
      </c>
      <c r="T483" s="409"/>
      <c r="U483" s="410">
        <f>ROUND(T483*$H483,2)</f>
        <v>0</v>
      </c>
      <c r="V483" s="574"/>
      <c r="W483" s="575">
        <f>ROUND(V483*$H483,2)</f>
        <v>0</v>
      </c>
      <c r="X483" s="574"/>
      <c r="Y483" s="575">
        <f>ROUND(X483*$H483,2)</f>
        <v>0</v>
      </c>
      <c r="Z483" s="574"/>
      <c r="AA483" s="575">
        <f>ROUND(Z483*$H483,2)</f>
        <v>0</v>
      </c>
      <c r="AB483" s="409"/>
      <c r="AC483" s="410">
        <f>ROUND(AB483*$H483,2)</f>
        <v>0</v>
      </c>
      <c r="AD483" s="409"/>
      <c r="AE483" s="410">
        <f>ROUND(AD483*$H483,2)</f>
        <v>0</v>
      </c>
      <c r="AF483" s="409"/>
      <c r="AG483" s="410">
        <f>ROUND(AF483*$H483,2)</f>
        <v>0</v>
      </c>
      <c r="AH483" s="409"/>
      <c r="AI483" s="410">
        <f>ROUND(AH483*$H483,2)</f>
        <v>0</v>
      </c>
      <c r="AJ483" s="409"/>
      <c r="AK483" s="410">
        <f>ROUND(AJ483*$H483,2)</f>
        <v>0</v>
      </c>
      <c r="AL483" s="409"/>
      <c r="AM483" s="410">
        <f>ROUND(AL483*$H483,2)</f>
        <v>0</v>
      </c>
      <c r="AN483" s="409"/>
      <c r="AO483" s="410">
        <f>ROUND(AN483*$H483,2)</f>
        <v>0</v>
      </c>
      <c r="AP483" s="409"/>
      <c r="AQ483" s="410">
        <f>ROUND(AP483*$H483,2)</f>
        <v>0</v>
      </c>
      <c r="AR483" s="409">
        <f>SUM(J483,L483,N483,P483,R483,T483,V483,X483,Z483,AB483,AD483,AF483,AH483,AJ483,AL483,AN483,AP483)</f>
        <v>0</v>
      </c>
      <c r="AS483" s="410">
        <f>AR483*$H483</f>
        <v>0</v>
      </c>
      <c r="AT483" s="409">
        <f>$G483-AR483</f>
        <v>100.68</v>
      </c>
      <c r="AU483" s="410">
        <f>AT483*$H483</f>
        <v>906.12000000000012</v>
      </c>
      <c r="AV483" s="478">
        <f>AU483/I483</f>
        <v>1.0000000000000002</v>
      </c>
      <c r="AW483" s="4"/>
      <c r="AX483" s="4"/>
      <c r="AY483" s="4"/>
      <c r="AZ483" s="4"/>
    </row>
    <row r="484" spans="1:52" s="1" customFormat="1" ht="52.2" hidden="1" customHeight="1" x14ac:dyDescent="0.2">
      <c r="A484"/>
      <c r="B484" s="427"/>
      <c r="C484" s="250" t="s">
        <v>86</v>
      </c>
      <c r="D484" s="23"/>
      <c r="E484" s="251" t="s">
        <v>821</v>
      </c>
      <c r="F484" s="23"/>
      <c r="G484" s="23"/>
      <c r="H484" s="230"/>
      <c r="I484" s="420"/>
      <c r="J484" s="405"/>
      <c r="K484" s="406"/>
      <c r="L484" s="405"/>
      <c r="M484" s="406"/>
      <c r="N484" s="405"/>
      <c r="O484" s="406"/>
      <c r="P484" s="405"/>
      <c r="Q484" s="406"/>
      <c r="R484" s="405"/>
      <c r="S484" s="406"/>
      <c r="T484" s="405"/>
      <c r="U484" s="406"/>
      <c r="V484" s="570"/>
      <c r="W484" s="571"/>
      <c r="X484" s="570"/>
      <c r="Y484" s="571"/>
      <c r="Z484" s="570"/>
      <c r="AA484" s="571"/>
      <c r="AB484" s="405"/>
      <c r="AC484" s="406"/>
      <c r="AD484" s="405"/>
      <c r="AE484" s="406"/>
      <c r="AF484" s="405"/>
      <c r="AG484" s="406"/>
      <c r="AH484" s="405"/>
      <c r="AI484" s="406"/>
      <c r="AJ484" s="405"/>
      <c r="AK484" s="406"/>
      <c r="AL484" s="405"/>
      <c r="AM484" s="406"/>
      <c r="AN484" s="405"/>
      <c r="AO484" s="406"/>
      <c r="AP484" s="405"/>
      <c r="AQ484" s="406"/>
      <c r="AR484" s="405"/>
      <c r="AS484" s="406"/>
      <c r="AT484" s="405"/>
      <c r="AU484" s="406"/>
      <c r="AV484" s="476"/>
    </row>
    <row r="485" spans="1:52" s="7" customFormat="1" ht="52.2" hidden="1" customHeight="1" x14ac:dyDescent="0.2">
      <c r="A485"/>
      <c r="B485" s="430"/>
      <c r="C485" s="250" t="s">
        <v>88</v>
      </c>
      <c r="D485" s="259" t="s">
        <v>5</v>
      </c>
      <c r="E485" s="260" t="s">
        <v>832</v>
      </c>
      <c r="F485" s="67"/>
      <c r="G485" s="259" t="s">
        <v>5</v>
      </c>
      <c r="H485" s="261"/>
      <c r="I485" s="431"/>
      <c r="J485" s="411"/>
      <c r="K485" s="412"/>
      <c r="L485" s="411"/>
      <c r="M485" s="412"/>
      <c r="N485" s="411"/>
      <c r="O485" s="412"/>
      <c r="P485" s="411"/>
      <c r="Q485" s="412"/>
      <c r="R485" s="411"/>
      <c r="S485" s="412"/>
      <c r="T485" s="411"/>
      <c r="U485" s="412"/>
      <c r="V485" s="576"/>
      <c r="W485" s="577"/>
      <c r="X485" s="576"/>
      <c r="Y485" s="577"/>
      <c r="Z485" s="576"/>
      <c r="AA485" s="577"/>
      <c r="AB485" s="411"/>
      <c r="AC485" s="412"/>
      <c r="AD485" s="411"/>
      <c r="AE485" s="412"/>
      <c r="AF485" s="411"/>
      <c r="AG485" s="412"/>
      <c r="AH485" s="411"/>
      <c r="AI485" s="412"/>
      <c r="AJ485" s="411"/>
      <c r="AK485" s="412"/>
      <c r="AL485" s="411"/>
      <c r="AM485" s="412"/>
      <c r="AN485" s="411"/>
      <c r="AO485" s="412"/>
      <c r="AP485" s="411"/>
      <c r="AQ485" s="412"/>
      <c r="AR485" s="411"/>
      <c r="AS485" s="412"/>
      <c r="AT485" s="411"/>
      <c r="AU485" s="412"/>
      <c r="AV485" s="479"/>
    </row>
    <row r="486" spans="1:52" s="1" customFormat="1" ht="52.2" hidden="1" customHeight="1" x14ac:dyDescent="0.2">
      <c r="A486"/>
      <c r="B486" s="428"/>
      <c r="C486" s="250" t="s">
        <v>88</v>
      </c>
      <c r="D486" s="253" t="s">
        <v>5</v>
      </c>
      <c r="E486" s="254" t="s">
        <v>837</v>
      </c>
      <c r="F486" s="63"/>
      <c r="G486" s="255">
        <v>100.68</v>
      </c>
      <c r="H486" s="256"/>
      <c r="I486" s="429"/>
      <c r="J486" s="407"/>
      <c r="K486" s="408"/>
      <c r="L486" s="407"/>
      <c r="M486" s="408"/>
      <c r="N486" s="407"/>
      <c r="O486" s="408"/>
      <c r="P486" s="407"/>
      <c r="Q486" s="408"/>
      <c r="R486" s="407"/>
      <c r="S486" s="408"/>
      <c r="T486" s="407"/>
      <c r="U486" s="408"/>
      <c r="V486" s="572"/>
      <c r="W486" s="573"/>
      <c r="X486" s="572"/>
      <c r="Y486" s="573"/>
      <c r="Z486" s="572"/>
      <c r="AA486" s="573"/>
      <c r="AB486" s="407"/>
      <c r="AC486" s="408"/>
      <c r="AD486" s="407"/>
      <c r="AE486" s="408"/>
      <c r="AF486" s="407"/>
      <c r="AG486" s="408"/>
      <c r="AH486" s="407"/>
      <c r="AI486" s="408"/>
      <c r="AJ486" s="407"/>
      <c r="AK486" s="408"/>
      <c r="AL486" s="407"/>
      <c r="AM486" s="408"/>
      <c r="AN486" s="407"/>
      <c r="AO486" s="408"/>
      <c r="AP486" s="407"/>
      <c r="AQ486" s="408"/>
      <c r="AR486" s="407"/>
      <c r="AS486" s="408"/>
      <c r="AT486" s="407"/>
      <c r="AU486" s="408"/>
      <c r="AV486" s="477"/>
      <c r="AW486" s="4"/>
      <c r="AX486" s="4"/>
      <c r="AY486" s="4"/>
      <c r="AZ486" s="4"/>
    </row>
    <row r="487" spans="1:52" s="7" customFormat="1" ht="52.2" hidden="1" customHeight="1" x14ac:dyDescent="0.2">
      <c r="A487"/>
      <c r="B487" s="437" t="s">
        <v>838</v>
      </c>
      <c r="C487" s="198" t="s">
        <v>231</v>
      </c>
      <c r="D487" s="199" t="s">
        <v>839</v>
      </c>
      <c r="E487" s="200" t="s">
        <v>840</v>
      </c>
      <c r="F487" s="201" t="s">
        <v>98</v>
      </c>
      <c r="G487" s="202">
        <v>1.05</v>
      </c>
      <c r="H487" s="203">
        <v>6500</v>
      </c>
      <c r="I487" s="438">
        <f>ROUND(H487*G487,2)</f>
        <v>6825</v>
      </c>
      <c r="J487" s="409"/>
      <c r="K487" s="410">
        <f>ROUND(J487*$H487,2)</f>
        <v>0</v>
      </c>
      <c r="L487" s="409"/>
      <c r="M487" s="410">
        <f>ROUND(L487*$H487,2)</f>
        <v>0</v>
      </c>
      <c r="N487" s="409"/>
      <c r="O487" s="410">
        <f>ROUND(N487*$H487,2)</f>
        <v>0</v>
      </c>
      <c r="P487" s="409"/>
      <c r="Q487" s="410">
        <f>ROUND(P487*$H487,2)</f>
        <v>0</v>
      </c>
      <c r="R487" s="409"/>
      <c r="S487" s="410">
        <f>ROUND(R487*$H487,2)</f>
        <v>0</v>
      </c>
      <c r="T487" s="409"/>
      <c r="U487" s="410">
        <f>ROUND(T487*$H487,2)</f>
        <v>0</v>
      </c>
      <c r="V487" s="574"/>
      <c r="W487" s="575">
        <f>ROUND(V487*$H487,2)</f>
        <v>0</v>
      </c>
      <c r="X487" s="574"/>
      <c r="Y487" s="575">
        <f>ROUND(X487*$H487,2)</f>
        <v>0</v>
      </c>
      <c r="Z487" s="574"/>
      <c r="AA487" s="575">
        <f>ROUND(Z487*$H487,2)</f>
        <v>0</v>
      </c>
      <c r="AB487" s="409"/>
      <c r="AC487" s="410">
        <f>ROUND(AB487*$H487,2)</f>
        <v>0</v>
      </c>
      <c r="AD487" s="409"/>
      <c r="AE487" s="410">
        <f>ROUND(AD487*$H487,2)</f>
        <v>0</v>
      </c>
      <c r="AF487" s="409"/>
      <c r="AG487" s="410">
        <f>ROUND(AF487*$H487,2)</f>
        <v>0</v>
      </c>
      <c r="AH487" s="409"/>
      <c r="AI487" s="410">
        <f>ROUND(AH487*$H487,2)</f>
        <v>0</v>
      </c>
      <c r="AJ487" s="409"/>
      <c r="AK487" s="410">
        <f>ROUND(AJ487*$H487,2)</f>
        <v>0</v>
      </c>
      <c r="AL487" s="409"/>
      <c r="AM487" s="410">
        <f>ROUND(AL487*$H487,2)</f>
        <v>0</v>
      </c>
      <c r="AN487" s="409"/>
      <c r="AO487" s="410">
        <f>ROUND(AN487*$H487,2)</f>
        <v>0</v>
      </c>
      <c r="AP487" s="409"/>
      <c r="AQ487" s="410">
        <f>ROUND(AP487*$H487,2)</f>
        <v>0</v>
      </c>
      <c r="AR487" s="409">
        <f>SUM(J487,L487,N487,P487,R487,T487,V487,X487,Z487,AB487,AD487,AF487,AH487,AJ487,AL487,AN487,AP487)</f>
        <v>0</v>
      </c>
      <c r="AS487" s="410">
        <f>AR487*$H487</f>
        <v>0</v>
      </c>
      <c r="AT487" s="409">
        <f>$G487-AR487</f>
        <v>1.05</v>
      </c>
      <c r="AU487" s="410">
        <f>AT487*$H487</f>
        <v>6825</v>
      </c>
      <c r="AV487" s="478">
        <f>AU487/I487</f>
        <v>1</v>
      </c>
    </row>
    <row r="488" spans="1:52" s="1" customFormat="1" ht="52.2" hidden="1" customHeight="1" x14ac:dyDescent="0.2">
      <c r="A488"/>
      <c r="B488" s="428"/>
      <c r="C488" s="250" t="s">
        <v>88</v>
      </c>
      <c r="D488" s="253" t="s">
        <v>5</v>
      </c>
      <c r="E488" s="254" t="s">
        <v>842</v>
      </c>
      <c r="F488" s="63"/>
      <c r="G488" s="255">
        <v>0.71</v>
      </c>
      <c r="H488" s="256"/>
      <c r="I488" s="429"/>
      <c r="J488" s="407"/>
      <c r="K488" s="408"/>
      <c r="L488" s="407"/>
      <c r="M488" s="408"/>
      <c r="N488" s="407"/>
      <c r="O488" s="408"/>
      <c r="P488" s="407"/>
      <c r="Q488" s="408"/>
      <c r="R488" s="407"/>
      <c r="S488" s="408"/>
      <c r="T488" s="407"/>
      <c r="U488" s="408"/>
      <c r="V488" s="572"/>
      <c r="W488" s="573"/>
      <c r="X488" s="572"/>
      <c r="Y488" s="573"/>
      <c r="Z488" s="572"/>
      <c r="AA488" s="573"/>
      <c r="AB488" s="407"/>
      <c r="AC488" s="408"/>
      <c r="AD488" s="407"/>
      <c r="AE488" s="408"/>
      <c r="AF488" s="407"/>
      <c r="AG488" s="408"/>
      <c r="AH488" s="407"/>
      <c r="AI488" s="408"/>
      <c r="AJ488" s="407"/>
      <c r="AK488" s="408"/>
      <c r="AL488" s="407"/>
      <c r="AM488" s="408"/>
      <c r="AN488" s="407"/>
      <c r="AO488" s="408"/>
      <c r="AP488" s="407"/>
      <c r="AQ488" s="408"/>
      <c r="AR488" s="407"/>
      <c r="AS488" s="408"/>
      <c r="AT488" s="407"/>
      <c r="AU488" s="408"/>
      <c r="AV488" s="477"/>
      <c r="AW488" s="4"/>
      <c r="AX488" s="4"/>
      <c r="AY488" s="4"/>
      <c r="AZ488" s="4"/>
    </row>
    <row r="489" spans="1:52" s="7" customFormat="1" ht="52.2" hidden="1" customHeight="1" x14ac:dyDescent="0.2">
      <c r="A489"/>
      <c r="B489" s="428"/>
      <c r="C489" s="250" t="s">
        <v>88</v>
      </c>
      <c r="D489" s="253" t="s">
        <v>5</v>
      </c>
      <c r="E489" s="254" t="s">
        <v>843</v>
      </c>
      <c r="F489" s="63"/>
      <c r="G489" s="255">
        <v>0.24</v>
      </c>
      <c r="H489" s="256"/>
      <c r="I489" s="429"/>
      <c r="J489" s="407"/>
      <c r="K489" s="408"/>
      <c r="L489" s="407"/>
      <c r="M489" s="408"/>
      <c r="N489" s="407"/>
      <c r="O489" s="408"/>
      <c r="P489" s="407"/>
      <c r="Q489" s="408"/>
      <c r="R489" s="407"/>
      <c r="S489" s="408"/>
      <c r="T489" s="407"/>
      <c r="U489" s="408"/>
      <c r="V489" s="572"/>
      <c r="W489" s="573"/>
      <c r="X489" s="572"/>
      <c r="Y489" s="573"/>
      <c r="Z489" s="572"/>
      <c r="AA489" s="573"/>
      <c r="AB489" s="407"/>
      <c r="AC489" s="408"/>
      <c r="AD489" s="407"/>
      <c r="AE489" s="408"/>
      <c r="AF489" s="407"/>
      <c r="AG489" s="408"/>
      <c r="AH489" s="407"/>
      <c r="AI489" s="408"/>
      <c r="AJ489" s="407"/>
      <c r="AK489" s="408"/>
      <c r="AL489" s="407"/>
      <c r="AM489" s="408"/>
      <c r="AN489" s="407"/>
      <c r="AO489" s="408"/>
      <c r="AP489" s="407"/>
      <c r="AQ489" s="408"/>
      <c r="AR489" s="407"/>
      <c r="AS489" s="408"/>
      <c r="AT489" s="407"/>
      <c r="AU489" s="408"/>
      <c r="AV489" s="477"/>
    </row>
    <row r="490" spans="1:52" s="8" customFormat="1" ht="52.2" hidden="1" customHeight="1" x14ac:dyDescent="0.2">
      <c r="A490"/>
      <c r="B490" s="432"/>
      <c r="C490" s="250" t="s">
        <v>88</v>
      </c>
      <c r="D490" s="264" t="s">
        <v>5</v>
      </c>
      <c r="E490" s="265" t="s">
        <v>110</v>
      </c>
      <c r="F490" s="71"/>
      <c r="G490" s="266">
        <v>0.95</v>
      </c>
      <c r="H490" s="267"/>
      <c r="I490" s="433"/>
      <c r="J490" s="413"/>
      <c r="K490" s="414"/>
      <c r="L490" s="413"/>
      <c r="M490" s="414"/>
      <c r="N490" s="413"/>
      <c r="O490" s="414"/>
      <c r="P490" s="413"/>
      <c r="Q490" s="414"/>
      <c r="R490" s="413"/>
      <c r="S490" s="414"/>
      <c r="T490" s="413"/>
      <c r="U490" s="414"/>
      <c r="V490" s="578"/>
      <c r="W490" s="579"/>
      <c r="X490" s="578"/>
      <c r="Y490" s="579"/>
      <c r="Z490" s="578"/>
      <c r="AA490" s="579"/>
      <c r="AB490" s="413"/>
      <c r="AC490" s="414"/>
      <c r="AD490" s="413"/>
      <c r="AE490" s="414"/>
      <c r="AF490" s="413"/>
      <c r="AG490" s="414"/>
      <c r="AH490" s="413"/>
      <c r="AI490" s="414"/>
      <c r="AJ490" s="413"/>
      <c r="AK490" s="414"/>
      <c r="AL490" s="413"/>
      <c r="AM490" s="414"/>
      <c r="AN490" s="413"/>
      <c r="AO490" s="414"/>
      <c r="AP490" s="413"/>
      <c r="AQ490" s="414"/>
      <c r="AR490" s="413"/>
      <c r="AS490" s="414"/>
      <c r="AT490" s="413"/>
      <c r="AU490" s="414"/>
      <c r="AV490" s="480"/>
    </row>
    <row r="491" spans="1:52" s="1" customFormat="1" ht="52.2" hidden="1" customHeight="1" x14ac:dyDescent="0.2">
      <c r="A491"/>
      <c r="B491" s="428"/>
      <c r="C491" s="250" t="s">
        <v>88</v>
      </c>
      <c r="D491" s="253" t="s">
        <v>5</v>
      </c>
      <c r="E491" s="254" t="s">
        <v>844</v>
      </c>
      <c r="F491" s="63"/>
      <c r="G491" s="255">
        <v>1.05</v>
      </c>
      <c r="H491" s="256"/>
      <c r="I491" s="429"/>
      <c r="J491" s="407"/>
      <c r="K491" s="408"/>
      <c r="L491" s="407"/>
      <c r="M491" s="408"/>
      <c r="N491" s="407"/>
      <c r="O491" s="408"/>
      <c r="P491" s="407"/>
      <c r="Q491" s="408"/>
      <c r="R491" s="407"/>
      <c r="S491" s="408"/>
      <c r="T491" s="407"/>
      <c r="U491" s="408"/>
      <c r="V491" s="572"/>
      <c r="W491" s="573"/>
      <c r="X491" s="572"/>
      <c r="Y491" s="573"/>
      <c r="Z491" s="572"/>
      <c r="AA491" s="573"/>
      <c r="AB491" s="407"/>
      <c r="AC491" s="408"/>
      <c r="AD491" s="407"/>
      <c r="AE491" s="408"/>
      <c r="AF491" s="407"/>
      <c r="AG491" s="408"/>
      <c r="AH491" s="407"/>
      <c r="AI491" s="408"/>
      <c r="AJ491" s="407"/>
      <c r="AK491" s="408"/>
      <c r="AL491" s="407"/>
      <c r="AM491" s="408"/>
      <c r="AN491" s="407"/>
      <c r="AO491" s="408"/>
      <c r="AP491" s="407"/>
      <c r="AQ491" s="408"/>
      <c r="AR491" s="407"/>
      <c r="AS491" s="408"/>
      <c r="AT491" s="407"/>
      <c r="AU491" s="408"/>
      <c r="AV491" s="477"/>
      <c r="AW491" s="4"/>
      <c r="AX491" s="4"/>
      <c r="AY491" s="4"/>
      <c r="AZ491" s="4"/>
    </row>
    <row r="492" spans="1:52" s="7" customFormat="1" ht="52.2" hidden="1" customHeight="1" x14ac:dyDescent="0.2">
      <c r="A492"/>
      <c r="B492" s="425" t="s">
        <v>845</v>
      </c>
      <c r="C492" s="192" t="s">
        <v>80</v>
      </c>
      <c r="D492" s="193" t="s">
        <v>846</v>
      </c>
      <c r="E492" s="194" t="s">
        <v>847</v>
      </c>
      <c r="F492" s="195" t="s">
        <v>98</v>
      </c>
      <c r="G492" s="196">
        <v>1.37</v>
      </c>
      <c r="H492" s="197">
        <v>1294.5</v>
      </c>
      <c r="I492" s="426">
        <f>ROUND(H492*G492,2)</f>
        <v>1773.47</v>
      </c>
      <c r="J492" s="409"/>
      <c r="K492" s="410">
        <f>ROUND(J492*$H492,2)</f>
        <v>0</v>
      </c>
      <c r="L492" s="409"/>
      <c r="M492" s="410">
        <f>ROUND(L492*$H492,2)</f>
        <v>0</v>
      </c>
      <c r="N492" s="409"/>
      <c r="O492" s="410">
        <f>ROUND(N492*$H492,2)</f>
        <v>0</v>
      </c>
      <c r="P492" s="409"/>
      <c r="Q492" s="410">
        <f>ROUND(P492*$H492,2)</f>
        <v>0</v>
      </c>
      <c r="R492" s="409"/>
      <c r="S492" s="410">
        <f>ROUND(R492*$H492,2)</f>
        <v>0</v>
      </c>
      <c r="T492" s="409"/>
      <c r="U492" s="410">
        <f>ROUND(T492*$H492,2)</f>
        <v>0</v>
      </c>
      <c r="V492" s="574"/>
      <c r="W492" s="575">
        <f>ROUND(V492*$H492,2)</f>
        <v>0</v>
      </c>
      <c r="X492" s="574"/>
      <c r="Y492" s="575">
        <f>ROUND(X492*$H492,2)</f>
        <v>0</v>
      </c>
      <c r="Z492" s="574"/>
      <c r="AA492" s="575">
        <f>ROUND(Z492*$H492,2)</f>
        <v>0</v>
      </c>
      <c r="AB492" s="409"/>
      <c r="AC492" s="410">
        <f>ROUND(AB492*$H492,2)</f>
        <v>0</v>
      </c>
      <c r="AD492" s="409"/>
      <c r="AE492" s="410">
        <f>ROUND(AD492*$H492,2)</f>
        <v>0</v>
      </c>
      <c r="AF492" s="409"/>
      <c r="AG492" s="410">
        <f>ROUND(AF492*$H492,2)</f>
        <v>0</v>
      </c>
      <c r="AH492" s="409"/>
      <c r="AI492" s="410">
        <f>ROUND(AH492*$H492,2)</f>
        <v>0</v>
      </c>
      <c r="AJ492" s="409"/>
      <c r="AK492" s="410">
        <f>ROUND(AJ492*$H492,2)</f>
        <v>0</v>
      </c>
      <c r="AL492" s="409"/>
      <c r="AM492" s="410">
        <f>ROUND(AL492*$H492,2)</f>
        <v>0</v>
      </c>
      <c r="AN492" s="409"/>
      <c r="AO492" s="410">
        <f>ROUND(AN492*$H492,2)</f>
        <v>0</v>
      </c>
      <c r="AP492" s="409"/>
      <c r="AQ492" s="410">
        <f>ROUND(AP492*$H492,2)</f>
        <v>0</v>
      </c>
      <c r="AR492" s="409">
        <f>SUM(J492,L492,N492,P492,R492,T492,V492,X492,Z492,AB492,AD492,AF492,AH492,AJ492,AL492,AN492,AP492)</f>
        <v>0</v>
      </c>
      <c r="AS492" s="410">
        <f>AR492*$H492</f>
        <v>0</v>
      </c>
      <c r="AT492" s="409">
        <f>$G492-AR492</f>
        <v>1.37</v>
      </c>
      <c r="AU492" s="410">
        <f>AT492*$H492</f>
        <v>1773.4650000000001</v>
      </c>
      <c r="AV492" s="478">
        <f>AU492/I492</f>
        <v>0.99999718066840715</v>
      </c>
    </row>
    <row r="493" spans="1:52" s="1" customFormat="1" ht="52.2" hidden="1" customHeight="1" x14ac:dyDescent="0.2">
      <c r="A493"/>
      <c r="B493" s="427"/>
      <c r="C493" s="250" t="s">
        <v>86</v>
      </c>
      <c r="D493" s="23"/>
      <c r="E493" s="251" t="s">
        <v>849</v>
      </c>
      <c r="F493" s="23"/>
      <c r="G493" s="23"/>
      <c r="H493" s="230"/>
      <c r="I493" s="420"/>
      <c r="J493" s="405"/>
      <c r="K493" s="406"/>
      <c r="L493" s="405"/>
      <c r="M493" s="406"/>
      <c r="N493" s="405"/>
      <c r="O493" s="406"/>
      <c r="P493" s="405"/>
      <c r="Q493" s="406"/>
      <c r="R493" s="405"/>
      <c r="S493" s="406"/>
      <c r="T493" s="405"/>
      <c r="U493" s="406"/>
      <c r="V493" s="570"/>
      <c r="W493" s="571"/>
      <c r="X493" s="570"/>
      <c r="Y493" s="571"/>
      <c r="Z493" s="570"/>
      <c r="AA493" s="571"/>
      <c r="AB493" s="405"/>
      <c r="AC493" s="406"/>
      <c r="AD493" s="405"/>
      <c r="AE493" s="406"/>
      <c r="AF493" s="405"/>
      <c r="AG493" s="406"/>
      <c r="AH493" s="405"/>
      <c r="AI493" s="406"/>
      <c r="AJ493" s="405"/>
      <c r="AK493" s="406"/>
      <c r="AL493" s="405"/>
      <c r="AM493" s="406"/>
      <c r="AN493" s="405"/>
      <c r="AO493" s="406"/>
      <c r="AP493" s="405"/>
      <c r="AQ493" s="406"/>
      <c r="AR493" s="405"/>
      <c r="AS493" s="406"/>
      <c r="AT493" s="405"/>
      <c r="AU493" s="406"/>
      <c r="AV493" s="476"/>
      <c r="AW493" s="4"/>
      <c r="AX493" s="4"/>
      <c r="AY493" s="4"/>
      <c r="AZ493" s="4"/>
    </row>
    <row r="494" spans="1:52" s="7" customFormat="1" ht="52.2" hidden="1" customHeight="1" x14ac:dyDescent="0.2">
      <c r="A494"/>
      <c r="B494" s="428"/>
      <c r="C494" s="250" t="s">
        <v>88</v>
      </c>
      <c r="D494" s="253" t="s">
        <v>5</v>
      </c>
      <c r="E494" s="254" t="s">
        <v>850</v>
      </c>
      <c r="F494" s="63"/>
      <c r="G494" s="255">
        <v>0.42</v>
      </c>
      <c r="H494" s="256"/>
      <c r="I494" s="429"/>
      <c r="J494" s="407"/>
      <c r="K494" s="408"/>
      <c r="L494" s="407"/>
      <c r="M494" s="408"/>
      <c r="N494" s="407"/>
      <c r="O494" s="408"/>
      <c r="P494" s="407"/>
      <c r="Q494" s="408"/>
      <c r="R494" s="407"/>
      <c r="S494" s="408"/>
      <c r="T494" s="407"/>
      <c r="U494" s="408"/>
      <c r="V494" s="572"/>
      <c r="W494" s="573"/>
      <c r="X494" s="572"/>
      <c r="Y494" s="573"/>
      <c r="Z494" s="572"/>
      <c r="AA494" s="573"/>
      <c r="AB494" s="407"/>
      <c r="AC494" s="408"/>
      <c r="AD494" s="407"/>
      <c r="AE494" s="408"/>
      <c r="AF494" s="407"/>
      <c r="AG494" s="408"/>
      <c r="AH494" s="407"/>
      <c r="AI494" s="408"/>
      <c r="AJ494" s="407"/>
      <c r="AK494" s="408"/>
      <c r="AL494" s="407"/>
      <c r="AM494" s="408"/>
      <c r="AN494" s="407"/>
      <c r="AO494" s="408"/>
      <c r="AP494" s="407"/>
      <c r="AQ494" s="408"/>
      <c r="AR494" s="407"/>
      <c r="AS494" s="408"/>
      <c r="AT494" s="407"/>
      <c r="AU494" s="408"/>
      <c r="AV494" s="477"/>
    </row>
    <row r="495" spans="1:52" s="1" customFormat="1" ht="52.2" hidden="1" customHeight="1" x14ac:dyDescent="0.2">
      <c r="A495"/>
      <c r="B495" s="428"/>
      <c r="C495" s="250" t="s">
        <v>88</v>
      </c>
      <c r="D495" s="253" t="s">
        <v>5</v>
      </c>
      <c r="E495" s="254" t="s">
        <v>851</v>
      </c>
      <c r="F495" s="63"/>
      <c r="G495" s="255">
        <v>0.95</v>
      </c>
      <c r="H495" s="256"/>
      <c r="I495" s="429"/>
      <c r="J495" s="407"/>
      <c r="K495" s="408"/>
      <c r="L495" s="407"/>
      <c r="M495" s="408"/>
      <c r="N495" s="407"/>
      <c r="O495" s="408"/>
      <c r="P495" s="407"/>
      <c r="Q495" s="408"/>
      <c r="R495" s="407"/>
      <c r="S495" s="408"/>
      <c r="T495" s="407"/>
      <c r="U495" s="408"/>
      <c r="V495" s="572"/>
      <c r="W495" s="573"/>
      <c r="X495" s="572"/>
      <c r="Y495" s="573"/>
      <c r="Z495" s="572"/>
      <c r="AA495" s="573"/>
      <c r="AB495" s="407"/>
      <c r="AC495" s="408"/>
      <c r="AD495" s="407"/>
      <c r="AE495" s="408"/>
      <c r="AF495" s="407"/>
      <c r="AG495" s="408"/>
      <c r="AH495" s="407"/>
      <c r="AI495" s="408"/>
      <c r="AJ495" s="407"/>
      <c r="AK495" s="408"/>
      <c r="AL495" s="407"/>
      <c r="AM495" s="408"/>
      <c r="AN495" s="407"/>
      <c r="AO495" s="408"/>
      <c r="AP495" s="407"/>
      <c r="AQ495" s="408"/>
      <c r="AR495" s="407"/>
      <c r="AS495" s="408"/>
      <c r="AT495" s="407"/>
      <c r="AU495" s="408"/>
      <c r="AV495" s="477"/>
      <c r="AW495" s="4"/>
      <c r="AX495" s="4"/>
      <c r="AY495" s="4"/>
      <c r="AZ495" s="4"/>
    </row>
    <row r="496" spans="1:52" s="7" customFormat="1" ht="52.2" hidden="1" customHeight="1" x14ac:dyDescent="0.2">
      <c r="A496"/>
      <c r="B496" s="434"/>
      <c r="C496" s="250" t="s">
        <v>88</v>
      </c>
      <c r="D496" s="270" t="s">
        <v>5</v>
      </c>
      <c r="E496" s="271" t="s">
        <v>112</v>
      </c>
      <c r="F496" s="75"/>
      <c r="G496" s="272">
        <v>1.3699999999999999</v>
      </c>
      <c r="H496" s="273"/>
      <c r="I496" s="435"/>
      <c r="J496" s="415"/>
      <c r="K496" s="416"/>
      <c r="L496" s="415"/>
      <c r="M496" s="416"/>
      <c r="N496" s="415"/>
      <c r="O496" s="416"/>
      <c r="P496" s="415"/>
      <c r="Q496" s="416"/>
      <c r="R496" s="415"/>
      <c r="S496" s="416"/>
      <c r="T496" s="415"/>
      <c r="U496" s="416"/>
      <c r="V496" s="580"/>
      <c r="W496" s="581"/>
      <c r="X496" s="580"/>
      <c r="Y496" s="581"/>
      <c r="Z496" s="580"/>
      <c r="AA496" s="581"/>
      <c r="AB496" s="415"/>
      <c r="AC496" s="416"/>
      <c r="AD496" s="415"/>
      <c r="AE496" s="416"/>
      <c r="AF496" s="415"/>
      <c r="AG496" s="416"/>
      <c r="AH496" s="415"/>
      <c r="AI496" s="416"/>
      <c r="AJ496" s="415"/>
      <c r="AK496" s="416"/>
      <c r="AL496" s="415"/>
      <c r="AM496" s="416"/>
      <c r="AN496" s="415"/>
      <c r="AO496" s="416"/>
      <c r="AP496" s="415"/>
      <c r="AQ496" s="416"/>
      <c r="AR496" s="415"/>
      <c r="AS496" s="416"/>
      <c r="AT496" s="415"/>
      <c r="AU496" s="416"/>
      <c r="AV496" s="481"/>
    </row>
    <row r="497" spans="1:52" s="1" customFormat="1" ht="52.2" hidden="1" customHeight="1" x14ac:dyDescent="0.2">
      <c r="A497"/>
      <c r="B497" s="425" t="s">
        <v>852</v>
      </c>
      <c r="C497" s="192" t="s">
        <v>80</v>
      </c>
      <c r="D497" s="193" t="s">
        <v>853</v>
      </c>
      <c r="E497" s="194" t="s">
        <v>854</v>
      </c>
      <c r="F497" s="195" t="s">
        <v>193</v>
      </c>
      <c r="G497" s="196">
        <v>3.58</v>
      </c>
      <c r="H497" s="197">
        <v>1292.7</v>
      </c>
      <c r="I497" s="426">
        <f>ROUND(H497*G497,2)</f>
        <v>4627.87</v>
      </c>
      <c r="J497" s="409"/>
      <c r="K497" s="410">
        <f>ROUND(J497*$H497,2)</f>
        <v>0</v>
      </c>
      <c r="L497" s="409"/>
      <c r="M497" s="410">
        <f>ROUND(L497*$H497,2)</f>
        <v>0</v>
      </c>
      <c r="N497" s="409"/>
      <c r="O497" s="410">
        <f>ROUND(N497*$H497,2)</f>
        <v>0</v>
      </c>
      <c r="P497" s="409"/>
      <c r="Q497" s="410">
        <f>ROUND(P497*$H497,2)</f>
        <v>0</v>
      </c>
      <c r="R497" s="409"/>
      <c r="S497" s="410">
        <f>ROUND(R497*$H497,2)</f>
        <v>0</v>
      </c>
      <c r="T497" s="409"/>
      <c r="U497" s="410">
        <f>ROUND(T497*$H497,2)</f>
        <v>0</v>
      </c>
      <c r="V497" s="574"/>
      <c r="W497" s="575">
        <f>ROUND(V497*$H497,2)</f>
        <v>0</v>
      </c>
      <c r="X497" s="574"/>
      <c r="Y497" s="575">
        <f>ROUND(X497*$H497,2)</f>
        <v>0</v>
      </c>
      <c r="Z497" s="574"/>
      <c r="AA497" s="575">
        <f>ROUND(Z497*$H497,2)</f>
        <v>0</v>
      </c>
      <c r="AB497" s="409"/>
      <c r="AC497" s="410">
        <f>ROUND(AB497*$H497,2)</f>
        <v>0</v>
      </c>
      <c r="AD497" s="409"/>
      <c r="AE497" s="410">
        <f>ROUND(AD497*$H497,2)</f>
        <v>0</v>
      </c>
      <c r="AF497" s="409"/>
      <c r="AG497" s="410">
        <f>ROUND(AF497*$H497,2)</f>
        <v>0</v>
      </c>
      <c r="AH497" s="409"/>
      <c r="AI497" s="410">
        <f>ROUND(AH497*$H497,2)</f>
        <v>0</v>
      </c>
      <c r="AJ497" s="409"/>
      <c r="AK497" s="410">
        <f>ROUND(AJ497*$H497,2)</f>
        <v>0</v>
      </c>
      <c r="AL497" s="409"/>
      <c r="AM497" s="410">
        <f>ROUND(AL497*$H497,2)</f>
        <v>0</v>
      </c>
      <c r="AN497" s="409"/>
      <c r="AO497" s="410">
        <f>ROUND(AN497*$H497,2)</f>
        <v>0</v>
      </c>
      <c r="AP497" s="409"/>
      <c r="AQ497" s="410">
        <f>ROUND(AP497*$H497,2)</f>
        <v>0</v>
      </c>
      <c r="AR497" s="409">
        <f>SUM(J497,L497,N497,P497,R497,T497,V497,X497,Z497,AB497,AD497,AF497,AH497,AJ497,AL497,AN497,AP497)</f>
        <v>0</v>
      </c>
      <c r="AS497" s="410">
        <f>AR497*$H497</f>
        <v>0</v>
      </c>
      <c r="AT497" s="409">
        <f>$G497-AR497</f>
        <v>3.58</v>
      </c>
      <c r="AU497" s="410">
        <f>AT497*$H497</f>
        <v>4627.866</v>
      </c>
      <c r="AV497" s="478">
        <f>AU497/I497</f>
        <v>0.99999913567148602</v>
      </c>
      <c r="AW497" s="4"/>
      <c r="AX497" s="4"/>
      <c r="AY497" s="4"/>
      <c r="AZ497" s="4"/>
    </row>
    <row r="498" spans="1:52" s="1" customFormat="1" ht="52.2" hidden="1" customHeight="1" thickBot="1" x14ac:dyDescent="0.25">
      <c r="A498"/>
      <c r="B498" s="427"/>
      <c r="C498" s="250" t="s">
        <v>86</v>
      </c>
      <c r="D498" s="23"/>
      <c r="E498" s="251" t="s">
        <v>781</v>
      </c>
      <c r="F498" s="23"/>
      <c r="G498" s="23"/>
      <c r="H498" s="230"/>
      <c r="I498" s="420"/>
      <c r="J498" s="405"/>
      <c r="K498" s="406"/>
      <c r="L498" s="405"/>
      <c r="M498" s="406"/>
      <c r="N498" s="405"/>
      <c r="O498" s="406"/>
      <c r="P498" s="405"/>
      <c r="Q498" s="406"/>
      <c r="R498" s="405"/>
      <c r="S498" s="406"/>
      <c r="T498" s="405"/>
      <c r="U498" s="406"/>
      <c r="V498" s="570"/>
      <c r="W498" s="571"/>
      <c r="X498" s="570"/>
      <c r="Y498" s="571"/>
      <c r="Z498" s="570"/>
      <c r="AA498" s="571"/>
      <c r="AB498" s="405"/>
      <c r="AC498" s="406"/>
      <c r="AD498" s="405"/>
      <c r="AE498" s="406"/>
      <c r="AF498" s="405"/>
      <c r="AG498" s="406"/>
      <c r="AH498" s="405"/>
      <c r="AI498" s="406"/>
      <c r="AJ498" s="405"/>
      <c r="AK498" s="406"/>
      <c r="AL498" s="405"/>
      <c r="AM498" s="406"/>
      <c r="AN498" s="405"/>
      <c r="AO498" s="406"/>
      <c r="AP498" s="405"/>
      <c r="AQ498" s="406"/>
      <c r="AR498" s="405"/>
      <c r="AS498" s="406"/>
      <c r="AT498" s="405"/>
      <c r="AU498" s="406"/>
      <c r="AV498" s="476"/>
    </row>
    <row r="499" spans="1:52" s="6" customFormat="1" ht="52.2" hidden="1" customHeight="1" thickBot="1" x14ac:dyDescent="0.25">
      <c r="A499"/>
      <c r="B499" s="436"/>
      <c r="C499" s="219"/>
      <c r="D499" s="219"/>
      <c r="E499" s="219"/>
      <c r="F499" s="219"/>
      <c r="G499" s="219"/>
      <c r="H499" s="219"/>
      <c r="I499" s="406"/>
      <c r="J499" s="754" t="s">
        <v>2350</v>
      </c>
      <c r="K499" s="756"/>
      <c r="L499" s="754" t="s">
        <v>2350</v>
      </c>
      <c r="M499" s="756"/>
      <c r="N499" s="754" t="s">
        <v>2350</v>
      </c>
      <c r="O499" s="756"/>
      <c r="P499" s="754" t="s">
        <v>2350</v>
      </c>
      <c r="Q499" s="756"/>
      <c r="R499" s="754" t="s">
        <v>2350</v>
      </c>
      <c r="S499" s="756"/>
      <c r="T499" s="757" t="s">
        <v>2355</v>
      </c>
      <c r="U499" s="758"/>
      <c r="V499" s="759" t="s">
        <v>2356</v>
      </c>
      <c r="W499" s="760"/>
      <c r="X499" s="759" t="s">
        <v>2357</v>
      </c>
      <c r="Y499" s="760"/>
      <c r="Z499" s="759" t="s">
        <v>2358</v>
      </c>
      <c r="AA499" s="760"/>
      <c r="AB499" s="751" t="s">
        <v>2359</v>
      </c>
      <c r="AC499" s="753"/>
      <c r="AD499" s="757" t="s">
        <v>2360</v>
      </c>
      <c r="AE499" s="758"/>
      <c r="AF499" s="757" t="s">
        <v>2361</v>
      </c>
      <c r="AG499" s="758"/>
      <c r="AH499" s="757" t="s">
        <v>2362</v>
      </c>
      <c r="AI499" s="758"/>
      <c r="AJ499" s="757" t="s">
        <v>2363</v>
      </c>
      <c r="AK499" s="758"/>
      <c r="AL499" s="757" t="s">
        <v>2364</v>
      </c>
      <c r="AM499" s="758"/>
      <c r="AN499" s="757" t="s">
        <v>2365</v>
      </c>
      <c r="AO499" s="761"/>
      <c r="AP499" s="754" t="s">
        <v>2366</v>
      </c>
      <c r="AQ499" s="753"/>
      <c r="AR499" s="751" t="s">
        <v>2367</v>
      </c>
      <c r="AS499" s="753"/>
      <c r="AT499" s="751" t="s">
        <v>2368</v>
      </c>
      <c r="AU499" s="755"/>
      <c r="AV499" s="449" t="s">
        <v>2369</v>
      </c>
    </row>
    <row r="500" spans="1:52" s="1" customFormat="1" ht="52.2" hidden="1" customHeight="1" thickBot="1" x14ac:dyDescent="0.25">
      <c r="A500"/>
      <c r="B500" s="436"/>
      <c r="C500" s="219"/>
      <c r="D500" s="219"/>
      <c r="E500" s="219"/>
      <c r="F500" s="219"/>
      <c r="G500" s="219"/>
      <c r="H500" s="219"/>
      <c r="I500" s="406"/>
      <c r="J500" s="397" t="s">
        <v>66</v>
      </c>
      <c r="K500" s="398" t="s">
        <v>2370</v>
      </c>
      <c r="L500" s="397" t="s">
        <v>66</v>
      </c>
      <c r="M500" s="398" t="s">
        <v>2370</v>
      </c>
      <c r="N500" s="397" t="s">
        <v>66</v>
      </c>
      <c r="O500" s="398" t="s">
        <v>2370</v>
      </c>
      <c r="P500" s="397" t="s">
        <v>66</v>
      </c>
      <c r="Q500" s="398" t="s">
        <v>2370</v>
      </c>
      <c r="R500" s="397" t="s">
        <v>66</v>
      </c>
      <c r="S500" s="398" t="s">
        <v>2370</v>
      </c>
      <c r="T500" s="397" t="s">
        <v>66</v>
      </c>
      <c r="U500" s="398" t="s">
        <v>2370</v>
      </c>
      <c r="V500" s="582" t="s">
        <v>66</v>
      </c>
      <c r="W500" s="583" t="s">
        <v>2370</v>
      </c>
      <c r="X500" s="582" t="s">
        <v>66</v>
      </c>
      <c r="Y500" s="583" t="s">
        <v>2370</v>
      </c>
      <c r="Z500" s="582" t="s">
        <v>66</v>
      </c>
      <c r="AA500" s="583" t="s">
        <v>2370</v>
      </c>
      <c r="AB500" s="397" t="s">
        <v>66</v>
      </c>
      <c r="AC500" s="398" t="s">
        <v>2370</v>
      </c>
      <c r="AD500" s="397" t="s">
        <v>66</v>
      </c>
      <c r="AE500" s="398" t="s">
        <v>2370</v>
      </c>
      <c r="AF500" s="397" t="s">
        <v>66</v>
      </c>
      <c r="AG500" s="398" t="s">
        <v>2370</v>
      </c>
      <c r="AH500" s="397" t="s">
        <v>66</v>
      </c>
      <c r="AI500" s="398" t="s">
        <v>2370</v>
      </c>
      <c r="AJ500" s="397" t="s">
        <v>66</v>
      </c>
      <c r="AK500" s="398" t="s">
        <v>2370</v>
      </c>
      <c r="AL500" s="397" t="s">
        <v>66</v>
      </c>
      <c r="AM500" s="398" t="s">
        <v>2370</v>
      </c>
      <c r="AN500" s="397" t="s">
        <v>66</v>
      </c>
      <c r="AO500" s="398" t="s">
        <v>2370</v>
      </c>
      <c r="AP500" s="397" t="s">
        <v>66</v>
      </c>
      <c r="AQ500" s="398" t="s">
        <v>2370</v>
      </c>
      <c r="AR500" s="397" t="s">
        <v>66</v>
      </c>
      <c r="AS500" s="398" t="s">
        <v>2370</v>
      </c>
      <c r="AT500" s="397" t="s">
        <v>66</v>
      </c>
      <c r="AU500" s="398" t="s">
        <v>2370</v>
      </c>
      <c r="AV500" s="482" t="s">
        <v>66</v>
      </c>
      <c r="AW500" s="4"/>
      <c r="AX500" s="4"/>
      <c r="AY500" s="4"/>
      <c r="AZ500" s="4"/>
    </row>
    <row r="501" spans="1:52" s="1" customFormat="1" ht="52.2" hidden="1" customHeight="1" thickBot="1" x14ac:dyDescent="0.35">
      <c r="A501"/>
      <c r="B501" s="422"/>
      <c r="C501" s="243" t="s">
        <v>26</v>
      </c>
      <c r="D501" s="247" t="s">
        <v>856</v>
      </c>
      <c r="E501" s="247" t="s">
        <v>857</v>
      </c>
      <c r="F501" s="42"/>
      <c r="G501" s="42"/>
      <c r="H501" s="245"/>
      <c r="I501" s="424">
        <f>BH1164</f>
        <v>86745.739999999991</v>
      </c>
      <c r="J501" s="401"/>
      <c r="K501" s="402">
        <f>K502+K505+K508+K511+K514+K516+K519+K521+K523+K525</f>
        <v>0</v>
      </c>
      <c r="L501" s="401"/>
      <c r="M501" s="402">
        <f>M502+M505+M508+M511+M514+M516+M519+M521+M523+M525</f>
        <v>0</v>
      </c>
      <c r="N501" s="401"/>
      <c r="O501" s="402">
        <f>O502+O505+O508+O511+O514+O516+O519+O521+O523+O525</f>
        <v>0</v>
      </c>
      <c r="P501" s="401"/>
      <c r="Q501" s="402">
        <f>Q502+Q505+Q508+Q511+Q514+Q516+Q519+Q521+Q523+Q525</f>
        <v>0</v>
      </c>
      <c r="R501" s="401"/>
      <c r="S501" s="402">
        <f>S502+S505+S508+S511+S514+S516+S519+S521+S523+S525</f>
        <v>0</v>
      </c>
      <c r="T501" s="401"/>
      <c r="U501" s="402">
        <f>U502+U505+U508+U511+U514+U516+U519+U521+U523+U525</f>
        <v>0</v>
      </c>
      <c r="V501" s="566"/>
      <c r="W501" s="567">
        <f>W502+W505+W508+W511+W514+W516+W519+W521+W523+W525</f>
        <v>0</v>
      </c>
      <c r="X501" s="566"/>
      <c r="Y501" s="567">
        <f>Y502+Y505+Y508+Y511+Y514+Y516+Y519+Y521+Y523+Y525</f>
        <v>0</v>
      </c>
      <c r="Z501" s="566"/>
      <c r="AA501" s="567">
        <f>AA502+AA505+AA508+AA511+AA514+AA516+AA519+AA521+AA523+AA525</f>
        <v>0</v>
      </c>
      <c r="AB501" s="401"/>
      <c r="AC501" s="402">
        <f>AC502+AC505+AC508+AC511+AC514+AC516+AC519+AC521+AC523+AC525</f>
        <v>0</v>
      </c>
      <c r="AD501" s="401"/>
      <c r="AE501" s="402">
        <f>AE502+AE505+AE508+AE511+AE514+AE516+AE519+AE521+AE523+AE525</f>
        <v>0</v>
      </c>
      <c r="AF501" s="401"/>
      <c r="AG501" s="402">
        <f>AG502+AG505+AG508+AG511+AG514+AG516+AG519+AG521+AG523+AG525</f>
        <v>0</v>
      </c>
      <c r="AH501" s="401"/>
      <c r="AI501" s="402">
        <f>AI502+AI505+AI508+AI511+AI514+AI516+AI519+AI521+AI523+AI525</f>
        <v>0</v>
      </c>
      <c r="AJ501" s="401"/>
      <c r="AK501" s="402">
        <f>AK502+AK505+AK508+AK511+AK514+AK516+AK519+AK521+AK523+AK525</f>
        <v>0</v>
      </c>
      <c r="AL501" s="401"/>
      <c r="AM501" s="402">
        <f>AM502+AM505+AM508+AM511+AM514+AM516+AM519+AM521+AM523+AM525</f>
        <v>0</v>
      </c>
      <c r="AN501" s="401"/>
      <c r="AO501" s="402">
        <f>AO502+AO505+AO508+AO511+AO514+AO516+AO519+AO521+AO523+AO525</f>
        <v>0</v>
      </c>
      <c r="AP501" s="401"/>
      <c r="AQ501" s="402">
        <f>AQ502+AQ505+AQ508+AQ511+AQ514+AQ516+AQ519+AQ521+AQ523+AQ525</f>
        <v>0</v>
      </c>
      <c r="AR501" s="401"/>
      <c r="AS501" s="402">
        <f>AS502+AS505+AS508+AS511+AS514+AS516+AS519+AS521+AS523+AS525</f>
        <v>0</v>
      </c>
      <c r="AT501" s="401"/>
      <c r="AU501" s="402">
        <f>AU502+AU505+AU508+AU511+AU514+AU516+AU519+AU521+AU523+AU525</f>
        <v>86745.740999999995</v>
      </c>
      <c r="AV501" s="475">
        <f>AU501/I501</f>
        <v>1.0000000115279437</v>
      </c>
    </row>
    <row r="502" spans="1:52" s="8" customFormat="1" ht="52.2" hidden="1" customHeight="1" x14ac:dyDescent="0.2">
      <c r="A502"/>
      <c r="B502" s="425" t="s">
        <v>858</v>
      </c>
      <c r="C502" s="192" t="s">
        <v>80</v>
      </c>
      <c r="D502" s="193" t="s">
        <v>859</v>
      </c>
      <c r="E502" s="194" t="s">
        <v>860</v>
      </c>
      <c r="F502" s="195" t="s">
        <v>133</v>
      </c>
      <c r="G502" s="196">
        <v>107</v>
      </c>
      <c r="H502" s="197">
        <v>439.7</v>
      </c>
      <c r="I502" s="426">
        <f>ROUND(H502*G502,2)</f>
        <v>47047.9</v>
      </c>
      <c r="J502" s="409"/>
      <c r="K502" s="410">
        <f>ROUND(J502*$H502,2)</f>
        <v>0</v>
      </c>
      <c r="L502" s="409"/>
      <c r="M502" s="410">
        <f>ROUND(L502*$H502,2)</f>
        <v>0</v>
      </c>
      <c r="N502" s="409"/>
      <c r="O502" s="410">
        <f>ROUND(N502*$H502,2)</f>
        <v>0</v>
      </c>
      <c r="P502" s="409"/>
      <c r="Q502" s="410">
        <f>ROUND(P502*$H502,2)</f>
        <v>0</v>
      </c>
      <c r="R502" s="409"/>
      <c r="S502" s="410">
        <f>ROUND(R502*$H502,2)</f>
        <v>0</v>
      </c>
      <c r="T502" s="409"/>
      <c r="U502" s="410">
        <f>ROUND(T502*$H502,2)</f>
        <v>0</v>
      </c>
      <c r="V502" s="574"/>
      <c r="W502" s="575">
        <f>ROUND(V502*$H502,2)</f>
        <v>0</v>
      </c>
      <c r="X502" s="574"/>
      <c r="Y502" s="575">
        <f>ROUND(X502*$H502,2)</f>
        <v>0</v>
      </c>
      <c r="Z502" s="574"/>
      <c r="AA502" s="575">
        <f>ROUND(Z502*$H502,2)</f>
        <v>0</v>
      </c>
      <c r="AB502" s="409"/>
      <c r="AC502" s="410">
        <f>ROUND(AB502*$H502,2)</f>
        <v>0</v>
      </c>
      <c r="AD502" s="409"/>
      <c r="AE502" s="410">
        <f>ROUND(AD502*$H502,2)</f>
        <v>0</v>
      </c>
      <c r="AF502" s="409"/>
      <c r="AG502" s="410">
        <f>ROUND(AF502*$H502,2)</f>
        <v>0</v>
      </c>
      <c r="AH502" s="409"/>
      <c r="AI502" s="410">
        <f>ROUND(AH502*$H502,2)</f>
        <v>0</v>
      </c>
      <c r="AJ502" s="409"/>
      <c r="AK502" s="410">
        <f>ROUND(AJ502*$H502,2)</f>
        <v>0</v>
      </c>
      <c r="AL502" s="409"/>
      <c r="AM502" s="410">
        <f>ROUND(AL502*$H502,2)</f>
        <v>0</v>
      </c>
      <c r="AN502" s="409"/>
      <c r="AO502" s="410">
        <f>ROUND(AN502*$H502,2)</f>
        <v>0</v>
      </c>
      <c r="AP502" s="409"/>
      <c r="AQ502" s="410">
        <f>ROUND(AP502*$H502,2)</f>
        <v>0</v>
      </c>
      <c r="AR502" s="409">
        <f>SUM(J502,L502,N502,P502,R502,T502,V502,X502,Z502,AB502,AD502,AF502,AH502,AJ502,AL502,AN502,AP502)</f>
        <v>0</v>
      </c>
      <c r="AS502" s="410">
        <f>AR502*$H502</f>
        <v>0</v>
      </c>
      <c r="AT502" s="409">
        <f>$G502-AR502</f>
        <v>107</v>
      </c>
      <c r="AU502" s="410">
        <f>AT502*$H502</f>
        <v>47047.9</v>
      </c>
      <c r="AV502" s="478">
        <f>AU502/I502</f>
        <v>1</v>
      </c>
    </row>
    <row r="503" spans="1:52" s="7" customFormat="1" ht="52.2" hidden="1" customHeight="1" x14ac:dyDescent="0.2">
      <c r="A503"/>
      <c r="B503" s="430"/>
      <c r="C503" s="250" t="s">
        <v>88</v>
      </c>
      <c r="D503" s="259" t="s">
        <v>5</v>
      </c>
      <c r="E503" s="260" t="s">
        <v>862</v>
      </c>
      <c r="F503" s="67"/>
      <c r="G503" s="259" t="s">
        <v>5</v>
      </c>
      <c r="H503" s="261"/>
      <c r="I503" s="431"/>
      <c r="J503" s="411"/>
      <c r="K503" s="412"/>
      <c r="L503" s="411"/>
      <c r="M503" s="412"/>
      <c r="N503" s="411"/>
      <c r="O503" s="412"/>
      <c r="P503" s="411"/>
      <c r="Q503" s="412"/>
      <c r="R503" s="411"/>
      <c r="S503" s="412"/>
      <c r="T503" s="411"/>
      <c r="U503" s="412"/>
      <c r="V503" s="576"/>
      <c r="W503" s="577"/>
      <c r="X503" s="576"/>
      <c r="Y503" s="577"/>
      <c r="Z503" s="576"/>
      <c r="AA503" s="577"/>
      <c r="AB503" s="411"/>
      <c r="AC503" s="412"/>
      <c r="AD503" s="411"/>
      <c r="AE503" s="412"/>
      <c r="AF503" s="411"/>
      <c r="AG503" s="412"/>
      <c r="AH503" s="411"/>
      <c r="AI503" s="412"/>
      <c r="AJ503" s="411"/>
      <c r="AK503" s="412"/>
      <c r="AL503" s="411"/>
      <c r="AM503" s="412"/>
      <c r="AN503" s="411"/>
      <c r="AO503" s="412"/>
      <c r="AP503" s="411"/>
      <c r="AQ503" s="412"/>
      <c r="AR503" s="411"/>
      <c r="AS503" s="412"/>
      <c r="AT503" s="411"/>
      <c r="AU503" s="412"/>
      <c r="AV503" s="479"/>
    </row>
    <row r="504" spans="1:52" s="1" customFormat="1" ht="52.2" hidden="1" customHeight="1" x14ac:dyDescent="0.2">
      <c r="A504"/>
      <c r="B504" s="428"/>
      <c r="C504" s="250" t="s">
        <v>88</v>
      </c>
      <c r="D504" s="253" t="s">
        <v>5</v>
      </c>
      <c r="E504" s="254" t="s">
        <v>863</v>
      </c>
      <c r="F504" s="63"/>
      <c r="G504" s="255">
        <v>107</v>
      </c>
      <c r="H504" s="256"/>
      <c r="I504" s="429"/>
      <c r="J504" s="407"/>
      <c r="K504" s="408"/>
      <c r="L504" s="407"/>
      <c r="M504" s="408"/>
      <c r="N504" s="407"/>
      <c r="O504" s="408"/>
      <c r="P504" s="407"/>
      <c r="Q504" s="408"/>
      <c r="R504" s="407"/>
      <c r="S504" s="408"/>
      <c r="T504" s="407"/>
      <c r="U504" s="408"/>
      <c r="V504" s="572"/>
      <c r="W504" s="573"/>
      <c r="X504" s="572"/>
      <c r="Y504" s="573"/>
      <c r="Z504" s="572"/>
      <c r="AA504" s="573"/>
      <c r="AB504" s="407"/>
      <c r="AC504" s="408"/>
      <c r="AD504" s="407"/>
      <c r="AE504" s="408"/>
      <c r="AF504" s="407"/>
      <c r="AG504" s="408"/>
      <c r="AH504" s="407"/>
      <c r="AI504" s="408"/>
      <c r="AJ504" s="407"/>
      <c r="AK504" s="408"/>
      <c r="AL504" s="407"/>
      <c r="AM504" s="408"/>
      <c r="AN504" s="407"/>
      <c r="AO504" s="408"/>
      <c r="AP504" s="407"/>
      <c r="AQ504" s="408"/>
      <c r="AR504" s="407"/>
      <c r="AS504" s="408"/>
      <c r="AT504" s="407"/>
      <c r="AU504" s="408"/>
      <c r="AV504" s="477"/>
      <c r="AW504" s="4"/>
      <c r="AX504" s="4"/>
      <c r="AY504" s="4"/>
      <c r="AZ504" s="4"/>
    </row>
    <row r="505" spans="1:52" s="7" customFormat="1" ht="52.2" hidden="1" customHeight="1" x14ac:dyDescent="0.2">
      <c r="A505"/>
      <c r="B505" s="425" t="s">
        <v>864</v>
      </c>
      <c r="C505" s="192" t="s">
        <v>80</v>
      </c>
      <c r="D505" s="193" t="s">
        <v>865</v>
      </c>
      <c r="E505" s="194" t="s">
        <v>866</v>
      </c>
      <c r="F505" s="195" t="s">
        <v>133</v>
      </c>
      <c r="G505" s="196">
        <v>107</v>
      </c>
      <c r="H505" s="197">
        <v>24.4</v>
      </c>
      <c r="I505" s="426">
        <f>ROUND(H505*G505,2)</f>
        <v>2610.8000000000002</v>
      </c>
      <c r="J505" s="409"/>
      <c r="K505" s="410">
        <f>ROUND(J505*$H505,2)</f>
        <v>0</v>
      </c>
      <c r="L505" s="409"/>
      <c r="M505" s="410">
        <f>ROUND(L505*$H505,2)</f>
        <v>0</v>
      </c>
      <c r="N505" s="409"/>
      <c r="O505" s="410">
        <f>ROUND(N505*$H505,2)</f>
        <v>0</v>
      </c>
      <c r="P505" s="409"/>
      <c r="Q505" s="410">
        <f>ROUND(P505*$H505,2)</f>
        <v>0</v>
      </c>
      <c r="R505" s="409"/>
      <c r="S505" s="410">
        <f>ROUND(R505*$H505,2)</f>
        <v>0</v>
      </c>
      <c r="T505" s="409"/>
      <c r="U505" s="410">
        <f>ROUND(T505*$H505,2)</f>
        <v>0</v>
      </c>
      <c r="V505" s="574"/>
      <c r="W505" s="575">
        <f>ROUND(V505*$H505,2)</f>
        <v>0</v>
      </c>
      <c r="X505" s="574"/>
      <c r="Y505" s="575">
        <f>ROUND(X505*$H505,2)</f>
        <v>0</v>
      </c>
      <c r="Z505" s="574"/>
      <c r="AA505" s="575">
        <f>ROUND(Z505*$H505,2)</f>
        <v>0</v>
      </c>
      <c r="AB505" s="409"/>
      <c r="AC505" s="410">
        <f>ROUND(AB505*$H505,2)</f>
        <v>0</v>
      </c>
      <c r="AD505" s="409"/>
      <c r="AE505" s="410">
        <f>ROUND(AD505*$H505,2)</f>
        <v>0</v>
      </c>
      <c r="AF505" s="409"/>
      <c r="AG505" s="410">
        <f>ROUND(AF505*$H505,2)</f>
        <v>0</v>
      </c>
      <c r="AH505" s="409"/>
      <c r="AI505" s="410">
        <f>ROUND(AH505*$H505,2)</f>
        <v>0</v>
      </c>
      <c r="AJ505" s="409"/>
      <c r="AK505" s="410">
        <f>ROUND(AJ505*$H505,2)</f>
        <v>0</v>
      </c>
      <c r="AL505" s="409"/>
      <c r="AM505" s="410">
        <f>ROUND(AL505*$H505,2)</f>
        <v>0</v>
      </c>
      <c r="AN505" s="409"/>
      <c r="AO505" s="410">
        <f>ROUND(AN505*$H505,2)</f>
        <v>0</v>
      </c>
      <c r="AP505" s="409"/>
      <c r="AQ505" s="410">
        <f>ROUND(AP505*$H505,2)</f>
        <v>0</v>
      </c>
      <c r="AR505" s="409">
        <f>SUM(J505,L505,N505,P505,R505,T505,V505,X505,Z505,AB505,AD505,AF505,AH505,AJ505,AL505,AN505,AP505)</f>
        <v>0</v>
      </c>
      <c r="AS505" s="410">
        <f>AR505*$H505</f>
        <v>0</v>
      </c>
      <c r="AT505" s="409">
        <f>$G505-AR505</f>
        <v>107</v>
      </c>
      <c r="AU505" s="410">
        <f>AT505*$H505</f>
        <v>2610.7999999999997</v>
      </c>
      <c r="AV505" s="478">
        <f>AU505/I505</f>
        <v>0.99999999999999978</v>
      </c>
    </row>
    <row r="506" spans="1:52" s="1" customFormat="1" ht="52.2" hidden="1" customHeight="1" x14ac:dyDescent="0.2">
      <c r="A506"/>
      <c r="B506" s="427"/>
      <c r="C506" s="250" t="s">
        <v>86</v>
      </c>
      <c r="D506" s="23"/>
      <c r="E506" s="251" t="s">
        <v>868</v>
      </c>
      <c r="F506" s="23"/>
      <c r="G506" s="23"/>
      <c r="H506" s="230"/>
      <c r="I506" s="420"/>
      <c r="J506" s="405"/>
      <c r="K506" s="406"/>
      <c r="L506" s="405"/>
      <c r="M506" s="406"/>
      <c r="N506" s="405"/>
      <c r="O506" s="406"/>
      <c r="P506" s="405"/>
      <c r="Q506" s="406"/>
      <c r="R506" s="405"/>
      <c r="S506" s="406"/>
      <c r="T506" s="405"/>
      <c r="U506" s="406"/>
      <c r="V506" s="570"/>
      <c r="W506" s="571"/>
      <c r="X506" s="570"/>
      <c r="Y506" s="571"/>
      <c r="Z506" s="570"/>
      <c r="AA506" s="571"/>
      <c r="AB506" s="405"/>
      <c r="AC506" s="406"/>
      <c r="AD506" s="405"/>
      <c r="AE506" s="406"/>
      <c r="AF506" s="405"/>
      <c r="AG506" s="406"/>
      <c r="AH506" s="405"/>
      <c r="AI506" s="406"/>
      <c r="AJ506" s="405"/>
      <c r="AK506" s="406"/>
      <c r="AL506" s="405"/>
      <c r="AM506" s="406"/>
      <c r="AN506" s="405"/>
      <c r="AO506" s="406"/>
      <c r="AP506" s="405"/>
      <c r="AQ506" s="406"/>
      <c r="AR506" s="405"/>
      <c r="AS506" s="406"/>
      <c r="AT506" s="405"/>
      <c r="AU506" s="406"/>
      <c r="AV506" s="476"/>
      <c r="AW506" s="4"/>
      <c r="AX506" s="4"/>
      <c r="AY506" s="4"/>
      <c r="AZ506" s="4"/>
    </row>
    <row r="507" spans="1:52" s="1" customFormat="1" ht="52.2" hidden="1" customHeight="1" x14ac:dyDescent="0.2">
      <c r="A507"/>
      <c r="B507" s="428"/>
      <c r="C507" s="250" t="s">
        <v>88</v>
      </c>
      <c r="D507" s="253" t="s">
        <v>5</v>
      </c>
      <c r="E507" s="254" t="s">
        <v>869</v>
      </c>
      <c r="F507" s="63"/>
      <c r="G507" s="255">
        <v>107</v>
      </c>
      <c r="H507" s="256"/>
      <c r="I507" s="429"/>
      <c r="J507" s="407"/>
      <c r="K507" s="408"/>
      <c r="L507" s="407"/>
      <c r="M507" s="408"/>
      <c r="N507" s="407"/>
      <c r="O507" s="408"/>
      <c r="P507" s="407"/>
      <c r="Q507" s="408"/>
      <c r="R507" s="407"/>
      <c r="S507" s="408"/>
      <c r="T507" s="407"/>
      <c r="U507" s="408"/>
      <c r="V507" s="572"/>
      <c r="W507" s="573"/>
      <c r="X507" s="572"/>
      <c r="Y507" s="573"/>
      <c r="Z507" s="572"/>
      <c r="AA507" s="573"/>
      <c r="AB507" s="407"/>
      <c r="AC507" s="408"/>
      <c r="AD507" s="407"/>
      <c r="AE507" s="408"/>
      <c r="AF507" s="407"/>
      <c r="AG507" s="408"/>
      <c r="AH507" s="407"/>
      <c r="AI507" s="408"/>
      <c r="AJ507" s="407"/>
      <c r="AK507" s="408"/>
      <c r="AL507" s="407"/>
      <c r="AM507" s="408"/>
      <c r="AN507" s="407"/>
      <c r="AO507" s="408"/>
      <c r="AP507" s="407"/>
      <c r="AQ507" s="408"/>
      <c r="AR507" s="407"/>
      <c r="AS507" s="408"/>
      <c r="AT507" s="407"/>
      <c r="AU507" s="408"/>
      <c r="AV507" s="477"/>
    </row>
    <row r="508" spans="1:52" s="8" customFormat="1" ht="52.2" hidden="1" customHeight="1" x14ac:dyDescent="0.2">
      <c r="A508"/>
      <c r="B508" s="425" t="s">
        <v>870</v>
      </c>
      <c r="C508" s="192" t="s">
        <v>80</v>
      </c>
      <c r="D508" s="193" t="s">
        <v>871</v>
      </c>
      <c r="E508" s="194" t="s">
        <v>872</v>
      </c>
      <c r="F508" s="195" t="s">
        <v>220</v>
      </c>
      <c r="G508" s="196">
        <v>10.6</v>
      </c>
      <c r="H508" s="197">
        <v>41</v>
      </c>
      <c r="I508" s="426">
        <f>ROUND(H508*G508,2)</f>
        <v>434.6</v>
      </c>
      <c r="J508" s="409"/>
      <c r="K508" s="410">
        <f>ROUND(J508*$H508,2)</f>
        <v>0</v>
      </c>
      <c r="L508" s="409"/>
      <c r="M508" s="410">
        <f>ROUND(L508*$H508,2)</f>
        <v>0</v>
      </c>
      <c r="N508" s="409"/>
      <c r="O508" s="410">
        <f>ROUND(N508*$H508,2)</f>
        <v>0</v>
      </c>
      <c r="P508" s="409"/>
      <c r="Q508" s="410">
        <f>ROUND(P508*$H508,2)</f>
        <v>0</v>
      </c>
      <c r="R508" s="409"/>
      <c r="S508" s="410">
        <f>ROUND(R508*$H508,2)</f>
        <v>0</v>
      </c>
      <c r="T508" s="409"/>
      <c r="U508" s="410">
        <f>ROUND(T508*$H508,2)</f>
        <v>0</v>
      </c>
      <c r="V508" s="574"/>
      <c r="W508" s="575">
        <f>ROUND(V508*$H508,2)</f>
        <v>0</v>
      </c>
      <c r="X508" s="574"/>
      <c r="Y508" s="575">
        <f>ROUND(X508*$H508,2)</f>
        <v>0</v>
      </c>
      <c r="Z508" s="574"/>
      <c r="AA508" s="575">
        <f>ROUND(Z508*$H508,2)</f>
        <v>0</v>
      </c>
      <c r="AB508" s="409"/>
      <c r="AC508" s="410">
        <f>ROUND(AB508*$H508,2)</f>
        <v>0</v>
      </c>
      <c r="AD508" s="409"/>
      <c r="AE508" s="410">
        <f>ROUND(AD508*$H508,2)</f>
        <v>0</v>
      </c>
      <c r="AF508" s="409"/>
      <c r="AG508" s="410">
        <f>ROUND(AF508*$H508,2)</f>
        <v>0</v>
      </c>
      <c r="AH508" s="409"/>
      <c r="AI508" s="410">
        <f>ROUND(AH508*$H508,2)</f>
        <v>0</v>
      </c>
      <c r="AJ508" s="409"/>
      <c r="AK508" s="410">
        <f>ROUND(AJ508*$H508,2)</f>
        <v>0</v>
      </c>
      <c r="AL508" s="409"/>
      <c r="AM508" s="410">
        <f>ROUND(AL508*$H508,2)</f>
        <v>0</v>
      </c>
      <c r="AN508" s="409"/>
      <c r="AO508" s="410">
        <f>ROUND(AN508*$H508,2)</f>
        <v>0</v>
      </c>
      <c r="AP508" s="409"/>
      <c r="AQ508" s="410">
        <f>ROUND(AP508*$H508,2)</f>
        <v>0</v>
      </c>
      <c r="AR508" s="409">
        <f>SUM(J508,L508,N508,P508,R508,T508,V508,X508,Z508,AB508,AD508,AF508,AH508,AJ508,AL508,AN508,AP508)</f>
        <v>0</v>
      </c>
      <c r="AS508" s="410">
        <f>AR508*$H508</f>
        <v>0</v>
      </c>
      <c r="AT508" s="409">
        <f>$G508-AR508</f>
        <v>10.6</v>
      </c>
      <c r="AU508" s="410">
        <f>AT508*$H508</f>
        <v>434.59999999999997</v>
      </c>
      <c r="AV508" s="478">
        <f>AU508/I508</f>
        <v>0.99999999999999989</v>
      </c>
    </row>
    <row r="509" spans="1:52" s="7" customFormat="1" ht="52.2" hidden="1" customHeight="1" x14ac:dyDescent="0.2">
      <c r="A509"/>
      <c r="B509" s="427"/>
      <c r="C509" s="250" t="s">
        <v>86</v>
      </c>
      <c r="D509" s="23"/>
      <c r="E509" s="251" t="s">
        <v>868</v>
      </c>
      <c r="F509" s="23"/>
      <c r="G509" s="23"/>
      <c r="H509" s="230"/>
      <c r="I509" s="420"/>
      <c r="J509" s="405"/>
      <c r="K509" s="406"/>
      <c r="L509" s="405"/>
      <c r="M509" s="406"/>
      <c r="N509" s="405"/>
      <c r="O509" s="406"/>
      <c r="P509" s="405"/>
      <c r="Q509" s="406"/>
      <c r="R509" s="405"/>
      <c r="S509" s="406"/>
      <c r="T509" s="405"/>
      <c r="U509" s="406"/>
      <c r="V509" s="570"/>
      <c r="W509" s="571"/>
      <c r="X509" s="570"/>
      <c r="Y509" s="571"/>
      <c r="Z509" s="570"/>
      <c r="AA509" s="571"/>
      <c r="AB509" s="405"/>
      <c r="AC509" s="406"/>
      <c r="AD509" s="405"/>
      <c r="AE509" s="406"/>
      <c r="AF509" s="405"/>
      <c r="AG509" s="406"/>
      <c r="AH509" s="405"/>
      <c r="AI509" s="406"/>
      <c r="AJ509" s="405"/>
      <c r="AK509" s="406"/>
      <c r="AL509" s="405"/>
      <c r="AM509" s="406"/>
      <c r="AN509" s="405"/>
      <c r="AO509" s="406"/>
      <c r="AP509" s="405"/>
      <c r="AQ509" s="406"/>
      <c r="AR509" s="405"/>
      <c r="AS509" s="406"/>
      <c r="AT509" s="405"/>
      <c r="AU509" s="406"/>
      <c r="AV509" s="476"/>
    </row>
    <row r="510" spans="1:52" s="1" customFormat="1" ht="52.2" hidden="1" customHeight="1" x14ac:dyDescent="0.2">
      <c r="A510"/>
      <c r="B510" s="428"/>
      <c r="C510" s="250" t="s">
        <v>88</v>
      </c>
      <c r="D510" s="253" t="s">
        <v>5</v>
      </c>
      <c r="E510" s="254" t="s">
        <v>874</v>
      </c>
      <c r="F510" s="63"/>
      <c r="G510" s="255">
        <v>10.6</v>
      </c>
      <c r="H510" s="256"/>
      <c r="I510" s="429"/>
      <c r="J510" s="407"/>
      <c r="K510" s="408"/>
      <c r="L510" s="407"/>
      <c r="M510" s="408"/>
      <c r="N510" s="407"/>
      <c r="O510" s="408"/>
      <c r="P510" s="407"/>
      <c r="Q510" s="408"/>
      <c r="R510" s="407"/>
      <c r="S510" s="408"/>
      <c r="T510" s="407"/>
      <c r="U510" s="408"/>
      <c r="V510" s="572"/>
      <c r="W510" s="573"/>
      <c r="X510" s="572"/>
      <c r="Y510" s="573"/>
      <c r="Z510" s="572"/>
      <c r="AA510" s="573"/>
      <c r="AB510" s="407"/>
      <c r="AC510" s="408"/>
      <c r="AD510" s="407"/>
      <c r="AE510" s="408"/>
      <c r="AF510" s="407"/>
      <c r="AG510" s="408"/>
      <c r="AH510" s="407"/>
      <c r="AI510" s="408"/>
      <c r="AJ510" s="407"/>
      <c r="AK510" s="408"/>
      <c r="AL510" s="407"/>
      <c r="AM510" s="408"/>
      <c r="AN510" s="407"/>
      <c r="AO510" s="408"/>
      <c r="AP510" s="407"/>
      <c r="AQ510" s="408"/>
      <c r="AR510" s="407"/>
      <c r="AS510" s="408"/>
      <c r="AT510" s="407"/>
      <c r="AU510" s="408"/>
      <c r="AV510" s="477"/>
      <c r="AW510" s="4"/>
      <c r="AX510" s="4"/>
      <c r="AY510" s="4"/>
      <c r="AZ510" s="4"/>
    </row>
    <row r="511" spans="1:52" s="7" customFormat="1" ht="52.2" hidden="1" customHeight="1" x14ac:dyDescent="0.2">
      <c r="A511"/>
      <c r="B511" s="425" t="s">
        <v>875</v>
      </c>
      <c r="C511" s="192" t="s">
        <v>80</v>
      </c>
      <c r="D511" s="193" t="s">
        <v>876</v>
      </c>
      <c r="E511" s="194" t="s">
        <v>877</v>
      </c>
      <c r="F511" s="195" t="s">
        <v>133</v>
      </c>
      <c r="G511" s="196">
        <v>95.4</v>
      </c>
      <c r="H511" s="197">
        <v>28</v>
      </c>
      <c r="I511" s="426">
        <f>ROUND(H511*G511,2)</f>
        <v>2671.2</v>
      </c>
      <c r="J511" s="409"/>
      <c r="K511" s="410">
        <f>ROUND(J511*$H511,2)</f>
        <v>0</v>
      </c>
      <c r="L511" s="409"/>
      <c r="M511" s="410">
        <f>ROUND(L511*$H511,2)</f>
        <v>0</v>
      </c>
      <c r="N511" s="409"/>
      <c r="O511" s="410">
        <f>ROUND(N511*$H511,2)</f>
        <v>0</v>
      </c>
      <c r="P511" s="409"/>
      <c r="Q511" s="410">
        <f>ROUND(P511*$H511,2)</f>
        <v>0</v>
      </c>
      <c r="R511" s="409"/>
      <c r="S511" s="410">
        <f>ROUND(R511*$H511,2)</f>
        <v>0</v>
      </c>
      <c r="T511" s="409"/>
      <c r="U511" s="410">
        <f>ROUND(T511*$H511,2)</f>
        <v>0</v>
      </c>
      <c r="V511" s="574"/>
      <c r="W511" s="575">
        <f>ROUND(V511*$H511,2)</f>
        <v>0</v>
      </c>
      <c r="X511" s="574"/>
      <c r="Y511" s="575">
        <f>ROUND(X511*$H511,2)</f>
        <v>0</v>
      </c>
      <c r="Z511" s="574"/>
      <c r="AA511" s="575">
        <f>ROUND(Z511*$H511,2)</f>
        <v>0</v>
      </c>
      <c r="AB511" s="409"/>
      <c r="AC511" s="410">
        <f>ROUND(AB511*$H511,2)</f>
        <v>0</v>
      </c>
      <c r="AD511" s="409"/>
      <c r="AE511" s="410">
        <f>ROUND(AD511*$H511,2)</f>
        <v>0</v>
      </c>
      <c r="AF511" s="409"/>
      <c r="AG511" s="410">
        <f>ROUND(AF511*$H511,2)</f>
        <v>0</v>
      </c>
      <c r="AH511" s="409"/>
      <c r="AI511" s="410">
        <f>ROUND(AH511*$H511,2)</f>
        <v>0</v>
      </c>
      <c r="AJ511" s="409"/>
      <c r="AK511" s="410">
        <f>ROUND(AJ511*$H511,2)</f>
        <v>0</v>
      </c>
      <c r="AL511" s="409"/>
      <c r="AM511" s="410">
        <f>ROUND(AL511*$H511,2)</f>
        <v>0</v>
      </c>
      <c r="AN511" s="409"/>
      <c r="AO511" s="410">
        <f>ROUND(AN511*$H511,2)</f>
        <v>0</v>
      </c>
      <c r="AP511" s="409"/>
      <c r="AQ511" s="410">
        <f>ROUND(AP511*$H511,2)</f>
        <v>0</v>
      </c>
      <c r="AR511" s="409">
        <f>SUM(J511,L511,N511,P511,R511,T511,V511,X511,Z511,AB511,AD511,AF511,AH511,AJ511,AL511,AN511,AP511)</f>
        <v>0</v>
      </c>
      <c r="AS511" s="410">
        <f>AR511*$H511</f>
        <v>0</v>
      </c>
      <c r="AT511" s="409">
        <f>$G511-AR511</f>
        <v>95.4</v>
      </c>
      <c r="AU511" s="410">
        <f>AT511*$H511</f>
        <v>2671.2000000000003</v>
      </c>
      <c r="AV511" s="478">
        <f>AU511/I511</f>
        <v>1.0000000000000002</v>
      </c>
    </row>
    <row r="512" spans="1:52" s="1" customFormat="1" ht="52.2" hidden="1" customHeight="1" x14ac:dyDescent="0.2">
      <c r="A512"/>
      <c r="B512" s="427"/>
      <c r="C512" s="250" t="s">
        <v>86</v>
      </c>
      <c r="D512" s="23"/>
      <c r="E512" s="251" t="s">
        <v>868</v>
      </c>
      <c r="F512" s="23"/>
      <c r="G512" s="23"/>
      <c r="H512" s="230"/>
      <c r="I512" s="420"/>
      <c r="J512" s="405"/>
      <c r="K512" s="406"/>
      <c r="L512" s="405"/>
      <c r="M512" s="406"/>
      <c r="N512" s="405"/>
      <c r="O512" s="406"/>
      <c r="P512" s="405"/>
      <c r="Q512" s="406"/>
      <c r="R512" s="405"/>
      <c r="S512" s="406"/>
      <c r="T512" s="405"/>
      <c r="U512" s="406"/>
      <c r="V512" s="570"/>
      <c r="W512" s="571"/>
      <c r="X512" s="570"/>
      <c r="Y512" s="571"/>
      <c r="Z512" s="570"/>
      <c r="AA512" s="571"/>
      <c r="AB512" s="405"/>
      <c r="AC512" s="406"/>
      <c r="AD512" s="405"/>
      <c r="AE512" s="406"/>
      <c r="AF512" s="405"/>
      <c r="AG512" s="406"/>
      <c r="AH512" s="405"/>
      <c r="AI512" s="406"/>
      <c r="AJ512" s="405"/>
      <c r="AK512" s="406"/>
      <c r="AL512" s="405"/>
      <c r="AM512" s="406"/>
      <c r="AN512" s="405"/>
      <c r="AO512" s="406"/>
      <c r="AP512" s="405"/>
      <c r="AQ512" s="406"/>
      <c r="AR512" s="405"/>
      <c r="AS512" s="406"/>
      <c r="AT512" s="405"/>
      <c r="AU512" s="406"/>
      <c r="AV512" s="476"/>
      <c r="AW512" s="4"/>
      <c r="AX512" s="4"/>
      <c r="AY512" s="4"/>
      <c r="AZ512" s="4"/>
    </row>
    <row r="513" spans="1:52" s="1" customFormat="1" ht="52.2" hidden="1" customHeight="1" x14ac:dyDescent="0.2">
      <c r="A513"/>
      <c r="B513" s="428"/>
      <c r="C513" s="250" t="s">
        <v>88</v>
      </c>
      <c r="D513" s="253" t="s">
        <v>5</v>
      </c>
      <c r="E513" s="254" t="s">
        <v>683</v>
      </c>
      <c r="F513" s="63"/>
      <c r="G513" s="255">
        <v>95.4</v>
      </c>
      <c r="H513" s="256"/>
      <c r="I513" s="429"/>
      <c r="J513" s="407"/>
      <c r="K513" s="408"/>
      <c r="L513" s="407"/>
      <c r="M513" s="408"/>
      <c r="N513" s="407"/>
      <c r="O513" s="408"/>
      <c r="P513" s="407"/>
      <c r="Q513" s="408"/>
      <c r="R513" s="407"/>
      <c r="S513" s="408"/>
      <c r="T513" s="407"/>
      <c r="U513" s="408"/>
      <c r="V513" s="572"/>
      <c r="W513" s="573"/>
      <c r="X513" s="572"/>
      <c r="Y513" s="573"/>
      <c r="Z513" s="572"/>
      <c r="AA513" s="573"/>
      <c r="AB513" s="407"/>
      <c r="AC513" s="408"/>
      <c r="AD513" s="407"/>
      <c r="AE513" s="408"/>
      <c r="AF513" s="407"/>
      <c r="AG513" s="408"/>
      <c r="AH513" s="407"/>
      <c r="AI513" s="408"/>
      <c r="AJ513" s="407"/>
      <c r="AK513" s="408"/>
      <c r="AL513" s="407"/>
      <c r="AM513" s="408"/>
      <c r="AN513" s="407"/>
      <c r="AO513" s="408"/>
      <c r="AP513" s="407"/>
      <c r="AQ513" s="408"/>
      <c r="AR513" s="407"/>
      <c r="AS513" s="408"/>
      <c r="AT513" s="407"/>
      <c r="AU513" s="408"/>
      <c r="AV513" s="477"/>
    </row>
    <row r="514" spans="1:52" s="8" customFormat="1" ht="52.2" hidden="1" customHeight="1" x14ac:dyDescent="0.2">
      <c r="A514"/>
      <c r="B514" s="437" t="s">
        <v>879</v>
      </c>
      <c r="C514" s="198" t="s">
        <v>231</v>
      </c>
      <c r="D514" s="199" t="s">
        <v>880</v>
      </c>
      <c r="E514" s="200" t="s">
        <v>881</v>
      </c>
      <c r="F514" s="201" t="s">
        <v>133</v>
      </c>
      <c r="G514" s="202">
        <v>222.64</v>
      </c>
      <c r="H514" s="203">
        <v>59</v>
      </c>
      <c r="I514" s="438">
        <f>ROUND(H514*G514,2)</f>
        <v>13135.76</v>
      </c>
      <c r="J514" s="409"/>
      <c r="K514" s="410">
        <f>ROUND(J514*$H514,2)</f>
        <v>0</v>
      </c>
      <c r="L514" s="409"/>
      <c r="M514" s="410">
        <f>ROUND(L514*$H514,2)</f>
        <v>0</v>
      </c>
      <c r="N514" s="409"/>
      <c r="O514" s="410">
        <f>ROUND(N514*$H514,2)</f>
        <v>0</v>
      </c>
      <c r="P514" s="409"/>
      <c r="Q514" s="410">
        <f>ROUND(P514*$H514,2)</f>
        <v>0</v>
      </c>
      <c r="R514" s="409"/>
      <c r="S514" s="410">
        <f>ROUND(R514*$H514,2)</f>
        <v>0</v>
      </c>
      <c r="T514" s="409"/>
      <c r="U514" s="410">
        <f>ROUND(T514*$H514,2)</f>
        <v>0</v>
      </c>
      <c r="V514" s="574"/>
      <c r="W514" s="575">
        <f>ROUND(V514*$H514,2)</f>
        <v>0</v>
      </c>
      <c r="X514" s="574"/>
      <c r="Y514" s="575">
        <f>ROUND(X514*$H514,2)</f>
        <v>0</v>
      </c>
      <c r="Z514" s="574"/>
      <c r="AA514" s="575">
        <f>ROUND(Z514*$H514,2)</f>
        <v>0</v>
      </c>
      <c r="AB514" s="409"/>
      <c r="AC514" s="410">
        <f>ROUND(AB514*$H514,2)</f>
        <v>0</v>
      </c>
      <c r="AD514" s="409"/>
      <c r="AE514" s="410">
        <f>ROUND(AD514*$H514,2)</f>
        <v>0</v>
      </c>
      <c r="AF514" s="409"/>
      <c r="AG514" s="410">
        <f>ROUND(AF514*$H514,2)</f>
        <v>0</v>
      </c>
      <c r="AH514" s="409"/>
      <c r="AI514" s="410">
        <f>ROUND(AH514*$H514,2)</f>
        <v>0</v>
      </c>
      <c r="AJ514" s="409"/>
      <c r="AK514" s="410">
        <f>ROUND(AJ514*$H514,2)</f>
        <v>0</v>
      </c>
      <c r="AL514" s="409"/>
      <c r="AM514" s="410">
        <f>ROUND(AL514*$H514,2)</f>
        <v>0</v>
      </c>
      <c r="AN514" s="409"/>
      <c r="AO514" s="410">
        <f>ROUND(AN514*$H514,2)</f>
        <v>0</v>
      </c>
      <c r="AP514" s="409"/>
      <c r="AQ514" s="410">
        <f>ROUND(AP514*$H514,2)</f>
        <v>0</v>
      </c>
      <c r="AR514" s="409">
        <f>SUM(J514,L514,N514,P514,R514,T514,V514,X514,Z514,AB514,AD514,AF514,AH514,AJ514,AL514,AN514,AP514)</f>
        <v>0</v>
      </c>
      <c r="AS514" s="410">
        <f>AR514*$H514</f>
        <v>0</v>
      </c>
      <c r="AT514" s="409">
        <f>$G514-AR514</f>
        <v>222.64</v>
      </c>
      <c r="AU514" s="410">
        <f>AT514*$H514</f>
        <v>13135.759999999998</v>
      </c>
      <c r="AV514" s="478">
        <f>AU514/I514</f>
        <v>0.99999999999999989</v>
      </c>
    </row>
    <row r="515" spans="1:52" s="7" customFormat="1" ht="52.2" hidden="1" customHeight="1" x14ac:dyDescent="0.2">
      <c r="A515"/>
      <c r="B515" s="428"/>
      <c r="C515" s="250" t="s">
        <v>88</v>
      </c>
      <c r="D515" s="253" t="s">
        <v>5</v>
      </c>
      <c r="E515" s="254" t="s">
        <v>883</v>
      </c>
      <c r="F515" s="63"/>
      <c r="G515" s="255">
        <v>222.64</v>
      </c>
      <c r="H515" s="256"/>
      <c r="I515" s="429"/>
      <c r="J515" s="407"/>
      <c r="K515" s="408"/>
      <c r="L515" s="407"/>
      <c r="M515" s="408"/>
      <c r="N515" s="407"/>
      <c r="O515" s="408"/>
      <c r="P515" s="407"/>
      <c r="Q515" s="408"/>
      <c r="R515" s="407"/>
      <c r="S515" s="408"/>
      <c r="T515" s="407"/>
      <c r="U515" s="408"/>
      <c r="V515" s="572"/>
      <c r="W515" s="573"/>
      <c r="X515" s="572"/>
      <c r="Y515" s="573"/>
      <c r="Z515" s="572"/>
      <c r="AA515" s="573"/>
      <c r="AB515" s="407"/>
      <c r="AC515" s="408"/>
      <c r="AD515" s="407"/>
      <c r="AE515" s="408"/>
      <c r="AF515" s="407"/>
      <c r="AG515" s="408"/>
      <c r="AH515" s="407"/>
      <c r="AI515" s="408"/>
      <c r="AJ515" s="407"/>
      <c r="AK515" s="408"/>
      <c r="AL515" s="407"/>
      <c r="AM515" s="408"/>
      <c r="AN515" s="407"/>
      <c r="AO515" s="408"/>
      <c r="AP515" s="407"/>
      <c r="AQ515" s="408"/>
      <c r="AR515" s="407"/>
      <c r="AS515" s="408"/>
      <c r="AT515" s="407"/>
      <c r="AU515" s="408"/>
      <c r="AV515" s="477"/>
    </row>
    <row r="516" spans="1:52" s="1" customFormat="1" ht="52.2" hidden="1" customHeight="1" x14ac:dyDescent="0.2">
      <c r="A516"/>
      <c r="B516" s="425" t="s">
        <v>884</v>
      </c>
      <c r="C516" s="192" t="s">
        <v>80</v>
      </c>
      <c r="D516" s="193" t="s">
        <v>885</v>
      </c>
      <c r="E516" s="194" t="s">
        <v>886</v>
      </c>
      <c r="F516" s="195" t="s">
        <v>220</v>
      </c>
      <c r="G516" s="196">
        <v>3.2</v>
      </c>
      <c r="H516" s="197">
        <v>263.7</v>
      </c>
      <c r="I516" s="426">
        <f>ROUND(H516*G516,2)</f>
        <v>843.84</v>
      </c>
      <c r="J516" s="409"/>
      <c r="K516" s="410">
        <f>ROUND(J516*$H516,2)</f>
        <v>0</v>
      </c>
      <c r="L516" s="409"/>
      <c r="M516" s="410">
        <f>ROUND(L516*$H516,2)</f>
        <v>0</v>
      </c>
      <c r="N516" s="409"/>
      <c r="O516" s="410">
        <f>ROUND(N516*$H516,2)</f>
        <v>0</v>
      </c>
      <c r="P516" s="409"/>
      <c r="Q516" s="410">
        <f>ROUND(P516*$H516,2)</f>
        <v>0</v>
      </c>
      <c r="R516" s="409"/>
      <c r="S516" s="410">
        <f>ROUND(R516*$H516,2)</f>
        <v>0</v>
      </c>
      <c r="T516" s="409"/>
      <c r="U516" s="410">
        <f>ROUND(T516*$H516,2)</f>
        <v>0</v>
      </c>
      <c r="V516" s="574"/>
      <c r="W516" s="575">
        <f>ROUND(V516*$H516,2)</f>
        <v>0</v>
      </c>
      <c r="X516" s="574"/>
      <c r="Y516" s="575">
        <f>ROUND(X516*$H516,2)</f>
        <v>0</v>
      </c>
      <c r="Z516" s="574"/>
      <c r="AA516" s="575">
        <f>ROUND(Z516*$H516,2)</f>
        <v>0</v>
      </c>
      <c r="AB516" s="409"/>
      <c r="AC516" s="410">
        <f>ROUND(AB516*$H516,2)</f>
        <v>0</v>
      </c>
      <c r="AD516" s="409"/>
      <c r="AE516" s="410">
        <f>ROUND(AD516*$H516,2)</f>
        <v>0</v>
      </c>
      <c r="AF516" s="409"/>
      <c r="AG516" s="410">
        <f>ROUND(AF516*$H516,2)</f>
        <v>0</v>
      </c>
      <c r="AH516" s="409"/>
      <c r="AI516" s="410">
        <f>ROUND(AH516*$H516,2)</f>
        <v>0</v>
      </c>
      <c r="AJ516" s="409"/>
      <c r="AK516" s="410">
        <f>ROUND(AJ516*$H516,2)</f>
        <v>0</v>
      </c>
      <c r="AL516" s="409"/>
      <c r="AM516" s="410">
        <f>ROUND(AL516*$H516,2)</f>
        <v>0</v>
      </c>
      <c r="AN516" s="409"/>
      <c r="AO516" s="410">
        <f>ROUND(AN516*$H516,2)</f>
        <v>0</v>
      </c>
      <c r="AP516" s="409"/>
      <c r="AQ516" s="410">
        <f>ROUND(AP516*$H516,2)</f>
        <v>0</v>
      </c>
      <c r="AR516" s="409">
        <f>SUM(J516,L516,N516,P516,R516,T516,V516,X516,Z516,AB516,AD516,AF516,AH516,AJ516,AL516,AN516,AP516)</f>
        <v>0</v>
      </c>
      <c r="AS516" s="410">
        <f>AR516*$H516</f>
        <v>0</v>
      </c>
      <c r="AT516" s="409">
        <f>$G516-AR516</f>
        <v>3.2</v>
      </c>
      <c r="AU516" s="410">
        <f>AT516*$H516</f>
        <v>843.84</v>
      </c>
      <c r="AV516" s="478">
        <f>AU516/I516</f>
        <v>1</v>
      </c>
      <c r="AW516" s="4"/>
      <c r="AX516" s="4"/>
      <c r="AY516" s="4"/>
      <c r="AZ516" s="4"/>
    </row>
    <row r="517" spans="1:52" s="7" customFormat="1" ht="52.2" hidden="1" customHeight="1" x14ac:dyDescent="0.2">
      <c r="A517"/>
      <c r="B517" s="428"/>
      <c r="C517" s="250" t="s">
        <v>88</v>
      </c>
      <c r="D517" s="253" t="s">
        <v>5</v>
      </c>
      <c r="E517" s="254" t="s">
        <v>888</v>
      </c>
      <c r="F517" s="63"/>
      <c r="G517" s="255">
        <v>3.2</v>
      </c>
      <c r="H517" s="256"/>
      <c r="I517" s="429"/>
      <c r="J517" s="407"/>
      <c r="K517" s="408"/>
      <c r="L517" s="407"/>
      <c r="M517" s="408"/>
      <c r="N517" s="407"/>
      <c r="O517" s="408"/>
      <c r="P517" s="407"/>
      <c r="Q517" s="408"/>
      <c r="R517" s="407"/>
      <c r="S517" s="408"/>
      <c r="T517" s="407"/>
      <c r="U517" s="408"/>
      <c r="V517" s="572"/>
      <c r="W517" s="573"/>
      <c r="X517" s="572"/>
      <c r="Y517" s="573"/>
      <c r="Z517" s="572"/>
      <c r="AA517" s="573"/>
      <c r="AB517" s="407"/>
      <c r="AC517" s="408"/>
      <c r="AD517" s="407"/>
      <c r="AE517" s="408"/>
      <c r="AF517" s="407"/>
      <c r="AG517" s="408"/>
      <c r="AH517" s="407"/>
      <c r="AI517" s="408"/>
      <c r="AJ517" s="407"/>
      <c r="AK517" s="408"/>
      <c r="AL517" s="407"/>
      <c r="AM517" s="408"/>
      <c r="AN517" s="407"/>
      <c r="AO517" s="408"/>
      <c r="AP517" s="407"/>
      <c r="AQ517" s="408"/>
      <c r="AR517" s="407"/>
      <c r="AS517" s="408"/>
      <c r="AT517" s="407"/>
      <c r="AU517" s="408"/>
      <c r="AV517" s="477"/>
    </row>
    <row r="518" spans="1:52" s="8" customFormat="1" ht="52.2" hidden="1" customHeight="1" x14ac:dyDescent="0.2">
      <c r="A518"/>
      <c r="B518" s="430"/>
      <c r="C518" s="250" t="s">
        <v>88</v>
      </c>
      <c r="D518" s="259" t="s">
        <v>5</v>
      </c>
      <c r="E518" s="260" t="s">
        <v>889</v>
      </c>
      <c r="F518" s="67"/>
      <c r="G518" s="259" t="s">
        <v>5</v>
      </c>
      <c r="H518" s="261"/>
      <c r="I518" s="431"/>
      <c r="J518" s="411"/>
      <c r="K518" s="412"/>
      <c r="L518" s="411"/>
      <c r="M518" s="412"/>
      <c r="N518" s="411"/>
      <c r="O518" s="412"/>
      <c r="P518" s="411"/>
      <c r="Q518" s="412"/>
      <c r="R518" s="411"/>
      <c r="S518" s="412"/>
      <c r="T518" s="411"/>
      <c r="U518" s="412"/>
      <c r="V518" s="576"/>
      <c r="W518" s="577"/>
      <c r="X518" s="576"/>
      <c r="Y518" s="577"/>
      <c r="Z518" s="576"/>
      <c r="AA518" s="577"/>
      <c r="AB518" s="411"/>
      <c r="AC518" s="412"/>
      <c r="AD518" s="411"/>
      <c r="AE518" s="412"/>
      <c r="AF518" s="411"/>
      <c r="AG518" s="412"/>
      <c r="AH518" s="411"/>
      <c r="AI518" s="412"/>
      <c r="AJ518" s="411"/>
      <c r="AK518" s="412"/>
      <c r="AL518" s="411"/>
      <c r="AM518" s="412"/>
      <c r="AN518" s="411"/>
      <c r="AO518" s="412"/>
      <c r="AP518" s="411"/>
      <c r="AQ518" s="412"/>
      <c r="AR518" s="411"/>
      <c r="AS518" s="412"/>
      <c r="AT518" s="411"/>
      <c r="AU518" s="412"/>
      <c r="AV518" s="479"/>
    </row>
    <row r="519" spans="1:52" s="1" customFormat="1" ht="52.2" hidden="1" customHeight="1" x14ac:dyDescent="0.2">
      <c r="A519"/>
      <c r="B519" s="425" t="s">
        <v>890</v>
      </c>
      <c r="C519" s="192" t="s">
        <v>80</v>
      </c>
      <c r="D519" s="193" t="s">
        <v>891</v>
      </c>
      <c r="E519" s="194" t="s">
        <v>892</v>
      </c>
      <c r="F519" s="195" t="s">
        <v>220</v>
      </c>
      <c r="G519" s="196">
        <v>21.2</v>
      </c>
      <c r="H519" s="197">
        <v>405.6</v>
      </c>
      <c r="I519" s="426">
        <f>ROUND(H519*G519,2)</f>
        <v>8598.7199999999993</v>
      </c>
      <c r="J519" s="409"/>
      <c r="K519" s="410">
        <f>ROUND(J519*$H519,2)</f>
        <v>0</v>
      </c>
      <c r="L519" s="409"/>
      <c r="M519" s="410">
        <f>ROUND(L519*$H519,2)</f>
        <v>0</v>
      </c>
      <c r="N519" s="409"/>
      <c r="O519" s="410">
        <f>ROUND(N519*$H519,2)</f>
        <v>0</v>
      </c>
      <c r="P519" s="409"/>
      <c r="Q519" s="410">
        <f>ROUND(P519*$H519,2)</f>
        <v>0</v>
      </c>
      <c r="R519" s="409"/>
      <c r="S519" s="410">
        <f>ROUND(R519*$H519,2)</f>
        <v>0</v>
      </c>
      <c r="T519" s="409"/>
      <c r="U519" s="410">
        <f>ROUND(T519*$H519,2)</f>
        <v>0</v>
      </c>
      <c r="V519" s="574"/>
      <c r="W519" s="575">
        <f>ROUND(V519*$H519,2)</f>
        <v>0</v>
      </c>
      <c r="X519" s="574"/>
      <c r="Y519" s="575">
        <f>ROUND(X519*$H519,2)</f>
        <v>0</v>
      </c>
      <c r="Z519" s="574"/>
      <c r="AA519" s="575">
        <f>ROUND(Z519*$H519,2)</f>
        <v>0</v>
      </c>
      <c r="AB519" s="409"/>
      <c r="AC519" s="410">
        <f>ROUND(AB519*$H519,2)</f>
        <v>0</v>
      </c>
      <c r="AD519" s="409"/>
      <c r="AE519" s="410">
        <f>ROUND(AD519*$H519,2)</f>
        <v>0</v>
      </c>
      <c r="AF519" s="409"/>
      <c r="AG519" s="410">
        <f>ROUND(AF519*$H519,2)</f>
        <v>0</v>
      </c>
      <c r="AH519" s="409"/>
      <c r="AI519" s="410">
        <f>ROUND(AH519*$H519,2)</f>
        <v>0</v>
      </c>
      <c r="AJ519" s="409"/>
      <c r="AK519" s="410">
        <f>ROUND(AJ519*$H519,2)</f>
        <v>0</v>
      </c>
      <c r="AL519" s="409"/>
      <c r="AM519" s="410">
        <f>ROUND(AL519*$H519,2)</f>
        <v>0</v>
      </c>
      <c r="AN519" s="409"/>
      <c r="AO519" s="410">
        <f>ROUND(AN519*$H519,2)</f>
        <v>0</v>
      </c>
      <c r="AP519" s="409"/>
      <c r="AQ519" s="410">
        <f>ROUND(AP519*$H519,2)</f>
        <v>0</v>
      </c>
      <c r="AR519" s="409">
        <f>SUM(J519,L519,N519,P519,R519,T519,V519,X519,Z519,AB519,AD519,AF519,AH519,AJ519,AL519,AN519,AP519)</f>
        <v>0</v>
      </c>
      <c r="AS519" s="410">
        <f>AR519*$H519</f>
        <v>0</v>
      </c>
      <c r="AT519" s="409">
        <f>$G519-AR519</f>
        <v>21.2</v>
      </c>
      <c r="AU519" s="410">
        <f>AT519*$H519</f>
        <v>8598.7199999999993</v>
      </c>
      <c r="AV519" s="478">
        <f>AU519/I519</f>
        <v>1</v>
      </c>
      <c r="AW519" s="4"/>
      <c r="AX519" s="4"/>
      <c r="AY519" s="4"/>
      <c r="AZ519" s="4"/>
    </row>
    <row r="520" spans="1:52" s="7" customFormat="1" ht="52.2" hidden="1" customHeight="1" x14ac:dyDescent="0.2">
      <c r="A520"/>
      <c r="B520" s="428"/>
      <c r="C520" s="250" t="s">
        <v>88</v>
      </c>
      <c r="D520" s="253" t="s">
        <v>5</v>
      </c>
      <c r="E520" s="254" t="s">
        <v>894</v>
      </c>
      <c r="F520" s="63"/>
      <c r="G520" s="255">
        <v>21.2</v>
      </c>
      <c r="H520" s="256"/>
      <c r="I520" s="429"/>
      <c r="J520" s="407"/>
      <c r="K520" s="408"/>
      <c r="L520" s="407"/>
      <c r="M520" s="408"/>
      <c r="N520" s="407"/>
      <c r="O520" s="408"/>
      <c r="P520" s="407"/>
      <c r="Q520" s="408"/>
      <c r="R520" s="407"/>
      <c r="S520" s="408"/>
      <c r="T520" s="407"/>
      <c r="U520" s="408"/>
      <c r="V520" s="572"/>
      <c r="W520" s="573"/>
      <c r="X520" s="572"/>
      <c r="Y520" s="573"/>
      <c r="Z520" s="572"/>
      <c r="AA520" s="573"/>
      <c r="AB520" s="407"/>
      <c r="AC520" s="408"/>
      <c r="AD520" s="407"/>
      <c r="AE520" s="408"/>
      <c r="AF520" s="407"/>
      <c r="AG520" s="408"/>
      <c r="AH520" s="407"/>
      <c r="AI520" s="408"/>
      <c r="AJ520" s="407"/>
      <c r="AK520" s="408"/>
      <c r="AL520" s="407"/>
      <c r="AM520" s="408"/>
      <c r="AN520" s="407"/>
      <c r="AO520" s="408"/>
      <c r="AP520" s="407"/>
      <c r="AQ520" s="408"/>
      <c r="AR520" s="407"/>
      <c r="AS520" s="408"/>
      <c r="AT520" s="407"/>
      <c r="AU520" s="408"/>
      <c r="AV520" s="477"/>
    </row>
    <row r="521" spans="1:52" s="8" customFormat="1" ht="52.2" hidden="1" customHeight="1" x14ac:dyDescent="0.2">
      <c r="A521"/>
      <c r="B521" s="425" t="s">
        <v>895</v>
      </c>
      <c r="C521" s="192" t="s">
        <v>80</v>
      </c>
      <c r="D521" s="193" t="s">
        <v>896</v>
      </c>
      <c r="E521" s="194" t="s">
        <v>897</v>
      </c>
      <c r="F521" s="195" t="s">
        <v>234</v>
      </c>
      <c r="G521" s="196">
        <v>2</v>
      </c>
      <c r="H521" s="197">
        <v>388.6</v>
      </c>
      <c r="I521" s="426">
        <f>ROUND(H521*G521,2)</f>
        <v>777.2</v>
      </c>
      <c r="J521" s="409"/>
      <c r="K521" s="410">
        <f>ROUND(J521*$H521,2)</f>
        <v>0</v>
      </c>
      <c r="L521" s="409"/>
      <c r="M521" s="410">
        <f>ROUND(L521*$H521,2)</f>
        <v>0</v>
      </c>
      <c r="N521" s="409"/>
      <c r="O521" s="410">
        <f>ROUND(N521*$H521,2)</f>
        <v>0</v>
      </c>
      <c r="P521" s="409"/>
      <c r="Q521" s="410">
        <f>ROUND(P521*$H521,2)</f>
        <v>0</v>
      </c>
      <c r="R521" s="409"/>
      <c r="S521" s="410">
        <f>ROUND(R521*$H521,2)</f>
        <v>0</v>
      </c>
      <c r="T521" s="409"/>
      <c r="U521" s="410">
        <f>ROUND(T521*$H521,2)</f>
        <v>0</v>
      </c>
      <c r="V521" s="574"/>
      <c r="W521" s="575">
        <f>ROUND(V521*$H521,2)</f>
        <v>0</v>
      </c>
      <c r="X521" s="574"/>
      <c r="Y521" s="575">
        <f>ROUND(X521*$H521,2)</f>
        <v>0</v>
      </c>
      <c r="Z521" s="574"/>
      <c r="AA521" s="575">
        <f>ROUND(Z521*$H521,2)</f>
        <v>0</v>
      </c>
      <c r="AB521" s="409"/>
      <c r="AC521" s="410">
        <f>ROUND(AB521*$H521,2)</f>
        <v>0</v>
      </c>
      <c r="AD521" s="409"/>
      <c r="AE521" s="410">
        <f>ROUND(AD521*$H521,2)</f>
        <v>0</v>
      </c>
      <c r="AF521" s="409"/>
      <c r="AG521" s="410">
        <f>ROUND(AF521*$H521,2)</f>
        <v>0</v>
      </c>
      <c r="AH521" s="409"/>
      <c r="AI521" s="410">
        <f>ROUND(AH521*$H521,2)</f>
        <v>0</v>
      </c>
      <c r="AJ521" s="409"/>
      <c r="AK521" s="410">
        <f>ROUND(AJ521*$H521,2)</f>
        <v>0</v>
      </c>
      <c r="AL521" s="409"/>
      <c r="AM521" s="410">
        <f>ROUND(AL521*$H521,2)</f>
        <v>0</v>
      </c>
      <c r="AN521" s="409"/>
      <c r="AO521" s="410">
        <f>ROUND(AN521*$H521,2)</f>
        <v>0</v>
      </c>
      <c r="AP521" s="409"/>
      <c r="AQ521" s="410">
        <f>ROUND(AP521*$H521,2)</f>
        <v>0</v>
      </c>
      <c r="AR521" s="409">
        <f>SUM(J521,L521,N521,P521,R521,T521,V521,X521,Z521,AB521,AD521,AF521,AH521,AJ521,AL521,AN521,AP521)</f>
        <v>0</v>
      </c>
      <c r="AS521" s="410">
        <f>AR521*$H521</f>
        <v>0</v>
      </c>
      <c r="AT521" s="409">
        <f>$G521-AR521</f>
        <v>2</v>
      </c>
      <c r="AU521" s="410">
        <f>AT521*$H521</f>
        <v>777.2</v>
      </c>
      <c r="AV521" s="478">
        <f>AU521/I521</f>
        <v>1</v>
      </c>
    </row>
    <row r="522" spans="1:52" s="1" customFormat="1" ht="52.2" hidden="1" customHeight="1" x14ac:dyDescent="0.2">
      <c r="A522"/>
      <c r="B522" s="428"/>
      <c r="C522" s="250" t="s">
        <v>88</v>
      </c>
      <c r="D522" s="253" t="s">
        <v>5</v>
      </c>
      <c r="E522" s="254" t="s">
        <v>899</v>
      </c>
      <c r="F522" s="63"/>
      <c r="G522" s="255">
        <v>2</v>
      </c>
      <c r="H522" s="256"/>
      <c r="I522" s="429"/>
      <c r="J522" s="407"/>
      <c r="K522" s="408"/>
      <c r="L522" s="407"/>
      <c r="M522" s="408"/>
      <c r="N522" s="407"/>
      <c r="O522" s="408"/>
      <c r="P522" s="407"/>
      <c r="Q522" s="408"/>
      <c r="R522" s="407"/>
      <c r="S522" s="408"/>
      <c r="T522" s="407"/>
      <c r="U522" s="408"/>
      <c r="V522" s="572"/>
      <c r="W522" s="573"/>
      <c r="X522" s="572"/>
      <c r="Y522" s="573"/>
      <c r="Z522" s="572"/>
      <c r="AA522" s="573"/>
      <c r="AB522" s="407"/>
      <c r="AC522" s="408"/>
      <c r="AD522" s="407"/>
      <c r="AE522" s="408"/>
      <c r="AF522" s="407"/>
      <c r="AG522" s="408"/>
      <c r="AH522" s="407"/>
      <c r="AI522" s="408"/>
      <c r="AJ522" s="407"/>
      <c r="AK522" s="408"/>
      <c r="AL522" s="407"/>
      <c r="AM522" s="408"/>
      <c r="AN522" s="407"/>
      <c r="AO522" s="408"/>
      <c r="AP522" s="407"/>
      <c r="AQ522" s="408"/>
      <c r="AR522" s="407"/>
      <c r="AS522" s="408"/>
      <c r="AT522" s="407"/>
      <c r="AU522" s="408"/>
      <c r="AV522" s="477"/>
      <c r="AW522" s="4"/>
      <c r="AX522" s="4"/>
      <c r="AY522" s="4"/>
      <c r="AZ522" s="4"/>
    </row>
    <row r="523" spans="1:52" s="1" customFormat="1" ht="52.2" hidden="1" customHeight="1" x14ac:dyDescent="0.2">
      <c r="A523"/>
      <c r="B523" s="425" t="s">
        <v>900</v>
      </c>
      <c r="C523" s="192" t="s">
        <v>80</v>
      </c>
      <c r="D523" s="193" t="s">
        <v>901</v>
      </c>
      <c r="E523" s="194" t="s">
        <v>902</v>
      </c>
      <c r="F523" s="195" t="s">
        <v>220</v>
      </c>
      <c r="G523" s="196">
        <v>16.5</v>
      </c>
      <c r="H523" s="197">
        <v>569.9</v>
      </c>
      <c r="I523" s="426">
        <f>ROUND(H523*G523,2)</f>
        <v>9403.35</v>
      </c>
      <c r="J523" s="409"/>
      <c r="K523" s="410">
        <f>ROUND(J523*$H523,2)</f>
        <v>0</v>
      </c>
      <c r="L523" s="409"/>
      <c r="M523" s="410">
        <f>ROUND(L523*$H523,2)</f>
        <v>0</v>
      </c>
      <c r="N523" s="409"/>
      <c r="O523" s="410">
        <f>ROUND(N523*$H523,2)</f>
        <v>0</v>
      </c>
      <c r="P523" s="409"/>
      <c r="Q523" s="410">
        <f>ROUND(P523*$H523,2)</f>
        <v>0</v>
      </c>
      <c r="R523" s="409"/>
      <c r="S523" s="410">
        <f>ROUND(R523*$H523,2)</f>
        <v>0</v>
      </c>
      <c r="T523" s="409"/>
      <c r="U523" s="410">
        <f>ROUND(T523*$H523,2)</f>
        <v>0</v>
      </c>
      <c r="V523" s="574"/>
      <c r="W523" s="575">
        <f>ROUND(V523*$H523,2)</f>
        <v>0</v>
      </c>
      <c r="X523" s="574"/>
      <c r="Y523" s="575">
        <f>ROUND(X523*$H523,2)</f>
        <v>0</v>
      </c>
      <c r="Z523" s="574"/>
      <c r="AA523" s="575">
        <f>ROUND(Z523*$H523,2)</f>
        <v>0</v>
      </c>
      <c r="AB523" s="409"/>
      <c r="AC523" s="410">
        <f>ROUND(AB523*$H523,2)</f>
        <v>0</v>
      </c>
      <c r="AD523" s="409"/>
      <c r="AE523" s="410">
        <f>ROUND(AD523*$H523,2)</f>
        <v>0</v>
      </c>
      <c r="AF523" s="409"/>
      <c r="AG523" s="410">
        <f>ROUND(AF523*$H523,2)</f>
        <v>0</v>
      </c>
      <c r="AH523" s="409"/>
      <c r="AI523" s="410">
        <f>ROUND(AH523*$H523,2)</f>
        <v>0</v>
      </c>
      <c r="AJ523" s="409"/>
      <c r="AK523" s="410">
        <f>ROUND(AJ523*$H523,2)</f>
        <v>0</v>
      </c>
      <c r="AL523" s="409"/>
      <c r="AM523" s="410">
        <f>ROUND(AL523*$H523,2)</f>
        <v>0</v>
      </c>
      <c r="AN523" s="409"/>
      <c r="AO523" s="410">
        <f>ROUND(AN523*$H523,2)</f>
        <v>0</v>
      </c>
      <c r="AP523" s="409"/>
      <c r="AQ523" s="410">
        <f>ROUND(AP523*$H523,2)</f>
        <v>0</v>
      </c>
      <c r="AR523" s="409">
        <f>SUM(J523,L523,N523,P523,R523,T523,V523,X523,Z523,AB523,AD523,AF523,AH523,AJ523,AL523,AN523,AP523)</f>
        <v>0</v>
      </c>
      <c r="AS523" s="410">
        <f>AR523*$H523</f>
        <v>0</v>
      </c>
      <c r="AT523" s="409">
        <f>$G523-AR523</f>
        <v>16.5</v>
      </c>
      <c r="AU523" s="410">
        <f>AT523*$H523</f>
        <v>9403.35</v>
      </c>
      <c r="AV523" s="478">
        <f>AU523/I523</f>
        <v>1</v>
      </c>
    </row>
    <row r="524" spans="1:52" s="7" customFormat="1" ht="52.2" hidden="1" customHeight="1" x14ac:dyDescent="0.2">
      <c r="A524"/>
      <c r="B524" s="428"/>
      <c r="C524" s="250" t="s">
        <v>88</v>
      </c>
      <c r="D524" s="253" t="s">
        <v>5</v>
      </c>
      <c r="E524" s="254" t="s">
        <v>904</v>
      </c>
      <c r="F524" s="63"/>
      <c r="G524" s="255">
        <v>16.5</v>
      </c>
      <c r="H524" s="256"/>
      <c r="I524" s="429"/>
      <c r="J524" s="407"/>
      <c r="K524" s="408"/>
      <c r="L524" s="407"/>
      <c r="M524" s="408"/>
      <c r="N524" s="407"/>
      <c r="O524" s="408"/>
      <c r="P524" s="407"/>
      <c r="Q524" s="408"/>
      <c r="R524" s="407"/>
      <c r="S524" s="408"/>
      <c r="T524" s="407"/>
      <c r="U524" s="408"/>
      <c r="V524" s="572"/>
      <c r="W524" s="573"/>
      <c r="X524" s="572"/>
      <c r="Y524" s="573"/>
      <c r="Z524" s="572"/>
      <c r="AA524" s="573"/>
      <c r="AB524" s="407"/>
      <c r="AC524" s="408"/>
      <c r="AD524" s="407"/>
      <c r="AE524" s="408"/>
      <c r="AF524" s="407"/>
      <c r="AG524" s="408"/>
      <c r="AH524" s="407"/>
      <c r="AI524" s="408"/>
      <c r="AJ524" s="407"/>
      <c r="AK524" s="408"/>
      <c r="AL524" s="407"/>
      <c r="AM524" s="408"/>
      <c r="AN524" s="407"/>
      <c r="AO524" s="408"/>
      <c r="AP524" s="407"/>
      <c r="AQ524" s="408"/>
      <c r="AR524" s="407"/>
      <c r="AS524" s="408"/>
      <c r="AT524" s="407"/>
      <c r="AU524" s="408"/>
      <c r="AV524" s="477"/>
    </row>
    <row r="525" spans="1:52" s="1" customFormat="1" ht="52.2" hidden="1" customHeight="1" x14ac:dyDescent="0.2">
      <c r="A525"/>
      <c r="B525" s="425" t="s">
        <v>905</v>
      </c>
      <c r="C525" s="192" t="s">
        <v>80</v>
      </c>
      <c r="D525" s="193" t="s">
        <v>906</v>
      </c>
      <c r="E525" s="194" t="s">
        <v>907</v>
      </c>
      <c r="F525" s="195" t="s">
        <v>193</v>
      </c>
      <c r="G525" s="196">
        <v>0.81</v>
      </c>
      <c r="H525" s="197">
        <v>1509.1</v>
      </c>
      <c r="I525" s="426">
        <f>ROUND(H525*G525,2)</f>
        <v>1222.3699999999999</v>
      </c>
      <c r="J525" s="409"/>
      <c r="K525" s="410">
        <f>ROUND(J525*$H525,2)</f>
        <v>0</v>
      </c>
      <c r="L525" s="409"/>
      <c r="M525" s="410">
        <f>ROUND(L525*$H525,2)</f>
        <v>0</v>
      </c>
      <c r="N525" s="409"/>
      <c r="O525" s="410">
        <f>ROUND(N525*$H525,2)</f>
        <v>0</v>
      </c>
      <c r="P525" s="409"/>
      <c r="Q525" s="410">
        <f>ROUND(P525*$H525,2)</f>
        <v>0</v>
      </c>
      <c r="R525" s="409"/>
      <c r="S525" s="410">
        <f>ROUND(R525*$H525,2)</f>
        <v>0</v>
      </c>
      <c r="T525" s="409"/>
      <c r="U525" s="410">
        <f>ROUND(T525*$H525,2)</f>
        <v>0</v>
      </c>
      <c r="V525" s="574"/>
      <c r="W525" s="575">
        <f>ROUND(V525*$H525,2)</f>
        <v>0</v>
      </c>
      <c r="X525" s="574"/>
      <c r="Y525" s="575">
        <f>ROUND(X525*$H525,2)</f>
        <v>0</v>
      </c>
      <c r="Z525" s="574"/>
      <c r="AA525" s="575">
        <f>ROUND(Z525*$H525,2)</f>
        <v>0</v>
      </c>
      <c r="AB525" s="409"/>
      <c r="AC525" s="410">
        <f>ROUND(AB525*$H525,2)</f>
        <v>0</v>
      </c>
      <c r="AD525" s="409"/>
      <c r="AE525" s="410">
        <f>ROUND(AD525*$H525,2)</f>
        <v>0</v>
      </c>
      <c r="AF525" s="409"/>
      <c r="AG525" s="410">
        <f>ROUND(AF525*$H525,2)</f>
        <v>0</v>
      </c>
      <c r="AH525" s="409"/>
      <c r="AI525" s="410">
        <f>ROUND(AH525*$H525,2)</f>
        <v>0</v>
      </c>
      <c r="AJ525" s="409"/>
      <c r="AK525" s="410">
        <f>ROUND(AJ525*$H525,2)</f>
        <v>0</v>
      </c>
      <c r="AL525" s="409"/>
      <c r="AM525" s="410">
        <f>ROUND(AL525*$H525,2)</f>
        <v>0</v>
      </c>
      <c r="AN525" s="409"/>
      <c r="AO525" s="410">
        <f>ROUND(AN525*$H525,2)</f>
        <v>0</v>
      </c>
      <c r="AP525" s="409"/>
      <c r="AQ525" s="410">
        <f>ROUND(AP525*$H525,2)</f>
        <v>0</v>
      </c>
      <c r="AR525" s="409">
        <f>SUM(J525,L525,N525,P525,R525,T525,V525,X525,Z525,AB525,AD525,AF525,AH525,AJ525,AL525,AN525,AP525)</f>
        <v>0</v>
      </c>
      <c r="AS525" s="410">
        <f>AR525*$H525</f>
        <v>0</v>
      </c>
      <c r="AT525" s="409">
        <f>$G525-AR525</f>
        <v>0.81</v>
      </c>
      <c r="AU525" s="410">
        <f>AT525*$H525</f>
        <v>1222.3710000000001</v>
      </c>
      <c r="AV525" s="478">
        <f>AU525/I525</f>
        <v>1.0000008180829048</v>
      </c>
      <c r="AW525" s="4"/>
      <c r="AX525" s="4"/>
      <c r="AY525" s="4"/>
      <c r="AZ525" s="4"/>
    </row>
    <row r="526" spans="1:52" s="7" customFormat="1" ht="52.2" hidden="1" customHeight="1" thickBot="1" x14ac:dyDescent="0.25">
      <c r="A526"/>
      <c r="B526" s="427"/>
      <c r="C526" s="250" t="s">
        <v>86</v>
      </c>
      <c r="D526" s="23"/>
      <c r="E526" s="251" t="s">
        <v>909</v>
      </c>
      <c r="F526" s="23"/>
      <c r="G526" s="23"/>
      <c r="H526" s="230"/>
      <c r="I526" s="420"/>
      <c r="J526" s="405"/>
      <c r="K526" s="406"/>
      <c r="L526" s="405"/>
      <c r="M526" s="406"/>
      <c r="N526" s="405"/>
      <c r="O526" s="406"/>
      <c r="P526" s="405"/>
      <c r="Q526" s="406"/>
      <c r="R526" s="405"/>
      <c r="S526" s="406"/>
      <c r="T526" s="405"/>
      <c r="U526" s="406"/>
      <c r="V526" s="570"/>
      <c r="W526" s="571"/>
      <c r="X526" s="570"/>
      <c r="Y526" s="571"/>
      <c r="Z526" s="570"/>
      <c r="AA526" s="571"/>
      <c r="AB526" s="405"/>
      <c r="AC526" s="406"/>
      <c r="AD526" s="405"/>
      <c r="AE526" s="406"/>
      <c r="AF526" s="405"/>
      <c r="AG526" s="406"/>
      <c r="AH526" s="405"/>
      <c r="AI526" s="406"/>
      <c r="AJ526" s="405"/>
      <c r="AK526" s="406"/>
      <c r="AL526" s="405"/>
      <c r="AM526" s="406"/>
      <c r="AN526" s="405"/>
      <c r="AO526" s="406"/>
      <c r="AP526" s="405"/>
      <c r="AQ526" s="406"/>
      <c r="AR526" s="405"/>
      <c r="AS526" s="406"/>
      <c r="AT526" s="405"/>
      <c r="AU526" s="406"/>
      <c r="AV526" s="476"/>
    </row>
    <row r="527" spans="1:52" s="8" customFormat="1" ht="52.2" hidden="1" customHeight="1" thickBot="1" x14ac:dyDescent="0.25">
      <c r="A527"/>
      <c r="B527" s="436"/>
      <c r="C527" s="219"/>
      <c r="D527" s="219"/>
      <c r="E527" s="219"/>
      <c r="F527" s="219"/>
      <c r="G527" s="219"/>
      <c r="H527" s="219"/>
      <c r="I527" s="406"/>
      <c r="J527" s="754" t="s">
        <v>2350</v>
      </c>
      <c r="K527" s="756"/>
      <c r="L527" s="754" t="s">
        <v>2350</v>
      </c>
      <c r="M527" s="756"/>
      <c r="N527" s="754" t="s">
        <v>2350</v>
      </c>
      <c r="O527" s="756"/>
      <c r="P527" s="754" t="s">
        <v>2350</v>
      </c>
      <c r="Q527" s="756"/>
      <c r="R527" s="754" t="s">
        <v>2350</v>
      </c>
      <c r="S527" s="756"/>
      <c r="T527" s="757" t="s">
        <v>2355</v>
      </c>
      <c r="U527" s="758"/>
      <c r="V527" s="759" t="s">
        <v>2356</v>
      </c>
      <c r="W527" s="760"/>
      <c r="X527" s="759" t="s">
        <v>2357</v>
      </c>
      <c r="Y527" s="760"/>
      <c r="Z527" s="759" t="s">
        <v>2358</v>
      </c>
      <c r="AA527" s="760"/>
      <c r="AB527" s="751" t="s">
        <v>2359</v>
      </c>
      <c r="AC527" s="753"/>
      <c r="AD527" s="757" t="s">
        <v>2360</v>
      </c>
      <c r="AE527" s="758"/>
      <c r="AF527" s="757" t="s">
        <v>2361</v>
      </c>
      <c r="AG527" s="758"/>
      <c r="AH527" s="757" t="s">
        <v>2362</v>
      </c>
      <c r="AI527" s="758"/>
      <c r="AJ527" s="757" t="s">
        <v>2363</v>
      </c>
      <c r="AK527" s="758"/>
      <c r="AL527" s="757" t="s">
        <v>2364</v>
      </c>
      <c r="AM527" s="758"/>
      <c r="AN527" s="757" t="s">
        <v>2365</v>
      </c>
      <c r="AO527" s="761"/>
      <c r="AP527" s="754" t="s">
        <v>2366</v>
      </c>
      <c r="AQ527" s="753"/>
      <c r="AR527" s="751" t="s">
        <v>2367</v>
      </c>
      <c r="AS527" s="753"/>
      <c r="AT527" s="751" t="s">
        <v>2368</v>
      </c>
      <c r="AU527" s="755"/>
      <c r="AV527" s="449" t="s">
        <v>2369</v>
      </c>
    </row>
    <row r="528" spans="1:52" s="1" customFormat="1" ht="52.2" hidden="1" customHeight="1" thickBot="1" x14ac:dyDescent="0.25">
      <c r="A528"/>
      <c r="B528" s="407"/>
      <c r="C528" s="221"/>
      <c r="D528" s="221"/>
      <c r="E528" s="221"/>
      <c r="F528" s="221"/>
      <c r="G528" s="221"/>
      <c r="H528" s="221"/>
      <c r="I528" s="408"/>
      <c r="J528" s="397" t="s">
        <v>66</v>
      </c>
      <c r="K528" s="398" t="s">
        <v>2370</v>
      </c>
      <c r="L528" s="397" t="s">
        <v>66</v>
      </c>
      <c r="M528" s="398" t="s">
        <v>2370</v>
      </c>
      <c r="N528" s="397" t="s">
        <v>66</v>
      </c>
      <c r="O528" s="398" t="s">
        <v>2370</v>
      </c>
      <c r="P528" s="397" t="s">
        <v>66</v>
      </c>
      <c r="Q528" s="398" t="s">
        <v>2370</v>
      </c>
      <c r="R528" s="397" t="s">
        <v>66</v>
      </c>
      <c r="S528" s="398" t="s">
        <v>2370</v>
      </c>
      <c r="T528" s="397" t="s">
        <v>66</v>
      </c>
      <c r="U528" s="398" t="s">
        <v>2370</v>
      </c>
      <c r="V528" s="582" t="s">
        <v>66</v>
      </c>
      <c r="W528" s="583" t="s">
        <v>2370</v>
      </c>
      <c r="X528" s="582" t="s">
        <v>66</v>
      </c>
      <c r="Y528" s="583" t="s">
        <v>2370</v>
      </c>
      <c r="Z528" s="582" t="s">
        <v>66</v>
      </c>
      <c r="AA528" s="583" t="s">
        <v>2370</v>
      </c>
      <c r="AB528" s="397" t="s">
        <v>66</v>
      </c>
      <c r="AC528" s="398" t="s">
        <v>2370</v>
      </c>
      <c r="AD528" s="397" t="s">
        <v>66</v>
      </c>
      <c r="AE528" s="398" t="s">
        <v>2370</v>
      </c>
      <c r="AF528" s="397" t="s">
        <v>66</v>
      </c>
      <c r="AG528" s="398" t="s">
        <v>2370</v>
      </c>
      <c r="AH528" s="397" t="s">
        <v>66</v>
      </c>
      <c r="AI528" s="398" t="s">
        <v>2370</v>
      </c>
      <c r="AJ528" s="397" t="s">
        <v>66</v>
      </c>
      <c r="AK528" s="398" t="s">
        <v>2370</v>
      </c>
      <c r="AL528" s="397" t="s">
        <v>66</v>
      </c>
      <c r="AM528" s="398" t="s">
        <v>2370</v>
      </c>
      <c r="AN528" s="397" t="s">
        <v>66</v>
      </c>
      <c r="AO528" s="398" t="s">
        <v>2370</v>
      </c>
      <c r="AP528" s="397" t="s">
        <v>66</v>
      </c>
      <c r="AQ528" s="398" t="s">
        <v>2370</v>
      </c>
      <c r="AR528" s="397" t="s">
        <v>66</v>
      </c>
      <c r="AS528" s="398" t="s">
        <v>2370</v>
      </c>
      <c r="AT528" s="397" t="s">
        <v>66</v>
      </c>
      <c r="AU528" s="398" t="s">
        <v>2370</v>
      </c>
      <c r="AV528" s="482" t="s">
        <v>66</v>
      </c>
      <c r="AW528" s="4"/>
      <c r="AX528" s="4"/>
      <c r="AY528" s="4"/>
      <c r="AZ528" s="4"/>
    </row>
    <row r="529" spans="1:52" s="7" customFormat="1" ht="52.2" hidden="1" customHeight="1" thickBot="1" x14ac:dyDescent="0.35">
      <c r="A529"/>
      <c r="B529" s="422"/>
      <c r="C529" s="243" t="s">
        <v>26</v>
      </c>
      <c r="D529" s="247" t="s">
        <v>910</v>
      </c>
      <c r="E529" s="247" t="s">
        <v>911</v>
      </c>
      <c r="F529" s="42"/>
      <c r="G529" s="42"/>
      <c r="H529" s="245"/>
      <c r="I529" s="424">
        <f>BH1190</f>
        <v>119777.53</v>
      </c>
      <c r="J529" s="401"/>
      <c r="K529" s="402">
        <f>K530+K534+K536+K540+K542+K546+K549+K552+K555+K558+K561+K564+K567+K570+K573</f>
        <v>0</v>
      </c>
      <c r="L529" s="401"/>
      <c r="M529" s="402">
        <f>M530+M534+M536+M540+M542+M546+M549+M552+M555+M558+M561+M564+M567+M570+M573</f>
        <v>0</v>
      </c>
      <c r="N529" s="401"/>
      <c r="O529" s="402">
        <f>O530+O534+O536+O540+O542+O546+O549+O552+O555+O558+O561+O564+O567+O570+O573</f>
        <v>0</v>
      </c>
      <c r="P529" s="401"/>
      <c r="Q529" s="402">
        <f>Q530+Q534+Q536+Q540+Q542+Q546+Q549+Q552+Q555+Q558+Q561+Q564+Q567+Q570+Q573</f>
        <v>0</v>
      </c>
      <c r="R529" s="401"/>
      <c r="S529" s="402">
        <f>S530+S534+S536+S540+S542+S546+S549+S552+S555+S558+S561+S564+S567+S570+S573</f>
        <v>0</v>
      </c>
      <c r="T529" s="401"/>
      <c r="U529" s="402">
        <f>U530+U534+U536+U540+U542+U546+U549+U552+U555+U558+U561+U564+U567+U570+U573</f>
        <v>0</v>
      </c>
      <c r="V529" s="566"/>
      <c r="W529" s="567">
        <f>W530+W534+W536+W540+W542+W546+W549+W552+W555+W558+W561+W564+W567+W570+W573</f>
        <v>0</v>
      </c>
      <c r="X529" s="566"/>
      <c r="Y529" s="567">
        <f>Y530+Y534+Y536+Y540+Y542+Y546+Y549+Y552+Y555+Y558+Y561+Y564+Y567+Y570+Y573</f>
        <v>0</v>
      </c>
      <c r="Z529" s="566"/>
      <c r="AA529" s="567">
        <f>AA530+AA534+AA536+AA540+AA542+AA546+AA549+AA552+AA555+AA558+AA561+AA564+AA567+AA570+AA573</f>
        <v>0</v>
      </c>
      <c r="AB529" s="401"/>
      <c r="AC529" s="402">
        <f>AC530+AC534+AC536+AC540+AC542+AC546+AC549+AC552+AC555+AC558+AC561+AC564+AC567+AC570+AC573</f>
        <v>0</v>
      </c>
      <c r="AD529" s="401"/>
      <c r="AE529" s="402">
        <f>AE530+AE534+AE536+AE540+AE542+AE546+AE549+AE552+AE555+AE558+AE561+AE564+AE567+AE570+AE573</f>
        <v>0</v>
      </c>
      <c r="AF529" s="401"/>
      <c r="AG529" s="402">
        <f>AG530+AG534+AG536+AG540+AG542+AG546+AG549+AG552+AG555+AG558+AG561+AG564+AG567+AG570+AG573</f>
        <v>0</v>
      </c>
      <c r="AH529" s="401"/>
      <c r="AI529" s="402">
        <f>AI530+AI534+AI536+AI540+AI542+AI546+AI549+AI552+AI555+AI558+AI561+AI564+AI567+AI570+AI573</f>
        <v>0</v>
      </c>
      <c r="AJ529" s="401"/>
      <c r="AK529" s="402">
        <f>AK530+AK534+AK536+AK540+AK542+AK546+AK549+AK552+AK555+AK558+AK561+AK564+AK567+AK570+AK573</f>
        <v>0</v>
      </c>
      <c r="AL529" s="401"/>
      <c r="AM529" s="402">
        <f>AM530+AM534+AM536+AM540+AM542+AM546+AM549+AM552+AM555+AM558+AM561+AM564+AM567+AM570+AM573</f>
        <v>0</v>
      </c>
      <c r="AN529" s="401"/>
      <c r="AO529" s="402">
        <f>AO530+AO534+AO536+AO540+AO542+AO546+AO549+AO552+AO555+AO558+AO561+AO564+AO567+AO570+AO573</f>
        <v>0</v>
      </c>
      <c r="AP529" s="401"/>
      <c r="AQ529" s="402">
        <f>AQ530+AQ534+AQ536+AQ540+AQ542+AQ546+AQ549+AQ552+AQ555+AQ558+AQ561+AQ564+AQ567+AQ570+AQ573</f>
        <v>0</v>
      </c>
      <c r="AR529" s="401"/>
      <c r="AS529" s="402">
        <f>AS530+AS534+AS536+AS540+AS542+AS546+AS549+AS552+AS555+AS558+AS561+AS564+AS567+AS570+AS573</f>
        <v>0</v>
      </c>
      <c r="AT529" s="401"/>
      <c r="AU529" s="402">
        <f>AU530+AU534+AU536+AU540+AU542+AU546+AU549+AU552+AU555+AU558+AU561+AU564+AU567+AU570+AU573</f>
        <v>119777.52100000001</v>
      </c>
      <c r="AV529" s="475">
        <f>AU529/I529</f>
        <v>0.99999992486069811</v>
      </c>
    </row>
    <row r="530" spans="1:52" s="8" customFormat="1" ht="52.2" hidden="1" customHeight="1" x14ac:dyDescent="0.2">
      <c r="A530"/>
      <c r="B530" s="425" t="s">
        <v>912</v>
      </c>
      <c r="C530" s="192" t="s">
        <v>80</v>
      </c>
      <c r="D530" s="193" t="s">
        <v>913</v>
      </c>
      <c r="E530" s="194" t="s">
        <v>914</v>
      </c>
      <c r="F530" s="195" t="s">
        <v>133</v>
      </c>
      <c r="G530" s="196">
        <v>68.239999999999995</v>
      </c>
      <c r="H530" s="197">
        <v>158.5</v>
      </c>
      <c r="I530" s="426">
        <f>ROUND(H530*G530,2)</f>
        <v>10816.04</v>
      </c>
      <c r="J530" s="409"/>
      <c r="K530" s="410">
        <f>ROUND(J530*$H530,2)</f>
        <v>0</v>
      </c>
      <c r="L530" s="409"/>
      <c r="M530" s="410">
        <f>ROUND(L530*$H530,2)</f>
        <v>0</v>
      </c>
      <c r="N530" s="409"/>
      <c r="O530" s="410">
        <f>ROUND(N530*$H530,2)</f>
        <v>0</v>
      </c>
      <c r="P530" s="409"/>
      <c r="Q530" s="410">
        <f>ROUND(P530*$H530,2)</f>
        <v>0</v>
      </c>
      <c r="R530" s="409"/>
      <c r="S530" s="410">
        <f>ROUND(R530*$H530,2)</f>
        <v>0</v>
      </c>
      <c r="T530" s="409"/>
      <c r="U530" s="410">
        <f>ROUND(T530*$H530,2)</f>
        <v>0</v>
      </c>
      <c r="V530" s="574"/>
      <c r="W530" s="575">
        <f>ROUND(V530*$H530,2)</f>
        <v>0</v>
      </c>
      <c r="X530" s="574"/>
      <c r="Y530" s="575">
        <f>ROUND(X530*$H530,2)</f>
        <v>0</v>
      </c>
      <c r="Z530" s="574"/>
      <c r="AA530" s="575">
        <f>ROUND(Z530*$H530,2)</f>
        <v>0</v>
      </c>
      <c r="AB530" s="409"/>
      <c r="AC530" s="410">
        <f>ROUND(AB530*$H530,2)</f>
        <v>0</v>
      </c>
      <c r="AD530" s="409"/>
      <c r="AE530" s="410">
        <f>ROUND(AD530*$H530,2)</f>
        <v>0</v>
      </c>
      <c r="AF530" s="409"/>
      <c r="AG530" s="410">
        <f>ROUND(AF530*$H530,2)</f>
        <v>0</v>
      </c>
      <c r="AH530" s="409"/>
      <c r="AI530" s="410">
        <f>ROUND(AH530*$H530,2)</f>
        <v>0</v>
      </c>
      <c r="AJ530" s="409"/>
      <c r="AK530" s="410">
        <f>ROUND(AJ530*$H530,2)</f>
        <v>0</v>
      </c>
      <c r="AL530" s="409"/>
      <c r="AM530" s="410">
        <f>ROUND(AL530*$H530,2)</f>
        <v>0</v>
      </c>
      <c r="AN530" s="409"/>
      <c r="AO530" s="410">
        <f>ROUND(AN530*$H530,2)</f>
        <v>0</v>
      </c>
      <c r="AP530" s="409"/>
      <c r="AQ530" s="410">
        <f>ROUND(AP530*$H530,2)</f>
        <v>0</v>
      </c>
      <c r="AR530" s="409">
        <f>SUM(J530,L530,N530,P530,R530,T530,V530,X530,Z530,AB530,AD530,AF530,AH530,AJ530,AL530,AN530,AP530)</f>
        <v>0</v>
      </c>
      <c r="AS530" s="410">
        <f>AR530*$H530</f>
        <v>0</v>
      </c>
      <c r="AT530" s="409">
        <f>$G530-AR530</f>
        <v>68.239999999999995</v>
      </c>
      <c r="AU530" s="410">
        <f>AT530*$H530</f>
        <v>10816.039999999999</v>
      </c>
      <c r="AV530" s="478">
        <f>AU530/I530</f>
        <v>0.99999999999999978</v>
      </c>
    </row>
    <row r="531" spans="1:52" s="1" customFormat="1" ht="52.2" hidden="1" customHeight="1" x14ac:dyDescent="0.2">
      <c r="A531"/>
      <c r="B531" s="427"/>
      <c r="C531" s="250" t="s">
        <v>86</v>
      </c>
      <c r="D531" s="23"/>
      <c r="E531" s="251" t="s">
        <v>916</v>
      </c>
      <c r="F531" s="23"/>
      <c r="G531" s="23"/>
      <c r="H531" s="230"/>
      <c r="I531" s="420"/>
      <c r="J531" s="405"/>
      <c r="K531" s="406"/>
      <c r="L531" s="405"/>
      <c r="M531" s="406"/>
      <c r="N531" s="405"/>
      <c r="O531" s="406"/>
      <c r="P531" s="405"/>
      <c r="Q531" s="406"/>
      <c r="R531" s="405"/>
      <c r="S531" s="406"/>
      <c r="T531" s="405"/>
      <c r="U531" s="406"/>
      <c r="V531" s="570"/>
      <c r="W531" s="571"/>
      <c r="X531" s="570"/>
      <c r="Y531" s="571"/>
      <c r="Z531" s="570"/>
      <c r="AA531" s="571"/>
      <c r="AB531" s="405"/>
      <c r="AC531" s="406"/>
      <c r="AD531" s="405"/>
      <c r="AE531" s="406"/>
      <c r="AF531" s="405"/>
      <c r="AG531" s="406"/>
      <c r="AH531" s="405"/>
      <c r="AI531" s="406"/>
      <c r="AJ531" s="405"/>
      <c r="AK531" s="406"/>
      <c r="AL531" s="405"/>
      <c r="AM531" s="406"/>
      <c r="AN531" s="405"/>
      <c r="AO531" s="406"/>
      <c r="AP531" s="405"/>
      <c r="AQ531" s="406"/>
      <c r="AR531" s="405"/>
      <c r="AS531" s="406"/>
      <c r="AT531" s="405"/>
      <c r="AU531" s="406"/>
      <c r="AV531" s="476"/>
      <c r="AW531" s="4"/>
      <c r="AX531" s="4"/>
      <c r="AY531" s="4"/>
      <c r="AZ531" s="4"/>
    </row>
    <row r="532" spans="1:52" s="1" customFormat="1" ht="52.2" hidden="1" customHeight="1" x14ac:dyDescent="0.2">
      <c r="A532"/>
      <c r="B532" s="430"/>
      <c r="C532" s="250" t="s">
        <v>88</v>
      </c>
      <c r="D532" s="259" t="s">
        <v>5</v>
      </c>
      <c r="E532" s="260" t="s">
        <v>254</v>
      </c>
      <c r="F532" s="67"/>
      <c r="G532" s="259" t="s">
        <v>5</v>
      </c>
      <c r="H532" s="261"/>
      <c r="I532" s="431"/>
      <c r="J532" s="411"/>
      <c r="K532" s="412"/>
      <c r="L532" s="411"/>
      <c r="M532" s="412"/>
      <c r="N532" s="411"/>
      <c r="O532" s="412"/>
      <c r="P532" s="411"/>
      <c r="Q532" s="412"/>
      <c r="R532" s="411"/>
      <c r="S532" s="412"/>
      <c r="T532" s="411"/>
      <c r="U532" s="412"/>
      <c r="V532" s="576"/>
      <c r="W532" s="577"/>
      <c r="X532" s="576"/>
      <c r="Y532" s="577"/>
      <c r="Z532" s="576"/>
      <c r="AA532" s="577"/>
      <c r="AB532" s="411"/>
      <c r="AC532" s="412"/>
      <c r="AD532" s="411"/>
      <c r="AE532" s="412"/>
      <c r="AF532" s="411"/>
      <c r="AG532" s="412"/>
      <c r="AH532" s="411"/>
      <c r="AI532" s="412"/>
      <c r="AJ532" s="411"/>
      <c r="AK532" s="412"/>
      <c r="AL532" s="411"/>
      <c r="AM532" s="412"/>
      <c r="AN532" s="411"/>
      <c r="AO532" s="412"/>
      <c r="AP532" s="411"/>
      <c r="AQ532" s="412"/>
      <c r="AR532" s="411"/>
      <c r="AS532" s="412"/>
      <c r="AT532" s="411"/>
      <c r="AU532" s="412"/>
      <c r="AV532" s="479"/>
    </row>
    <row r="533" spans="1:52" s="7" customFormat="1" ht="52.2" hidden="1" customHeight="1" x14ac:dyDescent="0.2">
      <c r="A533"/>
      <c r="B533" s="428"/>
      <c r="C533" s="250" t="s">
        <v>88</v>
      </c>
      <c r="D533" s="253" t="s">
        <v>5</v>
      </c>
      <c r="E533" s="254" t="s">
        <v>917</v>
      </c>
      <c r="F533" s="63"/>
      <c r="G533" s="255">
        <v>68.239999999999995</v>
      </c>
      <c r="H533" s="256"/>
      <c r="I533" s="429"/>
      <c r="J533" s="407"/>
      <c r="K533" s="408"/>
      <c r="L533" s="407"/>
      <c r="M533" s="408"/>
      <c r="N533" s="407"/>
      <c r="O533" s="408"/>
      <c r="P533" s="407"/>
      <c r="Q533" s="408"/>
      <c r="R533" s="407"/>
      <c r="S533" s="408"/>
      <c r="T533" s="407"/>
      <c r="U533" s="408"/>
      <c r="V533" s="572"/>
      <c r="W533" s="573"/>
      <c r="X533" s="572"/>
      <c r="Y533" s="573"/>
      <c r="Z533" s="572"/>
      <c r="AA533" s="573"/>
      <c r="AB533" s="407"/>
      <c r="AC533" s="408"/>
      <c r="AD533" s="407"/>
      <c r="AE533" s="408"/>
      <c r="AF533" s="407"/>
      <c r="AG533" s="408"/>
      <c r="AH533" s="407"/>
      <c r="AI533" s="408"/>
      <c r="AJ533" s="407"/>
      <c r="AK533" s="408"/>
      <c r="AL533" s="407"/>
      <c r="AM533" s="408"/>
      <c r="AN533" s="407"/>
      <c r="AO533" s="408"/>
      <c r="AP533" s="407"/>
      <c r="AQ533" s="408"/>
      <c r="AR533" s="407"/>
      <c r="AS533" s="408"/>
      <c r="AT533" s="407"/>
      <c r="AU533" s="408"/>
      <c r="AV533" s="477"/>
    </row>
    <row r="534" spans="1:52" s="1" customFormat="1" ht="52.2" hidden="1" customHeight="1" x14ac:dyDescent="0.2">
      <c r="A534"/>
      <c r="B534" s="437" t="s">
        <v>918</v>
      </c>
      <c r="C534" s="198" t="s">
        <v>231</v>
      </c>
      <c r="D534" s="199" t="s">
        <v>919</v>
      </c>
      <c r="E534" s="200" t="s">
        <v>920</v>
      </c>
      <c r="F534" s="201" t="s">
        <v>133</v>
      </c>
      <c r="G534" s="202">
        <v>75.06</v>
      </c>
      <c r="H534" s="203">
        <v>172</v>
      </c>
      <c r="I534" s="438">
        <f>ROUND(H534*G534,2)</f>
        <v>12910.32</v>
      </c>
      <c r="J534" s="409"/>
      <c r="K534" s="410">
        <f>ROUND(J534*$H534,2)</f>
        <v>0</v>
      </c>
      <c r="L534" s="409"/>
      <c r="M534" s="410">
        <f>ROUND(L534*$H534,2)</f>
        <v>0</v>
      </c>
      <c r="N534" s="409"/>
      <c r="O534" s="410">
        <f>ROUND(N534*$H534,2)</f>
        <v>0</v>
      </c>
      <c r="P534" s="409"/>
      <c r="Q534" s="410">
        <f>ROUND(P534*$H534,2)</f>
        <v>0</v>
      </c>
      <c r="R534" s="409"/>
      <c r="S534" s="410">
        <f>ROUND(R534*$H534,2)</f>
        <v>0</v>
      </c>
      <c r="T534" s="409"/>
      <c r="U534" s="410">
        <f>ROUND(T534*$H534,2)</f>
        <v>0</v>
      </c>
      <c r="V534" s="574"/>
      <c r="W534" s="575">
        <f>ROUND(V534*$H534,2)</f>
        <v>0</v>
      </c>
      <c r="X534" s="574"/>
      <c r="Y534" s="575">
        <f>ROUND(X534*$H534,2)</f>
        <v>0</v>
      </c>
      <c r="Z534" s="574"/>
      <c r="AA534" s="575">
        <f>ROUND(Z534*$H534,2)</f>
        <v>0</v>
      </c>
      <c r="AB534" s="409"/>
      <c r="AC534" s="410">
        <f>ROUND(AB534*$H534,2)</f>
        <v>0</v>
      </c>
      <c r="AD534" s="409"/>
      <c r="AE534" s="410">
        <f>ROUND(AD534*$H534,2)</f>
        <v>0</v>
      </c>
      <c r="AF534" s="409"/>
      <c r="AG534" s="410">
        <f>ROUND(AF534*$H534,2)</f>
        <v>0</v>
      </c>
      <c r="AH534" s="409"/>
      <c r="AI534" s="410">
        <f>ROUND(AH534*$H534,2)</f>
        <v>0</v>
      </c>
      <c r="AJ534" s="409"/>
      <c r="AK534" s="410">
        <f>ROUND(AJ534*$H534,2)</f>
        <v>0</v>
      </c>
      <c r="AL534" s="409"/>
      <c r="AM534" s="410">
        <f>ROUND(AL534*$H534,2)</f>
        <v>0</v>
      </c>
      <c r="AN534" s="409"/>
      <c r="AO534" s="410">
        <f>ROUND(AN534*$H534,2)</f>
        <v>0</v>
      </c>
      <c r="AP534" s="409"/>
      <c r="AQ534" s="410">
        <f>ROUND(AP534*$H534,2)</f>
        <v>0</v>
      </c>
      <c r="AR534" s="409">
        <f>SUM(J534,L534,N534,P534,R534,T534,V534,X534,Z534,AB534,AD534,AF534,AH534,AJ534,AL534,AN534,AP534)</f>
        <v>0</v>
      </c>
      <c r="AS534" s="410">
        <f>AR534*$H534</f>
        <v>0</v>
      </c>
      <c r="AT534" s="409">
        <f>$G534-AR534</f>
        <v>75.06</v>
      </c>
      <c r="AU534" s="410">
        <f>AT534*$H534</f>
        <v>12910.32</v>
      </c>
      <c r="AV534" s="478">
        <f>AU534/I534</f>
        <v>1</v>
      </c>
      <c r="AW534" s="4"/>
      <c r="AX534" s="4"/>
      <c r="AY534" s="4"/>
      <c r="AZ534" s="4"/>
    </row>
    <row r="535" spans="1:52" s="7" customFormat="1" ht="52.2" hidden="1" customHeight="1" x14ac:dyDescent="0.2">
      <c r="A535"/>
      <c r="B535" s="428"/>
      <c r="C535" s="250" t="s">
        <v>88</v>
      </c>
      <c r="D535" s="253" t="s">
        <v>5</v>
      </c>
      <c r="E535" s="254" t="s">
        <v>922</v>
      </c>
      <c r="F535" s="63"/>
      <c r="G535" s="255">
        <v>75.06</v>
      </c>
      <c r="H535" s="256"/>
      <c r="I535" s="429"/>
      <c r="J535" s="407"/>
      <c r="K535" s="408"/>
      <c r="L535" s="407"/>
      <c r="M535" s="408"/>
      <c r="N535" s="407"/>
      <c r="O535" s="408"/>
      <c r="P535" s="407"/>
      <c r="Q535" s="408"/>
      <c r="R535" s="407"/>
      <c r="S535" s="408"/>
      <c r="T535" s="407"/>
      <c r="U535" s="408"/>
      <c r="V535" s="572"/>
      <c r="W535" s="573"/>
      <c r="X535" s="572"/>
      <c r="Y535" s="573"/>
      <c r="Z535" s="572"/>
      <c r="AA535" s="573"/>
      <c r="AB535" s="407"/>
      <c r="AC535" s="408"/>
      <c r="AD535" s="407"/>
      <c r="AE535" s="408"/>
      <c r="AF535" s="407"/>
      <c r="AG535" s="408"/>
      <c r="AH535" s="407"/>
      <c r="AI535" s="408"/>
      <c r="AJ535" s="407"/>
      <c r="AK535" s="408"/>
      <c r="AL535" s="407"/>
      <c r="AM535" s="408"/>
      <c r="AN535" s="407"/>
      <c r="AO535" s="408"/>
      <c r="AP535" s="407"/>
      <c r="AQ535" s="408"/>
      <c r="AR535" s="407"/>
      <c r="AS535" s="408"/>
      <c r="AT535" s="407"/>
      <c r="AU535" s="408"/>
      <c r="AV535" s="477"/>
    </row>
    <row r="536" spans="1:52" s="8" customFormat="1" ht="52.2" hidden="1" customHeight="1" x14ac:dyDescent="0.2">
      <c r="A536"/>
      <c r="B536" s="425" t="s">
        <v>923</v>
      </c>
      <c r="C536" s="192" t="s">
        <v>80</v>
      </c>
      <c r="D536" s="193" t="s">
        <v>924</v>
      </c>
      <c r="E536" s="194" t="s">
        <v>925</v>
      </c>
      <c r="F536" s="195" t="s">
        <v>220</v>
      </c>
      <c r="G536" s="196">
        <v>236.8</v>
      </c>
      <c r="H536" s="197">
        <v>69.8</v>
      </c>
      <c r="I536" s="426">
        <f>ROUND(H536*G536,2)</f>
        <v>16528.64</v>
      </c>
      <c r="J536" s="409"/>
      <c r="K536" s="410">
        <f>ROUND(J536*$H536,2)</f>
        <v>0</v>
      </c>
      <c r="L536" s="409"/>
      <c r="M536" s="410">
        <f>ROUND(L536*$H536,2)</f>
        <v>0</v>
      </c>
      <c r="N536" s="409"/>
      <c r="O536" s="410">
        <f>ROUND(N536*$H536,2)</f>
        <v>0</v>
      </c>
      <c r="P536" s="409"/>
      <c r="Q536" s="410">
        <f>ROUND(P536*$H536,2)</f>
        <v>0</v>
      </c>
      <c r="R536" s="409"/>
      <c r="S536" s="410">
        <f>ROUND(R536*$H536,2)</f>
        <v>0</v>
      </c>
      <c r="T536" s="409"/>
      <c r="U536" s="410">
        <f>ROUND(T536*$H536,2)</f>
        <v>0</v>
      </c>
      <c r="V536" s="574"/>
      <c r="W536" s="575">
        <f>ROUND(V536*$H536,2)</f>
        <v>0</v>
      </c>
      <c r="X536" s="574"/>
      <c r="Y536" s="575">
        <f>ROUND(X536*$H536,2)</f>
        <v>0</v>
      </c>
      <c r="Z536" s="574"/>
      <c r="AA536" s="575">
        <f>ROUND(Z536*$H536,2)</f>
        <v>0</v>
      </c>
      <c r="AB536" s="409"/>
      <c r="AC536" s="410">
        <f>ROUND(AB536*$H536,2)</f>
        <v>0</v>
      </c>
      <c r="AD536" s="409"/>
      <c r="AE536" s="410">
        <f>ROUND(AD536*$H536,2)</f>
        <v>0</v>
      </c>
      <c r="AF536" s="409"/>
      <c r="AG536" s="410">
        <f>ROUND(AF536*$H536,2)</f>
        <v>0</v>
      </c>
      <c r="AH536" s="409"/>
      <c r="AI536" s="410">
        <f>ROUND(AH536*$H536,2)</f>
        <v>0</v>
      </c>
      <c r="AJ536" s="409"/>
      <c r="AK536" s="410">
        <f>ROUND(AJ536*$H536,2)</f>
        <v>0</v>
      </c>
      <c r="AL536" s="409"/>
      <c r="AM536" s="410">
        <f>ROUND(AL536*$H536,2)</f>
        <v>0</v>
      </c>
      <c r="AN536" s="409"/>
      <c r="AO536" s="410">
        <f>ROUND(AN536*$H536,2)</f>
        <v>0</v>
      </c>
      <c r="AP536" s="409"/>
      <c r="AQ536" s="410">
        <f>ROUND(AP536*$H536,2)</f>
        <v>0</v>
      </c>
      <c r="AR536" s="409">
        <f>SUM(J536,L536,N536,P536,R536,T536,V536,X536,Z536,AB536,AD536,AF536,AH536,AJ536,AL536,AN536,AP536)</f>
        <v>0</v>
      </c>
      <c r="AS536" s="410">
        <f>AR536*$H536</f>
        <v>0</v>
      </c>
      <c r="AT536" s="409">
        <f>$G536-AR536</f>
        <v>236.8</v>
      </c>
      <c r="AU536" s="410">
        <f>AT536*$H536</f>
        <v>16528.64</v>
      </c>
      <c r="AV536" s="478">
        <f>AU536/I536</f>
        <v>1</v>
      </c>
    </row>
    <row r="537" spans="1:52" s="1" customFormat="1" ht="52.2" hidden="1" customHeight="1" x14ac:dyDescent="0.2">
      <c r="A537"/>
      <c r="B537" s="427"/>
      <c r="C537" s="250" t="s">
        <v>86</v>
      </c>
      <c r="D537" s="23"/>
      <c r="E537" s="251" t="s">
        <v>916</v>
      </c>
      <c r="F537" s="23"/>
      <c r="G537" s="23"/>
      <c r="H537" s="230"/>
      <c r="I537" s="420"/>
      <c r="J537" s="405"/>
      <c r="K537" s="406"/>
      <c r="L537" s="405"/>
      <c r="M537" s="406"/>
      <c r="N537" s="405"/>
      <c r="O537" s="406"/>
      <c r="P537" s="405"/>
      <c r="Q537" s="406"/>
      <c r="R537" s="405"/>
      <c r="S537" s="406"/>
      <c r="T537" s="405"/>
      <c r="U537" s="406"/>
      <c r="V537" s="570"/>
      <c r="W537" s="571"/>
      <c r="X537" s="570"/>
      <c r="Y537" s="571"/>
      <c r="Z537" s="570"/>
      <c r="AA537" s="571"/>
      <c r="AB537" s="405"/>
      <c r="AC537" s="406"/>
      <c r="AD537" s="405"/>
      <c r="AE537" s="406"/>
      <c r="AF537" s="405"/>
      <c r="AG537" s="406"/>
      <c r="AH537" s="405"/>
      <c r="AI537" s="406"/>
      <c r="AJ537" s="405"/>
      <c r="AK537" s="406"/>
      <c r="AL537" s="405"/>
      <c r="AM537" s="406"/>
      <c r="AN537" s="405"/>
      <c r="AO537" s="406"/>
      <c r="AP537" s="405"/>
      <c r="AQ537" s="406"/>
      <c r="AR537" s="405"/>
      <c r="AS537" s="406"/>
      <c r="AT537" s="405"/>
      <c r="AU537" s="406"/>
      <c r="AV537" s="476"/>
      <c r="AW537" s="4"/>
      <c r="AX537" s="4"/>
      <c r="AY537" s="4"/>
      <c r="AZ537" s="4"/>
    </row>
    <row r="538" spans="1:52" s="1" customFormat="1" ht="52.2" hidden="1" customHeight="1" x14ac:dyDescent="0.2">
      <c r="A538"/>
      <c r="B538" s="430"/>
      <c r="C538" s="250" t="s">
        <v>88</v>
      </c>
      <c r="D538" s="259" t="s">
        <v>5</v>
      </c>
      <c r="E538" s="260" t="s">
        <v>927</v>
      </c>
      <c r="F538" s="67"/>
      <c r="G538" s="259" t="s">
        <v>5</v>
      </c>
      <c r="H538" s="261"/>
      <c r="I538" s="431"/>
      <c r="J538" s="411"/>
      <c r="K538" s="412"/>
      <c r="L538" s="411"/>
      <c r="M538" s="412"/>
      <c r="N538" s="411"/>
      <c r="O538" s="412"/>
      <c r="P538" s="411"/>
      <c r="Q538" s="412"/>
      <c r="R538" s="411"/>
      <c r="S538" s="412"/>
      <c r="T538" s="411"/>
      <c r="U538" s="412"/>
      <c r="V538" s="576"/>
      <c r="W538" s="577"/>
      <c r="X538" s="576"/>
      <c r="Y538" s="577"/>
      <c r="Z538" s="576"/>
      <c r="AA538" s="577"/>
      <c r="AB538" s="411"/>
      <c r="AC538" s="412"/>
      <c r="AD538" s="411"/>
      <c r="AE538" s="412"/>
      <c r="AF538" s="411"/>
      <c r="AG538" s="412"/>
      <c r="AH538" s="411"/>
      <c r="AI538" s="412"/>
      <c r="AJ538" s="411"/>
      <c r="AK538" s="412"/>
      <c r="AL538" s="411"/>
      <c r="AM538" s="412"/>
      <c r="AN538" s="411"/>
      <c r="AO538" s="412"/>
      <c r="AP538" s="411"/>
      <c r="AQ538" s="412"/>
      <c r="AR538" s="411"/>
      <c r="AS538" s="412"/>
      <c r="AT538" s="411"/>
      <c r="AU538" s="412"/>
      <c r="AV538" s="479"/>
    </row>
    <row r="539" spans="1:52" s="7" customFormat="1" ht="52.2" hidden="1" customHeight="1" x14ac:dyDescent="0.2">
      <c r="A539"/>
      <c r="B539" s="428"/>
      <c r="C539" s="250" t="s">
        <v>88</v>
      </c>
      <c r="D539" s="253" t="s">
        <v>5</v>
      </c>
      <c r="E539" s="254" t="s">
        <v>928</v>
      </c>
      <c r="F539" s="63"/>
      <c r="G539" s="255">
        <v>236.8</v>
      </c>
      <c r="H539" s="256"/>
      <c r="I539" s="429"/>
      <c r="J539" s="407"/>
      <c r="K539" s="408"/>
      <c r="L539" s="407"/>
      <c r="M539" s="408"/>
      <c r="N539" s="407"/>
      <c r="O539" s="408"/>
      <c r="P539" s="407"/>
      <c r="Q539" s="408"/>
      <c r="R539" s="407"/>
      <c r="S539" s="408"/>
      <c r="T539" s="407"/>
      <c r="U539" s="408"/>
      <c r="V539" s="572"/>
      <c r="W539" s="573"/>
      <c r="X539" s="572"/>
      <c r="Y539" s="573"/>
      <c r="Z539" s="572"/>
      <c r="AA539" s="573"/>
      <c r="AB539" s="407"/>
      <c r="AC539" s="408"/>
      <c r="AD539" s="407"/>
      <c r="AE539" s="408"/>
      <c r="AF539" s="407"/>
      <c r="AG539" s="408"/>
      <c r="AH539" s="407"/>
      <c r="AI539" s="408"/>
      <c r="AJ539" s="407"/>
      <c r="AK539" s="408"/>
      <c r="AL539" s="407"/>
      <c r="AM539" s="408"/>
      <c r="AN539" s="407"/>
      <c r="AO539" s="408"/>
      <c r="AP539" s="407"/>
      <c r="AQ539" s="408"/>
      <c r="AR539" s="407"/>
      <c r="AS539" s="408"/>
      <c r="AT539" s="407"/>
      <c r="AU539" s="408"/>
      <c r="AV539" s="477"/>
    </row>
    <row r="540" spans="1:52" s="1" customFormat="1" ht="52.2" hidden="1" customHeight="1" x14ac:dyDescent="0.2">
      <c r="A540"/>
      <c r="B540" s="437" t="s">
        <v>929</v>
      </c>
      <c r="C540" s="198" t="s">
        <v>231</v>
      </c>
      <c r="D540" s="199" t="s">
        <v>930</v>
      </c>
      <c r="E540" s="200" t="s">
        <v>931</v>
      </c>
      <c r="F540" s="201" t="s">
        <v>98</v>
      </c>
      <c r="G540" s="202">
        <v>0.39</v>
      </c>
      <c r="H540" s="203">
        <v>7250</v>
      </c>
      <c r="I540" s="438">
        <f>ROUND(H540*G540,2)</f>
        <v>2827.5</v>
      </c>
      <c r="J540" s="409"/>
      <c r="K540" s="410">
        <f>ROUND(J540*$H540,2)</f>
        <v>0</v>
      </c>
      <c r="L540" s="409"/>
      <c r="M540" s="410">
        <f>ROUND(L540*$H540,2)</f>
        <v>0</v>
      </c>
      <c r="N540" s="409"/>
      <c r="O540" s="410">
        <f>ROUND(N540*$H540,2)</f>
        <v>0</v>
      </c>
      <c r="P540" s="409"/>
      <c r="Q540" s="410">
        <f>ROUND(P540*$H540,2)</f>
        <v>0</v>
      </c>
      <c r="R540" s="409"/>
      <c r="S540" s="410">
        <f>ROUND(R540*$H540,2)</f>
        <v>0</v>
      </c>
      <c r="T540" s="409"/>
      <c r="U540" s="410">
        <f>ROUND(T540*$H540,2)</f>
        <v>0</v>
      </c>
      <c r="V540" s="574"/>
      <c r="W540" s="575">
        <f>ROUND(V540*$H540,2)</f>
        <v>0</v>
      </c>
      <c r="X540" s="574"/>
      <c r="Y540" s="575">
        <f>ROUND(X540*$H540,2)</f>
        <v>0</v>
      </c>
      <c r="Z540" s="574"/>
      <c r="AA540" s="575">
        <f>ROUND(Z540*$H540,2)</f>
        <v>0</v>
      </c>
      <c r="AB540" s="409"/>
      <c r="AC540" s="410">
        <f>ROUND(AB540*$H540,2)</f>
        <v>0</v>
      </c>
      <c r="AD540" s="409"/>
      <c r="AE540" s="410">
        <f>ROUND(AD540*$H540,2)</f>
        <v>0</v>
      </c>
      <c r="AF540" s="409"/>
      <c r="AG540" s="410">
        <f>ROUND(AF540*$H540,2)</f>
        <v>0</v>
      </c>
      <c r="AH540" s="409"/>
      <c r="AI540" s="410">
        <f>ROUND(AH540*$H540,2)</f>
        <v>0</v>
      </c>
      <c r="AJ540" s="409"/>
      <c r="AK540" s="410">
        <f>ROUND(AJ540*$H540,2)</f>
        <v>0</v>
      </c>
      <c r="AL540" s="409"/>
      <c r="AM540" s="410">
        <f>ROUND(AL540*$H540,2)</f>
        <v>0</v>
      </c>
      <c r="AN540" s="409"/>
      <c r="AO540" s="410">
        <f>ROUND(AN540*$H540,2)</f>
        <v>0</v>
      </c>
      <c r="AP540" s="409"/>
      <c r="AQ540" s="410">
        <f>ROUND(AP540*$H540,2)</f>
        <v>0</v>
      </c>
      <c r="AR540" s="409">
        <f>SUM(J540,L540,N540,P540,R540,T540,V540,X540,Z540,AB540,AD540,AF540,AH540,AJ540,AL540,AN540,AP540)</f>
        <v>0</v>
      </c>
      <c r="AS540" s="410">
        <f>AR540*$H540</f>
        <v>0</v>
      </c>
      <c r="AT540" s="409">
        <f>$G540-AR540</f>
        <v>0.39</v>
      </c>
      <c r="AU540" s="410">
        <f>AT540*$H540</f>
        <v>2827.5</v>
      </c>
      <c r="AV540" s="478">
        <f>AU540/I540</f>
        <v>1</v>
      </c>
      <c r="AW540" s="4"/>
      <c r="AX540" s="4"/>
      <c r="AY540" s="4"/>
      <c r="AZ540" s="4"/>
    </row>
    <row r="541" spans="1:52" s="7" customFormat="1" ht="52.2" hidden="1" customHeight="1" x14ac:dyDescent="0.2">
      <c r="A541"/>
      <c r="B541" s="428"/>
      <c r="C541" s="250" t="s">
        <v>88</v>
      </c>
      <c r="D541" s="253" t="s">
        <v>5</v>
      </c>
      <c r="E541" s="254" t="s">
        <v>933</v>
      </c>
      <c r="F541" s="63"/>
      <c r="G541" s="255">
        <v>0.39</v>
      </c>
      <c r="H541" s="256"/>
      <c r="I541" s="429"/>
      <c r="J541" s="407"/>
      <c r="K541" s="408"/>
      <c r="L541" s="407"/>
      <c r="M541" s="408"/>
      <c r="N541" s="407"/>
      <c r="O541" s="408"/>
      <c r="P541" s="407"/>
      <c r="Q541" s="408"/>
      <c r="R541" s="407"/>
      <c r="S541" s="408"/>
      <c r="T541" s="407"/>
      <c r="U541" s="408"/>
      <c r="V541" s="572"/>
      <c r="W541" s="573"/>
      <c r="X541" s="572"/>
      <c r="Y541" s="573"/>
      <c r="Z541" s="572"/>
      <c r="AA541" s="573"/>
      <c r="AB541" s="407"/>
      <c r="AC541" s="408"/>
      <c r="AD541" s="407"/>
      <c r="AE541" s="408"/>
      <c r="AF541" s="407"/>
      <c r="AG541" s="408"/>
      <c r="AH541" s="407"/>
      <c r="AI541" s="408"/>
      <c r="AJ541" s="407"/>
      <c r="AK541" s="408"/>
      <c r="AL541" s="407"/>
      <c r="AM541" s="408"/>
      <c r="AN541" s="407"/>
      <c r="AO541" s="408"/>
      <c r="AP541" s="407"/>
      <c r="AQ541" s="408"/>
      <c r="AR541" s="407"/>
      <c r="AS541" s="408"/>
      <c r="AT541" s="407"/>
      <c r="AU541" s="408"/>
      <c r="AV541" s="477"/>
    </row>
    <row r="542" spans="1:52" s="8" customFormat="1" ht="52.2" hidden="1" customHeight="1" x14ac:dyDescent="0.2">
      <c r="A542"/>
      <c r="B542" s="425" t="s">
        <v>934</v>
      </c>
      <c r="C542" s="192" t="s">
        <v>80</v>
      </c>
      <c r="D542" s="193" t="s">
        <v>935</v>
      </c>
      <c r="E542" s="194" t="s">
        <v>936</v>
      </c>
      <c r="F542" s="195" t="s">
        <v>133</v>
      </c>
      <c r="G542" s="196">
        <v>2.88</v>
      </c>
      <c r="H542" s="197">
        <v>432.2</v>
      </c>
      <c r="I542" s="426">
        <f>ROUND(H542*G542,2)</f>
        <v>1244.74</v>
      </c>
      <c r="J542" s="409"/>
      <c r="K542" s="410">
        <f>ROUND(J542*$H542,2)</f>
        <v>0</v>
      </c>
      <c r="L542" s="409"/>
      <c r="M542" s="410">
        <f>ROUND(L542*$H542,2)</f>
        <v>0</v>
      </c>
      <c r="N542" s="409"/>
      <c r="O542" s="410">
        <f>ROUND(N542*$H542,2)</f>
        <v>0</v>
      </c>
      <c r="P542" s="409"/>
      <c r="Q542" s="410">
        <f>ROUND(P542*$H542,2)</f>
        <v>0</v>
      </c>
      <c r="R542" s="409"/>
      <c r="S542" s="410">
        <f>ROUND(R542*$H542,2)</f>
        <v>0</v>
      </c>
      <c r="T542" s="409"/>
      <c r="U542" s="410">
        <f>ROUND(T542*$H542,2)</f>
        <v>0</v>
      </c>
      <c r="V542" s="574"/>
      <c r="W542" s="575">
        <f>ROUND(V542*$H542,2)</f>
        <v>0</v>
      </c>
      <c r="X542" s="574"/>
      <c r="Y542" s="575">
        <f>ROUND(X542*$H542,2)</f>
        <v>0</v>
      </c>
      <c r="Z542" s="574"/>
      <c r="AA542" s="575">
        <f>ROUND(Z542*$H542,2)</f>
        <v>0</v>
      </c>
      <c r="AB542" s="409"/>
      <c r="AC542" s="410">
        <f>ROUND(AB542*$H542,2)</f>
        <v>0</v>
      </c>
      <c r="AD542" s="409"/>
      <c r="AE542" s="410">
        <f>ROUND(AD542*$H542,2)</f>
        <v>0</v>
      </c>
      <c r="AF542" s="409"/>
      <c r="AG542" s="410">
        <f>ROUND(AF542*$H542,2)</f>
        <v>0</v>
      </c>
      <c r="AH542" s="409"/>
      <c r="AI542" s="410">
        <f>ROUND(AH542*$H542,2)</f>
        <v>0</v>
      </c>
      <c r="AJ542" s="409"/>
      <c r="AK542" s="410">
        <f>ROUND(AJ542*$H542,2)</f>
        <v>0</v>
      </c>
      <c r="AL542" s="409"/>
      <c r="AM542" s="410">
        <f>ROUND(AL542*$H542,2)</f>
        <v>0</v>
      </c>
      <c r="AN542" s="409"/>
      <c r="AO542" s="410">
        <f>ROUND(AN542*$H542,2)</f>
        <v>0</v>
      </c>
      <c r="AP542" s="409"/>
      <c r="AQ542" s="410">
        <f>ROUND(AP542*$H542,2)</f>
        <v>0</v>
      </c>
      <c r="AR542" s="409">
        <f>SUM(J542,L542,N542,P542,R542,T542,V542,X542,Z542,AB542,AD542,AF542,AH542,AJ542,AL542,AN542,AP542)</f>
        <v>0</v>
      </c>
      <c r="AS542" s="410">
        <f>AR542*$H542</f>
        <v>0</v>
      </c>
      <c r="AT542" s="409">
        <f>$G542-AR542</f>
        <v>2.88</v>
      </c>
      <c r="AU542" s="410">
        <f>AT542*$H542</f>
        <v>1244.7359999999999</v>
      </c>
      <c r="AV542" s="478">
        <f>AU542/I542</f>
        <v>0.99999678647749723</v>
      </c>
    </row>
    <row r="543" spans="1:52" s="1" customFormat="1" ht="52.2" hidden="1" customHeight="1" x14ac:dyDescent="0.2">
      <c r="A543"/>
      <c r="B543" s="427"/>
      <c r="C543" s="250" t="s">
        <v>86</v>
      </c>
      <c r="D543" s="23"/>
      <c r="E543" s="251" t="s">
        <v>938</v>
      </c>
      <c r="F543" s="23"/>
      <c r="G543" s="23"/>
      <c r="H543" s="230"/>
      <c r="I543" s="420"/>
      <c r="J543" s="405"/>
      <c r="K543" s="406"/>
      <c r="L543" s="405"/>
      <c r="M543" s="406"/>
      <c r="N543" s="405"/>
      <c r="O543" s="406"/>
      <c r="P543" s="405"/>
      <c r="Q543" s="406"/>
      <c r="R543" s="405"/>
      <c r="S543" s="406"/>
      <c r="T543" s="405"/>
      <c r="U543" s="406"/>
      <c r="V543" s="570"/>
      <c r="W543" s="571"/>
      <c r="X543" s="570"/>
      <c r="Y543" s="571"/>
      <c r="Z543" s="570"/>
      <c r="AA543" s="571"/>
      <c r="AB543" s="405"/>
      <c r="AC543" s="406"/>
      <c r="AD543" s="405"/>
      <c r="AE543" s="406"/>
      <c r="AF543" s="405"/>
      <c r="AG543" s="406"/>
      <c r="AH543" s="405"/>
      <c r="AI543" s="406"/>
      <c r="AJ543" s="405"/>
      <c r="AK543" s="406"/>
      <c r="AL543" s="405"/>
      <c r="AM543" s="406"/>
      <c r="AN543" s="405"/>
      <c r="AO543" s="406"/>
      <c r="AP543" s="405"/>
      <c r="AQ543" s="406"/>
      <c r="AR543" s="405"/>
      <c r="AS543" s="406"/>
      <c r="AT543" s="405"/>
      <c r="AU543" s="406"/>
      <c r="AV543" s="476"/>
      <c r="AW543" s="4"/>
      <c r="AX543" s="4"/>
      <c r="AY543" s="4"/>
      <c r="AZ543" s="4"/>
    </row>
    <row r="544" spans="1:52" s="1" customFormat="1" ht="52.2" hidden="1" customHeight="1" x14ac:dyDescent="0.2">
      <c r="A544"/>
      <c r="B544" s="430"/>
      <c r="C544" s="250" t="s">
        <v>88</v>
      </c>
      <c r="D544" s="259" t="s">
        <v>5</v>
      </c>
      <c r="E544" s="260" t="s">
        <v>254</v>
      </c>
      <c r="F544" s="67"/>
      <c r="G544" s="259" t="s">
        <v>5</v>
      </c>
      <c r="H544" s="261"/>
      <c r="I544" s="431"/>
      <c r="J544" s="411"/>
      <c r="K544" s="412"/>
      <c r="L544" s="411"/>
      <c r="M544" s="412"/>
      <c r="N544" s="411"/>
      <c r="O544" s="412"/>
      <c r="P544" s="411"/>
      <c r="Q544" s="412"/>
      <c r="R544" s="411"/>
      <c r="S544" s="412"/>
      <c r="T544" s="411"/>
      <c r="U544" s="412"/>
      <c r="V544" s="576"/>
      <c r="W544" s="577"/>
      <c r="X544" s="576"/>
      <c r="Y544" s="577"/>
      <c r="Z544" s="576"/>
      <c r="AA544" s="577"/>
      <c r="AB544" s="411"/>
      <c r="AC544" s="412"/>
      <c r="AD544" s="411"/>
      <c r="AE544" s="412"/>
      <c r="AF544" s="411"/>
      <c r="AG544" s="412"/>
      <c r="AH544" s="411"/>
      <c r="AI544" s="412"/>
      <c r="AJ544" s="411"/>
      <c r="AK544" s="412"/>
      <c r="AL544" s="411"/>
      <c r="AM544" s="412"/>
      <c r="AN544" s="411"/>
      <c r="AO544" s="412"/>
      <c r="AP544" s="411"/>
      <c r="AQ544" s="412"/>
      <c r="AR544" s="411"/>
      <c r="AS544" s="412"/>
      <c r="AT544" s="411"/>
      <c r="AU544" s="412"/>
      <c r="AV544" s="479"/>
    </row>
    <row r="545" spans="1:52" s="6" customFormat="1" ht="52.2" hidden="1" customHeight="1" x14ac:dyDescent="0.2">
      <c r="A545"/>
      <c r="B545" s="428"/>
      <c r="C545" s="250" t="s">
        <v>88</v>
      </c>
      <c r="D545" s="253" t="s">
        <v>5</v>
      </c>
      <c r="E545" s="254" t="s">
        <v>939</v>
      </c>
      <c r="F545" s="63"/>
      <c r="G545" s="255">
        <v>2.88</v>
      </c>
      <c r="H545" s="256"/>
      <c r="I545" s="429"/>
      <c r="J545" s="407"/>
      <c r="K545" s="408"/>
      <c r="L545" s="407"/>
      <c r="M545" s="408"/>
      <c r="N545" s="407"/>
      <c r="O545" s="408"/>
      <c r="P545" s="407"/>
      <c r="Q545" s="408"/>
      <c r="R545" s="407"/>
      <c r="S545" s="408"/>
      <c r="T545" s="407"/>
      <c r="U545" s="408"/>
      <c r="V545" s="572"/>
      <c r="W545" s="573"/>
      <c r="X545" s="572"/>
      <c r="Y545" s="573"/>
      <c r="Z545" s="572"/>
      <c r="AA545" s="573"/>
      <c r="AB545" s="407"/>
      <c r="AC545" s="408"/>
      <c r="AD545" s="407"/>
      <c r="AE545" s="408"/>
      <c r="AF545" s="407"/>
      <c r="AG545" s="408"/>
      <c r="AH545" s="407"/>
      <c r="AI545" s="408"/>
      <c r="AJ545" s="407"/>
      <c r="AK545" s="408"/>
      <c r="AL545" s="407"/>
      <c r="AM545" s="408"/>
      <c r="AN545" s="407"/>
      <c r="AO545" s="408"/>
      <c r="AP545" s="407"/>
      <c r="AQ545" s="408"/>
      <c r="AR545" s="407"/>
      <c r="AS545" s="408"/>
      <c r="AT545" s="407"/>
      <c r="AU545" s="408"/>
      <c r="AV545" s="477"/>
    </row>
    <row r="546" spans="1:52" s="1" customFormat="1" ht="52.2" hidden="1" customHeight="1" x14ac:dyDescent="0.2">
      <c r="A546"/>
      <c r="B546" s="437" t="s">
        <v>940</v>
      </c>
      <c r="C546" s="198" t="s">
        <v>231</v>
      </c>
      <c r="D546" s="199" t="s">
        <v>941</v>
      </c>
      <c r="E546" s="200" t="s">
        <v>942</v>
      </c>
      <c r="F546" s="201" t="s">
        <v>234</v>
      </c>
      <c r="G546" s="202">
        <v>3</v>
      </c>
      <c r="H546" s="203">
        <v>6605</v>
      </c>
      <c r="I546" s="438">
        <f>ROUND(H546*G546,2)</f>
        <v>19815</v>
      </c>
      <c r="J546" s="409"/>
      <c r="K546" s="410">
        <f>ROUND(J546*$H546,2)</f>
        <v>0</v>
      </c>
      <c r="L546" s="409"/>
      <c r="M546" s="410">
        <f>ROUND(L546*$H546,2)</f>
        <v>0</v>
      </c>
      <c r="N546" s="409"/>
      <c r="O546" s="410">
        <f>ROUND(N546*$H546,2)</f>
        <v>0</v>
      </c>
      <c r="P546" s="409"/>
      <c r="Q546" s="410">
        <f>ROUND(P546*$H546,2)</f>
        <v>0</v>
      </c>
      <c r="R546" s="409"/>
      <c r="S546" s="410">
        <f>ROUND(R546*$H546,2)</f>
        <v>0</v>
      </c>
      <c r="T546" s="409"/>
      <c r="U546" s="410">
        <f>ROUND(T546*$H546,2)</f>
        <v>0</v>
      </c>
      <c r="V546" s="574"/>
      <c r="W546" s="575">
        <f>ROUND(V546*$H546,2)</f>
        <v>0</v>
      </c>
      <c r="X546" s="574"/>
      <c r="Y546" s="575">
        <f>ROUND(X546*$H546,2)</f>
        <v>0</v>
      </c>
      <c r="Z546" s="574"/>
      <c r="AA546" s="575">
        <f>ROUND(Z546*$H546,2)</f>
        <v>0</v>
      </c>
      <c r="AB546" s="409"/>
      <c r="AC546" s="410">
        <f>ROUND(AB546*$H546,2)</f>
        <v>0</v>
      </c>
      <c r="AD546" s="409"/>
      <c r="AE546" s="410">
        <f>ROUND(AD546*$H546,2)</f>
        <v>0</v>
      </c>
      <c r="AF546" s="409"/>
      <c r="AG546" s="410">
        <f>ROUND(AF546*$H546,2)</f>
        <v>0</v>
      </c>
      <c r="AH546" s="409"/>
      <c r="AI546" s="410">
        <f>ROUND(AH546*$H546,2)</f>
        <v>0</v>
      </c>
      <c r="AJ546" s="409"/>
      <c r="AK546" s="410">
        <f>ROUND(AJ546*$H546,2)</f>
        <v>0</v>
      </c>
      <c r="AL546" s="409"/>
      <c r="AM546" s="410">
        <f>ROUND(AL546*$H546,2)</f>
        <v>0</v>
      </c>
      <c r="AN546" s="409"/>
      <c r="AO546" s="410">
        <f>ROUND(AN546*$H546,2)</f>
        <v>0</v>
      </c>
      <c r="AP546" s="409"/>
      <c r="AQ546" s="410">
        <f>ROUND(AP546*$H546,2)</f>
        <v>0</v>
      </c>
      <c r="AR546" s="409">
        <f>SUM(J546,L546,N546,P546,R546,T546,V546,X546,Z546,AB546,AD546,AF546,AH546,AJ546,AL546,AN546,AP546)</f>
        <v>0</v>
      </c>
      <c r="AS546" s="410">
        <f>AR546*$H546</f>
        <v>0</v>
      </c>
      <c r="AT546" s="409">
        <f>$G546-AR546</f>
        <v>3</v>
      </c>
      <c r="AU546" s="410">
        <f>AT546*$H546</f>
        <v>19815</v>
      </c>
      <c r="AV546" s="478">
        <f>AU546/I546</f>
        <v>1</v>
      </c>
      <c r="AW546" s="4"/>
      <c r="AX546" s="4"/>
      <c r="AY546" s="4"/>
      <c r="AZ546" s="4"/>
    </row>
    <row r="547" spans="1:52" s="7" customFormat="1" ht="52.2" hidden="1" customHeight="1" x14ac:dyDescent="0.2">
      <c r="A547"/>
      <c r="B547" s="428"/>
      <c r="C547" s="250" t="s">
        <v>88</v>
      </c>
      <c r="D547" s="253" t="s">
        <v>5</v>
      </c>
      <c r="E547" s="254" t="s">
        <v>944</v>
      </c>
      <c r="F547" s="63"/>
      <c r="G547" s="255">
        <v>3</v>
      </c>
      <c r="H547" s="256"/>
      <c r="I547" s="429"/>
      <c r="J547" s="407"/>
      <c r="K547" s="408"/>
      <c r="L547" s="407"/>
      <c r="M547" s="408"/>
      <c r="N547" s="407"/>
      <c r="O547" s="408"/>
      <c r="P547" s="407"/>
      <c r="Q547" s="408"/>
      <c r="R547" s="407"/>
      <c r="S547" s="408"/>
      <c r="T547" s="407"/>
      <c r="U547" s="408"/>
      <c r="V547" s="572"/>
      <c r="W547" s="573"/>
      <c r="X547" s="572"/>
      <c r="Y547" s="573"/>
      <c r="Z547" s="572"/>
      <c r="AA547" s="573"/>
      <c r="AB547" s="407"/>
      <c r="AC547" s="408"/>
      <c r="AD547" s="407"/>
      <c r="AE547" s="408"/>
      <c r="AF547" s="407"/>
      <c r="AG547" s="408"/>
      <c r="AH547" s="407"/>
      <c r="AI547" s="408"/>
      <c r="AJ547" s="407"/>
      <c r="AK547" s="408"/>
      <c r="AL547" s="407"/>
      <c r="AM547" s="408"/>
      <c r="AN547" s="407"/>
      <c r="AO547" s="408"/>
      <c r="AP547" s="407"/>
      <c r="AQ547" s="408"/>
      <c r="AR547" s="407"/>
      <c r="AS547" s="408"/>
      <c r="AT547" s="407"/>
      <c r="AU547" s="408"/>
      <c r="AV547" s="477"/>
    </row>
    <row r="548" spans="1:52" s="1" customFormat="1" ht="52.2" hidden="1" customHeight="1" x14ac:dyDescent="0.2">
      <c r="A548"/>
      <c r="B548" s="430"/>
      <c r="C548" s="250" t="s">
        <v>88</v>
      </c>
      <c r="D548" s="259" t="s">
        <v>5</v>
      </c>
      <c r="E548" s="260" t="s">
        <v>945</v>
      </c>
      <c r="F548" s="67"/>
      <c r="G548" s="259" t="s">
        <v>5</v>
      </c>
      <c r="H548" s="261"/>
      <c r="I548" s="431"/>
      <c r="J548" s="411"/>
      <c r="K548" s="412"/>
      <c r="L548" s="411"/>
      <c r="M548" s="412"/>
      <c r="N548" s="411"/>
      <c r="O548" s="412"/>
      <c r="P548" s="411"/>
      <c r="Q548" s="412"/>
      <c r="R548" s="411"/>
      <c r="S548" s="412"/>
      <c r="T548" s="411"/>
      <c r="U548" s="412"/>
      <c r="V548" s="576"/>
      <c r="W548" s="577"/>
      <c r="X548" s="576"/>
      <c r="Y548" s="577"/>
      <c r="Z548" s="576"/>
      <c r="AA548" s="577"/>
      <c r="AB548" s="411"/>
      <c r="AC548" s="412"/>
      <c r="AD548" s="411"/>
      <c r="AE548" s="412"/>
      <c r="AF548" s="411"/>
      <c r="AG548" s="412"/>
      <c r="AH548" s="411"/>
      <c r="AI548" s="412"/>
      <c r="AJ548" s="411"/>
      <c r="AK548" s="412"/>
      <c r="AL548" s="411"/>
      <c r="AM548" s="412"/>
      <c r="AN548" s="411"/>
      <c r="AO548" s="412"/>
      <c r="AP548" s="411"/>
      <c r="AQ548" s="412"/>
      <c r="AR548" s="411"/>
      <c r="AS548" s="412"/>
      <c r="AT548" s="411"/>
      <c r="AU548" s="412"/>
      <c r="AV548" s="479"/>
      <c r="AW548" s="4"/>
      <c r="AX548" s="4"/>
      <c r="AY548" s="4"/>
      <c r="AZ548" s="4"/>
    </row>
    <row r="549" spans="1:52" s="7" customFormat="1" ht="52.2" hidden="1" customHeight="1" x14ac:dyDescent="0.2">
      <c r="A549"/>
      <c r="B549" s="437" t="s">
        <v>946</v>
      </c>
      <c r="C549" s="198" t="s">
        <v>231</v>
      </c>
      <c r="D549" s="199" t="s">
        <v>947</v>
      </c>
      <c r="E549" s="200" t="s">
        <v>948</v>
      </c>
      <c r="F549" s="201" t="s">
        <v>234</v>
      </c>
      <c r="G549" s="202">
        <v>1</v>
      </c>
      <c r="H549" s="203">
        <v>5425</v>
      </c>
      <c r="I549" s="438">
        <f>ROUND(H549*G549,2)</f>
        <v>5425</v>
      </c>
      <c r="J549" s="409"/>
      <c r="K549" s="410">
        <f>ROUND(J549*$H549,2)</f>
        <v>0</v>
      </c>
      <c r="L549" s="409"/>
      <c r="M549" s="410">
        <f>ROUND(L549*$H549,2)</f>
        <v>0</v>
      </c>
      <c r="N549" s="409"/>
      <c r="O549" s="410">
        <f>ROUND(N549*$H549,2)</f>
        <v>0</v>
      </c>
      <c r="P549" s="409"/>
      <c r="Q549" s="410">
        <f>ROUND(P549*$H549,2)</f>
        <v>0</v>
      </c>
      <c r="R549" s="409"/>
      <c r="S549" s="410">
        <f>ROUND(R549*$H549,2)</f>
        <v>0</v>
      </c>
      <c r="T549" s="409"/>
      <c r="U549" s="410">
        <f>ROUND(T549*$H549,2)</f>
        <v>0</v>
      </c>
      <c r="V549" s="574"/>
      <c r="W549" s="575">
        <f>ROUND(V549*$H549,2)</f>
        <v>0</v>
      </c>
      <c r="X549" s="574"/>
      <c r="Y549" s="575">
        <f>ROUND(X549*$H549,2)</f>
        <v>0</v>
      </c>
      <c r="Z549" s="574"/>
      <c r="AA549" s="575">
        <f>ROUND(Z549*$H549,2)</f>
        <v>0</v>
      </c>
      <c r="AB549" s="409"/>
      <c r="AC549" s="410">
        <f>ROUND(AB549*$H549,2)</f>
        <v>0</v>
      </c>
      <c r="AD549" s="409"/>
      <c r="AE549" s="410">
        <f>ROUND(AD549*$H549,2)</f>
        <v>0</v>
      </c>
      <c r="AF549" s="409"/>
      <c r="AG549" s="410">
        <f>ROUND(AF549*$H549,2)</f>
        <v>0</v>
      </c>
      <c r="AH549" s="409"/>
      <c r="AI549" s="410">
        <f>ROUND(AH549*$H549,2)</f>
        <v>0</v>
      </c>
      <c r="AJ549" s="409"/>
      <c r="AK549" s="410">
        <f>ROUND(AJ549*$H549,2)</f>
        <v>0</v>
      </c>
      <c r="AL549" s="409"/>
      <c r="AM549" s="410">
        <f>ROUND(AL549*$H549,2)</f>
        <v>0</v>
      </c>
      <c r="AN549" s="409"/>
      <c r="AO549" s="410">
        <f>ROUND(AN549*$H549,2)</f>
        <v>0</v>
      </c>
      <c r="AP549" s="409"/>
      <c r="AQ549" s="410">
        <f>ROUND(AP549*$H549,2)</f>
        <v>0</v>
      </c>
      <c r="AR549" s="409">
        <f>SUM(J549,L549,N549,P549,R549,T549,V549,X549,Z549,AB549,AD549,AF549,AH549,AJ549,AL549,AN549,AP549)</f>
        <v>0</v>
      </c>
      <c r="AS549" s="410">
        <f>AR549*$H549</f>
        <v>0</v>
      </c>
      <c r="AT549" s="409">
        <f>$G549-AR549</f>
        <v>1</v>
      </c>
      <c r="AU549" s="410">
        <f>AT549*$H549</f>
        <v>5425</v>
      </c>
      <c r="AV549" s="478">
        <f>AU549/I549</f>
        <v>1</v>
      </c>
    </row>
    <row r="550" spans="1:52" s="1" customFormat="1" ht="52.2" hidden="1" customHeight="1" x14ac:dyDescent="0.2">
      <c r="A550"/>
      <c r="B550" s="428"/>
      <c r="C550" s="250" t="s">
        <v>88</v>
      </c>
      <c r="D550" s="253" t="s">
        <v>5</v>
      </c>
      <c r="E550" s="254" t="s">
        <v>950</v>
      </c>
      <c r="F550" s="63"/>
      <c r="G550" s="255">
        <v>1</v>
      </c>
      <c r="H550" s="256"/>
      <c r="I550" s="429"/>
      <c r="J550" s="407"/>
      <c r="K550" s="408"/>
      <c r="L550" s="407"/>
      <c r="M550" s="408"/>
      <c r="N550" s="407"/>
      <c r="O550" s="408"/>
      <c r="P550" s="407"/>
      <c r="Q550" s="408"/>
      <c r="R550" s="407"/>
      <c r="S550" s="408"/>
      <c r="T550" s="407"/>
      <c r="U550" s="408"/>
      <c r="V550" s="572"/>
      <c r="W550" s="573"/>
      <c r="X550" s="572"/>
      <c r="Y550" s="573"/>
      <c r="Z550" s="572"/>
      <c r="AA550" s="573"/>
      <c r="AB550" s="407"/>
      <c r="AC550" s="408"/>
      <c r="AD550" s="407"/>
      <c r="AE550" s="408"/>
      <c r="AF550" s="407"/>
      <c r="AG550" s="408"/>
      <c r="AH550" s="407"/>
      <c r="AI550" s="408"/>
      <c r="AJ550" s="407"/>
      <c r="AK550" s="408"/>
      <c r="AL550" s="407"/>
      <c r="AM550" s="408"/>
      <c r="AN550" s="407"/>
      <c r="AO550" s="408"/>
      <c r="AP550" s="407"/>
      <c r="AQ550" s="408"/>
      <c r="AR550" s="407"/>
      <c r="AS550" s="408"/>
      <c r="AT550" s="407"/>
      <c r="AU550" s="408"/>
      <c r="AV550" s="477"/>
      <c r="AW550" s="4"/>
      <c r="AX550" s="4"/>
      <c r="AY550" s="4"/>
      <c r="AZ550" s="4"/>
    </row>
    <row r="551" spans="1:52" s="7" customFormat="1" ht="52.2" hidden="1" customHeight="1" x14ac:dyDescent="0.2">
      <c r="A551"/>
      <c r="B551" s="430"/>
      <c r="C551" s="250" t="s">
        <v>88</v>
      </c>
      <c r="D551" s="259" t="s">
        <v>5</v>
      </c>
      <c r="E551" s="260" t="s">
        <v>945</v>
      </c>
      <c r="F551" s="67"/>
      <c r="G551" s="259" t="s">
        <v>5</v>
      </c>
      <c r="H551" s="261"/>
      <c r="I551" s="431"/>
      <c r="J551" s="411"/>
      <c r="K551" s="412"/>
      <c r="L551" s="411"/>
      <c r="M551" s="412"/>
      <c r="N551" s="411"/>
      <c r="O551" s="412"/>
      <c r="P551" s="411"/>
      <c r="Q551" s="412"/>
      <c r="R551" s="411"/>
      <c r="S551" s="412"/>
      <c r="T551" s="411"/>
      <c r="U551" s="412"/>
      <c r="V551" s="576"/>
      <c r="W551" s="577"/>
      <c r="X551" s="576"/>
      <c r="Y551" s="577"/>
      <c r="Z551" s="576"/>
      <c r="AA551" s="577"/>
      <c r="AB551" s="411"/>
      <c r="AC551" s="412"/>
      <c r="AD551" s="411"/>
      <c r="AE551" s="412"/>
      <c r="AF551" s="411"/>
      <c r="AG551" s="412"/>
      <c r="AH551" s="411"/>
      <c r="AI551" s="412"/>
      <c r="AJ551" s="411"/>
      <c r="AK551" s="412"/>
      <c r="AL551" s="411"/>
      <c r="AM551" s="412"/>
      <c r="AN551" s="411"/>
      <c r="AO551" s="412"/>
      <c r="AP551" s="411"/>
      <c r="AQ551" s="412"/>
      <c r="AR551" s="411"/>
      <c r="AS551" s="412"/>
      <c r="AT551" s="411"/>
      <c r="AU551" s="412"/>
      <c r="AV551" s="479"/>
    </row>
    <row r="552" spans="1:52" s="1" customFormat="1" ht="52.2" hidden="1" customHeight="1" x14ac:dyDescent="0.2">
      <c r="A552"/>
      <c r="B552" s="425" t="s">
        <v>951</v>
      </c>
      <c r="C552" s="192" t="s">
        <v>80</v>
      </c>
      <c r="D552" s="193" t="s">
        <v>952</v>
      </c>
      <c r="E552" s="194" t="s">
        <v>953</v>
      </c>
      <c r="F552" s="195" t="s">
        <v>234</v>
      </c>
      <c r="G552" s="196">
        <v>3</v>
      </c>
      <c r="H552" s="197">
        <v>504.6</v>
      </c>
      <c r="I552" s="426">
        <f>ROUND(H552*G552,2)</f>
        <v>1513.8</v>
      </c>
      <c r="J552" s="409"/>
      <c r="K552" s="410">
        <f>ROUND(J552*$H552,2)</f>
        <v>0</v>
      </c>
      <c r="L552" s="409"/>
      <c r="M552" s="410">
        <f>ROUND(L552*$H552,2)</f>
        <v>0</v>
      </c>
      <c r="N552" s="409"/>
      <c r="O552" s="410">
        <f>ROUND(N552*$H552,2)</f>
        <v>0</v>
      </c>
      <c r="P552" s="409"/>
      <c r="Q552" s="410">
        <f>ROUND(P552*$H552,2)</f>
        <v>0</v>
      </c>
      <c r="R552" s="409"/>
      <c r="S552" s="410">
        <f>ROUND(R552*$H552,2)</f>
        <v>0</v>
      </c>
      <c r="T552" s="409"/>
      <c r="U552" s="410">
        <f>ROUND(T552*$H552,2)</f>
        <v>0</v>
      </c>
      <c r="V552" s="574"/>
      <c r="W552" s="575">
        <f>ROUND(V552*$H552,2)</f>
        <v>0</v>
      </c>
      <c r="X552" s="574"/>
      <c r="Y552" s="575">
        <f>ROUND(X552*$H552,2)</f>
        <v>0</v>
      </c>
      <c r="Z552" s="574"/>
      <c r="AA552" s="575">
        <f>ROUND(Z552*$H552,2)</f>
        <v>0</v>
      </c>
      <c r="AB552" s="409"/>
      <c r="AC552" s="410">
        <f>ROUND(AB552*$H552,2)</f>
        <v>0</v>
      </c>
      <c r="AD552" s="409"/>
      <c r="AE552" s="410">
        <f>ROUND(AD552*$H552,2)</f>
        <v>0</v>
      </c>
      <c r="AF552" s="409"/>
      <c r="AG552" s="410">
        <f>ROUND(AF552*$H552,2)</f>
        <v>0</v>
      </c>
      <c r="AH552" s="409"/>
      <c r="AI552" s="410">
        <f>ROUND(AH552*$H552,2)</f>
        <v>0</v>
      </c>
      <c r="AJ552" s="409"/>
      <c r="AK552" s="410">
        <f>ROUND(AJ552*$H552,2)</f>
        <v>0</v>
      </c>
      <c r="AL552" s="409"/>
      <c r="AM552" s="410">
        <f>ROUND(AL552*$H552,2)</f>
        <v>0</v>
      </c>
      <c r="AN552" s="409"/>
      <c r="AO552" s="410">
        <f>ROUND(AN552*$H552,2)</f>
        <v>0</v>
      </c>
      <c r="AP552" s="409"/>
      <c r="AQ552" s="410">
        <f>ROUND(AP552*$H552,2)</f>
        <v>0</v>
      </c>
      <c r="AR552" s="409">
        <f>SUM(J552,L552,N552,P552,R552,T552,V552,X552,Z552,AB552,AD552,AF552,AH552,AJ552,AL552,AN552,AP552)</f>
        <v>0</v>
      </c>
      <c r="AS552" s="410">
        <f>AR552*$H552</f>
        <v>0</v>
      </c>
      <c r="AT552" s="409">
        <f>$G552-AR552</f>
        <v>3</v>
      </c>
      <c r="AU552" s="410">
        <f>AT552*$H552</f>
        <v>1513.8000000000002</v>
      </c>
      <c r="AV552" s="478">
        <f>AU552/I552</f>
        <v>1.0000000000000002</v>
      </c>
      <c r="AW552" s="4"/>
      <c r="AX552" s="4"/>
      <c r="AY552" s="4"/>
      <c r="AZ552" s="4"/>
    </row>
    <row r="553" spans="1:52" s="7" customFormat="1" ht="52.2" hidden="1" customHeight="1" x14ac:dyDescent="0.2">
      <c r="A553"/>
      <c r="B553" s="427"/>
      <c r="C553" s="250" t="s">
        <v>86</v>
      </c>
      <c r="D553" s="23"/>
      <c r="E553" s="251" t="s">
        <v>955</v>
      </c>
      <c r="F553" s="23"/>
      <c r="G553" s="23"/>
      <c r="H553" s="230"/>
      <c r="I553" s="420"/>
      <c r="J553" s="405"/>
      <c r="K553" s="406"/>
      <c r="L553" s="405"/>
      <c r="M553" s="406"/>
      <c r="N553" s="405"/>
      <c r="O553" s="406"/>
      <c r="P553" s="405"/>
      <c r="Q553" s="406"/>
      <c r="R553" s="405"/>
      <c r="S553" s="406"/>
      <c r="T553" s="405"/>
      <c r="U553" s="406"/>
      <c r="V553" s="570"/>
      <c r="W553" s="571"/>
      <c r="X553" s="570"/>
      <c r="Y553" s="571"/>
      <c r="Z553" s="570"/>
      <c r="AA553" s="571"/>
      <c r="AB553" s="405"/>
      <c r="AC553" s="406"/>
      <c r="AD553" s="405"/>
      <c r="AE553" s="406"/>
      <c r="AF553" s="405"/>
      <c r="AG553" s="406"/>
      <c r="AH553" s="405"/>
      <c r="AI553" s="406"/>
      <c r="AJ553" s="405"/>
      <c r="AK553" s="406"/>
      <c r="AL553" s="405"/>
      <c r="AM553" s="406"/>
      <c r="AN553" s="405"/>
      <c r="AO553" s="406"/>
      <c r="AP553" s="405"/>
      <c r="AQ553" s="406"/>
      <c r="AR553" s="405"/>
      <c r="AS553" s="406"/>
      <c r="AT553" s="405"/>
      <c r="AU553" s="406"/>
      <c r="AV553" s="476"/>
    </row>
    <row r="554" spans="1:52" s="1" customFormat="1" ht="52.2" hidden="1" customHeight="1" x14ac:dyDescent="0.2">
      <c r="A554"/>
      <c r="B554" s="428"/>
      <c r="C554" s="250" t="s">
        <v>88</v>
      </c>
      <c r="D554" s="253" t="s">
        <v>5</v>
      </c>
      <c r="E554" s="254" t="s">
        <v>956</v>
      </c>
      <c r="F554" s="63"/>
      <c r="G554" s="255">
        <v>3</v>
      </c>
      <c r="H554" s="256"/>
      <c r="I554" s="429"/>
      <c r="J554" s="407"/>
      <c r="K554" s="408"/>
      <c r="L554" s="407"/>
      <c r="M554" s="408"/>
      <c r="N554" s="407"/>
      <c r="O554" s="408"/>
      <c r="P554" s="407"/>
      <c r="Q554" s="408"/>
      <c r="R554" s="407"/>
      <c r="S554" s="408"/>
      <c r="T554" s="407"/>
      <c r="U554" s="408"/>
      <c r="V554" s="572"/>
      <c r="W554" s="573"/>
      <c r="X554" s="572"/>
      <c r="Y554" s="573"/>
      <c r="Z554" s="572"/>
      <c r="AA554" s="573"/>
      <c r="AB554" s="407"/>
      <c r="AC554" s="408"/>
      <c r="AD554" s="407"/>
      <c r="AE554" s="408"/>
      <c r="AF554" s="407"/>
      <c r="AG554" s="408"/>
      <c r="AH554" s="407"/>
      <c r="AI554" s="408"/>
      <c r="AJ554" s="407"/>
      <c r="AK554" s="408"/>
      <c r="AL554" s="407"/>
      <c r="AM554" s="408"/>
      <c r="AN554" s="407"/>
      <c r="AO554" s="408"/>
      <c r="AP554" s="407"/>
      <c r="AQ554" s="408"/>
      <c r="AR554" s="407"/>
      <c r="AS554" s="408"/>
      <c r="AT554" s="407"/>
      <c r="AU554" s="408"/>
      <c r="AV554" s="477"/>
      <c r="AW554" s="4"/>
      <c r="AX554" s="4"/>
      <c r="AY554" s="4"/>
      <c r="AZ554" s="4"/>
    </row>
    <row r="555" spans="1:52" s="7" customFormat="1" ht="52.2" hidden="1" customHeight="1" x14ac:dyDescent="0.2">
      <c r="A555"/>
      <c r="B555" s="437" t="s">
        <v>957</v>
      </c>
      <c r="C555" s="198" t="s">
        <v>231</v>
      </c>
      <c r="D555" s="199" t="s">
        <v>958</v>
      </c>
      <c r="E555" s="200" t="s">
        <v>959</v>
      </c>
      <c r="F555" s="201" t="s">
        <v>234</v>
      </c>
      <c r="G555" s="202">
        <v>2</v>
      </c>
      <c r="H555" s="203">
        <v>12300</v>
      </c>
      <c r="I555" s="438">
        <f>ROUND(H555*G555,2)</f>
        <v>24600</v>
      </c>
      <c r="J555" s="409"/>
      <c r="K555" s="410">
        <f>ROUND(J555*$H555,2)</f>
        <v>0</v>
      </c>
      <c r="L555" s="409"/>
      <c r="M555" s="410">
        <f>ROUND(L555*$H555,2)</f>
        <v>0</v>
      </c>
      <c r="N555" s="409"/>
      <c r="O555" s="410">
        <f>ROUND(N555*$H555,2)</f>
        <v>0</v>
      </c>
      <c r="P555" s="409"/>
      <c r="Q555" s="410">
        <f>ROUND(P555*$H555,2)</f>
        <v>0</v>
      </c>
      <c r="R555" s="409"/>
      <c r="S555" s="410">
        <f>ROUND(R555*$H555,2)</f>
        <v>0</v>
      </c>
      <c r="T555" s="409"/>
      <c r="U555" s="410">
        <f>ROUND(T555*$H555,2)</f>
        <v>0</v>
      </c>
      <c r="V555" s="574"/>
      <c r="W555" s="575">
        <f>ROUND(V555*$H555,2)</f>
        <v>0</v>
      </c>
      <c r="X555" s="574"/>
      <c r="Y555" s="575">
        <f>ROUND(X555*$H555,2)</f>
        <v>0</v>
      </c>
      <c r="Z555" s="574"/>
      <c r="AA555" s="575">
        <f>ROUND(Z555*$H555,2)</f>
        <v>0</v>
      </c>
      <c r="AB555" s="409"/>
      <c r="AC555" s="410">
        <f>ROUND(AB555*$H555,2)</f>
        <v>0</v>
      </c>
      <c r="AD555" s="409"/>
      <c r="AE555" s="410">
        <f>ROUND(AD555*$H555,2)</f>
        <v>0</v>
      </c>
      <c r="AF555" s="409"/>
      <c r="AG555" s="410">
        <f>ROUND(AF555*$H555,2)</f>
        <v>0</v>
      </c>
      <c r="AH555" s="409"/>
      <c r="AI555" s="410">
        <f>ROUND(AH555*$H555,2)</f>
        <v>0</v>
      </c>
      <c r="AJ555" s="409"/>
      <c r="AK555" s="410">
        <f>ROUND(AJ555*$H555,2)</f>
        <v>0</v>
      </c>
      <c r="AL555" s="409"/>
      <c r="AM555" s="410">
        <f>ROUND(AL555*$H555,2)</f>
        <v>0</v>
      </c>
      <c r="AN555" s="409"/>
      <c r="AO555" s="410">
        <f>ROUND(AN555*$H555,2)</f>
        <v>0</v>
      </c>
      <c r="AP555" s="409"/>
      <c r="AQ555" s="410">
        <f>ROUND(AP555*$H555,2)</f>
        <v>0</v>
      </c>
      <c r="AR555" s="409">
        <f>SUM(J555,L555,N555,P555,R555,T555,V555,X555,Z555,AB555,AD555,AF555,AH555,AJ555,AL555,AN555,AP555)</f>
        <v>0</v>
      </c>
      <c r="AS555" s="410">
        <f>AR555*$H555</f>
        <v>0</v>
      </c>
      <c r="AT555" s="409">
        <f>$G555-AR555</f>
        <v>2</v>
      </c>
      <c r="AU555" s="410">
        <f>AT555*$H555</f>
        <v>24600</v>
      </c>
      <c r="AV555" s="478">
        <f>AU555/I555</f>
        <v>1</v>
      </c>
    </row>
    <row r="556" spans="1:52" s="8" customFormat="1" ht="52.2" hidden="1" customHeight="1" x14ac:dyDescent="0.2">
      <c r="A556"/>
      <c r="B556" s="428"/>
      <c r="C556" s="250" t="s">
        <v>88</v>
      </c>
      <c r="D556" s="253" t="s">
        <v>5</v>
      </c>
      <c r="E556" s="254" t="s">
        <v>961</v>
      </c>
      <c r="F556" s="63"/>
      <c r="G556" s="255">
        <v>2</v>
      </c>
      <c r="H556" s="256"/>
      <c r="I556" s="429"/>
      <c r="J556" s="407"/>
      <c r="K556" s="408"/>
      <c r="L556" s="407"/>
      <c r="M556" s="408"/>
      <c r="N556" s="407"/>
      <c r="O556" s="408"/>
      <c r="P556" s="407"/>
      <c r="Q556" s="408"/>
      <c r="R556" s="407"/>
      <c r="S556" s="408"/>
      <c r="T556" s="407"/>
      <c r="U556" s="408"/>
      <c r="V556" s="572"/>
      <c r="W556" s="573"/>
      <c r="X556" s="572"/>
      <c r="Y556" s="573"/>
      <c r="Z556" s="572"/>
      <c r="AA556" s="573"/>
      <c r="AB556" s="407"/>
      <c r="AC556" s="408"/>
      <c r="AD556" s="407"/>
      <c r="AE556" s="408"/>
      <c r="AF556" s="407"/>
      <c r="AG556" s="408"/>
      <c r="AH556" s="407"/>
      <c r="AI556" s="408"/>
      <c r="AJ556" s="407"/>
      <c r="AK556" s="408"/>
      <c r="AL556" s="407"/>
      <c r="AM556" s="408"/>
      <c r="AN556" s="407"/>
      <c r="AO556" s="408"/>
      <c r="AP556" s="407"/>
      <c r="AQ556" s="408"/>
      <c r="AR556" s="407"/>
      <c r="AS556" s="408"/>
      <c r="AT556" s="407"/>
      <c r="AU556" s="408"/>
      <c r="AV556" s="477"/>
    </row>
    <row r="557" spans="1:52" s="8" customFormat="1" ht="52.2" hidden="1" customHeight="1" x14ac:dyDescent="0.2">
      <c r="A557"/>
      <c r="B557" s="430"/>
      <c r="C557" s="250" t="s">
        <v>88</v>
      </c>
      <c r="D557" s="259" t="s">
        <v>5</v>
      </c>
      <c r="E557" s="260" t="s">
        <v>945</v>
      </c>
      <c r="F557" s="67"/>
      <c r="G557" s="259" t="s">
        <v>5</v>
      </c>
      <c r="H557" s="261"/>
      <c r="I557" s="431"/>
      <c r="J557" s="411"/>
      <c r="K557" s="412"/>
      <c r="L557" s="411"/>
      <c r="M557" s="412"/>
      <c r="N557" s="411"/>
      <c r="O557" s="412"/>
      <c r="P557" s="411"/>
      <c r="Q557" s="412"/>
      <c r="R557" s="411"/>
      <c r="S557" s="412"/>
      <c r="T557" s="411"/>
      <c r="U557" s="412"/>
      <c r="V557" s="576"/>
      <c r="W557" s="577"/>
      <c r="X557" s="576"/>
      <c r="Y557" s="577"/>
      <c r="Z557" s="576"/>
      <c r="AA557" s="577"/>
      <c r="AB557" s="411"/>
      <c r="AC557" s="412"/>
      <c r="AD557" s="411"/>
      <c r="AE557" s="412"/>
      <c r="AF557" s="411"/>
      <c r="AG557" s="412"/>
      <c r="AH557" s="411"/>
      <c r="AI557" s="412"/>
      <c r="AJ557" s="411"/>
      <c r="AK557" s="412"/>
      <c r="AL557" s="411"/>
      <c r="AM557" s="412"/>
      <c r="AN557" s="411"/>
      <c r="AO557" s="412"/>
      <c r="AP557" s="411"/>
      <c r="AQ557" s="412"/>
      <c r="AR557" s="411"/>
      <c r="AS557" s="412"/>
      <c r="AT557" s="411"/>
      <c r="AU557" s="412"/>
      <c r="AV557" s="479"/>
    </row>
    <row r="558" spans="1:52" s="8" customFormat="1" ht="52.2" hidden="1" customHeight="1" x14ac:dyDescent="0.2">
      <c r="A558"/>
      <c r="B558" s="437" t="s">
        <v>962</v>
      </c>
      <c r="C558" s="198" t="s">
        <v>231</v>
      </c>
      <c r="D558" s="199" t="s">
        <v>963</v>
      </c>
      <c r="E558" s="200" t="s">
        <v>964</v>
      </c>
      <c r="F558" s="201" t="s">
        <v>234</v>
      </c>
      <c r="G558" s="202">
        <v>1</v>
      </c>
      <c r="H558" s="203">
        <v>11500</v>
      </c>
      <c r="I558" s="438">
        <f>ROUND(H558*G558,2)</f>
        <v>11500</v>
      </c>
      <c r="J558" s="409"/>
      <c r="K558" s="410">
        <f>ROUND(J558*$H558,2)</f>
        <v>0</v>
      </c>
      <c r="L558" s="409"/>
      <c r="M558" s="410">
        <f>ROUND(L558*$H558,2)</f>
        <v>0</v>
      </c>
      <c r="N558" s="409"/>
      <c r="O558" s="410">
        <f>ROUND(N558*$H558,2)</f>
        <v>0</v>
      </c>
      <c r="P558" s="409"/>
      <c r="Q558" s="410">
        <f>ROUND(P558*$H558,2)</f>
        <v>0</v>
      </c>
      <c r="R558" s="409"/>
      <c r="S558" s="410">
        <f>ROUND(R558*$H558,2)</f>
        <v>0</v>
      </c>
      <c r="T558" s="409"/>
      <c r="U558" s="410">
        <f>ROUND(T558*$H558,2)</f>
        <v>0</v>
      </c>
      <c r="V558" s="574"/>
      <c r="W558" s="575">
        <f>ROUND(V558*$H558,2)</f>
        <v>0</v>
      </c>
      <c r="X558" s="574"/>
      <c r="Y558" s="575">
        <f>ROUND(X558*$H558,2)</f>
        <v>0</v>
      </c>
      <c r="Z558" s="574"/>
      <c r="AA558" s="575">
        <f>ROUND(Z558*$H558,2)</f>
        <v>0</v>
      </c>
      <c r="AB558" s="409"/>
      <c r="AC558" s="410">
        <f>ROUND(AB558*$H558,2)</f>
        <v>0</v>
      </c>
      <c r="AD558" s="409"/>
      <c r="AE558" s="410">
        <f>ROUND(AD558*$H558,2)</f>
        <v>0</v>
      </c>
      <c r="AF558" s="409"/>
      <c r="AG558" s="410">
        <f>ROUND(AF558*$H558,2)</f>
        <v>0</v>
      </c>
      <c r="AH558" s="409"/>
      <c r="AI558" s="410">
        <f>ROUND(AH558*$H558,2)</f>
        <v>0</v>
      </c>
      <c r="AJ558" s="409"/>
      <c r="AK558" s="410">
        <f>ROUND(AJ558*$H558,2)</f>
        <v>0</v>
      </c>
      <c r="AL558" s="409"/>
      <c r="AM558" s="410">
        <f>ROUND(AL558*$H558,2)</f>
        <v>0</v>
      </c>
      <c r="AN558" s="409"/>
      <c r="AO558" s="410">
        <f>ROUND(AN558*$H558,2)</f>
        <v>0</v>
      </c>
      <c r="AP558" s="409"/>
      <c r="AQ558" s="410">
        <f>ROUND(AP558*$H558,2)</f>
        <v>0</v>
      </c>
      <c r="AR558" s="409">
        <f>SUM(J558,L558,N558,P558,R558,T558,V558,X558,Z558,AB558,AD558,AF558,AH558,AJ558,AL558,AN558,AP558)</f>
        <v>0</v>
      </c>
      <c r="AS558" s="410">
        <f>AR558*$H558</f>
        <v>0</v>
      </c>
      <c r="AT558" s="409">
        <f>$G558-AR558</f>
        <v>1</v>
      </c>
      <c r="AU558" s="410">
        <f>AT558*$H558</f>
        <v>11500</v>
      </c>
      <c r="AV558" s="478">
        <f>AU558/I558</f>
        <v>1</v>
      </c>
    </row>
    <row r="559" spans="1:52" s="8" customFormat="1" ht="52.2" hidden="1" customHeight="1" x14ac:dyDescent="0.2">
      <c r="A559"/>
      <c r="B559" s="428"/>
      <c r="C559" s="250" t="s">
        <v>88</v>
      </c>
      <c r="D559" s="253" t="s">
        <v>5</v>
      </c>
      <c r="E559" s="254" t="s">
        <v>966</v>
      </c>
      <c r="F559" s="63"/>
      <c r="G559" s="255">
        <v>1</v>
      </c>
      <c r="H559" s="256"/>
      <c r="I559" s="429"/>
      <c r="J559" s="407"/>
      <c r="K559" s="408"/>
      <c r="L559" s="407"/>
      <c r="M559" s="408"/>
      <c r="N559" s="407"/>
      <c r="O559" s="408"/>
      <c r="P559" s="407"/>
      <c r="Q559" s="408"/>
      <c r="R559" s="407"/>
      <c r="S559" s="408"/>
      <c r="T559" s="407"/>
      <c r="U559" s="408"/>
      <c r="V559" s="572"/>
      <c r="W559" s="573"/>
      <c r="X559" s="572"/>
      <c r="Y559" s="573"/>
      <c r="Z559" s="572"/>
      <c r="AA559" s="573"/>
      <c r="AB559" s="407"/>
      <c r="AC559" s="408"/>
      <c r="AD559" s="407"/>
      <c r="AE559" s="408"/>
      <c r="AF559" s="407"/>
      <c r="AG559" s="408"/>
      <c r="AH559" s="407"/>
      <c r="AI559" s="408"/>
      <c r="AJ559" s="407"/>
      <c r="AK559" s="408"/>
      <c r="AL559" s="407"/>
      <c r="AM559" s="408"/>
      <c r="AN559" s="407"/>
      <c r="AO559" s="408"/>
      <c r="AP559" s="407"/>
      <c r="AQ559" s="408"/>
      <c r="AR559" s="407"/>
      <c r="AS559" s="408"/>
      <c r="AT559" s="407"/>
      <c r="AU559" s="408"/>
      <c r="AV559" s="477"/>
    </row>
    <row r="560" spans="1:52" s="1" customFormat="1" ht="52.2" hidden="1" customHeight="1" x14ac:dyDescent="0.2">
      <c r="A560"/>
      <c r="B560" s="430"/>
      <c r="C560" s="250" t="s">
        <v>88</v>
      </c>
      <c r="D560" s="259" t="s">
        <v>5</v>
      </c>
      <c r="E560" s="260" t="s">
        <v>945</v>
      </c>
      <c r="F560" s="67"/>
      <c r="G560" s="259" t="s">
        <v>5</v>
      </c>
      <c r="H560" s="261"/>
      <c r="I560" s="431"/>
      <c r="J560" s="411"/>
      <c r="K560" s="412"/>
      <c r="L560" s="411"/>
      <c r="M560" s="412"/>
      <c r="N560" s="411"/>
      <c r="O560" s="412"/>
      <c r="P560" s="411"/>
      <c r="Q560" s="412"/>
      <c r="R560" s="411"/>
      <c r="S560" s="412"/>
      <c r="T560" s="411"/>
      <c r="U560" s="412"/>
      <c r="V560" s="576"/>
      <c r="W560" s="577"/>
      <c r="X560" s="576"/>
      <c r="Y560" s="577"/>
      <c r="Z560" s="576"/>
      <c r="AA560" s="577"/>
      <c r="AB560" s="411"/>
      <c r="AC560" s="412"/>
      <c r="AD560" s="411"/>
      <c r="AE560" s="412"/>
      <c r="AF560" s="411"/>
      <c r="AG560" s="412"/>
      <c r="AH560" s="411"/>
      <c r="AI560" s="412"/>
      <c r="AJ560" s="411"/>
      <c r="AK560" s="412"/>
      <c r="AL560" s="411"/>
      <c r="AM560" s="412"/>
      <c r="AN560" s="411"/>
      <c r="AO560" s="412"/>
      <c r="AP560" s="411"/>
      <c r="AQ560" s="412"/>
      <c r="AR560" s="411"/>
      <c r="AS560" s="412"/>
      <c r="AT560" s="411"/>
      <c r="AU560" s="412"/>
      <c r="AV560" s="479"/>
      <c r="AW560" s="4"/>
      <c r="AX560" s="4"/>
      <c r="AY560" s="4"/>
      <c r="AZ560" s="4"/>
    </row>
    <row r="561" spans="1:52" s="1" customFormat="1" ht="52.2" hidden="1" customHeight="1" x14ac:dyDescent="0.2">
      <c r="A561"/>
      <c r="B561" s="425" t="s">
        <v>967</v>
      </c>
      <c r="C561" s="192" t="s">
        <v>80</v>
      </c>
      <c r="D561" s="193" t="s">
        <v>968</v>
      </c>
      <c r="E561" s="194" t="s">
        <v>969</v>
      </c>
      <c r="F561" s="195" t="s">
        <v>234</v>
      </c>
      <c r="G561" s="196">
        <v>1</v>
      </c>
      <c r="H561" s="197">
        <v>2590.6999999999998</v>
      </c>
      <c r="I561" s="426">
        <f>ROUND(H561*G561,2)</f>
        <v>2590.6999999999998</v>
      </c>
      <c r="J561" s="409"/>
      <c r="K561" s="410">
        <f>ROUND(J561*$H561,2)</f>
        <v>0</v>
      </c>
      <c r="L561" s="409"/>
      <c r="M561" s="410">
        <f>ROUND(L561*$H561,2)</f>
        <v>0</v>
      </c>
      <c r="N561" s="409"/>
      <c r="O561" s="410">
        <f>ROUND(N561*$H561,2)</f>
        <v>0</v>
      </c>
      <c r="P561" s="409"/>
      <c r="Q561" s="410">
        <f>ROUND(P561*$H561,2)</f>
        <v>0</v>
      </c>
      <c r="R561" s="409"/>
      <c r="S561" s="410">
        <f>ROUND(R561*$H561,2)</f>
        <v>0</v>
      </c>
      <c r="T561" s="409"/>
      <c r="U561" s="410">
        <f>ROUND(T561*$H561,2)</f>
        <v>0</v>
      </c>
      <c r="V561" s="574"/>
      <c r="W561" s="575">
        <f>ROUND(V561*$H561,2)</f>
        <v>0</v>
      </c>
      <c r="X561" s="574"/>
      <c r="Y561" s="575">
        <f>ROUND(X561*$H561,2)</f>
        <v>0</v>
      </c>
      <c r="Z561" s="574"/>
      <c r="AA561" s="575">
        <f>ROUND(Z561*$H561,2)</f>
        <v>0</v>
      </c>
      <c r="AB561" s="409"/>
      <c r="AC561" s="410">
        <f>ROUND(AB561*$H561,2)</f>
        <v>0</v>
      </c>
      <c r="AD561" s="409"/>
      <c r="AE561" s="410">
        <f>ROUND(AD561*$H561,2)</f>
        <v>0</v>
      </c>
      <c r="AF561" s="409"/>
      <c r="AG561" s="410">
        <f>ROUND(AF561*$H561,2)</f>
        <v>0</v>
      </c>
      <c r="AH561" s="409"/>
      <c r="AI561" s="410">
        <f>ROUND(AH561*$H561,2)</f>
        <v>0</v>
      </c>
      <c r="AJ561" s="409"/>
      <c r="AK561" s="410">
        <f>ROUND(AJ561*$H561,2)</f>
        <v>0</v>
      </c>
      <c r="AL561" s="409"/>
      <c r="AM561" s="410">
        <f>ROUND(AL561*$H561,2)</f>
        <v>0</v>
      </c>
      <c r="AN561" s="409"/>
      <c r="AO561" s="410">
        <f>ROUND(AN561*$H561,2)</f>
        <v>0</v>
      </c>
      <c r="AP561" s="409"/>
      <c r="AQ561" s="410">
        <f>ROUND(AP561*$H561,2)</f>
        <v>0</v>
      </c>
      <c r="AR561" s="409">
        <f>SUM(J561,L561,N561,P561,R561,T561,V561,X561,Z561,AB561,AD561,AF561,AH561,AJ561,AL561,AN561,AP561)</f>
        <v>0</v>
      </c>
      <c r="AS561" s="410">
        <f>AR561*$H561</f>
        <v>0</v>
      </c>
      <c r="AT561" s="409">
        <f>$G561-AR561</f>
        <v>1</v>
      </c>
      <c r="AU561" s="410">
        <f>AT561*$H561</f>
        <v>2590.6999999999998</v>
      </c>
      <c r="AV561" s="478">
        <f>AU561/I561</f>
        <v>1</v>
      </c>
    </row>
    <row r="562" spans="1:52" s="6" customFormat="1" ht="52.2" hidden="1" customHeight="1" x14ac:dyDescent="0.2">
      <c r="A562"/>
      <c r="B562" s="427"/>
      <c r="C562" s="250" t="s">
        <v>86</v>
      </c>
      <c r="D562" s="23"/>
      <c r="E562" s="251" t="s">
        <v>955</v>
      </c>
      <c r="F562" s="23"/>
      <c r="G562" s="23"/>
      <c r="H562" s="230"/>
      <c r="I562" s="420"/>
      <c r="J562" s="405"/>
      <c r="K562" s="406"/>
      <c r="L562" s="405"/>
      <c r="M562" s="406"/>
      <c r="N562" s="405"/>
      <c r="O562" s="406"/>
      <c r="P562" s="405"/>
      <c r="Q562" s="406"/>
      <c r="R562" s="405"/>
      <c r="S562" s="406"/>
      <c r="T562" s="405"/>
      <c r="U562" s="406"/>
      <c r="V562" s="570"/>
      <c r="W562" s="571"/>
      <c r="X562" s="570"/>
      <c r="Y562" s="571"/>
      <c r="Z562" s="570"/>
      <c r="AA562" s="571"/>
      <c r="AB562" s="405"/>
      <c r="AC562" s="406"/>
      <c r="AD562" s="405"/>
      <c r="AE562" s="406"/>
      <c r="AF562" s="405"/>
      <c r="AG562" s="406"/>
      <c r="AH562" s="405"/>
      <c r="AI562" s="406"/>
      <c r="AJ562" s="405"/>
      <c r="AK562" s="406"/>
      <c r="AL562" s="405"/>
      <c r="AM562" s="406"/>
      <c r="AN562" s="405"/>
      <c r="AO562" s="406"/>
      <c r="AP562" s="405"/>
      <c r="AQ562" s="406"/>
      <c r="AR562" s="405"/>
      <c r="AS562" s="406"/>
      <c r="AT562" s="405"/>
      <c r="AU562" s="406"/>
      <c r="AV562" s="476"/>
    </row>
    <row r="563" spans="1:52" s="1" customFormat="1" ht="52.2" hidden="1" customHeight="1" x14ac:dyDescent="0.2">
      <c r="A563"/>
      <c r="B563" s="428"/>
      <c r="C563" s="250" t="s">
        <v>88</v>
      </c>
      <c r="D563" s="253" t="s">
        <v>5</v>
      </c>
      <c r="E563" s="254" t="s">
        <v>971</v>
      </c>
      <c r="F563" s="63"/>
      <c r="G563" s="255">
        <v>1</v>
      </c>
      <c r="H563" s="256"/>
      <c r="I563" s="429"/>
      <c r="J563" s="407"/>
      <c r="K563" s="408"/>
      <c r="L563" s="407"/>
      <c r="M563" s="408"/>
      <c r="N563" s="407"/>
      <c r="O563" s="408"/>
      <c r="P563" s="407"/>
      <c r="Q563" s="408"/>
      <c r="R563" s="407"/>
      <c r="S563" s="408"/>
      <c r="T563" s="407"/>
      <c r="U563" s="408"/>
      <c r="V563" s="572"/>
      <c r="W563" s="573"/>
      <c r="X563" s="572"/>
      <c r="Y563" s="573"/>
      <c r="Z563" s="572"/>
      <c r="AA563" s="573"/>
      <c r="AB563" s="407"/>
      <c r="AC563" s="408"/>
      <c r="AD563" s="407"/>
      <c r="AE563" s="408"/>
      <c r="AF563" s="407"/>
      <c r="AG563" s="408"/>
      <c r="AH563" s="407"/>
      <c r="AI563" s="408"/>
      <c r="AJ563" s="407"/>
      <c r="AK563" s="408"/>
      <c r="AL563" s="407"/>
      <c r="AM563" s="408"/>
      <c r="AN563" s="407"/>
      <c r="AO563" s="408"/>
      <c r="AP563" s="407"/>
      <c r="AQ563" s="408"/>
      <c r="AR563" s="407"/>
      <c r="AS563" s="408"/>
      <c r="AT563" s="407"/>
      <c r="AU563" s="408"/>
      <c r="AV563" s="477"/>
      <c r="AW563" s="4"/>
      <c r="AX563" s="4"/>
      <c r="AY563" s="4"/>
      <c r="AZ563" s="4"/>
    </row>
    <row r="564" spans="1:52" s="8" customFormat="1" ht="52.2" hidden="1" customHeight="1" x14ac:dyDescent="0.2">
      <c r="A564"/>
      <c r="B564" s="437" t="s">
        <v>972</v>
      </c>
      <c r="C564" s="198" t="s">
        <v>231</v>
      </c>
      <c r="D564" s="199" t="s">
        <v>973</v>
      </c>
      <c r="E564" s="200" t="s">
        <v>974</v>
      </c>
      <c r="F564" s="201" t="s">
        <v>234</v>
      </c>
      <c r="G564" s="202">
        <v>1</v>
      </c>
      <c r="H564" s="203">
        <v>7620</v>
      </c>
      <c r="I564" s="438">
        <f>ROUND(H564*G564,2)</f>
        <v>7620</v>
      </c>
      <c r="J564" s="409"/>
      <c r="K564" s="410">
        <f>ROUND(J564*$H564,2)</f>
        <v>0</v>
      </c>
      <c r="L564" s="409"/>
      <c r="M564" s="410">
        <f>ROUND(L564*$H564,2)</f>
        <v>0</v>
      </c>
      <c r="N564" s="409"/>
      <c r="O564" s="410">
        <f>ROUND(N564*$H564,2)</f>
        <v>0</v>
      </c>
      <c r="P564" s="409"/>
      <c r="Q564" s="410">
        <f>ROUND(P564*$H564,2)</f>
        <v>0</v>
      </c>
      <c r="R564" s="409"/>
      <c r="S564" s="410">
        <f>ROUND(R564*$H564,2)</f>
        <v>0</v>
      </c>
      <c r="T564" s="409"/>
      <c r="U564" s="410">
        <f>ROUND(T564*$H564,2)</f>
        <v>0</v>
      </c>
      <c r="V564" s="574"/>
      <c r="W564" s="575">
        <f>ROUND(V564*$H564,2)</f>
        <v>0</v>
      </c>
      <c r="X564" s="574"/>
      <c r="Y564" s="575">
        <f>ROUND(X564*$H564,2)</f>
        <v>0</v>
      </c>
      <c r="Z564" s="574"/>
      <c r="AA564" s="575">
        <f>ROUND(Z564*$H564,2)</f>
        <v>0</v>
      </c>
      <c r="AB564" s="409"/>
      <c r="AC564" s="410">
        <f>ROUND(AB564*$H564,2)</f>
        <v>0</v>
      </c>
      <c r="AD564" s="409"/>
      <c r="AE564" s="410">
        <f>ROUND(AD564*$H564,2)</f>
        <v>0</v>
      </c>
      <c r="AF564" s="409"/>
      <c r="AG564" s="410">
        <f>ROUND(AF564*$H564,2)</f>
        <v>0</v>
      </c>
      <c r="AH564" s="409"/>
      <c r="AI564" s="410">
        <f>ROUND(AH564*$H564,2)</f>
        <v>0</v>
      </c>
      <c r="AJ564" s="409"/>
      <c r="AK564" s="410">
        <f>ROUND(AJ564*$H564,2)</f>
        <v>0</v>
      </c>
      <c r="AL564" s="409"/>
      <c r="AM564" s="410">
        <f>ROUND(AL564*$H564,2)</f>
        <v>0</v>
      </c>
      <c r="AN564" s="409"/>
      <c r="AO564" s="410">
        <f>ROUND(AN564*$H564,2)</f>
        <v>0</v>
      </c>
      <c r="AP564" s="409"/>
      <c r="AQ564" s="410">
        <f>ROUND(AP564*$H564,2)</f>
        <v>0</v>
      </c>
      <c r="AR564" s="409">
        <f>SUM(J564,L564,N564,P564,R564,T564,V564,X564,Z564,AB564,AD564,AF564,AH564,AJ564,AL564,AN564,AP564)</f>
        <v>0</v>
      </c>
      <c r="AS564" s="410">
        <f>AR564*$H564</f>
        <v>0</v>
      </c>
      <c r="AT564" s="409">
        <f>$G564-AR564</f>
        <v>1</v>
      </c>
      <c r="AU564" s="410">
        <f>AT564*$H564</f>
        <v>7620</v>
      </c>
      <c r="AV564" s="478">
        <f>AU564/I564</f>
        <v>1</v>
      </c>
    </row>
    <row r="565" spans="1:52" s="7" customFormat="1" ht="52.2" hidden="1" customHeight="1" x14ac:dyDescent="0.2">
      <c r="A565"/>
      <c r="B565" s="428"/>
      <c r="C565" s="250" t="s">
        <v>88</v>
      </c>
      <c r="D565" s="253" t="s">
        <v>5</v>
      </c>
      <c r="E565" s="254" t="s">
        <v>976</v>
      </c>
      <c r="F565" s="63"/>
      <c r="G565" s="255">
        <v>1</v>
      </c>
      <c r="H565" s="256"/>
      <c r="I565" s="429"/>
      <c r="J565" s="407"/>
      <c r="K565" s="408"/>
      <c r="L565" s="407"/>
      <c r="M565" s="408"/>
      <c r="N565" s="407"/>
      <c r="O565" s="408"/>
      <c r="P565" s="407"/>
      <c r="Q565" s="408"/>
      <c r="R565" s="407"/>
      <c r="S565" s="408"/>
      <c r="T565" s="407"/>
      <c r="U565" s="408"/>
      <c r="V565" s="572"/>
      <c r="W565" s="573"/>
      <c r="X565" s="572"/>
      <c r="Y565" s="573"/>
      <c r="Z565" s="572"/>
      <c r="AA565" s="573"/>
      <c r="AB565" s="407"/>
      <c r="AC565" s="408"/>
      <c r="AD565" s="407"/>
      <c r="AE565" s="408"/>
      <c r="AF565" s="407"/>
      <c r="AG565" s="408"/>
      <c r="AH565" s="407"/>
      <c r="AI565" s="408"/>
      <c r="AJ565" s="407"/>
      <c r="AK565" s="408"/>
      <c r="AL565" s="407"/>
      <c r="AM565" s="408"/>
      <c r="AN565" s="407"/>
      <c r="AO565" s="408"/>
      <c r="AP565" s="407"/>
      <c r="AQ565" s="408"/>
      <c r="AR565" s="407"/>
      <c r="AS565" s="408"/>
      <c r="AT565" s="407"/>
      <c r="AU565" s="408"/>
      <c r="AV565" s="477"/>
    </row>
    <row r="566" spans="1:52" s="1" customFormat="1" ht="52.2" hidden="1" customHeight="1" x14ac:dyDescent="0.2">
      <c r="A566"/>
      <c r="B566" s="430"/>
      <c r="C566" s="250" t="s">
        <v>88</v>
      </c>
      <c r="D566" s="259" t="s">
        <v>5</v>
      </c>
      <c r="E566" s="260" t="s">
        <v>945</v>
      </c>
      <c r="F566" s="67"/>
      <c r="G566" s="259" t="s">
        <v>5</v>
      </c>
      <c r="H566" s="261"/>
      <c r="I566" s="431"/>
      <c r="J566" s="411"/>
      <c r="K566" s="412"/>
      <c r="L566" s="411"/>
      <c r="M566" s="412"/>
      <c r="N566" s="411"/>
      <c r="O566" s="412"/>
      <c r="P566" s="411"/>
      <c r="Q566" s="412"/>
      <c r="R566" s="411"/>
      <c r="S566" s="412"/>
      <c r="T566" s="411"/>
      <c r="U566" s="412"/>
      <c r="V566" s="576"/>
      <c r="W566" s="577"/>
      <c r="X566" s="576"/>
      <c r="Y566" s="577"/>
      <c r="Z566" s="576"/>
      <c r="AA566" s="577"/>
      <c r="AB566" s="411"/>
      <c r="AC566" s="412"/>
      <c r="AD566" s="411"/>
      <c r="AE566" s="412"/>
      <c r="AF566" s="411"/>
      <c r="AG566" s="412"/>
      <c r="AH566" s="411"/>
      <c r="AI566" s="412"/>
      <c r="AJ566" s="411"/>
      <c r="AK566" s="412"/>
      <c r="AL566" s="411"/>
      <c r="AM566" s="412"/>
      <c r="AN566" s="411"/>
      <c r="AO566" s="412"/>
      <c r="AP566" s="411"/>
      <c r="AQ566" s="412"/>
      <c r="AR566" s="411"/>
      <c r="AS566" s="412"/>
      <c r="AT566" s="411"/>
      <c r="AU566" s="412"/>
      <c r="AV566" s="479"/>
      <c r="AW566" s="4"/>
      <c r="AX566" s="4"/>
      <c r="AY566" s="4"/>
      <c r="AZ566" s="4"/>
    </row>
    <row r="567" spans="1:52" s="8" customFormat="1" ht="52.2" hidden="1" customHeight="1" x14ac:dyDescent="0.2">
      <c r="A567"/>
      <c r="B567" s="425" t="s">
        <v>977</v>
      </c>
      <c r="C567" s="192" t="s">
        <v>80</v>
      </c>
      <c r="D567" s="193" t="s">
        <v>978</v>
      </c>
      <c r="E567" s="194" t="s">
        <v>979</v>
      </c>
      <c r="F567" s="195" t="s">
        <v>234</v>
      </c>
      <c r="G567" s="196">
        <v>4</v>
      </c>
      <c r="H567" s="197">
        <v>124.9</v>
      </c>
      <c r="I567" s="426">
        <f>ROUND(H567*G567,2)</f>
        <v>499.6</v>
      </c>
      <c r="J567" s="409"/>
      <c r="K567" s="410">
        <f>ROUND(J567*$H567,2)</f>
        <v>0</v>
      </c>
      <c r="L567" s="409"/>
      <c r="M567" s="410">
        <f>ROUND(L567*$H567,2)</f>
        <v>0</v>
      </c>
      <c r="N567" s="409"/>
      <c r="O567" s="410">
        <f>ROUND(N567*$H567,2)</f>
        <v>0</v>
      </c>
      <c r="P567" s="409"/>
      <c r="Q567" s="410">
        <f>ROUND(P567*$H567,2)</f>
        <v>0</v>
      </c>
      <c r="R567" s="409"/>
      <c r="S567" s="410">
        <f>ROUND(R567*$H567,2)</f>
        <v>0</v>
      </c>
      <c r="T567" s="409"/>
      <c r="U567" s="410">
        <f>ROUND(T567*$H567,2)</f>
        <v>0</v>
      </c>
      <c r="V567" s="574"/>
      <c r="W567" s="575">
        <f>ROUND(V567*$H567,2)</f>
        <v>0</v>
      </c>
      <c r="X567" s="574"/>
      <c r="Y567" s="575">
        <f>ROUND(X567*$H567,2)</f>
        <v>0</v>
      </c>
      <c r="Z567" s="574"/>
      <c r="AA567" s="575">
        <f>ROUND(Z567*$H567,2)</f>
        <v>0</v>
      </c>
      <c r="AB567" s="409"/>
      <c r="AC567" s="410">
        <f>ROUND(AB567*$H567,2)</f>
        <v>0</v>
      </c>
      <c r="AD567" s="409"/>
      <c r="AE567" s="410">
        <f>ROUND(AD567*$H567,2)</f>
        <v>0</v>
      </c>
      <c r="AF567" s="409"/>
      <c r="AG567" s="410">
        <f>ROUND(AF567*$H567,2)</f>
        <v>0</v>
      </c>
      <c r="AH567" s="409"/>
      <c r="AI567" s="410">
        <f>ROUND(AH567*$H567,2)</f>
        <v>0</v>
      </c>
      <c r="AJ567" s="409"/>
      <c r="AK567" s="410">
        <f>ROUND(AJ567*$H567,2)</f>
        <v>0</v>
      </c>
      <c r="AL567" s="409"/>
      <c r="AM567" s="410">
        <f>ROUND(AL567*$H567,2)</f>
        <v>0</v>
      </c>
      <c r="AN567" s="409"/>
      <c r="AO567" s="410">
        <f>ROUND(AN567*$H567,2)</f>
        <v>0</v>
      </c>
      <c r="AP567" s="409"/>
      <c r="AQ567" s="410">
        <f>ROUND(AP567*$H567,2)</f>
        <v>0</v>
      </c>
      <c r="AR567" s="409">
        <f>SUM(J567,L567,N567,P567,R567,T567,V567,X567,Z567,AB567,AD567,AF567,AH567,AJ567,AL567,AN567,AP567)</f>
        <v>0</v>
      </c>
      <c r="AS567" s="410">
        <f>AR567*$H567</f>
        <v>0</v>
      </c>
      <c r="AT567" s="409">
        <f>$G567-AR567</f>
        <v>4</v>
      </c>
      <c r="AU567" s="410">
        <f>AT567*$H567</f>
        <v>499.6</v>
      </c>
      <c r="AV567" s="478">
        <f>AU567/I567</f>
        <v>1</v>
      </c>
    </row>
    <row r="568" spans="1:52" s="7" customFormat="1" ht="52.2" hidden="1" customHeight="1" x14ac:dyDescent="0.2">
      <c r="A568"/>
      <c r="B568" s="427"/>
      <c r="C568" s="250" t="s">
        <v>86</v>
      </c>
      <c r="D568" s="23"/>
      <c r="E568" s="251" t="s">
        <v>981</v>
      </c>
      <c r="F568" s="23"/>
      <c r="G568" s="23"/>
      <c r="H568" s="230"/>
      <c r="I568" s="420"/>
      <c r="J568" s="405"/>
      <c r="K568" s="406"/>
      <c r="L568" s="405"/>
      <c r="M568" s="406"/>
      <c r="N568" s="405"/>
      <c r="O568" s="406"/>
      <c r="P568" s="405"/>
      <c r="Q568" s="406"/>
      <c r="R568" s="405"/>
      <c r="S568" s="406"/>
      <c r="T568" s="405"/>
      <c r="U568" s="406"/>
      <c r="V568" s="570"/>
      <c r="W568" s="571"/>
      <c r="X568" s="570"/>
      <c r="Y568" s="571"/>
      <c r="Z568" s="570"/>
      <c r="AA568" s="571"/>
      <c r="AB568" s="405"/>
      <c r="AC568" s="406"/>
      <c r="AD568" s="405"/>
      <c r="AE568" s="406"/>
      <c r="AF568" s="405"/>
      <c r="AG568" s="406"/>
      <c r="AH568" s="405"/>
      <c r="AI568" s="406"/>
      <c r="AJ568" s="405"/>
      <c r="AK568" s="406"/>
      <c r="AL568" s="405"/>
      <c r="AM568" s="406"/>
      <c r="AN568" s="405"/>
      <c r="AO568" s="406"/>
      <c r="AP568" s="405"/>
      <c r="AQ568" s="406"/>
      <c r="AR568" s="405"/>
      <c r="AS568" s="406"/>
      <c r="AT568" s="405"/>
      <c r="AU568" s="406"/>
      <c r="AV568" s="476"/>
    </row>
    <row r="569" spans="1:52" s="1" customFormat="1" ht="52.2" hidden="1" customHeight="1" x14ac:dyDescent="0.2">
      <c r="A569"/>
      <c r="B569" s="428"/>
      <c r="C569" s="250" t="s">
        <v>88</v>
      </c>
      <c r="D569" s="253" t="s">
        <v>5</v>
      </c>
      <c r="E569" s="254" t="s">
        <v>982</v>
      </c>
      <c r="F569" s="63"/>
      <c r="G569" s="255">
        <v>4</v>
      </c>
      <c r="H569" s="256"/>
      <c r="I569" s="429"/>
      <c r="J569" s="407"/>
      <c r="K569" s="408"/>
      <c r="L569" s="407"/>
      <c r="M569" s="408"/>
      <c r="N569" s="407"/>
      <c r="O569" s="408"/>
      <c r="P569" s="407"/>
      <c r="Q569" s="408"/>
      <c r="R569" s="407"/>
      <c r="S569" s="408"/>
      <c r="T569" s="407"/>
      <c r="U569" s="408"/>
      <c r="V569" s="572"/>
      <c r="W569" s="573"/>
      <c r="X569" s="572"/>
      <c r="Y569" s="573"/>
      <c r="Z569" s="572"/>
      <c r="AA569" s="573"/>
      <c r="AB569" s="407"/>
      <c r="AC569" s="408"/>
      <c r="AD569" s="407"/>
      <c r="AE569" s="408"/>
      <c r="AF569" s="407"/>
      <c r="AG569" s="408"/>
      <c r="AH569" s="407"/>
      <c r="AI569" s="408"/>
      <c r="AJ569" s="407"/>
      <c r="AK569" s="408"/>
      <c r="AL569" s="407"/>
      <c r="AM569" s="408"/>
      <c r="AN569" s="407"/>
      <c r="AO569" s="408"/>
      <c r="AP569" s="407"/>
      <c r="AQ569" s="408"/>
      <c r="AR569" s="407"/>
      <c r="AS569" s="408"/>
      <c r="AT569" s="407"/>
      <c r="AU569" s="408"/>
      <c r="AV569" s="477"/>
      <c r="AW569" s="4"/>
      <c r="AX569" s="4"/>
      <c r="AY569" s="4"/>
      <c r="AZ569" s="4"/>
    </row>
    <row r="570" spans="1:52" s="1" customFormat="1" ht="52.2" hidden="1" customHeight="1" x14ac:dyDescent="0.2">
      <c r="A570"/>
      <c r="B570" s="437" t="s">
        <v>983</v>
      </c>
      <c r="C570" s="198" t="s">
        <v>231</v>
      </c>
      <c r="D570" s="199" t="s">
        <v>984</v>
      </c>
      <c r="E570" s="200" t="s">
        <v>985</v>
      </c>
      <c r="F570" s="201" t="s">
        <v>220</v>
      </c>
      <c r="G570" s="202">
        <v>3.2</v>
      </c>
      <c r="H570" s="203">
        <v>359</v>
      </c>
      <c r="I570" s="438">
        <f>ROUND(H570*G570,2)</f>
        <v>1148.8</v>
      </c>
      <c r="J570" s="409"/>
      <c r="K570" s="410">
        <f>ROUND(J570*$H570,2)</f>
        <v>0</v>
      </c>
      <c r="L570" s="409"/>
      <c r="M570" s="410">
        <f>ROUND(L570*$H570,2)</f>
        <v>0</v>
      </c>
      <c r="N570" s="409"/>
      <c r="O570" s="410">
        <f>ROUND(N570*$H570,2)</f>
        <v>0</v>
      </c>
      <c r="P570" s="409"/>
      <c r="Q570" s="410">
        <f>ROUND(P570*$H570,2)</f>
        <v>0</v>
      </c>
      <c r="R570" s="409"/>
      <c r="S570" s="410">
        <f>ROUND(R570*$H570,2)</f>
        <v>0</v>
      </c>
      <c r="T570" s="409"/>
      <c r="U570" s="410">
        <f>ROUND(T570*$H570,2)</f>
        <v>0</v>
      </c>
      <c r="V570" s="574"/>
      <c r="W570" s="575">
        <f>ROUND(V570*$H570,2)</f>
        <v>0</v>
      </c>
      <c r="X570" s="574"/>
      <c r="Y570" s="575">
        <f>ROUND(X570*$H570,2)</f>
        <v>0</v>
      </c>
      <c r="Z570" s="574"/>
      <c r="AA570" s="575">
        <f>ROUND(Z570*$H570,2)</f>
        <v>0</v>
      </c>
      <c r="AB570" s="409"/>
      <c r="AC570" s="410">
        <f>ROUND(AB570*$H570,2)</f>
        <v>0</v>
      </c>
      <c r="AD570" s="409"/>
      <c r="AE570" s="410">
        <f>ROUND(AD570*$H570,2)</f>
        <v>0</v>
      </c>
      <c r="AF570" s="409"/>
      <c r="AG570" s="410">
        <f>ROUND(AF570*$H570,2)</f>
        <v>0</v>
      </c>
      <c r="AH570" s="409"/>
      <c r="AI570" s="410">
        <f>ROUND(AH570*$H570,2)</f>
        <v>0</v>
      </c>
      <c r="AJ570" s="409"/>
      <c r="AK570" s="410">
        <f>ROUND(AJ570*$H570,2)</f>
        <v>0</v>
      </c>
      <c r="AL570" s="409"/>
      <c r="AM570" s="410">
        <f>ROUND(AL570*$H570,2)</f>
        <v>0</v>
      </c>
      <c r="AN570" s="409"/>
      <c r="AO570" s="410">
        <f>ROUND(AN570*$H570,2)</f>
        <v>0</v>
      </c>
      <c r="AP570" s="409"/>
      <c r="AQ570" s="410">
        <f>ROUND(AP570*$H570,2)</f>
        <v>0</v>
      </c>
      <c r="AR570" s="409">
        <f>SUM(J570,L570,N570,P570,R570,T570,V570,X570,Z570,AB570,AD570,AF570,AH570,AJ570,AL570,AN570,AP570)</f>
        <v>0</v>
      </c>
      <c r="AS570" s="410">
        <f>AR570*$H570</f>
        <v>0</v>
      </c>
      <c r="AT570" s="409">
        <f>$G570-AR570</f>
        <v>3.2</v>
      </c>
      <c r="AU570" s="410">
        <f>AT570*$H570</f>
        <v>1148.8</v>
      </c>
      <c r="AV570" s="478">
        <f>AU570/I570</f>
        <v>1</v>
      </c>
    </row>
    <row r="571" spans="1:52" s="6" customFormat="1" ht="52.2" hidden="1" customHeight="1" x14ac:dyDescent="0.2">
      <c r="A571"/>
      <c r="B571" s="428"/>
      <c r="C571" s="250" t="s">
        <v>88</v>
      </c>
      <c r="D571" s="253" t="s">
        <v>5</v>
      </c>
      <c r="E571" s="254" t="s">
        <v>987</v>
      </c>
      <c r="F571" s="63"/>
      <c r="G571" s="255">
        <v>3.2</v>
      </c>
      <c r="H571" s="256"/>
      <c r="I571" s="429"/>
      <c r="J571" s="407"/>
      <c r="K571" s="408"/>
      <c r="L571" s="407"/>
      <c r="M571" s="408"/>
      <c r="N571" s="407"/>
      <c r="O571" s="408"/>
      <c r="P571" s="407"/>
      <c r="Q571" s="408"/>
      <c r="R571" s="407"/>
      <c r="S571" s="408"/>
      <c r="T571" s="407"/>
      <c r="U571" s="408"/>
      <c r="V571" s="572"/>
      <c r="W571" s="573"/>
      <c r="X571" s="572"/>
      <c r="Y571" s="573"/>
      <c r="Z571" s="572"/>
      <c r="AA571" s="573"/>
      <c r="AB571" s="407"/>
      <c r="AC571" s="408"/>
      <c r="AD571" s="407"/>
      <c r="AE571" s="408"/>
      <c r="AF571" s="407"/>
      <c r="AG571" s="408"/>
      <c r="AH571" s="407"/>
      <c r="AI571" s="408"/>
      <c r="AJ571" s="407"/>
      <c r="AK571" s="408"/>
      <c r="AL571" s="407"/>
      <c r="AM571" s="408"/>
      <c r="AN571" s="407"/>
      <c r="AO571" s="408"/>
      <c r="AP571" s="407"/>
      <c r="AQ571" s="408"/>
      <c r="AR571" s="407"/>
      <c r="AS571" s="408"/>
      <c r="AT571" s="407"/>
      <c r="AU571" s="408"/>
      <c r="AV571" s="477"/>
    </row>
    <row r="572" spans="1:52" s="1" customFormat="1" ht="52.2" hidden="1" customHeight="1" x14ac:dyDescent="0.2">
      <c r="A572"/>
      <c r="B572" s="430"/>
      <c r="C572" s="250" t="s">
        <v>88</v>
      </c>
      <c r="D572" s="259" t="s">
        <v>5</v>
      </c>
      <c r="E572" s="260" t="s">
        <v>945</v>
      </c>
      <c r="F572" s="67"/>
      <c r="G572" s="259" t="s">
        <v>5</v>
      </c>
      <c r="H572" s="261"/>
      <c r="I572" s="431"/>
      <c r="J572" s="411"/>
      <c r="K572" s="412"/>
      <c r="L572" s="411"/>
      <c r="M572" s="412"/>
      <c r="N572" s="411"/>
      <c r="O572" s="412"/>
      <c r="P572" s="411"/>
      <c r="Q572" s="412"/>
      <c r="R572" s="411"/>
      <c r="S572" s="412"/>
      <c r="T572" s="411"/>
      <c r="U572" s="412"/>
      <c r="V572" s="576"/>
      <c r="W572" s="577"/>
      <c r="X572" s="576"/>
      <c r="Y572" s="577"/>
      <c r="Z572" s="576"/>
      <c r="AA572" s="577"/>
      <c r="AB572" s="411"/>
      <c r="AC572" s="412"/>
      <c r="AD572" s="411"/>
      <c r="AE572" s="412"/>
      <c r="AF572" s="411"/>
      <c r="AG572" s="412"/>
      <c r="AH572" s="411"/>
      <c r="AI572" s="412"/>
      <c r="AJ572" s="411"/>
      <c r="AK572" s="412"/>
      <c r="AL572" s="411"/>
      <c r="AM572" s="412"/>
      <c r="AN572" s="411"/>
      <c r="AO572" s="412"/>
      <c r="AP572" s="411"/>
      <c r="AQ572" s="412"/>
      <c r="AR572" s="411"/>
      <c r="AS572" s="412"/>
      <c r="AT572" s="411"/>
      <c r="AU572" s="412"/>
      <c r="AV572" s="479"/>
      <c r="AW572" s="4"/>
      <c r="AX572" s="4"/>
      <c r="AY572" s="4"/>
      <c r="AZ572" s="4"/>
    </row>
    <row r="573" spans="1:52" s="8" customFormat="1" ht="52.2" hidden="1" customHeight="1" x14ac:dyDescent="0.2">
      <c r="A573"/>
      <c r="B573" s="425" t="s">
        <v>988</v>
      </c>
      <c r="C573" s="192" t="s">
        <v>80</v>
      </c>
      <c r="D573" s="193" t="s">
        <v>989</v>
      </c>
      <c r="E573" s="194" t="s">
        <v>990</v>
      </c>
      <c r="F573" s="195" t="s">
        <v>193</v>
      </c>
      <c r="G573" s="196">
        <v>1.0900000000000001</v>
      </c>
      <c r="H573" s="197">
        <v>676.5</v>
      </c>
      <c r="I573" s="426">
        <f>ROUND(H573*G573,2)</f>
        <v>737.39</v>
      </c>
      <c r="J573" s="409"/>
      <c r="K573" s="410">
        <f>ROUND(J573*$H573,2)</f>
        <v>0</v>
      </c>
      <c r="L573" s="409"/>
      <c r="M573" s="410">
        <f>ROUND(L573*$H573,2)</f>
        <v>0</v>
      </c>
      <c r="N573" s="409"/>
      <c r="O573" s="410">
        <f>ROUND(N573*$H573,2)</f>
        <v>0</v>
      </c>
      <c r="P573" s="409"/>
      <c r="Q573" s="410">
        <f>ROUND(P573*$H573,2)</f>
        <v>0</v>
      </c>
      <c r="R573" s="409"/>
      <c r="S573" s="410">
        <f>ROUND(R573*$H573,2)</f>
        <v>0</v>
      </c>
      <c r="T573" s="409"/>
      <c r="U573" s="410">
        <f>ROUND(T573*$H573,2)</f>
        <v>0</v>
      </c>
      <c r="V573" s="574"/>
      <c r="W573" s="575">
        <f>ROUND(V573*$H573,2)</f>
        <v>0</v>
      </c>
      <c r="X573" s="574"/>
      <c r="Y573" s="575">
        <f>ROUND(X573*$H573,2)</f>
        <v>0</v>
      </c>
      <c r="Z573" s="574"/>
      <c r="AA573" s="575">
        <f>ROUND(Z573*$H573,2)</f>
        <v>0</v>
      </c>
      <c r="AB573" s="409"/>
      <c r="AC573" s="410">
        <f>ROUND(AB573*$H573,2)</f>
        <v>0</v>
      </c>
      <c r="AD573" s="409"/>
      <c r="AE573" s="410">
        <f>ROUND(AD573*$H573,2)</f>
        <v>0</v>
      </c>
      <c r="AF573" s="409"/>
      <c r="AG573" s="410">
        <f>ROUND(AF573*$H573,2)</f>
        <v>0</v>
      </c>
      <c r="AH573" s="409"/>
      <c r="AI573" s="410">
        <f>ROUND(AH573*$H573,2)</f>
        <v>0</v>
      </c>
      <c r="AJ573" s="409"/>
      <c r="AK573" s="410">
        <f>ROUND(AJ573*$H573,2)</f>
        <v>0</v>
      </c>
      <c r="AL573" s="409"/>
      <c r="AM573" s="410">
        <f>ROUND(AL573*$H573,2)</f>
        <v>0</v>
      </c>
      <c r="AN573" s="409"/>
      <c r="AO573" s="410">
        <f>ROUND(AN573*$H573,2)</f>
        <v>0</v>
      </c>
      <c r="AP573" s="409"/>
      <c r="AQ573" s="410">
        <f>ROUND(AP573*$H573,2)</f>
        <v>0</v>
      </c>
      <c r="AR573" s="409">
        <f>SUM(J573,L573,N573,P573,R573,T573,V573,X573,Z573,AB573,AD573,AF573,AH573,AJ573,AL573,AN573,AP573)</f>
        <v>0</v>
      </c>
      <c r="AS573" s="410">
        <f>AR573*$H573</f>
        <v>0</v>
      </c>
      <c r="AT573" s="409">
        <f>$G573-AR573</f>
        <v>1.0900000000000001</v>
      </c>
      <c r="AU573" s="410">
        <f>AT573*$H573</f>
        <v>737.3850000000001</v>
      </c>
      <c r="AV573" s="478">
        <f>AU573/I573</f>
        <v>0.99999321932762864</v>
      </c>
    </row>
    <row r="574" spans="1:52" s="7" customFormat="1" ht="52.2" hidden="1" customHeight="1" thickBot="1" x14ac:dyDescent="0.25">
      <c r="A574"/>
      <c r="B574" s="427"/>
      <c r="C574" s="250" t="s">
        <v>86</v>
      </c>
      <c r="D574" s="23"/>
      <c r="E574" s="251" t="s">
        <v>992</v>
      </c>
      <c r="F574" s="23"/>
      <c r="G574" s="23"/>
      <c r="H574" s="230"/>
      <c r="I574" s="420"/>
      <c r="J574" s="405"/>
      <c r="K574" s="406"/>
      <c r="L574" s="405"/>
      <c r="M574" s="406"/>
      <c r="N574" s="405"/>
      <c r="O574" s="406"/>
      <c r="P574" s="405"/>
      <c r="Q574" s="406"/>
      <c r="R574" s="405"/>
      <c r="S574" s="406"/>
      <c r="T574" s="405"/>
      <c r="U574" s="406"/>
      <c r="V574" s="570"/>
      <c r="W574" s="571"/>
      <c r="X574" s="570"/>
      <c r="Y574" s="571"/>
      <c r="Z574" s="570"/>
      <c r="AA574" s="571"/>
      <c r="AB574" s="405"/>
      <c r="AC574" s="406"/>
      <c r="AD574" s="405"/>
      <c r="AE574" s="406"/>
      <c r="AF574" s="405"/>
      <c r="AG574" s="406"/>
      <c r="AH574" s="405"/>
      <c r="AI574" s="406"/>
      <c r="AJ574" s="405"/>
      <c r="AK574" s="406"/>
      <c r="AL574" s="405"/>
      <c r="AM574" s="406"/>
      <c r="AN574" s="405"/>
      <c r="AO574" s="406"/>
      <c r="AP574" s="405"/>
      <c r="AQ574" s="406"/>
      <c r="AR574" s="405"/>
      <c r="AS574" s="406"/>
      <c r="AT574" s="405"/>
      <c r="AU574" s="406"/>
      <c r="AV574" s="476"/>
    </row>
    <row r="575" spans="1:52" s="7" customFormat="1" ht="52.2" hidden="1" customHeight="1" thickBot="1" x14ac:dyDescent="0.25">
      <c r="A575"/>
      <c r="B575" s="411"/>
      <c r="C575" s="222"/>
      <c r="D575" s="222"/>
      <c r="E575" s="222"/>
      <c r="F575" s="222"/>
      <c r="G575" s="222"/>
      <c r="H575" s="222"/>
      <c r="I575" s="412"/>
      <c r="J575" s="754" t="s">
        <v>2350</v>
      </c>
      <c r="K575" s="756"/>
      <c r="L575" s="754" t="s">
        <v>2350</v>
      </c>
      <c r="M575" s="756"/>
      <c r="N575" s="754" t="s">
        <v>2350</v>
      </c>
      <c r="O575" s="756"/>
      <c r="P575" s="754" t="s">
        <v>2350</v>
      </c>
      <c r="Q575" s="756"/>
      <c r="R575" s="754" t="s">
        <v>2350</v>
      </c>
      <c r="S575" s="756"/>
      <c r="T575" s="757" t="s">
        <v>2355</v>
      </c>
      <c r="U575" s="758"/>
      <c r="V575" s="759" t="s">
        <v>2356</v>
      </c>
      <c r="W575" s="760"/>
      <c r="X575" s="759" t="s">
        <v>2357</v>
      </c>
      <c r="Y575" s="760"/>
      <c r="Z575" s="759" t="s">
        <v>2358</v>
      </c>
      <c r="AA575" s="760"/>
      <c r="AB575" s="751" t="s">
        <v>2359</v>
      </c>
      <c r="AC575" s="753"/>
      <c r="AD575" s="757" t="s">
        <v>2360</v>
      </c>
      <c r="AE575" s="758"/>
      <c r="AF575" s="757" t="s">
        <v>2361</v>
      </c>
      <c r="AG575" s="758"/>
      <c r="AH575" s="757" t="s">
        <v>2362</v>
      </c>
      <c r="AI575" s="758"/>
      <c r="AJ575" s="757" t="s">
        <v>2363</v>
      </c>
      <c r="AK575" s="758"/>
      <c r="AL575" s="757" t="s">
        <v>2364</v>
      </c>
      <c r="AM575" s="758"/>
      <c r="AN575" s="757" t="s">
        <v>2365</v>
      </c>
      <c r="AO575" s="761"/>
      <c r="AP575" s="754" t="s">
        <v>2366</v>
      </c>
      <c r="AQ575" s="753"/>
      <c r="AR575" s="751" t="s">
        <v>2367</v>
      </c>
      <c r="AS575" s="753"/>
      <c r="AT575" s="751" t="s">
        <v>2368</v>
      </c>
      <c r="AU575" s="755"/>
      <c r="AV575" s="449" t="s">
        <v>2369</v>
      </c>
    </row>
    <row r="576" spans="1:52" s="7" customFormat="1" ht="52.2" hidden="1" customHeight="1" thickBot="1" x14ac:dyDescent="0.25">
      <c r="A576"/>
      <c r="B576" s="407"/>
      <c r="C576" s="221"/>
      <c r="D576" s="221"/>
      <c r="E576" s="221"/>
      <c r="F576" s="221"/>
      <c r="G576" s="221"/>
      <c r="H576" s="221"/>
      <c r="I576" s="408"/>
      <c r="J576" s="397" t="s">
        <v>66</v>
      </c>
      <c r="K576" s="398" t="s">
        <v>2370</v>
      </c>
      <c r="L576" s="397" t="s">
        <v>66</v>
      </c>
      <c r="M576" s="398" t="s">
        <v>2370</v>
      </c>
      <c r="N576" s="397" t="s">
        <v>66</v>
      </c>
      <c r="O576" s="398" t="s">
        <v>2370</v>
      </c>
      <c r="P576" s="397" t="s">
        <v>66</v>
      </c>
      <c r="Q576" s="398" t="s">
        <v>2370</v>
      </c>
      <c r="R576" s="397" t="s">
        <v>66</v>
      </c>
      <c r="S576" s="398" t="s">
        <v>2370</v>
      </c>
      <c r="T576" s="397" t="s">
        <v>66</v>
      </c>
      <c r="U576" s="398" t="s">
        <v>2370</v>
      </c>
      <c r="V576" s="582" t="s">
        <v>66</v>
      </c>
      <c r="W576" s="583" t="s">
        <v>2370</v>
      </c>
      <c r="X576" s="582" t="s">
        <v>66</v>
      </c>
      <c r="Y576" s="583" t="s">
        <v>2370</v>
      </c>
      <c r="Z576" s="582" t="s">
        <v>66</v>
      </c>
      <c r="AA576" s="583" t="s">
        <v>2370</v>
      </c>
      <c r="AB576" s="397" t="s">
        <v>66</v>
      </c>
      <c r="AC576" s="398" t="s">
        <v>2370</v>
      </c>
      <c r="AD576" s="397" t="s">
        <v>66</v>
      </c>
      <c r="AE576" s="398" t="s">
        <v>2370</v>
      </c>
      <c r="AF576" s="397" t="s">
        <v>66</v>
      </c>
      <c r="AG576" s="398" t="s">
        <v>2370</v>
      </c>
      <c r="AH576" s="397" t="s">
        <v>66</v>
      </c>
      <c r="AI576" s="398" t="s">
        <v>2370</v>
      </c>
      <c r="AJ576" s="397" t="s">
        <v>66</v>
      </c>
      <c r="AK576" s="398" t="s">
        <v>2370</v>
      </c>
      <c r="AL576" s="397" t="s">
        <v>66</v>
      </c>
      <c r="AM576" s="398" t="s">
        <v>2370</v>
      </c>
      <c r="AN576" s="397" t="s">
        <v>66</v>
      </c>
      <c r="AO576" s="398" t="s">
        <v>2370</v>
      </c>
      <c r="AP576" s="397" t="s">
        <v>66</v>
      </c>
      <c r="AQ576" s="398" t="s">
        <v>2370</v>
      </c>
      <c r="AR576" s="397" t="s">
        <v>66</v>
      </c>
      <c r="AS576" s="398" t="s">
        <v>2370</v>
      </c>
      <c r="AT576" s="397" t="s">
        <v>66</v>
      </c>
      <c r="AU576" s="398" t="s">
        <v>2370</v>
      </c>
      <c r="AV576" s="482" t="s">
        <v>66</v>
      </c>
    </row>
    <row r="577" spans="1:52" s="9" customFormat="1" ht="52.2" hidden="1" customHeight="1" thickBot="1" x14ac:dyDescent="0.35">
      <c r="A577"/>
      <c r="B577" s="422"/>
      <c r="C577" s="243" t="s">
        <v>26</v>
      </c>
      <c r="D577" s="247" t="s">
        <v>993</v>
      </c>
      <c r="E577" s="247" t="s">
        <v>994</v>
      </c>
      <c r="F577" s="42"/>
      <c r="G577" s="42"/>
      <c r="H577" s="245"/>
      <c r="I577" s="424">
        <f>BH1236</f>
        <v>66337.67</v>
      </c>
      <c r="J577" s="401"/>
      <c r="K577" s="402">
        <f>K578+K580+K582+K584+K586+K592</f>
        <v>0</v>
      </c>
      <c r="L577" s="401"/>
      <c r="M577" s="402">
        <f>M578+M580+M582+M584+M586+M592</f>
        <v>0</v>
      </c>
      <c r="N577" s="401"/>
      <c r="O577" s="402">
        <f>O578+O580+O582+O584+O586+O592</f>
        <v>0</v>
      </c>
      <c r="P577" s="401"/>
      <c r="Q577" s="402">
        <f>Q578+Q580+Q582+Q584+Q586+Q592</f>
        <v>0</v>
      </c>
      <c r="R577" s="401"/>
      <c r="S577" s="402">
        <f>S578+S580+S582+S584+S586+S592</f>
        <v>0</v>
      </c>
      <c r="T577" s="401"/>
      <c r="U577" s="402">
        <f>U578+U580+U582+U584+U586+U592</f>
        <v>0</v>
      </c>
      <c r="V577" s="566"/>
      <c r="W577" s="567">
        <f>W578+W580+W582+W584+W586+W592</f>
        <v>0</v>
      </c>
      <c r="X577" s="566"/>
      <c r="Y577" s="567">
        <f>Y578+Y580+Y582+Y584+Y586+Y592</f>
        <v>0</v>
      </c>
      <c r="Z577" s="566"/>
      <c r="AA577" s="567">
        <f>AA578+AA580+AA582+AA584+AA586+AA592</f>
        <v>0</v>
      </c>
      <c r="AB577" s="401"/>
      <c r="AC577" s="402">
        <f>AC578+AC580+AC582+AC584+AC586+AC592</f>
        <v>0</v>
      </c>
      <c r="AD577" s="401"/>
      <c r="AE577" s="402">
        <f>AE578+AE580+AE582+AE584+AE586+AE592</f>
        <v>0</v>
      </c>
      <c r="AF577" s="401"/>
      <c r="AG577" s="402">
        <f>AG578+AG580+AG582+AG584+AG586+AG592</f>
        <v>0</v>
      </c>
      <c r="AH577" s="401"/>
      <c r="AI577" s="402">
        <f>AI578+AI580+AI582+AI584+AI586+AI592</f>
        <v>0</v>
      </c>
      <c r="AJ577" s="401"/>
      <c r="AK577" s="402">
        <f>AK578+AK580+AK582+AK584+AK586+AK592</f>
        <v>0</v>
      </c>
      <c r="AL577" s="401"/>
      <c r="AM577" s="402">
        <f>AM578+AM580+AM582+AM584+AM586+AM592</f>
        <v>0</v>
      </c>
      <c r="AN577" s="401"/>
      <c r="AO577" s="402">
        <f>AO578+AO580+AO582+AO584+AO586+AO592</f>
        <v>0</v>
      </c>
      <c r="AP577" s="401"/>
      <c r="AQ577" s="402">
        <f>AQ578+AQ580+AQ582+AQ584+AQ586+AQ592</f>
        <v>0</v>
      </c>
      <c r="AR577" s="401"/>
      <c r="AS577" s="402">
        <f>AS578+AS580+AS582+AS584+AS586+AS592</f>
        <v>0</v>
      </c>
      <c r="AT577" s="401"/>
      <c r="AU577" s="402">
        <f>AU578+AU580+AU582+AU584+AU586+AU592</f>
        <v>66337.668000000005</v>
      </c>
      <c r="AV577" s="475">
        <f>AU577/I577</f>
        <v>0.99999996985121742</v>
      </c>
    </row>
    <row r="578" spans="1:52" s="7" customFormat="1" ht="52.2" hidden="1" customHeight="1" x14ac:dyDescent="0.2">
      <c r="A578"/>
      <c r="B578" s="425" t="s">
        <v>995</v>
      </c>
      <c r="C578" s="192" t="s">
        <v>80</v>
      </c>
      <c r="D578" s="193" t="s">
        <v>996</v>
      </c>
      <c r="E578" s="194" t="s">
        <v>997</v>
      </c>
      <c r="F578" s="195" t="s">
        <v>234</v>
      </c>
      <c r="G578" s="196">
        <v>3</v>
      </c>
      <c r="H578" s="197">
        <v>7450</v>
      </c>
      <c r="I578" s="426">
        <f>ROUND(H578*G578,2)</f>
        <v>22350</v>
      </c>
      <c r="J578" s="409"/>
      <c r="K578" s="410">
        <f>ROUND(J578*$H578,2)</f>
        <v>0</v>
      </c>
      <c r="L578" s="409"/>
      <c r="M578" s="410">
        <f>ROUND(L578*$H578,2)</f>
        <v>0</v>
      </c>
      <c r="N578" s="409"/>
      <c r="O578" s="410">
        <f>ROUND(N578*$H578,2)</f>
        <v>0</v>
      </c>
      <c r="P578" s="409"/>
      <c r="Q578" s="410">
        <f>ROUND(P578*$H578,2)</f>
        <v>0</v>
      </c>
      <c r="R578" s="409"/>
      <c r="S578" s="410">
        <f>ROUND(R578*$H578,2)</f>
        <v>0</v>
      </c>
      <c r="T578" s="409"/>
      <c r="U578" s="410">
        <f>ROUND(T578*$H578,2)</f>
        <v>0</v>
      </c>
      <c r="V578" s="574"/>
      <c r="W578" s="575">
        <f>ROUND(V578*$H578,2)</f>
        <v>0</v>
      </c>
      <c r="X578" s="574"/>
      <c r="Y578" s="575">
        <f>ROUND(X578*$H578,2)</f>
        <v>0</v>
      </c>
      <c r="Z578" s="574"/>
      <c r="AA578" s="575">
        <f>ROUND(Z578*$H578,2)</f>
        <v>0</v>
      </c>
      <c r="AB578" s="409"/>
      <c r="AC578" s="410">
        <f>ROUND(AB578*$H578,2)</f>
        <v>0</v>
      </c>
      <c r="AD578" s="409"/>
      <c r="AE578" s="410">
        <f>ROUND(AD578*$H578,2)</f>
        <v>0</v>
      </c>
      <c r="AF578" s="409"/>
      <c r="AG578" s="410">
        <f>ROUND(AF578*$H578,2)</f>
        <v>0</v>
      </c>
      <c r="AH578" s="409"/>
      <c r="AI578" s="410">
        <f>ROUND(AH578*$H578,2)</f>
        <v>0</v>
      </c>
      <c r="AJ578" s="409"/>
      <c r="AK578" s="410">
        <f>ROUND(AJ578*$H578,2)</f>
        <v>0</v>
      </c>
      <c r="AL578" s="409"/>
      <c r="AM578" s="410">
        <f>ROUND(AL578*$H578,2)</f>
        <v>0</v>
      </c>
      <c r="AN578" s="409"/>
      <c r="AO578" s="410">
        <f>ROUND(AN578*$H578,2)</f>
        <v>0</v>
      </c>
      <c r="AP578" s="409"/>
      <c r="AQ578" s="410">
        <f>ROUND(AP578*$H578,2)</f>
        <v>0</v>
      </c>
      <c r="AR578" s="409">
        <f>SUM(J578,L578,N578,P578,R578,T578,V578,X578,Z578,AB578,AD578,AF578,AH578,AJ578,AL578,AN578,AP578)</f>
        <v>0</v>
      </c>
      <c r="AS578" s="410">
        <f>AR578*$H578</f>
        <v>0</v>
      </c>
      <c r="AT578" s="409">
        <f>$G578-AR578</f>
        <v>3</v>
      </c>
      <c r="AU578" s="410">
        <f>AT578*$H578</f>
        <v>22350</v>
      </c>
      <c r="AV578" s="478">
        <f>AU578/I578</f>
        <v>1</v>
      </c>
    </row>
    <row r="579" spans="1:52" s="7" customFormat="1" ht="52.2" hidden="1" customHeight="1" x14ac:dyDescent="0.2">
      <c r="A579"/>
      <c r="B579" s="428"/>
      <c r="C579" s="250" t="s">
        <v>88</v>
      </c>
      <c r="D579" s="253" t="s">
        <v>5</v>
      </c>
      <c r="E579" s="254" t="s">
        <v>999</v>
      </c>
      <c r="F579" s="63"/>
      <c r="G579" s="255">
        <v>3</v>
      </c>
      <c r="H579" s="256"/>
      <c r="I579" s="429"/>
      <c r="J579" s="407"/>
      <c r="K579" s="408"/>
      <c r="L579" s="407"/>
      <c r="M579" s="408"/>
      <c r="N579" s="407"/>
      <c r="O579" s="408"/>
      <c r="P579" s="407"/>
      <c r="Q579" s="408"/>
      <c r="R579" s="407"/>
      <c r="S579" s="408"/>
      <c r="T579" s="407"/>
      <c r="U579" s="408"/>
      <c r="V579" s="572"/>
      <c r="W579" s="573"/>
      <c r="X579" s="572"/>
      <c r="Y579" s="573"/>
      <c r="Z579" s="572"/>
      <c r="AA579" s="573"/>
      <c r="AB579" s="407"/>
      <c r="AC579" s="408"/>
      <c r="AD579" s="407"/>
      <c r="AE579" s="408"/>
      <c r="AF579" s="407"/>
      <c r="AG579" s="408"/>
      <c r="AH579" s="407"/>
      <c r="AI579" s="408"/>
      <c r="AJ579" s="407"/>
      <c r="AK579" s="408"/>
      <c r="AL579" s="407"/>
      <c r="AM579" s="408"/>
      <c r="AN579" s="407"/>
      <c r="AO579" s="408"/>
      <c r="AP579" s="407"/>
      <c r="AQ579" s="408"/>
      <c r="AR579" s="407"/>
      <c r="AS579" s="408"/>
      <c r="AT579" s="407"/>
      <c r="AU579" s="408"/>
      <c r="AV579" s="477"/>
    </row>
    <row r="580" spans="1:52" s="9" customFormat="1" ht="52.2" hidden="1" customHeight="1" x14ac:dyDescent="0.2">
      <c r="A580"/>
      <c r="B580" s="425" t="s">
        <v>1000</v>
      </c>
      <c r="C580" s="192" t="s">
        <v>80</v>
      </c>
      <c r="D580" s="193" t="s">
        <v>1001</v>
      </c>
      <c r="E580" s="194" t="s">
        <v>1002</v>
      </c>
      <c r="F580" s="195" t="s">
        <v>234</v>
      </c>
      <c r="G580" s="196">
        <v>1</v>
      </c>
      <c r="H580" s="197">
        <v>15200</v>
      </c>
      <c r="I580" s="426">
        <f>ROUND(H580*G580,2)</f>
        <v>15200</v>
      </c>
      <c r="J580" s="409"/>
      <c r="K580" s="410">
        <f>ROUND(J580*$H580,2)</f>
        <v>0</v>
      </c>
      <c r="L580" s="409"/>
      <c r="M580" s="410">
        <f>ROUND(L580*$H580,2)</f>
        <v>0</v>
      </c>
      <c r="N580" s="409"/>
      <c r="O580" s="410">
        <f>ROUND(N580*$H580,2)</f>
        <v>0</v>
      </c>
      <c r="P580" s="409"/>
      <c r="Q580" s="410">
        <f>ROUND(P580*$H580,2)</f>
        <v>0</v>
      </c>
      <c r="R580" s="409"/>
      <c r="S580" s="410">
        <f>ROUND(R580*$H580,2)</f>
        <v>0</v>
      </c>
      <c r="T580" s="409"/>
      <c r="U580" s="410">
        <f>ROUND(T580*$H580,2)</f>
        <v>0</v>
      </c>
      <c r="V580" s="574"/>
      <c r="W580" s="575">
        <f>ROUND(V580*$H580,2)</f>
        <v>0</v>
      </c>
      <c r="X580" s="574"/>
      <c r="Y580" s="575">
        <f>ROUND(X580*$H580,2)</f>
        <v>0</v>
      </c>
      <c r="Z580" s="574"/>
      <c r="AA580" s="575">
        <f>ROUND(Z580*$H580,2)</f>
        <v>0</v>
      </c>
      <c r="AB580" s="409"/>
      <c r="AC580" s="410">
        <f>ROUND(AB580*$H580,2)</f>
        <v>0</v>
      </c>
      <c r="AD580" s="409"/>
      <c r="AE580" s="410">
        <f>ROUND(AD580*$H580,2)</f>
        <v>0</v>
      </c>
      <c r="AF580" s="409"/>
      <c r="AG580" s="410">
        <f>ROUND(AF580*$H580,2)</f>
        <v>0</v>
      </c>
      <c r="AH580" s="409"/>
      <c r="AI580" s="410">
        <f>ROUND(AH580*$H580,2)</f>
        <v>0</v>
      </c>
      <c r="AJ580" s="409"/>
      <c r="AK580" s="410">
        <f>ROUND(AJ580*$H580,2)</f>
        <v>0</v>
      </c>
      <c r="AL580" s="409"/>
      <c r="AM580" s="410">
        <f>ROUND(AL580*$H580,2)</f>
        <v>0</v>
      </c>
      <c r="AN580" s="409"/>
      <c r="AO580" s="410">
        <f>ROUND(AN580*$H580,2)</f>
        <v>0</v>
      </c>
      <c r="AP580" s="409"/>
      <c r="AQ580" s="410">
        <f>ROUND(AP580*$H580,2)</f>
        <v>0</v>
      </c>
      <c r="AR580" s="409">
        <f>SUM(J580,L580,N580,P580,R580,T580,V580,X580,Z580,AB580,AD580,AF580,AH580,AJ580,AL580,AN580,AP580)</f>
        <v>0</v>
      </c>
      <c r="AS580" s="410">
        <f>AR580*$H580</f>
        <v>0</v>
      </c>
      <c r="AT580" s="409">
        <f>$G580-AR580</f>
        <v>1</v>
      </c>
      <c r="AU580" s="410">
        <f>AT580*$H580</f>
        <v>15200</v>
      </c>
      <c r="AV580" s="478">
        <f>AU580/I580</f>
        <v>1</v>
      </c>
    </row>
    <row r="581" spans="1:52" s="10" customFormat="1" ht="52.2" hidden="1" customHeight="1" x14ac:dyDescent="0.2">
      <c r="A581"/>
      <c r="B581" s="428"/>
      <c r="C581" s="250" t="s">
        <v>88</v>
      </c>
      <c r="D581" s="253" t="s">
        <v>5</v>
      </c>
      <c r="E581" s="254" t="s">
        <v>1004</v>
      </c>
      <c r="F581" s="63"/>
      <c r="G581" s="255">
        <v>1</v>
      </c>
      <c r="H581" s="256"/>
      <c r="I581" s="429"/>
      <c r="J581" s="407"/>
      <c r="K581" s="408"/>
      <c r="L581" s="407"/>
      <c r="M581" s="408"/>
      <c r="N581" s="407"/>
      <c r="O581" s="408"/>
      <c r="P581" s="407"/>
      <c r="Q581" s="408"/>
      <c r="R581" s="407"/>
      <c r="S581" s="408"/>
      <c r="T581" s="407"/>
      <c r="U581" s="408"/>
      <c r="V581" s="572"/>
      <c r="W581" s="573"/>
      <c r="X581" s="572"/>
      <c r="Y581" s="573"/>
      <c r="Z581" s="572"/>
      <c r="AA581" s="573"/>
      <c r="AB581" s="407"/>
      <c r="AC581" s="408"/>
      <c r="AD581" s="407"/>
      <c r="AE581" s="408"/>
      <c r="AF581" s="407"/>
      <c r="AG581" s="408"/>
      <c r="AH581" s="407"/>
      <c r="AI581" s="408"/>
      <c r="AJ581" s="407"/>
      <c r="AK581" s="408"/>
      <c r="AL581" s="407"/>
      <c r="AM581" s="408"/>
      <c r="AN581" s="407"/>
      <c r="AO581" s="408"/>
      <c r="AP581" s="407"/>
      <c r="AQ581" s="408"/>
      <c r="AR581" s="407"/>
      <c r="AS581" s="408"/>
      <c r="AT581" s="407"/>
      <c r="AU581" s="408"/>
      <c r="AV581" s="477"/>
    </row>
    <row r="582" spans="1:52" s="1" customFormat="1" ht="52.2" hidden="1" customHeight="1" x14ac:dyDescent="0.2">
      <c r="A582"/>
      <c r="B582" s="425" t="s">
        <v>1005</v>
      </c>
      <c r="C582" s="192" t="s">
        <v>80</v>
      </c>
      <c r="D582" s="193" t="s">
        <v>1006</v>
      </c>
      <c r="E582" s="194" t="s">
        <v>1007</v>
      </c>
      <c r="F582" s="195" t="s">
        <v>234</v>
      </c>
      <c r="G582" s="196">
        <v>1</v>
      </c>
      <c r="H582" s="197">
        <v>13950</v>
      </c>
      <c r="I582" s="426">
        <f>ROUND(H582*G582,2)</f>
        <v>13950</v>
      </c>
      <c r="J582" s="409"/>
      <c r="K582" s="410">
        <f>ROUND(J582*$H582,2)</f>
        <v>0</v>
      </c>
      <c r="L582" s="409"/>
      <c r="M582" s="410">
        <f>ROUND(L582*$H582,2)</f>
        <v>0</v>
      </c>
      <c r="N582" s="409"/>
      <c r="O582" s="410">
        <f>ROUND(N582*$H582,2)</f>
        <v>0</v>
      </c>
      <c r="P582" s="409"/>
      <c r="Q582" s="410">
        <f>ROUND(P582*$H582,2)</f>
        <v>0</v>
      </c>
      <c r="R582" s="409"/>
      <c r="S582" s="410">
        <f>ROUND(R582*$H582,2)</f>
        <v>0</v>
      </c>
      <c r="T582" s="409"/>
      <c r="U582" s="410">
        <f>ROUND(T582*$H582,2)</f>
        <v>0</v>
      </c>
      <c r="V582" s="574"/>
      <c r="W582" s="575">
        <f>ROUND(V582*$H582,2)</f>
        <v>0</v>
      </c>
      <c r="X582" s="574"/>
      <c r="Y582" s="575">
        <f>ROUND(X582*$H582,2)</f>
        <v>0</v>
      </c>
      <c r="Z582" s="574"/>
      <c r="AA582" s="575">
        <f>ROUND(Z582*$H582,2)</f>
        <v>0</v>
      </c>
      <c r="AB582" s="409"/>
      <c r="AC582" s="410">
        <f>ROUND(AB582*$H582,2)</f>
        <v>0</v>
      </c>
      <c r="AD582" s="409"/>
      <c r="AE582" s="410">
        <f>ROUND(AD582*$H582,2)</f>
        <v>0</v>
      </c>
      <c r="AF582" s="409"/>
      <c r="AG582" s="410">
        <f>ROUND(AF582*$H582,2)</f>
        <v>0</v>
      </c>
      <c r="AH582" s="409"/>
      <c r="AI582" s="410">
        <f>ROUND(AH582*$H582,2)</f>
        <v>0</v>
      </c>
      <c r="AJ582" s="409"/>
      <c r="AK582" s="410">
        <f>ROUND(AJ582*$H582,2)</f>
        <v>0</v>
      </c>
      <c r="AL582" s="409"/>
      <c r="AM582" s="410">
        <f>ROUND(AL582*$H582,2)</f>
        <v>0</v>
      </c>
      <c r="AN582" s="409"/>
      <c r="AO582" s="410">
        <f>ROUND(AN582*$H582,2)</f>
        <v>0</v>
      </c>
      <c r="AP582" s="409"/>
      <c r="AQ582" s="410">
        <f>ROUND(AP582*$H582,2)</f>
        <v>0</v>
      </c>
      <c r="AR582" s="409">
        <f>SUM(J582,L582,N582,P582,R582,T582,V582,X582,Z582,AB582,AD582,AF582,AH582,AJ582,AL582,AN582,AP582)</f>
        <v>0</v>
      </c>
      <c r="AS582" s="410">
        <f>AR582*$H582</f>
        <v>0</v>
      </c>
      <c r="AT582" s="409">
        <f>$G582-AR582</f>
        <v>1</v>
      </c>
      <c r="AU582" s="410">
        <f>AT582*$H582</f>
        <v>13950</v>
      </c>
      <c r="AV582" s="478">
        <f>AU582/I582</f>
        <v>1</v>
      </c>
      <c r="AW582" s="4"/>
      <c r="AX582" s="4"/>
      <c r="AY582" s="4"/>
      <c r="AZ582" s="4"/>
    </row>
    <row r="583" spans="1:52" s="7" customFormat="1" ht="52.2" hidden="1" customHeight="1" x14ac:dyDescent="0.2">
      <c r="A583"/>
      <c r="B583" s="428"/>
      <c r="C583" s="250" t="s">
        <v>88</v>
      </c>
      <c r="D583" s="253" t="s">
        <v>5</v>
      </c>
      <c r="E583" s="254" t="s">
        <v>1009</v>
      </c>
      <c r="F583" s="63"/>
      <c r="G583" s="255">
        <v>1</v>
      </c>
      <c r="H583" s="256"/>
      <c r="I583" s="429"/>
      <c r="J583" s="407"/>
      <c r="K583" s="408"/>
      <c r="L583" s="407"/>
      <c r="M583" s="408"/>
      <c r="N583" s="407"/>
      <c r="O583" s="408"/>
      <c r="P583" s="407"/>
      <c r="Q583" s="408"/>
      <c r="R583" s="407"/>
      <c r="S583" s="408"/>
      <c r="T583" s="407"/>
      <c r="U583" s="408"/>
      <c r="V583" s="572"/>
      <c r="W583" s="573"/>
      <c r="X583" s="572"/>
      <c r="Y583" s="573"/>
      <c r="Z583" s="572"/>
      <c r="AA583" s="573"/>
      <c r="AB583" s="407"/>
      <c r="AC583" s="408"/>
      <c r="AD583" s="407"/>
      <c r="AE583" s="408"/>
      <c r="AF583" s="407"/>
      <c r="AG583" s="408"/>
      <c r="AH583" s="407"/>
      <c r="AI583" s="408"/>
      <c r="AJ583" s="407"/>
      <c r="AK583" s="408"/>
      <c r="AL583" s="407"/>
      <c r="AM583" s="408"/>
      <c r="AN583" s="407"/>
      <c r="AO583" s="408"/>
      <c r="AP583" s="407"/>
      <c r="AQ583" s="408"/>
      <c r="AR583" s="407"/>
      <c r="AS583" s="408"/>
      <c r="AT583" s="407"/>
      <c r="AU583" s="408"/>
      <c r="AV583" s="477"/>
    </row>
    <row r="584" spans="1:52" s="1" customFormat="1" ht="52.2" hidden="1" customHeight="1" x14ac:dyDescent="0.2">
      <c r="A584"/>
      <c r="B584" s="425" t="s">
        <v>1010</v>
      </c>
      <c r="C584" s="192" t="s">
        <v>80</v>
      </c>
      <c r="D584" s="193" t="s">
        <v>1011</v>
      </c>
      <c r="E584" s="194" t="s">
        <v>1012</v>
      </c>
      <c r="F584" s="195" t="s">
        <v>234</v>
      </c>
      <c r="G584" s="196">
        <v>1</v>
      </c>
      <c r="H584" s="197">
        <v>12100</v>
      </c>
      <c r="I584" s="426">
        <f>ROUND(H584*G584,2)</f>
        <v>12100</v>
      </c>
      <c r="J584" s="409"/>
      <c r="K584" s="410">
        <f>ROUND(J584*$H584,2)</f>
        <v>0</v>
      </c>
      <c r="L584" s="409"/>
      <c r="M584" s="410">
        <f>ROUND(L584*$H584,2)</f>
        <v>0</v>
      </c>
      <c r="N584" s="409"/>
      <c r="O584" s="410">
        <f>ROUND(N584*$H584,2)</f>
        <v>0</v>
      </c>
      <c r="P584" s="409"/>
      <c r="Q584" s="410">
        <f>ROUND(P584*$H584,2)</f>
        <v>0</v>
      </c>
      <c r="R584" s="409"/>
      <c r="S584" s="410">
        <f>ROUND(R584*$H584,2)</f>
        <v>0</v>
      </c>
      <c r="T584" s="409"/>
      <c r="U584" s="410">
        <f>ROUND(T584*$H584,2)</f>
        <v>0</v>
      </c>
      <c r="V584" s="574"/>
      <c r="W584" s="575">
        <f>ROUND(V584*$H584,2)</f>
        <v>0</v>
      </c>
      <c r="X584" s="574"/>
      <c r="Y584" s="575">
        <f>ROUND(X584*$H584,2)</f>
        <v>0</v>
      </c>
      <c r="Z584" s="574"/>
      <c r="AA584" s="575">
        <f>ROUND(Z584*$H584,2)</f>
        <v>0</v>
      </c>
      <c r="AB584" s="409"/>
      <c r="AC584" s="410">
        <f>ROUND(AB584*$H584,2)</f>
        <v>0</v>
      </c>
      <c r="AD584" s="409"/>
      <c r="AE584" s="410">
        <f>ROUND(AD584*$H584,2)</f>
        <v>0</v>
      </c>
      <c r="AF584" s="409"/>
      <c r="AG584" s="410">
        <f>ROUND(AF584*$H584,2)</f>
        <v>0</v>
      </c>
      <c r="AH584" s="409"/>
      <c r="AI584" s="410">
        <f>ROUND(AH584*$H584,2)</f>
        <v>0</v>
      </c>
      <c r="AJ584" s="409"/>
      <c r="AK584" s="410">
        <f>ROUND(AJ584*$H584,2)</f>
        <v>0</v>
      </c>
      <c r="AL584" s="409"/>
      <c r="AM584" s="410">
        <f>ROUND(AL584*$H584,2)</f>
        <v>0</v>
      </c>
      <c r="AN584" s="409"/>
      <c r="AO584" s="410">
        <f>ROUND(AN584*$H584,2)</f>
        <v>0</v>
      </c>
      <c r="AP584" s="409"/>
      <c r="AQ584" s="410">
        <f>ROUND(AP584*$H584,2)</f>
        <v>0</v>
      </c>
      <c r="AR584" s="409">
        <f>SUM(J584,L584,N584,P584,R584,T584,V584,X584,Z584,AB584,AD584,AF584,AH584,AJ584,AL584,AN584,AP584)</f>
        <v>0</v>
      </c>
      <c r="AS584" s="410">
        <f>AR584*$H584</f>
        <v>0</v>
      </c>
      <c r="AT584" s="409">
        <f>$G584-AR584</f>
        <v>1</v>
      </c>
      <c r="AU584" s="410">
        <f>AT584*$H584</f>
        <v>12100</v>
      </c>
      <c r="AV584" s="478">
        <f>AU584/I584</f>
        <v>1</v>
      </c>
      <c r="AW584" s="4"/>
      <c r="AX584" s="4"/>
      <c r="AY584" s="4"/>
      <c r="AZ584" s="4"/>
    </row>
    <row r="585" spans="1:52" s="1" customFormat="1" ht="52.2" hidden="1" customHeight="1" x14ac:dyDescent="0.2">
      <c r="A585"/>
      <c r="B585" s="428"/>
      <c r="C585" s="250" t="s">
        <v>88</v>
      </c>
      <c r="D585" s="253" t="s">
        <v>5</v>
      </c>
      <c r="E585" s="254" t="s">
        <v>248</v>
      </c>
      <c r="F585" s="63"/>
      <c r="G585" s="255">
        <v>1</v>
      </c>
      <c r="H585" s="256"/>
      <c r="I585" s="429"/>
      <c r="J585" s="407"/>
      <c r="K585" s="408"/>
      <c r="L585" s="407"/>
      <c r="M585" s="408"/>
      <c r="N585" s="407"/>
      <c r="O585" s="408"/>
      <c r="P585" s="407"/>
      <c r="Q585" s="408"/>
      <c r="R585" s="407"/>
      <c r="S585" s="408"/>
      <c r="T585" s="407"/>
      <c r="U585" s="408"/>
      <c r="V585" s="572"/>
      <c r="W585" s="573"/>
      <c r="X585" s="572"/>
      <c r="Y585" s="573"/>
      <c r="Z585" s="572"/>
      <c r="AA585" s="573"/>
      <c r="AB585" s="407"/>
      <c r="AC585" s="408"/>
      <c r="AD585" s="407"/>
      <c r="AE585" s="408"/>
      <c r="AF585" s="407"/>
      <c r="AG585" s="408"/>
      <c r="AH585" s="407"/>
      <c r="AI585" s="408"/>
      <c r="AJ585" s="407"/>
      <c r="AK585" s="408"/>
      <c r="AL585" s="407"/>
      <c r="AM585" s="408"/>
      <c r="AN585" s="407"/>
      <c r="AO585" s="408"/>
      <c r="AP585" s="407"/>
      <c r="AQ585" s="408"/>
      <c r="AR585" s="407"/>
      <c r="AS585" s="408"/>
      <c r="AT585" s="407"/>
      <c r="AU585" s="408"/>
      <c r="AV585" s="477"/>
    </row>
    <row r="586" spans="1:52" s="8" customFormat="1" ht="52.2" hidden="1" customHeight="1" x14ac:dyDescent="0.2">
      <c r="A586"/>
      <c r="B586" s="425" t="s">
        <v>1014</v>
      </c>
      <c r="C586" s="192" t="s">
        <v>80</v>
      </c>
      <c r="D586" s="193" t="s">
        <v>1015</v>
      </c>
      <c r="E586" s="194" t="s">
        <v>1016</v>
      </c>
      <c r="F586" s="195" t="s">
        <v>540</v>
      </c>
      <c r="G586" s="196">
        <v>80</v>
      </c>
      <c r="H586" s="197">
        <v>32.700000000000003</v>
      </c>
      <c r="I586" s="426">
        <f>ROUND(H586*G586,2)</f>
        <v>2616</v>
      </c>
      <c r="J586" s="409"/>
      <c r="K586" s="410">
        <f>ROUND(J586*$H586,2)</f>
        <v>0</v>
      </c>
      <c r="L586" s="409"/>
      <c r="M586" s="410">
        <f>ROUND(L586*$H586,2)</f>
        <v>0</v>
      </c>
      <c r="N586" s="409"/>
      <c r="O586" s="410">
        <f>ROUND(N586*$H586,2)</f>
        <v>0</v>
      </c>
      <c r="P586" s="409"/>
      <c r="Q586" s="410">
        <f>ROUND(P586*$H586,2)</f>
        <v>0</v>
      </c>
      <c r="R586" s="409"/>
      <c r="S586" s="410">
        <f>ROUND(R586*$H586,2)</f>
        <v>0</v>
      </c>
      <c r="T586" s="409"/>
      <c r="U586" s="410">
        <f>ROUND(T586*$H586,2)</f>
        <v>0</v>
      </c>
      <c r="V586" s="574"/>
      <c r="W586" s="575">
        <f>ROUND(V586*$H586,2)</f>
        <v>0</v>
      </c>
      <c r="X586" s="574"/>
      <c r="Y586" s="575">
        <f>ROUND(X586*$H586,2)</f>
        <v>0</v>
      </c>
      <c r="Z586" s="574"/>
      <c r="AA586" s="575">
        <f>ROUND(Z586*$H586,2)</f>
        <v>0</v>
      </c>
      <c r="AB586" s="409"/>
      <c r="AC586" s="410">
        <f>ROUND(AB586*$H586,2)</f>
        <v>0</v>
      </c>
      <c r="AD586" s="409"/>
      <c r="AE586" s="410">
        <f>ROUND(AD586*$H586,2)</f>
        <v>0</v>
      </c>
      <c r="AF586" s="409"/>
      <c r="AG586" s="410">
        <f>ROUND(AF586*$H586,2)</f>
        <v>0</v>
      </c>
      <c r="AH586" s="409"/>
      <c r="AI586" s="410">
        <f>ROUND(AH586*$H586,2)</f>
        <v>0</v>
      </c>
      <c r="AJ586" s="409"/>
      <c r="AK586" s="410">
        <f>ROUND(AJ586*$H586,2)</f>
        <v>0</v>
      </c>
      <c r="AL586" s="409"/>
      <c r="AM586" s="410">
        <f>ROUND(AL586*$H586,2)</f>
        <v>0</v>
      </c>
      <c r="AN586" s="409"/>
      <c r="AO586" s="410">
        <f>ROUND(AN586*$H586,2)</f>
        <v>0</v>
      </c>
      <c r="AP586" s="409"/>
      <c r="AQ586" s="410">
        <f>ROUND(AP586*$H586,2)</f>
        <v>0</v>
      </c>
      <c r="AR586" s="409">
        <f>SUM(J586,L586,N586,P586,R586,T586,V586,X586,Z586,AB586,AD586,AF586,AH586,AJ586,AL586,AN586,AP586)</f>
        <v>0</v>
      </c>
      <c r="AS586" s="410">
        <f>AR586*$H586</f>
        <v>0</v>
      </c>
      <c r="AT586" s="409">
        <f>$G586-AR586</f>
        <v>80</v>
      </c>
      <c r="AU586" s="410">
        <f>AT586*$H586</f>
        <v>2616</v>
      </c>
      <c r="AV586" s="478">
        <f>AU586/I586</f>
        <v>1</v>
      </c>
    </row>
    <row r="587" spans="1:52" s="7" customFormat="1" ht="52.2" hidden="1" customHeight="1" x14ac:dyDescent="0.2">
      <c r="A587"/>
      <c r="B587" s="428"/>
      <c r="C587" s="250" t="s">
        <v>88</v>
      </c>
      <c r="D587" s="253" t="s">
        <v>5</v>
      </c>
      <c r="E587" s="254" t="s">
        <v>1018</v>
      </c>
      <c r="F587" s="63"/>
      <c r="G587" s="255">
        <v>80</v>
      </c>
      <c r="H587" s="256"/>
      <c r="I587" s="429"/>
      <c r="J587" s="407"/>
      <c r="K587" s="408"/>
      <c r="L587" s="407"/>
      <c r="M587" s="408"/>
      <c r="N587" s="407"/>
      <c r="O587" s="408"/>
      <c r="P587" s="407"/>
      <c r="Q587" s="408"/>
      <c r="R587" s="407"/>
      <c r="S587" s="408"/>
      <c r="T587" s="407"/>
      <c r="U587" s="408"/>
      <c r="V587" s="572"/>
      <c r="W587" s="573"/>
      <c r="X587" s="572"/>
      <c r="Y587" s="573"/>
      <c r="Z587" s="572"/>
      <c r="AA587" s="573"/>
      <c r="AB587" s="407"/>
      <c r="AC587" s="408"/>
      <c r="AD587" s="407"/>
      <c r="AE587" s="408"/>
      <c r="AF587" s="407"/>
      <c r="AG587" s="408"/>
      <c r="AH587" s="407"/>
      <c r="AI587" s="408"/>
      <c r="AJ587" s="407"/>
      <c r="AK587" s="408"/>
      <c r="AL587" s="407"/>
      <c r="AM587" s="408"/>
      <c r="AN587" s="407"/>
      <c r="AO587" s="408"/>
      <c r="AP587" s="407"/>
      <c r="AQ587" s="408"/>
      <c r="AR587" s="407"/>
      <c r="AS587" s="408"/>
      <c r="AT587" s="407"/>
      <c r="AU587" s="408"/>
      <c r="AV587" s="477"/>
    </row>
    <row r="588" spans="1:52" s="7" customFormat="1" ht="52.2" hidden="1" customHeight="1" x14ac:dyDescent="0.2">
      <c r="A588"/>
      <c r="B588" s="430"/>
      <c r="C588" s="250" t="s">
        <v>88</v>
      </c>
      <c r="D588" s="259" t="s">
        <v>5</v>
      </c>
      <c r="E588" s="260" t="s">
        <v>1019</v>
      </c>
      <c r="F588" s="67"/>
      <c r="G588" s="259" t="s">
        <v>5</v>
      </c>
      <c r="H588" s="261"/>
      <c r="I588" s="431"/>
      <c r="J588" s="411"/>
      <c r="K588" s="412"/>
      <c r="L588" s="411"/>
      <c r="M588" s="412"/>
      <c r="N588" s="411"/>
      <c r="O588" s="412"/>
      <c r="P588" s="411"/>
      <c r="Q588" s="412"/>
      <c r="R588" s="411"/>
      <c r="S588" s="412"/>
      <c r="T588" s="411"/>
      <c r="U588" s="412"/>
      <c r="V588" s="576"/>
      <c r="W588" s="577"/>
      <c r="X588" s="576"/>
      <c r="Y588" s="577"/>
      <c r="Z588" s="576"/>
      <c r="AA588" s="577"/>
      <c r="AB588" s="411"/>
      <c r="AC588" s="412"/>
      <c r="AD588" s="411"/>
      <c r="AE588" s="412"/>
      <c r="AF588" s="411"/>
      <c r="AG588" s="412"/>
      <c r="AH588" s="411"/>
      <c r="AI588" s="412"/>
      <c r="AJ588" s="411"/>
      <c r="AK588" s="412"/>
      <c r="AL588" s="411"/>
      <c r="AM588" s="412"/>
      <c r="AN588" s="411"/>
      <c r="AO588" s="412"/>
      <c r="AP588" s="411"/>
      <c r="AQ588" s="412"/>
      <c r="AR588" s="411"/>
      <c r="AS588" s="412"/>
      <c r="AT588" s="411"/>
      <c r="AU588" s="412"/>
      <c r="AV588" s="479"/>
    </row>
    <row r="589" spans="1:52" s="10" customFormat="1" ht="52.2" hidden="1" customHeight="1" x14ac:dyDescent="0.2">
      <c r="A589"/>
      <c r="B589" s="430"/>
      <c r="C589" s="250" t="s">
        <v>88</v>
      </c>
      <c r="D589" s="259" t="s">
        <v>5</v>
      </c>
      <c r="E589" s="260" t="s">
        <v>1020</v>
      </c>
      <c r="F589" s="67"/>
      <c r="G589" s="259" t="s">
        <v>5</v>
      </c>
      <c r="H589" s="261"/>
      <c r="I589" s="431"/>
      <c r="J589" s="411"/>
      <c r="K589" s="412"/>
      <c r="L589" s="411"/>
      <c r="M589" s="412"/>
      <c r="N589" s="411"/>
      <c r="O589" s="412"/>
      <c r="P589" s="411"/>
      <c r="Q589" s="412"/>
      <c r="R589" s="411"/>
      <c r="S589" s="412"/>
      <c r="T589" s="411"/>
      <c r="U589" s="412"/>
      <c r="V589" s="576"/>
      <c r="W589" s="577"/>
      <c r="X589" s="576"/>
      <c r="Y589" s="577"/>
      <c r="Z589" s="576"/>
      <c r="AA589" s="577"/>
      <c r="AB589" s="411"/>
      <c r="AC589" s="412"/>
      <c r="AD589" s="411"/>
      <c r="AE589" s="412"/>
      <c r="AF589" s="411"/>
      <c r="AG589" s="412"/>
      <c r="AH589" s="411"/>
      <c r="AI589" s="412"/>
      <c r="AJ589" s="411"/>
      <c r="AK589" s="412"/>
      <c r="AL589" s="411"/>
      <c r="AM589" s="412"/>
      <c r="AN589" s="411"/>
      <c r="AO589" s="412"/>
      <c r="AP589" s="411"/>
      <c r="AQ589" s="412"/>
      <c r="AR589" s="411"/>
      <c r="AS589" s="412"/>
      <c r="AT589" s="411"/>
      <c r="AU589" s="412"/>
      <c r="AV589" s="479"/>
    </row>
    <row r="590" spans="1:52" s="1" customFormat="1" ht="52.2" hidden="1" customHeight="1" x14ac:dyDescent="0.2">
      <c r="A590"/>
      <c r="B590" s="430"/>
      <c r="C590" s="250" t="s">
        <v>88</v>
      </c>
      <c r="D590" s="259" t="s">
        <v>5</v>
      </c>
      <c r="E590" s="260" t="s">
        <v>1021</v>
      </c>
      <c r="F590" s="67"/>
      <c r="G590" s="259" t="s">
        <v>5</v>
      </c>
      <c r="H590" s="261"/>
      <c r="I590" s="431"/>
      <c r="J590" s="411"/>
      <c r="K590" s="412"/>
      <c r="L590" s="411"/>
      <c r="M590" s="412"/>
      <c r="N590" s="411"/>
      <c r="O590" s="412"/>
      <c r="P590" s="411"/>
      <c r="Q590" s="412"/>
      <c r="R590" s="411"/>
      <c r="S590" s="412"/>
      <c r="T590" s="411"/>
      <c r="U590" s="412"/>
      <c r="V590" s="576"/>
      <c r="W590" s="577"/>
      <c r="X590" s="576"/>
      <c r="Y590" s="577"/>
      <c r="Z590" s="576"/>
      <c r="AA590" s="577"/>
      <c r="AB590" s="411"/>
      <c r="AC590" s="412"/>
      <c r="AD590" s="411"/>
      <c r="AE590" s="412"/>
      <c r="AF590" s="411"/>
      <c r="AG590" s="412"/>
      <c r="AH590" s="411"/>
      <c r="AI590" s="412"/>
      <c r="AJ590" s="411"/>
      <c r="AK590" s="412"/>
      <c r="AL590" s="411"/>
      <c r="AM590" s="412"/>
      <c r="AN590" s="411"/>
      <c r="AO590" s="412"/>
      <c r="AP590" s="411"/>
      <c r="AQ590" s="412"/>
      <c r="AR590" s="411"/>
      <c r="AS590" s="412"/>
      <c r="AT590" s="411"/>
      <c r="AU590" s="412"/>
      <c r="AV590" s="479"/>
      <c r="AW590" s="4"/>
      <c r="AX590" s="4"/>
      <c r="AY590" s="4"/>
      <c r="AZ590" s="4"/>
    </row>
    <row r="591" spans="1:52" s="1" customFormat="1" ht="52.2" hidden="1" customHeight="1" x14ac:dyDescent="0.2">
      <c r="A591"/>
      <c r="B591" s="430"/>
      <c r="C591" s="250" t="s">
        <v>88</v>
      </c>
      <c r="D591" s="259" t="s">
        <v>5</v>
      </c>
      <c r="E591" s="260" t="s">
        <v>1022</v>
      </c>
      <c r="F591" s="67"/>
      <c r="G591" s="259" t="s">
        <v>5</v>
      </c>
      <c r="H591" s="261"/>
      <c r="I591" s="431"/>
      <c r="J591" s="411"/>
      <c r="K591" s="412"/>
      <c r="L591" s="411"/>
      <c r="M591" s="412"/>
      <c r="N591" s="411"/>
      <c r="O591" s="412"/>
      <c r="P591" s="411"/>
      <c r="Q591" s="412"/>
      <c r="R591" s="411"/>
      <c r="S591" s="412"/>
      <c r="T591" s="411"/>
      <c r="U591" s="412"/>
      <c r="V591" s="576"/>
      <c r="W591" s="577"/>
      <c r="X591" s="576"/>
      <c r="Y591" s="577"/>
      <c r="Z591" s="576"/>
      <c r="AA591" s="577"/>
      <c r="AB591" s="411"/>
      <c r="AC591" s="412"/>
      <c r="AD591" s="411"/>
      <c r="AE591" s="412"/>
      <c r="AF591" s="411"/>
      <c r="AG591" s="412"/>
      <c r="AH591" s="411"/>
      <c r="AI591" s="412"/>
      <c r="AJ591" s="411"/>
      <c r="AK591" s="412"/>
      <c r="AL591" s="411"/>
      <c r="AM591" s="412"/>
      <c r="AN591" s="411"/>
      <c r="AO591" s="412"/>
      <c r="AP591" s="411"/>
      <c r="AQ591" s="412"/>
      <c r="AR591" s="411"/>
      <c r="AS591" s="412"/>
      <c r="AT591" s="411"/>
      <c r="AU591" s="412"/>
      <c r="AV591" s="479"/>
    </row>
    <row r="592" spans="1:52" s="8" customFormat="1" ht="52.2" hidden="1" customHeight="1" x14ac:dyDescent="0.2">
      <c r="A592"/>
      <c r="B592" s="425" t="s">
        <v>1023</v>
      </c>
      <c r="C592" s="192" t="s">
        <v>80</v>
      </c>
      <c r="D592" s="193" t="s">
        <v>1024</v>
      </c>
      <c r="E592" s="194" t="s">
        <v>1025</v>
      </c>
      <c r="F592" s="195" t="s">
        <v>193</v>
      </c>
      <c r="G592" s="196">
        <v>0.12</v>
      </c>
      <c r="H592" s="197">
        <v>1013.9</v>
      </c>
      <c r="I592" s="426">
        <f>ROUND(H592*G592,2)</f>
        <v>121.67</v>
      </c>
      <c r="J592" s="409"/>
      <c r="K592" s="410">
        <f>ROUND(J592*$H592,2)</f>
        <v>0</v>
      </c>
      <c r="L592" s="409"/>
      <c r="M592" s="410">
        <f>ROUND(L592*$H592,2)</f>
        <v>0</v>
      </c>
      <c r="N592" s="409"/>
      <c r="O592" s="410">
        <f>ROUND(N592*$H592,2)</f>
        <v>0</v>
      </c>
      <c r="P592" s="409"/>
      <c r="Q592" s="410">
        <f>ROUND(P592*$H592,2)</f>
        <v>0</v>
      </c>
      <c r="R592" s="409"/>
      <c r="S592" s="410">
        <f>ROUND(R592*$H592,2)</f>
        <v>0</v>
      </c>
      <c r="T592" s="409"/>
      <c r="U592" s="410">
        <f>ROUND(T592*$H592,2)</f>
        <v>0</v>
      </c>
      <c r="V592" s="574"/>
      <c r="W592" s="575">
        <f>ROUND(V592*$H592,2)</f>
        <v>0</v>
      </c>
      <c r="X592" s="574"/>
      <c r="Y592" s="575">
        <f>ROUND(X592*$H592,2)</f>
        <v>0</v>
      </c>
      <c r="Z592" s="574"/>
      <c r="AA592" s="575">
        <f>ROUND(Z592*$H592,2)</f>
        <v>0</v>
      </c>
      <c r="AB592" s="409"/>
      <c r="AC592" s="410">
        <f>ROUND(AB592*$H592,2)</f>
        <v>0</v>
      </c>
      <c r="AD592" s="409"/>
      <c r="AE592" s="410">
        <f>ROUND(AD592*$H592,2)</f>
        <v>0</v>
      </c>
      <c r="AF592" s="409"/>
      <c r="AG592" s="410">
        <f>ROUND(AF592*$H592,2)</f>
        <v>0</v>
      </c>
      <c r="AH592" s="409"/>
      <c r="AI592" s="410">
        <f>ROUND(AH592*$H592,2)</f>
        <v>0</v>
      </c>
      <c r="AJ592" s="409"/>
      <c r="AK592" s="410">
        <f>ROUND(AJ592*$H592,2)</f>
        <v>0</v>
      </c>
      <c r="AL592" s="409"/>
      <c r="AM592" s="410">
        <f>ROUND(AL592*$H592,2)</f>
        <v>0</v>
      </c>
      <c r="AN592" s="409"/>
      <c r="AO592" s="410">
        <f>ROUND(AN592*$H592,2)</f>
        <v>0</v>
      </c>
      <c r="AP592" s="409"/>
      <c r="AQ592" s="410">
        <f>ROUND(AP592*$H592,2)</f>
        <v>0</v>
      </c>
      <c r="AR592" s="409">
        <f>SUM(J592,L592,N592,P592,R592,T592,V592,X592,Z592,AB592,AD592,AF592,AH592,AJ592,AL592,AN592,AP592)</f>
        <v>0</v>
      </c>
      <c r="AS592" s="410">
        <f>AR592*$H592</f>
        <v>0</v>
      </c>
      <c r="AT592" s="409">
        <f>$G592-AR592</f>
        <v>0.12</v>
      </c>
      <c r="AU592" s="410">
        <f>AT592*$H592</f>
        <v>121.66799999999999</v>
      </c>
      <c r="AV592" s="478">
        <f>AU592/I592</f>
        <v>0.99998356209418915</v>
      </c>
    </row>
    <row r="593" spans="1:52" s="7" customFormat="1" ht="52.2" hidden="1" customHeight="1" thickBot="1" x14ac:dyDescent="0.25">
      <c r="A593"/>
      <c r="B593" s="427"/>
      <c r="C593" s="250" t="s">
        <v>86</v>
      </c>
      <c r="D593" s="23"/>
      <c r="E593" s="251" t="s">
        <v>1027</v>
      </c>
      <c r="F593" s="23"/>
      <c r="G593" s="23"/>
      <c r="H593" s="230"/>
      <c r="I593" s="420"/>
      <c r="J593" s="405"/>
      <c r="K593" s="406"/>
      <c r="L593" s="405"/>
      <c r="M593" s="406"/>
      <c r="N593" s="405"/>
      <c r="O593" s="406"/>
      <c r="P593" s="405"/>
      <c r="Q593" s="406"/>
      <c r="R593" s="405"/>
      <c r="S593" s="406"/>
      <c r="T593" s="405"/>
      <c r="U593" s="406"/>
      <c r="V593" s="570"/>
      <c r="W593" s="571"/>
      <c r="X593" s="570"/>
      <c r="Y593" s="571"/>
      <c r="Z593" s="570"/>
      <c r="AA593" s="571"/>
      <c r="AB593" s="405"/>
      <c r="AC593" s="406"/>
      <c r="AD593" s="405"/>
      <c r="AE593" s="406"/>
      <c r="AF593" s="405"/>
      <c r="AG593" s="406"/>
      <c r="AH593" s="405"/>
      <c r="AI593" s="406"/>
      <c r="AJ593" s="405"/>
      <c r="AK593" s="406"/>
      <c r="AL593" s="405"/>
      <c r="AM593" s="406"/>
      <c r="AN593" s="405"/>
      <c r="AO593" s="406"/>
      <c r="AP593" s="405"/>
      <c r="AQ593" s="406"/>
      <c r="AR593" s="405"/>
      <c r="AS593" s="406"/>
      <c r="AT593" s="405"/>
      <c r="AU593" s="406"/>
      <c r="AV593" s="476"/>
    </row>
    <row r="594" spans="1:52" s="7" customFormat="1" ht="52.2" hidden="1" customHeight="1" thickBot="1" x14ac:dyDescent="0.25">
      <c r="A594"/>
      <c r="B594" s="411"/>
      <c r="C594" s="222"/>
      <c r="D594" s="222"/>
      <c r="E594" s="222"/>
      <c r="F594" s="222"/>
      <c r="G594" s="222"/>
      <c r="H594" s="222"/>
      <c r="I594" s="412"/>
      <c r="J594" s="754" t="s">
        <v>2350</v>
      </c>
      <c r="K594" s="756"/>
      <c r="L594" s="754" t="s">
        <v>2350</v>
      </c>
      <c r="M594" s="756"/>
      <c r="N594" s="754" t="s">
        <v>2350</v>
      </c>
      <c r="O594" s="756"/>
      <c r="P594" s="754" t="s">
        <v>2350</v>
      </c>
      <c r="Q594" s="756"/>
      <c r="R594" s="754" t="s">
        <v>2350</v>
      </c>
      <c r="S594" s="756"/>
      <c r="T594" s="757" t="s">
        <v>2355</v>
      </c>
      <c r="U594" s="758"/>
      <c r="V594" s="759" t="s">
        <v>2356</v>
      </c>
      <c r="W594" s="760"/>
      <c r="X594" s="759" t="s">
        <v>2357</v>
      </c>
      <c r="Y594" s="760"/>
      <c r="Z594" s="759" t="s">
        <v>2358</v>
      </c>
      <c r="AA594" s="760"/>
      <c r="AB594" s="751" t="s">
        <v>2359</v>
      </c>
      <c r="AC594" s="753"/>
      <c r="AD594" s="757" t="s">
        <v>2360</v>
      </c>
      <c r="AE594" s="758"/>
      <c r="AF594" s="757" t="s">
        <v>2361</v>
      </c>
      <c r="AG594" s="758"/>
      <c r="AH594" s="757" t="s">
        <v>2362</v>
      </c>
      <c r="AI594" s="758"/>
      <c r="AJ594" s="757" t="s">
        <v>2363</v>
      </c>
      <c r="AK594" s="758"/>
      <c r="AL594" s="757" t="s">
        <v>2364</v>
      </c>
      <c r="AM594" s="758"/>
      <c r="AN594" s="757" t="s">
        <v>2365</v>
      </c>
      <c r="AO594" s="761"/>
      <c r="AP594" s="754" t="s">
        <v>2366</v>
      </c>
      <c r="AQ594" s="753"/>
      <c r="AR594" s="751" t="s">
        <v>2367</v>
      </c>
      <c r="AS594" s="753"/>
      <c r="AT594" s="751" t="s">
        <v>2368</v>
      </c>
      <c r="AU594" s="755"/>
      <c r="AV594" s="449" t="s">
        <v>2369</v>
      </c>
    </row>
    <row r="595" spans="1:52" s="10" customFormat="1" ht="52.2" hidden="1" customHeight="1" thickBot="1" x14ac:dyDescent="0.25">
      <c r="A595"/>
      <c r="B595" s="407"/>
      <c r="C595" s="221"/>
      <c r="D595" s="221"/>
      <c r="E595" s="221"/>
      <c r="F595" s="221"/>
      <c r="G595" s="221"/>
      <c r="H595" s="221"/>
      <c r="I595" s="408"/>
      <c r="J595" s="397" t="s">
        <v>66</v>
      </c>
      <c r="K595" s="398" t="s">
        <v>2370</v>
      </c>
      <c r="L595" s="397" t="s">
        <v>66</v>
      </c>
      <c r="M595" s="398" t="s">
        <v>2370</v>
      </c>
      <c r="N595" s="397" t="s">
        <v>66</v>
      </c>
      <c r="O595" s="398" t="s">
        <v>2370</v>
      </c>
      <c r="P595" s="397" t="s">
        <v>66</v>
      </c>
      <c r="Q595" s="398" t="s">
        <v>2370</v>
      </c>
      <c r="R595" s="397" t="s">
        <v>66</v>
      </c>
      <c r="S595" s="398" t="s">
        <v>2370</v>
      </c>
      <c r="T595" s="397" t="s">
        <v>66</v>
      </c>
      <c r="U595" s="398" t="s">
        <v>2370</v>
      </c>
      <c r="V595" s="582" t="s">
        <v>66</v>
      </c>
      <c r="W595" s="583" t="s">
        <v>2370</v>
      </c>
      <c r="X595" s="582" t="s">
        <v>66</v>
      </c>
      <c r="Y595" s="583" t="s">
        <v>2370</v>
      </c>
      <c r="Z595" s="582" t="s">
        <v>66</v>
      </c>
      <c r="AA595" s="583" t="s">
        <v>2370</v>
      </c>
      <c r="AB595" s="397" t="s">
        <v>66</v>
      </c>
      <c r="AC595" s="398" t="s">
        <v>2370</v>
      </c>
      <c r="AD595" s="397" t="s">
        <v>66</v>
      </c>
      <c r="AE595" s="398" t="s">
        <v>2370</v>
      </c>
      <c r="AF595" s="397" t="s">
        <v>66</v>
      </c>
      <c r="AG595" s="398" t="s">
        <v>2370</v>
      </c>
      <c r="AH595" s="397" t="s">
        <v>66</v>
      </c>
      <c r="AI595" s="398" t="s">
        <v>2370</v>
      </c>
      <c r="AJ595" s="397" t="s">
        <v>66</v>
      </c>
      <c r="AK595" s="398" t="s">
        <v>2370</v>
      </c>
      <c r="AL595" s="397" t="s">
        <v>66</v>
      </c>
      <c r="AM595" s="398" t="s">
        <v>2370</v>
      </c>
      <c r="AN595" s="397" t="s">
        <v>66</v>
      </c>
      <c r="AO595" s="398" t="s">
        <v>2370</v>
      </c>
      <c r="AP595" s="397" t="s">
        <v>66</v>
      </c>
      <c r="AQ595" s="398" t="s">
        <v>2370</v>
      </c>
      <c r="AR595" s="397" t="s">
        <v>66</v>
      </c>
      <c r="AS595" s="398" t="s">
        <v>2370</v>
      </c>
      <c r="AT595" s="397" t="s">
        <v>66</v>
      </c>
      <c r="AU595" s="398" t="s">
        <v>2370</v>
      </c>
      <c r="AV595" s="482" t="s">
        <v>66</v>
      </c>
    </row>
    <row r="596" spans="1:52" s="1" customFormat="1" ht="52.2" hidden="1" customHeight="1" thickBot="1" x14ac:dyDescent="0.35">
      <c r="A596"/>
      <c r="B596" s="422"/>
      <c r="C596" s="243" t="s">
        <v>26</v>
      </c>
      <c r="D596" s="247" t="s">
        <v>1028</v>
      </c>
      <c r="E596" s="247" t="s">
        <v>1029</v>
      </c>
      <c r="F596" s="42"/>
      <c r="G596" s="42"/>
      <c r="H596" s="245"/>
      <c r="I596" s="424">
        <f>BH1253</f>
        <v>1431.57</v>
      </c>
      <c r="J596" s="401"/>
      <c r="K596" s="402">
        <f>K597+K600+K603</f>
        <v>0</v>
      </c>
      <c r="L596" s="401"/>
      <c r="M596" s="402">
        <f>M597+M600+M603</f>
        <v>0</v>
      </c>
      <c r="N596" s="401"/>
      <c r="O596" s="402">
        <f>O597+O600+O603</f>
        <v>0</v>
      </c>
      <c r="P596" s="401"/>
      <c r="Q596" s="402">
        <f>Q597+Q600+Q603</f>
        <v>0</v>
      </c>
      <c r="R596" s="401"/>
      <c r="S596" s="402">
        <f>S597+S600+S603</f>
        <v>0</v>
      </c>
      <c r="T596" s="401"/>
      <c r="U596" s="402">
        <f>U597+U600+U603</f>
        <v>0</v>
      </c>
      <c r="V596" s="566"/>
      <c r="W596" s="567">
        <f>W597+W600+W603</f>
        <v>0</v>
      </c>
      <c r="X596" s="566"/>
      <c r="Y596" s="567">
        <f>Y597+Y600+Y603</f>
        <v>0</v>
      </c>
      <c r="Z596" s="566"/>
      <c r="AA596" s="567">
        <f>AA597+AA600+AA603</f>
        <v>0</v>
      </c>
      <c r="AB596" s="401"/>
      <c r="AC596" s="402">
        <f>AC597+AC600+AC603</f>
        <v>0</v>
      </c>
      <c r="AD596" s="401"/>
      <c r="AE596" s="402">
        <f>AE597+AE600+AE603</f>
        <v>0</v>
      </c>
      <c r="AF596" s="401"/>
      <c r="AG596" s="402">
        <f>AG597+AG600+AG603</f>
        <v>0</v>
      </c>
      <c r="AH596" s="401"/>
      <c r="AI596" s="402">
        <f>AI597+AI600+AI603</f>
        <v>0</v>
      </c>
      <c r="AJ596" s="401"/>
      <c r="AK596" s="402">
        <f>AK597+AK600+AK603</f>
        <v>0</v>
      </c>
      <c r="AL596" s="401"/>
      <c r="AM596" s="402">
        <f>AM597+AM600+AM603</f>
        <v>0</v>
      </c>
      <c r="AN596" s="401"/>
      <c r="AO596" s="402">
        <f>AO597+AO600+AO603</f>
        <v>0</v>
      </c>
      <c r="AP596" s="401"/>
      <c r="AQ596" s="402">
        <f>AQ597+AQ600+AQ603</f>
        <v>0</v>
      </c>
      <c r="AR596" s="401"/>
      <c r="AS596" s="402">
        <f>AS597+AS600+AS603</f>
        <v>0</v>
      </c>
      <c r="AT596" s="401"/>
      <c r="AU596" s="402">
        <f>AU597+AU600+AU603</f>
        <v>1431.5700000000002</v>
      </c>
      <c r="AV596" s="475">
        <f>AU596/I596</f>
        <v>1.0000000000000002</v>
      </c>
      <c r="AW596" s="4"/>
      <c r="AX596" s="4"/>
      <c r="AY596" s="4"/>
      <c r="AZ596" s="4"/>
    </row>
    <row r="597" spans="1:52" s="1" customFormat="1" ht="52.2" hidden="1" customHeight="1" x14ac:dyDescent="0.2">
      <c r="A597"/>
      <c r="B597" s="425" t="s">
        <v>1030</v>
      </c>
      <c r="C597" s="192" t="s">
        <v>80</v>
      </c>
      <c r="D597" s="193" t="s">
        <v>1031</v>
      </c>
      <c r="E597" s="194" t="s">
        <v>1032</v>
      </c>
      <c r="F597" s="195" t="s">
        <v>133</v>
      </c>
      <c r="G597" s="196">
        <v>2</v>
      </c>
      <c r="H597" s="197">
        <v>302.3</v>
      </c>
      <c r="I597" s="426">
        <f>ROUND(H597*G597,2)</f>
        <v>604.6</v>
      </c>
      <c r="J597" s="409"/>
      <c r="K597" s="410"/>
      <c r="L597" s="409"/>
      <c r="M597" s="410"/>
      <c r="N597" s="409"/>
      <c r="O597" s="410"/>
      <c r="P597" s="409"/>
      <c r="Q597" s="410"/>
      <c r="R597" s="409"/>
      <c r="S597" s="410"/>
      <c r="T597" s="409"/>
      <c r="U597" s="410"/>
      <c r="V597" s="574"/>
      <c r="W597" s="575"/>
      <c r="X597" s="574"/>
      <c r="Y597" s="575"/>
      <c r="Z597" s="574"/>
      <c r="AA597" s="575"/>
      <c r="AB597" s="409"/>
      <c r="AC597" s="410"/>
      <c r="AD597" s="409"/>
      <c r="AE597" s="410"/>
      <c r="AF597" s="409"/>
      <c r="AG597" s="410"/>
      <c r="AH597" s="409"/>
      <c r="AI597" s="410"/>
      <c r="AJ597" s="409"/>
      <c r="AK597" s="410"/>
      <c r="AL597" s="409"/>
      <c r="AM597" s="410"/>
      <c r="AN597" s="409"/>
      <c r="AO597" s="410"/>
      <c r="AP597" s="409"/>
      <c r="AQ597" s="410"/>
      <c r="AR597" s="409">
        <f>SUM(J597,L597,N597,P597,R597,T597,V597,X597,Z597,AB597,AD597,AF597,AH597,AJ597,AL597,AN597,AP597)</f>
        <v>0</v>
      </c>
      <c r="AS597" s="410">
        <f>AR597*$H597</f>
        <v>0</v>
      </c>
      <c r="AT597" s="409">
        <f>$G597-AR597</f>
        <v>2</v>
      </c>
      <c r="AU597" s="410">
        <f>AT597*$H597</f>
        <v>604.6</v>
      </c>
      <c r="AV597" s="478">
        <f>AU597/I597</f>
        <v>1</v>
      </c>
    </row>
    <row r="598" spans="1:52" s="6" customFormat="1" ht="52.2" hidden="1" customHeight="1" x14ac:dyDescent="0.2">
      <c r="A598"/>
      <c r="B598" s="430"/>
      <c r="C598" s="250" t="s">
        <v>88</v>
      </c>
      <c r="D598" s="259" t="s">
        <v>5</v>
      </c>
      <c r="E598" s="260" t="s">
        <v>1034</v>
      </c>
      <c r="F598" s="67"/>
      <c r="G598" s="259" t="s">
        <v>5</v>
      </c>
      <c r="H598" s="261"/>
      <c r="I598" s="431"/>
      <c r="J598" s="411"/>
      <c r="K598" s="412"/>
      <c r="L598" s="411"/>
      <c r="M598" s="412"/>
      <c r="N598" s="411"/>
      <c r="O598" s="412"/>
      <c r="P598" s="411"/>
      <c r="Q598" s="412"/>
      <c r="R598" s="411"/>
      <c r="S598" s="412"/>
      <c r="T598" s="411"/>
      <c r="U598" s="412"/>
      <c r="V598" s="576"/>
      <c r="W598" s="577"/>
      <c r="X598" s="576"/>
      <c r="Y598" s="577"/>
      <c r="Z598" s="576"/>
      <c r="AA598" s="577"/>
      <c r="AB598" s="411"/>
      <c r="AC598" s="412"/>
      <c r="AD598" s="411"/>
      <c r="AE598" s="412"/>
      <c r="AF598" s="411"/>
      <c r="AG598" s="412"/>
      <c r="AH598" s="411"/>
      <c r="AI598" s="412"/>
      <c r="AJ598" s="411"/>
      <c r="AK598" s="412"/>
      <c r="AL598" s="411"/>
      <c r="AM598" s="412"/>
      <c r="AN598" s="411"/>
      <c r="AO598" s="412"/>
      <c r="AP598" s="411"/>
      <c r="AQ598" s="412"/>
      <c r="AR598" s="411"/>
      <c r="AS598" s="412"/>
      <c r="AT598" s="411"/>
      <c r="AU598" s="412"/>
      <c r="AV598" s="479"/>
    </row>
    <row r="599" spans="1:52" s="1" customFormat="1" ht="52.2" hidden="1" customHeight="1" x14ac:dyDescent="0.2">
      <c r="A599"/>
      <c r="B599" s="428"/>
      <c r="C599" s="250" t="s">
        <v>88</v>
      </c>
      <c r="D599" s="253" t="s">
        <v>5</v>
      </c>
      <c r="E599" s="254" t="s">
        <v>1035</v>
      </c>
      <c r="F599" s="63"/>
      <c r="G599" s="255">
        <v>2</v>
      </c>
      <c r="H599" s="256"/>
      <c r="I599" s="429"/>
      <c r="J599" s="407"/>
      <c r="K599" s="408"/>
      <c r="L599" s="407"/>
      <c r="M599" s="408"/>
      <c r="N599" s="407"/>
      <c r="O599" s="408"/>
      <c r="P599" s="407"/>
      <c r="Q599" s="408"/>
      <c r="R599" s="407"/>
      <c r="S599" s="408"/>
      <c r="T599" s="407"/>
      <c r="U599" s="408"/>
      <c r="V599" s="572"/>
      <c r="W599" s="573"/>
      <c r="X599" s="572"/>
      <c r="Y599" s="573"/>
      <c r="Z599" s="572"/>
      <c r="AA599" s="573"/>
      <c r="AB599" s="407"/>
      <c r="AC599" s="408"/>
      <c r="AD599" s="407"/>
      <c r="AE599" s="408"/>
      <c r="AF599" s="407"/>
      <c r="AG599" s="408"/>
      <c r="AH599" s="407"/>
      <c r="AI599" s="408"/>
      <c r="AJ599" s="407"/>
      <c r="AK599" s="408"/>
      <c r="AL599" s="407"/>
      <c r="AM599" s="408"/>
      <c r="AN599" s="407"/>
      <c r="AO599" s="408"/>
      <c r="AP599" s="407"/>
      <c r="AQ599" s="408"/>
      <c r="AR599" s="407"/>
      <c r="AS599" s="408"/>
      <c r="AT599" s="407"/>
      <c r="AU599" s="408"/>
      <c r="AV599" s="477"/>
      <c r="AW599" s="4"/>
      <c r="AX599" s="4"/>
      <c r="AY599" s="4"/>
      <c r="AZ599" s="4"/>
    </row>
    <row r="600" spans="1:52" s="1" customFormat="1" ht="52.2" hidden="1" customHeight="1" x14ac:dyDescent="0.2">
      <c r="A600"/>
      <c r="B600" s="437" t="s">
        <v>1036</v>
      </c>
      <c r="C600" s="198" t="s">
        <v>231</v>
      </c>
      <c r="D600" s="199" t="s">
        <v>1037</v>
      </c>
      <c r="E600" s="200" t="s">
        <v>1038</v>
      </c>
      <c r="F600" s="201" t="s">
        <v>133</v>
      </c>
      <c r="G600" s="202">
        <v>2.2000000000000002</v>
      </c>
      <c r="H600" s="203">
        <v>365</v>
      </c>
      <c r="I600" s="438">
        <f>ROUND(H600*G600,2)</f>
        <v>803</v>
      </c>
      <c r="J600" s="409"/>
      <c r="K600" s="410">
        <f>ROUND(J600*$H600,2)</f>
        <v>0</v>
      </c>
      <c r="L600" s="409"/>
      <c r="M600" s="410">
        <f>ROUND(L600*$H600,2)</f>
        <v>0</v>
      </c>
      <c r="N600" s="409"/>
      <c r="O600" s="410">
        <f>ROUND(N600*$H600,2)</f>
        <v>0</v>
      </c>
      <c r="P600" s="409"/>
      <c r="Q600" s="410">
        <f>ROUND(P600*$H600,2)</f>
        <v>0</v>
      </c>
      <c r="R600" s="409"/>
      <c r="S600" s="410">
        <f>ROUND(R600*$H600,2)</f>
        <v>0</v>
      </c>
      <c r="T600" s="409"/>
      <c r="U600" s="410">
        <f>ROUND(T600*$H600,2)</f>
        <v>0</v>
      </c>
      <c r="V600" s="574"/>
      <c r="W600" s="575">
        <f>ROUND(V600*$H600,2)</f>
        <v>0</v>
      </c>
      <c r="X600" s="574"/>
      <c r="Y600" s="575">
        <f>ROUND(X600*$H600,2)</f>
        <v>0</v>
      </c>
      <c r="Z600" s="574"/>
      <c r="AA600" s="575">
        <f>ROUND(Z600*$H600,2)</f>
        <v>0</v>
      </c>
      <c r="AB600" s="409"/>
      <c r="AC600" s="410">
        <f>ROUND(AB600*$H600,2)</f>
        <v>0</v>
      </c>
      <c r="AD600" s="409"/>
      <c r="AE600" s="410">
        <f>ROUND(AD600*$H600,2)</f>
        <v>0</v>
      </c>
      <c r="AF600" s="409"/>
      <c r="AG600" s="410">
        <f>ROUND(AF600*$H600,2)</f>
        <v>0</v>
      </c>
      <c r="AH600" s="409"/>
      <c r="AI600" s="410">
        <f>ROUND(AH600*$H600,2)</f>
        <v>0</v>
      </c>
      <c r="AJ600" s="409"/>
      <c r="AK600" s="410">
        <f>ROUND(AJ600*$H600,2)</f>
        <v>0</v>
      </c>
      <c r="AL600" s="409"/>
      <c r="AM600" s="410">
        <f>ROUND(AL600*$H600,2)</f>
        <v>0</v>
      </c>
      <c r="AN600" s="409"/>
      <c r="AO600" s="410">
        <f>ROUND(AN600*$H600,2)</f>
        <v>0</v>
      </c>
      <c r="AP600" s="409"/>
      <c r="AQ600" s="410">
        <f>ROUND(AP600*$H600,2)</f>
        <v>0</v>
      </c>
      <c r="AR600" s="409">
        <f>SUM(J600,L600,N600,P600,R600,T600,V600,X600,Z600,AB600,AD600,AF600,AH600,AJ600,AL600,AN600,AP600)</f>
        <v>0</v>
      </c>
      <c r="AS600" s="410">
        <f>AR600*$H600</f>
        <v>0</v>
      </c>
      <c r="AT600" s="409">
        <f>$G600-AR600</f>
        <v>2.2000000000000002</v>
      </c>
      <c r="AU600" s="410">
        <f>AT600*$H600</f>
        <v>803.00000000000011</v>
      </c>
      <c r="AV600" s="478">
        <f>AU600/I600</f>
        <v>1.0000000000000002</v>
      </c>
    </row>
    <row r="601" spans="1:52" s="8" customFormat="1" ht="52.2" hidden="1" customHeight="1" x14ac:dyDescent="0.2">
      <c r="A601"/>
      <c r="B601" s="430"/>
      <c r="C601" s="250" t="s">
        <v>88</v>
      </c>
      <c r="D601" s="259" t="s">
        <v>5</v>
      </c>
      <c r="E601" s="260" t="s">
        <v>1040</v>
      </c>
      <c r="F601" s="67"/>
      <c r="G601" s="259" t="s">
        <v>5</v>
      </c>
      <c r="H601" s="261"/>
      <c r="I601" s="431"/>
      <c r="J601" s="411"/>
      <c r="K601" s="412"/>
      <c r="L601" s="411"/>
      <c r="M601" s="412"/>
      <c r="N601" s="411"/>
      <c r="O601" s="412"/>
      <c r="P601" s="411"/>
      <c r="Q601" s="412"/>
      <c r="R601" s="411"/>
      <c r="S601" s="412"/>
      <c r="T601" s="411"/>
      <c r="U601" s="412"/>
      <c r="V601" s="576"/>
      <c r="W601" s="577"/>
      <c r="X601" s="576"/>
      <c r="Y601" s="577"/>
      <c r="Z601" s="576"/>
      <c r="AA601" s="577"/>
      <c r="AB601" s="411"/>
      <c r="AC601" s="412"/>
      <c r="AD601" s="411"/>
      <c r="AE601" s="412"/>
      <c r="AF601" s="411"/>
      <c r="AG601" s="412"/>
      <c r="AH601" s="411"/>
      <c r="AI601" s="412"/>
      <c r="AJ601" s="411"/>
      <c r="AK601" s="412"/>
      <c r="AL601" s="411"/>
      <c r="AM601" s="412"/>
      <c r="AN601" s="411"/>
      <c r="AO601" s="412"/>
      <c r="AP601" s="411"/>
      <c r="AQ601" s="412"/>
      <c r="AR601" s="411"/>
      <c r="AS601" s="412"/>
      <c r="AT601" s="411"/>
      <c r="AU601" s="412"/>
      <c r="AV601" s="479"/>
    </row>
    <row r="602" spans="1:52" s="7" customFormat="1" ht="52.2" hidden="1" customHeight="1" x14ac:dyDescent="0.2">
      <c r="A602"/>
      <c r="B602" s="428"/>
      <c r="C602" s="250" t="s">
        <v>88</v>
      </c>
      <c r="D602" s="253" t="s">
        <v>5</v>
      </c>
      <c r="E602" s="254" t="s">
        <v>1041</v>
      </c>
      <c r="F602" s="63"/>
      <c r="G602" s="255">
        <v>2.2000000000000002</v>
      </c>
      <c r="H602" s="256"/>
      <c r="I602" s="429"/>
      <c r="J602" s="407"/>
      <c r="K602" s="408"/>
      <c r="L602" s="407"/>
      <c r="M602" s="408"/>
      <c r="N602" s="407"/>
      <c r="O602" s="408"/>
      <c r="P602" s="407"/>
      <c r="Q602" s="408"/>
      <c r="R602" s="407"/>
      <c r="S602" s="408"/>
      <c r="T602" s="407"/>
      <c r="U602" s="408"/>
      <c r="V602" s="572"/>
      <c r="W602" s="573"/>
      <c r="X602" s="572"/>
      <c r="Y602" s="573"/>
      <c r="Z602" s="572"/>
      <c r="AA602" s="573"/>
      <c r="AB602" s="407"/>
      <c r="AC602" s="408"/>
      <c r="AD602" s="407"/>
      <c r="AE602" s="408"/>
      <c r="AF602" s="407"/>
      <c r="AG602" s="408"/>
      <c r="AH602" s="407"/>
      <c r="AI602" s="408"/>
      <c r="AJ602" s="407"/>
      <c r="AK602" s="408"/>
      <c r="AL602" s="407"/>
      <c r="AM602" s="408"/>
      <c r="AN602" s="407"/>
      <c r="AO602" s="408"/>
      <c r="AP602" s="407"/>
      <c r="AQ602" s="408"/>
      <c r="AR602" s="407"/>
      <c r="AS602" s="408"/>
      <c r="AT602" s="407"/>
      <c r="AU602" s="408"/>
      <c r="AV602" s="477"/>
    </row>
    <row r="603" spans="1:52" s="1" customFormat="1" ht="52.2" hidden="1" customHeight="1" x14ac:dyDescent="0.2">
      <c r="A603"/>
      <c r="B603" s="425" t="s">
        <v>1042</v>
      </c>
      <c r="C603" s="192" t="s">
        <v>80</v>
      </c>
      <c r="D603" s="193" t="s">
        <v>1043</v>
      </c>
      <c r="E603" s="194" t="s">
        <v>1044</v>
      </c>
      <c r="F603" s="195" t="s">
        <v>193</v>
      </c>
      <c r="G603" s="196">
        <v>0.05</v>
      </c>
      <c r="H603" s="197">
        <v>479.4</v>
      </c>
      <c r="I603" s="426">
        <f>ROUND(H603*G603,2)</f>
        <v>23.97</v>
      </c>
      <c r="J603" s="409"/>
      <c r="K603" s="410">
        <f>ROUND(J603*$H603,2)</f>
        <v>0</v>
      </c>
      <c r="L603" s="409"/>
      <c r="M603" s="410">
        <f>ROUND(L603*$H603,2)</f>
        <v>0</v>
      </c>
      <c r="N603" s="409"/>
      <c r="O603" s="410">
        <f>ROUND(N603*$H603,2)</f>
        <v>0</v>
      </c>
      <c r="P603" s="409"/>
      <c r="Q603" s="410">
        <f>ROUND(P603*$H603,2)</f>
        <v>0</v>
      </c>
      <c r="R603" s="409"/>
      <c r="S603" s="410">
        <f>ROUND(R603*$H603,2)</f>
        <v>0</v>
      </c>
      <c r="T603" s="409"/>
      <c r="U603" s="410">
        <f>ROUND(T603*$H603,2)</f>
        <v>0</v>
      </c>
      <c r="V603" s="574"/>
      <c r="W603" s="575">
        <f>ROUND(V603*$H603,2)</f>
        <v>0</v>
      </c>
      <c r="X603" s="574"/>
      <c r="Y603" s="575">
        <f>ROUND(X603*$H603,2)</f>
        <v>0</v>
      </c>
      <c r="Z603" s="574"/>
      <c r="AA603" s="575">
        <f>ROUND(Z603*$H603,2)</f>
        <v>0</v>
      </c>
      <c r="AB603" s="409"/>
      <c r="AC603" s="410">
        <f>ROUND(AB603*$H603,2)</f>
        <v>0</v>
      </c>
      <c r="AD603" s="409"/>
      <c r="AE603" s="410">
        <f>ROUND(AD603*$H603,2)</f>
        <v>0</v>
      </c>
      <c r="AF603" s="409"/>
      <c r="AG603" s="410">
        <f>ROUND(AF603*$H603,2)</f>
        <v>0</v>
      </c>
      <c r="AH603" s="409"/>
      <c r="AI603" s="410">
        <f>ROUND(AH603*$H603,2)</f>
        <v>0</v>
      </c>
      <c r="AJ603" s="409"/>
      <c r="AK603" s="410">
        <f>ROUND(AJ603*$H603,2)</f>
        <v>0</v>
      </c>
      <c r="AL603" s="409"/>
      <c r="AM603" s="410">
        <f>ROUND(AL603*$H603,2)</f>
        <v>0</v>
      </c>
      <c r="AN603" s="409"/>
      <c r="AO603" s="410">
        <f>ROUND(AN603*$H603,2)</f>
        <v>0</v>
      </c>
      <c r="AP603" s="409"/>
      <c r="AQ603" s="410">
        <f>ROUND(AP603*$H603,2)</f>
        <v>0</v>
      </c>
      <c r="AR603" s="409">
        <f>SUM(J603,L603,N603,P603,R603,T603,V603,X603,Z603,AB603,AD603,AF603,AH603,AJ603,AL603,AN603,AP603)</f>
        <v>0</v>
      </c>
      <c r="AS603" s="410">
        <f>AR603*$H603</f>
        <v>0</v>
      </c>
      <c r="AT603" s="409">
        <f>$G603-AR603</f>
        <v>0.05</v>
      </c>
      <c r="AU603" s="410">
        <f>AT603*$H603</f>
        <v>23.97</v>
      </c>
      <c r="AV603" s="478">
        <f>AU603/I603</f>
        <v>1</v>
      </c>
      <c r="AW603" s="4"/>
      <c r="AX603" s="4"/>
      <c r="AY603" s="4"/>
      <c r="AZ603" s="4"/>
    </row>
    <row r="604" spans="1:52" s="1" customFormat="1" ht="52.2" hidden="1" customHeight="1" thickBot="1" x14ac:dyDescent="0.25">
      <c r="A604"/>
      <c r="B604" s="427"/>
      <c r="C604" s="250" t="s">
        <v>86</v>
      </c>
      <c r="D604" s="23"/>
      <c r="E604" s="251" t="s">
        <v>661</v>
      </c>
      <c r="F604" s="23"/>
      <c r="G604" s="23"/>
      <c r="H604" s="230"/>
      <c r="I604" s="420"/>
      <c r="J604" s="405"/>
      <c r="K604" s="406"/>
      <c r="L604" s="405"/>
      <c r="M604" s="406"/>
      <c r="N604" s="405"/>
      <c r="O604" s="406"/>
      <c r="P604" s="405"/>
      <c r="Q604" s="406"/>
      <c r="R604" s="405"/>
      <c r="S604" s="406"/>
      <c r="T604" s="405"/>
      <c r="U604" s="406"/>
      <c r="V604" s="570"/>
      <c r="W604" s="571"/>
      <c r="X604" s="570"/>
      <c r="Y604" s="571"/>
      <c r="Z604" s="570"/>
      <c r="AA604" s="571"/>
      <c r="AB604" s="405"/>
      <c r="AC604" s="406"/>
      <c r="AD604" s="405"/>
      <c r="AE604" s="406"/>
      <c r="AF604" s="405"/>
      <c r="AG604" s="406"/>
      <c r="AH604" s="405"/>
      <c r="AI604" s="406"/>
      <c r="AJ604" s="405"/>
      <c r="AK604" s="406"/>
      <c r="AL604" s="405"/>
      <c r="AM604" s="406"/>
      <c r="AN604" s="405"/>
      <c r="AO604" s="406"/>
      <c r="AP604" s="405"/>
      <c r="AQ604" s="406"/>
      <c r="AR604" s="405"/>
      <c r="AS604" s="406"/>
      <c r="AT604" s="405"/>
      <c r="AU604" s="406"/>
      <c r="AV604" s="476"/>
    </row>
    <row r="605" spans="1:52" s="8" customFormat="1" ht="52.2" hidden="1" customHeight="1" thickBot="1" x14ac:dyDescent="0.25">
      <c r="A605"/>
      <c r="B605" s="436"/>
      <c r="C605" s="219"/>
      <c r="D605" s="219"/>
      <c r="E605" s="219"/>
      <c r="F605" s="219"/>
      <c r="G605" s="219"/>
      <c r="H605" s="219"/>
      <c r="I605" s="406"/>
      <c r="J605" s="754" t="s">
        <v>2350</v>
      </c>
      <c r="K605" s="756"/>
      <c r="L605" s="754" t="s">
        <v>2350</v>
      </c>
      <c r="M605" s="756"/>
      <c r="N605" s="754" t="s">
        <v>2350</v>
      </c>
      <c r="O605" s="756"/>
      <c r="P605" s="754" t="s">
        <v>2350</v>
      </c>
      <c r="Q605" s="756"/>
      <c r="R605" s="754" t="s">
        <v>2350</v>
      </c>
      <c r="S605" s="756"/>
      <c r="T605" s="757" t="s">
        <v>2355</v>
      </c>
      <c r="U605" s="758"/>
      <c r="V605" s="759" t="s">
        <v>2356</v>
      </c>
      <c r="W605" s="760"/>
      <c r="X605" s="759" t="s">
        <v>2357</v>
      </c>
      <c r="Y605" s="760"/>
      <c r="Z605" s="759" t="s">
        <v>2358</v>
      </c>
      <c r="AA605" s="760"/>
      <c r="AB605" s="751" t="s">
        <v>2359</v>
      </c>
      <c r="AC605" s="753"/>
      <c r="AD605" s="757" t="s">
        <v>2360</v>
      </c>
      <c r="AE605" s="758"/>
      <c r="AF605" s="757" t="s">
        <v>2361</v>
      </c>
      <c r="AG605" s="758"/>
      <c r="AH605" s="757" t="s">
        <v>2362</v>
      </c>
      <c r="AI605" s="758"/>
      <c r="AJ605" s="757" t="s">
        <v>2363</v>
      </c>
      <c r="AK605" s="758"/>
      <c r="AL605" s="757" t="s">
        <v>2364</v>
      </c>
      <c r="AM605" s="758"/>
      <c r="AN605" s="757" t="s">
        <v>2365</v>
      </c>
      <c r="AO605" s="761"/>
      <c r="AP605" s="754" t="s">
        <v>2366</v>
      </c>
      <c r="AQ605" s="753"/>
      <c r="AR605" s="751" t="s">
        <v>2367</v>
      </c>
      <c r="AS605" s="753"/>
      <c r="AT605" s="751" t="s">
        <v>2368</v>
      </c>
      <c r="AU605" s="755"/>
      <c r="AV605" s="449" t="s">
        <v>2369</v>
      </c>
    </row>
    <row r="606" spans="1:52" s="7" customFormat="1" ht="52.2" hidden="1" customHeight="1" thickBot="1" x14ac:dyDescent="0.25">
      <c r="A606"/>
      <c r="B606" s="436"/>
      <c r="C606" s="219"/>
      <c r="D606" s="219"/>
      <c r="E606" s="219"/>
      <c r="F606" s="219"/>
      <c r="G606" s="219"/>
      <c r="H606" s="219"/>
      <c r="I606" s="406"/>
      <c r="J606" s="397" t="s">
        <v>66</v>
      </c>
      <c r="K606" s="398" t="s">
        <v>2370</v>
      </c>
      <c r="L606" s="397" t="s">
        <v>66</v>
      </c>
      <c r="M606" s="398" t="s">
        <v>2370</v>
      </c>
      <c r="N606" s="397" t="s">
        <v>66</v>
      </c>
      <c r="O606" s="398" t="s">
        <v>2370</v>
      </c>
      <c r="P606" s="397" t="s">
        <v>66</v>
      </c>
      <c r="Q606" s="398" t="s">
        <v>2370</v>
      </c>
      <c r="R606" s="397" t="s">
        <v>66</v>
      </c>
      <c r="S606" s="398" t="s">
        <v>2370</v>
      </c>
      <c r="T606" s="397" t="s">
        <v>66</v>
      </c>
      <c r="U606" s="398" t="s">
        <v>2370</v>
      </c>
      <c r="V606" s="582" t="s">
        <v>66</v>
      </c>
      <c r="W606" s="583" t="s">
        <v>2370</v>
      </c>
      <c r="X606" s="582" t="s">
        <v>66</v>
      </c>
      <c r="Y606" s="583" t="s">
        <v>2370</v>
      </c>
      <c r="Z606" s="582" t="s">
        <v>66</v>
      </c>
      <c r="AA606" s="583" t="s">
        <v>2370</v>
      </c>
      <c r="AB606" s="397" t="s">
        <v>66</v>
      </c>
      <c r="AC606" s="398" t="s">
        <v>2370</v>
      </c>
      <c r="AD606" s="397" t="s">
        <v>66</v>
      </c>
      <c r="AE606" s="398" t="s">
        <v>2370</v>
      </c>
      <c r="AF606" s="397" t="s">
        <v>66</v>
      </c>
      <c r="AG606" s="398" t="s">
        <v>2370</v>
      </c>
      <c r="AH606" s="397" t="s">
        <v>66</v>
      </c>
      <c r="AI606" s="398" t="s">
        <v>2370</v>
      </c>
      <c r="AJ606" s="397" t="s">
        <v>66</v>
      </c>
      <c r="AK606" s="398" t="s">
        <v>2370</v>
      </c>
      <c r="AL606" s="397" t="s">
        <v>66</v>
      </c>
      <c r="AM606" s="398" t="s">
        <v>2370</v>
      </c>
      <c r="AN606" s="397" t="s">
        <v>66</v>
      </c>
      <c r="AO606" s="398" t="s">
        <v>2370</v>
      </c>
      <c r="AP606" s="397" t="s">
        <v>66</v>
      </c>
      <c r="AQ606" s="398" t="s">
        <v>2370</v>
      </c>
      <c r="AR606" s="397" t="s">
        <v>66</v>
      </c>
      <c r="AS606" s="398" t="s">
        <v>2370</v>
      </c>
      <c r="AT606" s="397" t="s">
        <v>66</v>
      </c>
      <c r="AU606" s="398" t="s">
        <v>2370</v>
      </c>
      <c r="AV606" s="482" t="s">
        <v>66</v>
      </c>
    </row>
    <row r="607" spans="1:52" s="1" customFormat="1" ht="52.2" hidden="1" customHeight="1" thickBot="1" x14ac:dyDescent="0.35">
      <c r="A607"/>
      <c r="B607" s="422"/>
      <c r="C607" s="243" t="s">
        <v>26</v>
      </c>
      <c r="D607" s="247" t="s">
        <v>1046</v>
      </c>
      <c r="E607" s="247" t="s">
        <v>1047</v>
      </c>
      <c r="F607" s="42"/>
      <c r="G607" s="42"/>
      <c r="H607" s="245"/>
      <c r="I607" s="424">
        <f>BH1262</f>
        <v>40396.61</v>
      </c>
      <c r="J607" s="401"/>
      <c r="K607" s="402">
        <f>K608+K618+K620+K626+K632</f>
        <v>0</v>
      </c>
      <c r="L607" s="401"/>
      <c r="M607" s="402">
        <f>M608+M618+M620+M626+M632</f>
        <v>0</v>
      </c>
      <c r="N607" s="401"/>
      <c r="O607" s="402">
        <f>O608+O618+O620+O626+O632</f>
        <v>0</v>
      </c>
      <c r="P607" s="401"/>
      <c r="Q607" s="402">
        <f>Q608+Q618+Q620+Q626+Q632</f>
        <v>0</v>
      </c>
      <c r="R607" s="401"/>
      <c r="S607" s="402">
        <f>S608+S618+S620+S626+S632</f>
        <v>0</v>
      </c>
      <c r="T607" s="401"/>
      <c r="U607" s="402">
        <f>U608+U618+U620+U626+U632</f>
        <v>0</v>
      </c>
      <c r="V607" s="566"/>
      <c r="W607" s="567">
        <f>W608+W618+W620+W626+W632</f>
        <v>0</v>
      </c>
      <c r="X607" s="566"/>
      <c r="Y607" s="567">
        <f>Y608+Y618+Y620+Y626+Y632</f>
        <v>0</v>
      </c>
      <c r="Z607" s="566"/>
      <c r="AA607" s="567">
        <f>AA608+AA618+AA620+AA626+AA632</f>
        <v>0</v>
      </c>
      <c r="AB607" s="401"/>
      <c r="AC607" s="402">
        <f>AC608+AC618+AC620+AC626+AC632</f>
        <v>0</v>
      </c>
      <c r="AD607" s="401"/>
      <c r="AE607" s="402">
        <f>AE608+AE618+AE620+AE626+AE632</f>
        <v>0</v>
      </c>
      <c r="AF607" s="401"/>
      <c r="AG607" s="402">
        <f>AG608+AG618+AG620+AG626+AG632</f>
        <v>0</v>
      </c>
      <c r="AH607" s="401"/>
      <c r="AI607" s="402">
        <f>AI608+AI618+AI620+AI626+AI632</f>
        <v>0</v>
      </c>
      <c r="AJ607" s="401"/>
      <c r="AK607" s="402">
        <f>AK608+AK618+AK620+AK626+AK632</f>
        <v>0</v>
      </c>
      <c r="AL607" s="401"/>
      <c r="AM607" s="402">
        <f>AM608+AM618+AM620+AM626+AM632</f>
        <v>0</v>
      </c>
      <c r="AN607" s="401"/>
      <c r="AO607" s="402">
        <f>AO608+AO618+AO620+AO626+AO632</f>
        <v>0</v>
      </c>
      <c r="AP607" s="401"/>
      <c r="AQ607" s="402">
        <f>AQ608+AQ618+AQ620+AQ626+AQ632</f>
        <v>0</v>
      </c>
      <c r="AR607" s="401"/>
      <c r="AS607" s="402">
        <f>AS608+AS618+AS620+AS626+AS632</f>
        <v>0</v>
      </c>
      <c r="AT607" s="401"/>
      <c r="AU607" s="402">
        <f>AU608+AU618+AU620+AU626+AU632</f>
        <v>40396.608000000007</v>
      </c>
      <c r="AV607" s="475">
        <f>AU607/I607</f>
        <v>0.9999999504908953</v>
      </c>
      <c r="AW607" s="4"/>
      <c r="AX607" s="4"/>
      <c r="AY607" s="4"/>
      <c r="AZ607" s="4"/>
    </row>
    <row r="608" spans="1:52" s="8" customFormat="1" ht="52.2" hidden="1" customHeight="1" x14ac:dyDescent="0.2">
      <c r="A608"/>
      <c r="B608" s="425" t="s">
        <v>1048</v>
      </c>
      <c r="C608" s="192" t="s">
        <v>80</v>
      </c>
      <c r="D608" s="193" t="s">
        <v>1049</v>
      </c>
      <c r="E608" s="194" t="s">
        <v>1050</v>
      </c>
      <c r="F608" s="195" t="s">
        <v>133</v>
      </c>
      <c r="G608" s="196">
        <v>36.42</v>
      </c>
      <c r="H608" s="197">
        <v>674</v>
      </c>
      <c r="I608" s="426">
        <f>ROUND(H608*G608,2)</f>
        <v>24547.08</v>
      </c>
      <c r="J608" s="409"/>
      <c r="K608" s="410">
        <f>ROUND(J608*$H608,2)</f>
        <v>0</v>
      </c>
      <c r="L608" s="409"/>
      <c r="M608" s="410">
        <f>ROUND(L608*$H608,2)</f>
        <v>0</v>
      </c>
      <c r="N608" s="409"/>
      <c r="O608" s="410">
        <f>ROUND(N608*$H608,2)</f>
        <v>0</v>
      </c>
      <c r="P608" s="409"/>
      <c r="Q608" s="410">
        <f>ROUND(P608*$H608,2)</f>
        <v>0</v>
      </c>
      <c r="R608" s="409"/>
      <c r="S608" s="410">
        <f>ROUND(R608*$H608,2)</f>
        <v>0</v>
      </c>
      <c r="T608" s="409"/>
      <c r="U608" s="410">
        <f>ROUND(T608*$H608,2)</f>
        <v>0</v>
      </c>
      <c r="V608" s="574"/>
      <c r="W608" s="575">
        <f>ROUND(V608*$H608,2)</f>
        <v>0</v>
      </c>
      <c r="X608" s="574"/>
      <c r="Y608" s="575">
        <f>ROUND(X608*$H608,2)</f>
        <v>0</v>
      </c>
      <c r="Z608" s="574"/>
      <c r="AA608" s="575">
        <f>ROUND(Z608*$H608,2)</f>
        <v>0</v>
      </c>
      <c r="AB608" s="409"/>
      <c r="AC608" s="410">
        <f>ROUND(AB608*$H608,2)</f>
        <v>0</v>
      </c>
      <c r="AD608" s="409"/>
      <c r="AE608" s="410">
        <f>ROUND(AD608*$H608,2)</f>
        <v>0</v>
      </c>
      <c r="AF608" s="409"/>
      <c r="AG608" s="410">
        <f>ROUND(AF608*$H608,2)</f>
        <v>0</v>
      </c>
      <c r="AH608" s="409"/>
      <c r="AI608" s="410">
        <f>ROUND(AH608*$H608,2)</f>
        <v>0</v>
      </c>
      <c r="AJ608" s="409"/>
      <c r="AK608" s="410">
        <f>ROUND(AJ608*$H608,2)</f>
        <v>0</v>
      </c>
      <c r="AL608" s="409"/>
      <c r="AM608" s="410">
        <f>ROUND(AL608*$H608,2)</f>
        <v>0</v>
      </c>
      <c r="AN608" s="409"/>
      <c r="AO608" s="410">
        <f>ROUND(AN608*$H608,2)</f>
        <v>0</v>
      </c>
      <c r="AP608" s="409"/>
      <c r="AQ608" s="410">
        <f>ROUND(AP608*$H608,2)</f>
        <v>0</v>
      </c>
      <c r="AR608" s="409">
        <f>SUM(J608,L608,N608,P608,R608,T608,V608,X608,Z608,AB608,AD608,AF608,AH608,AJ608,AL608,AN608,AP608)</f>
        <v>0</v>
      </c>
      <c r="AS608" s="410">
        <f>AR608*$H608</f>
        <v>0</v>
      </c>
      <c r="AT608" s="409">
        <f>$G608-AR608</f>
        <v>36.42</v>
      </c>
      <c r="AU608" s="410">
        <f>AT608*$H608</f>
        <v>24547.08</v>
      </c>
      <c r="AV608" s="478">
        <f>AU608/I608</f>
        <v>1</v>
      </c>
    </row>
    <row r="609" spans="1:52" s="8" customFormat="1" ht="52.2" hidden="1" customHeight="1" x14ac:dyDescent="0.2">
      <c r="A609"/>
      <c r="B609" s="430"/>
      <c r="C609" s="250" t="s">
        <v>88</v>
      </c>
      <c r="D609" s="259" t="s">
        <v>5</v>
      </c>
      <c r="E609" s="260" t="s">
        <v>1052</v>
      </c>
      <c r="F609" s="67"/>
      <c r="G609" s="259" t="s">
        <v>5</v>
      </c>
      <c r="H609" s="261"/>
      <c r="I609" s="431"/>
      <c r="J609" s="411"/>
      <c r="K609" s="412"/>
      <c r="L609" s="411"/>
      <c r="M609" s="412"/>
      <c r="N609" s="411"/>
      <c r="O609" s="412"/>
      <c r="P609" s="411"/>
      <c r="Q609" s="412"/>
      <c r="R609" s="411"/>
      <c r="S609" s="412"/>
      <c r="T609" s="411"/>
      <c r="U609" s="412"/>
      <c r="V609" s="576"/>
      <c r="W609" s="577"/>
      <c r="X609" s="576"/>
      <c r="Y609" s="577"/>
      <c r="Z609" s="576"/>
      <c r="AA609" s="577"/>
      <c r="AB609" s="411"/>
      <c r="AC609" s="412"/>
      <c r="AD609" s="411"/>
      <c r="AE609" s="412"/>
      <c r="AF609" s="411"/>
      <c r="AG609" s="412"/>
      <c r="AH609" s="411"/>
      <c r="AI609" s="412"/>
      <c r="AJ609" s="411"/>
      <c r="AK609" s="412"/>
      <c r="AL609" s="411"/>
      <c r="AM609" s="412"/>
      <c r="AN609" s="411"/>
      <c r="AO609" s="412"/>
      <c r="AP609" s="411"/>
      <c r="AQ609" s="412"/>
      <c r="AR609" s="411"/>
      <c r="AS609" s="412"/>
      <c r="AT609" s="411"/>
      <c r="AU609" s="412"/>
      <c r="AV609" s="479"/>
    </row>
    <row r="610" spans="1:52" s="7" customFormat="1" ht="52.2" hidden="1" customHeight="1" x14ac:dyDescent="0.2">
      <c r="A610"/>
      <c r="B610" s="428"/>
      <c r="C610" s="250" t="s">
        <v>88</v>
      </c>
      <c r="D610" s="253" t="s">
        <v>5</v>
      </c>
      <c r="E610" s="254" t="s">
        <v>1053</v>
      </c>
      <c r="F610" s="63"/>
      <c r="G610" s="255">
        <v>29.2</v>
      </c>
      <c r="H610" s="256"/>
      <c r="I610" s="429"/>
      <c r="J610" s="407"/>
      <c r="K610" s="408"/>
      <c r="L610" s="407"/>
      <c r="M610" s="408"/>
      <c r="N610" s="407"/>
      <c r="O610" s="408"/>
      <c r="P610" s="407"/>
      <c r="Q610" s="408"/>
      <c r="R610" s="407"/>
      <c r="S610" s="408"/>
      <c r="T610" s="407"/>
      <c r="U610" s="408"/>
      <c r="V610" s="572"/>
      <c r="W610" s="573"/>
      <c r="X610" s="572"/>
      <c r="Y610" s="573"/>
      <c r="Z610" s="572"/>
      <c r="AA610" s="573"/>
      <c r="AB610" s="407"/>
      <c r="AC610" s="408"/>
      <c r="AD610" s="407"/>
      <c r="AE610" s="408"/>
      <c r="AF610" s="407"/>
      <c r="AG610" s="408"/>
      <c r="AH610" s="407"/>
      <c r="AI610" s="408"/>
      <c r="AJ610" s="407"/>
      <c r="AK610" s="408"/>
      <c r="AL610" s="407"/>
      <c r="AM610" s="408"/>
      <c r="AN610" s="407"/>
      <c r="AO610" s="408"/>
      <c r="AP610" s="407"/>
      <c r="AQ610" s="408"/>
      <c r="AR610" s="407"/>
      <c r="AS610" s="408"/>
      <c r="AT610" s="407"/>
      <c r="AU610" s="408"/>
      <c r="AV610" s="477"/>
    </row>
    <row r="611" spans="1:52" s="6" customFormat="1" ht="52.2" hidden="1" customHeight="1" x14ac:dyDescent="0.2">
      <c r="A611"/>
      <c r="B611" s="428"/>
      <c r="C611" s="250" t="s">
        <v>88</v>
      </c>
      <c r="D611" s="253" t="s">
        <v>5</v>
      </c>
      <c r="E611" s="254" t="s">
        <v>1054</v>
      </c>
      <c r="F611" s="63"/>
      <c r="G611" s="255">
        <v>-3.72</v>
      </c>
      <c r="H611" s="256"/>
      <c r="I611" s="429"/>
      <c r="J611" s="407"/>
      <c r="K611" s="408"/>
      <c r="L611" s="407"/>
      <c r="M611" s="408"/>
      <c r="N611" s="407"/>
      <c r="O611" s="408"/>
      <c r="P611" s="407"/>
      <c r="Q611" s="408"/>
      <c r="R611" s="407"/>
      <c r="S611" s="408"/>
      <c r="T611" s="407"/>
      <c r="U611" s="408"/>
      <c r="V611" s="572"/>
      <c r="W611" s="573"/>
      <c r="X611" s="572"/>
      <c r="Y611" s="573"/>
      <c r="Z611" s="572"/>
      <c r="AA611" s="573"/>
      <c r="AB611" s="407"/>
      <c r="AC611" s="408"/>
      <c r="AD611" s="407"/>
      <c r="AE611" s="408"/>
      <c r="AF611" s="407"/>
      <c r="AG611" s="408"/>
      <c r="AH611" s="407"/>
      <c r="AI611" s="408"/>
      <c r="AJ611" s="407"/>
      <c r="AK611" s="408"/>
      <c r="AL611" s="407"/>
      <c r="AM611" s="408"/>
      <c r="AN611" s="407"/>
      <c r="AO611" s="408"/>
      <c r="AP611" s="407"/>
      <c r="AQ611" s="408"/>
      <c r="AR611" s="407"/>
      <c r="AS611" s="408"/>
      <c r="AT611" s="407"/>
      <c r="AU611" s="408"/>
      <c r="AV611" s="477"/>
    </row>
    <row r="612" spans="1:52" s="1" customFormat="1" ht="52.2" hidden="1" customHeight="1" x14ac:dyDescent="0.2">
      <c r="A612"/>
      <c r="B612" s="428"/>
      <c r="C612" s="250" t="s">
        <v>88</v>
      </c>
      <c r="D612" s="253" t="s">
        <v>5</v>
      </c>
      <c r="E612" s="254" t="s">
        <v>1055</v>
      </c>
      <c r="F612" s="63"/>
      <c r="G612" s="255">
        <v>0.66</v>
      </c>
      <c r="H612" s="256"/>
      <c r="I612" s="429"/>
      <c r="J612" s="407"/>
      <c r="K612" s="408"/>
      <c r="L612" s="407"/>
      <c r="M612" s="408"/>
      <c r="N612" s="407"/>
      <c r="O612" s="408"/>
      <c r="P612" s="407"/>
      <c r="Q612" s="408"/>
      <c r="R612" s="407"/>
      <c r="S612" s="408"/>
      <c r="T612" s="407"/>
      <c r="U612" s="408"/>
      <c r="V612" s="572"/>
      <c r="W612" s="573"/>
      <c r="X612" s="572"/>
      <c r="Y612" s="573"/>
      <c r="Z612" s="572"/>
      <c r="AA612" s="573"/>
      <c r="AB612" s="407"/>
      <c r="AC612" s="408"/>
      <c r="AD612" s="407"/>
      <c r="AE612" s="408"/>
      <c r="AF612" s="407"/>
      <c r="AG612" s="408"/>
      <c r="AH612" s="407"/>
      <c r="AI612" s="408"/>
      <c r="AJ612" s="407"/>
      <c r="AK612" s="408"/>
      <c r="AL612" s="407"/>
      <c r="AM612" s="408"/>
      <c r="AN612" s="407"/>
      <c r="AO612" s="408"/>
      <c r="AP612" s="407"/>
      <c r="AQ612" s="408"/>
      <c r="AR612" s="407"/>
      <c r="AS612" s="408"/>
      <c r="AT612" s="407"/>
      <c r="AU612" s="408"/>
      <c r="AV612" s="477"/>
      <c r="AW612" s="4"/>
      <c r="AX612" s="4"/>
      <c r="AY612" s="4"/>
      <c r="AZ612" s="4"/>
    </row>
    <row r="613" spans="1:52" s="8" customFormat="1" ht="52.2" hidden="1" customHeight="1" x14ac:dyDescent="0.2">
      <c r="A613"/>
      <c r="B613" s="432"/>
      <c r="C613" s="250" t="s">
        <v>88</v>
      </c>
      <c r="D613" s="264" t="s">
        <v>5</v>
      </c>
      <c r="E613" s="265" t="s">
        <v>110</v>
      </c>
      <c r="F613" s="71"/>
      <c r="G613" s="266">
        <v>26.14</v>
      </c>
      <c r="H613" s="267"/>
      <c r="I613" s="433"/>
      <c r="J613" s="413"/>
      <c r="K613" s="414"/>
      <c r="L613" s="413"/>
      <c r="M613" s="414"/>
      <c r="N613" s="413"/>
      <c r="O613" s="414"/>
      <c r="P613" s="413"/>
      <c r="Q613" s="414"/>
      <c r="R613" s="413"/>
      <c r="S613" s="414"/>
      <c r="T613" s="413"/>
      <c r="U613" s="414"/>
      <c r="V613" s="578"/>
      <c r="W613" s="579"/>
      <c r="X613" s="578"/>
      <c r="Y613" s="579"/>
      <c r="Z613" s="578"/>
      <c r="AA613" s="579"/>
      <c r="AB613" s="413"/>
      <c r="AC613" s="414"/>
      <c r="AD613" s="413"/>
      <c r="AE613" s="414"/>
      <c r="AF613" s="413"/>
      <c r="AG613" s="414"/>
      <c r="AH613" s="413"/>
      <c r="AI613" s="414"/>
      <c r="AJ613" s="413"/>
      <c r="AK613" s="414"/>
      <c r="AL613" s="413"/>
      <c r="AM613" s="414"/>
      <c r="AN613" s="413"/>
      <c r="AO613" s="414"/>
      <c r="AP613" s="413"/>
      <c r="AQ613" s="414"/>
      <c r="AR613" s="413"/>
      <c r="AS613" s="414"/>
      <c r="AT613" s="413"/>
      <c r="AU613" s="414"/>
      <c r="AV613" s="480"/>
    </row>
    <row r="614" spans="1:52" s="7" customFormat="1" ht="52.2" hidden="1" customHeight="1" x14ac:dyDescent="0.2">
      <c r="A614"/>
      <c r="B614" s="428"/>
      <c r="C614" s="250" t="s">
        <v>88</v>
      </c>
      <c r="D614" s="253" t="s">
        <v>5</v>
      </c>
      <c r="E614" s="254" t="s">
        <v>1056</v>
      </c>
      <c r="F614" s="63"/>
      <c r="G614" s="255">
        <v>12</v>
      </c>
      <c r="H614" s="256"/>
      <c r="I614" s="429"/>
      <c r="J614" s="407"/>
      <c r="K614" s="408"/>
      <c r="L614" s="407"/>
      <c r="M614" s="408"/>
      <c r="N614" s="407"/>
      <c r="O614" s="408"/>
      <c r="P614" s="407"/>
      <c r="Q614" s="408"/>
      <c r="R614" s="407"/>
      <c r="S614" s="408"/>
      <c r="T614" s="407"/>
      <c r="U614" s="408"/>
      <c r="V614" s="572"/>
      <c r="W614" s="573"/>
      <c r="X614" s="572"/>
      <c r="Y614" s="573"/>
      <c r="Z614" s="572"/>
      <c r="AA614" s="573"/>
      <c r="AB614" s="407"/>
      <c r="AC614" s="408"/>
      <c r="AD614" s="407"/>
      <c r="AE614" s="408"/>
      <c r="AF614" s="407"/>
      <c r="AG614" s="408"/>
      <c r="AH614" s="407"/>
      <c r="AI614" s="408"/>
      <c r="AJ614" s="407"/>
      <c r="AK614" s="408"/>
      <c r="AL614" s="407"/>
      <c r="AM614" s="408"/>
      <c r="AN614" s="407"/>
      <c r="AO614" s="408"/>
      <c r="AP614" s="407"/>
      <c r="AQ614" s="408"/>
      <c r="AR614" s="407"/>
      <c r="AS614" s="408"/>
      <c r="AT614" s="407"/>
      <c r="AU614" s="408"/>
      <c r="AV614" s="477"/>
    </row>
    <row r="615" spans="1:52" s="7" customFormat="1" ht="52.2" hidden="1" customHeight="1" x14ac:dyDescent="0.2">
      <c r="A615"/>
      <c r="B615" s="428"/>
      <c r="C615" s="250" t="s">
        <v>88</v>
      </c>
      <c r="D615" s="253" t="s">
        <v>5</v>
      </c>
      <c r="E615" s="254" t="s">
        <v>1057</v>
      </c>
      <c r="F615" s="63"/>
      <c r="G615" s="255">
        <v>-1.72</v>
      </c>
      <c r="H615" s="256"/>
      <c r="I615" s="429"/>
      <c r="J615" s="407"/>
      <c r="K615" s="408"/>
      <c r="L615" s="407"/>
      <c r="M615" s="408"/>
      <c r="N615" s="407"/>
      <c r="O615" s="408"/>
      <c r="P615" s="407"/>
      <c r="Q615" s="408"/>
      <c r="R615" s="407"/>
      <c r="S615" s="408"/>
      <c r="T615" s="407"/>
      <c r="U615" s="408"/>
      <c r="V615" s="572"/>
      <c r="W615" s="573"/>
      <c r="X615" s="572"/>
      <c r="Y615" s="573"/>
      <c r="Z615" s="572"/>
      <c r="AA615" s="573"/>
      <c r="AB615" s="407"/>
      <c r="AC615" s="408"/>
      <c r="AD615" s="407"/>
      <c r="AE615" s="408"/>
      <c r="AF615" s="407"/>
      <c r="AG615" s="408"/>
      <c r="AH615" s="407"/>
      <c r="AI615" s="408"/>
      <c r="AJ615" s="407"/>
      <c r="AK615" s="408"/>
      <c r="AL615" s="407"/>
      <c r="AM615" s="408"/>
      <c r="AN615" s="407"/>
      <c r="AO615" s="408"/>
      <c r="AP615" s="407"/>
      <c r="AQ615" s="408"/>
      <c r="AR615" s="407"/>
      <c r="AS615" s="408"/>
      <c r="AT615" s="407"/>
      <c r="AU615" s="408"/>
      <c r="AV615" s="477"/>
    </row>
    <row r="616" spans="1:52" s="10" customFormat="1" ht="52.2" hidden="1" customHeight="1" x14ac:dyDescent="0.2">
      <c r="A616"/>
      <c r="B616" s="432"/>
      <c r="C616" s="250" t="s">
        <v>88</v>
      </c>
      <c r="D616" s="264" t="s">
        <v>5</v>
      </c>
      <c r="E616" s="265" t="s">
        <v>110</v>
      </c>
      <c r="F616" s="71"/>
      <c r="G616" s="266">
        <v>10.28</v>
      </c>
      <c r="H616" s="267"/>
      <c r="I616" s="433"/>
      <c r="J616" s="413"/>
      <c r="K616" s="414"/>
      <c r="L616" s="413"/>
      <c r="M616" s="414"/>
      <c r="N616" s="413"/>
      <c r="O616" s="414"/>
      <c r="P616" s="413"/>
      <c r="Q616" s="414"/>
      <c r="R616" s="413"/>
      <c r="S616" s="414"/>
      <c r="T616" s="413"/>
      <c r="U616" s="414"/>
      <c r="V616" s="578"/>
      <c r="W616" s="579"/>
      <c r="X616" s="578"/>
      <c r="Y616" s="579"/>
      <c r="Z616" s="578"/>
      <c r="AA616" s="579"/>
      <c r="AB616" s="413"/>
      <c r="AC616" s="414"/>
      <c r="AD616" s="413"/>
      <c r="AE616" s="414"/>
      <c r="AF616" s="413"/>
      <c r="AG616" s="414"/>
      <c r="AH616" s="413"/>
      <c r="AI616" s="414"/>
      <c r="AJ616" s="413"/>
      <c r="AK616" s="414"/>
      <c r="AL616" s="413"/>
      <c r="AM616" s="414"/>
      <c r="AN616" s="413"/>
      <c r="AO616" s="414"/>
      <c r="AP616" s="413"/>
      <c r="AQ616" s="414"/>
      <c r="AR616" s="413"/>
      <c r="AS616" s="414"/>
      <c r="AT616" s="413"/>
      <c r="AU616" s="414"/>
      <c r="AV616" s="480"/>
    </row>
    <row r="617" spans="1:52" s="1" customFormat="1" ht="52.2" hidden="1" customHeight="1" x14ac:dyDescent="0.2">
      <c r="A617"/>
      <c r="B617" s="434"/>
      <c r="C617" s="250" t="s">
        <v>88</v>
      </c>
      <c r="D617" s="270" t="s">
        <v>5</v>
      </c>
      <c r="E617" s="271" t="s">
        <v>112</v>
      </c>
      <c r="F617" s="75"/>
      <c r="G617" s="272">
        <v>36.42</v>
      </c>
      <c r="H617" s="273"/>
      <c r="I617" s="435"/>
      <c r="J617" s="415"/>
      <c r="K617" s="416"/>
      <c r="L617" s="415"/>
      <c r="M617" s="416"/>
      <c r="N617" s="415"/>
      <c r="O617" s="416"/>
      <c r="P617" s="415"/>
      <c r="Q617" s="416"/>
      <c r="R617" s="415"/>
      <c r="S617" s="416"/>
      <c r="T617" s="415"/>
      <c r="U617" s="416"/>
      <c r="V617" s="580"/>
      <c r="W617" s="581"/>
      <c r="X617" s="580"/>
      <c r="Y617" s="581"/>
      <c r="Z617" s="580"/>
      <c r="AA617" s="581"/>
      <c r="AB617" s="415"/>
      <c r="AC617" s="416"/>
      <c r="AD617" s="415"/>
      <c r="AE617" s="416"/>
      <c r="AF617" s="415"/>
      <c r="AG617" s="416"/>
      <c r="AH617" s="415"/>
      <c r="AI617" s="416"/>
      <c r="AJ617" s="415"/>
      <c r="AK617" s="416"/>
      <c r="AL617" s="415"/>
      <c r="AM617" s="416"/>
      <c r="AN617" s="415"/>
      <c r="AO617" s="416"/>
      <c r="AP617" s="415"/>
      <c r="AQ617" s="416"/>
      <c r="AR617" s="415"/>
      <c r="AS617" s="416"/>
      <c r="AT617" s="415"/>
      <c r="AU617" s="416"/>
      <c r="AV617" s="481"/>
    </row>
    <row r="618" spans="1:52" ht="52.2" hidden="1" customHeight="1" x14ac:dyDescent="0.2">
      <c r="B618" s="437" t="s">
        <v>1058</v>
      </c>
      <c r="C618" s="198" t="s">
        <v>231</v>
      </c>
      <c r="D618" s="199" t="s">
        <v>1059</v>
      </c>
      <c r="E618" s="200" t="s">
        <v>1060</v>
      </c>
      <c r="F618" s="201" t="s">
        <v>133</v>
      </c>
      <c r="G618" s="202">
        <v>40.06</v>
      </c>
      <c r="H618" s="203">
        <v>333</v>
      </c>
      <c r="I618" s="438">
        <f>ROUND(H618*G618,2)</f>
        <v>13339.98</v>
      </c>
      <c r="J618" s="409"/>
      <c r="K618" s="410">
        <f>ROUND(J618*$H618,2)</f>
        <v>0</v>
      </c>
      <c r="L618" s="409"/>
      <c r="M618" s="410">
        <f>ROUND(L618*$H618,2)</f>
        <v>0</v>
      </c>
      <c r="N618" s="409"/>
      <c r="O618" s="410">
        <f>ROUND(N618*$H618,2)</f>
        <v>0</v>
      </c>
      <c r="P618" s="409"/>
      <c r="Q618" s="410">
        <f>ROUND(P618*$H618,2)</f>
        <v>0</v>
      </c>
      <c r="R618" s="409"/>
      <c r="S618" s="410">
        <f>ROUND(R618*$H618,2)</f>
        <v>0</v>
      </c>
      <c r="T618" s="409"/>
      <c r="U618" s="410">
        <f>ROUND(T618*$H618,2)</f>
        <v>0</v>
      </c>
      <c r="V618" s="574"/>
      <c r="W618" s="575">
        <f>ROUND(V618*$H618,2)</f>
        <v>0</v>
      </c>
      <c r="X618" s="574"/>
      <c r="Y618" s="575">
        <f>ROUND(X618*$H618,2)</f>
        <v>0</v>
      </c>
      <c r="Z618" s="574"/>
      <c r="AA618" s="575">
        <f>ROUND(Z618*$H618,2)</f>
        <v>0</v>
      </c>
      <c r="AB618" s="409"/>
      <c r="AC618" s="410">
        <f>ROUND(AB618*$H618,2)</f>
        <v>0</v>
      </c>
      <c r="AD618" s="409"/>
      <c r="AE618" s="410">
        <f>ROUND(AD618*$H618,2)</f>
        <v>0</v>
      </c>
      <c r="AF618" s="409"/>
      <c r="AG618" s="410">
        <f>ROUND(AF618*$H618,2)</f>
        <v>0</v>
      </c>
      <c r="AH618" s="409"/>
      <c r="AI618" s="410">
        <f>ROUND(AH618*$H618,2)</f>
        <v>0</v>
      </c>
      <c r="AJ618" s="409"/>
      <c r="AK618" s="410">
        <f>ROUND(AJ618*$H618,2)</f>
        <v>0</v>
      </c>
      <c r="AL618" s="409"/>
      <c r="AM618" s="410">
        <f>ROUND(AL618*$H618,2)</f>
        <v>0</v>
      </c>
      <c r="AN618" s="409"/>
      <c r="AO618" s="410">
        <f>ROUND(AN618*$H618,2)</f>
        <v>0</v>
      </c>
      <c r="AP618" s="409"/>
      <c r="AQ618" s="410">
        <f>ROUND(AP618*$H618,2)</f>
        <v>0</v>
      </c>
      <c r="AR618" s="409">
        <f>SUM(J618,L618,N618,P618,R618,T618,V618,X618,Z618,AB618,AD618,AF618,AH618,AJ618,AL618,AN618,AP618)</f>
        <v>0</v>
      </c>
      <c r="AS618" s="410">
        <f>AR618*$H618</f>
        <v>0</v>
      </c>
      <c r="AT618" s="409">
        <f>$G618-AR618</f>
        <v>40.06</v>
      </c>
      <c r="AU618" s="410">
        <f>AT618*$H618</f>
        <v>13339.980000000001</v>
      </c>
      <c r="AV618" s="478">
        <f>AU618/I618</f>
        <v>1.0000000000000002</v>
      </c>
    </row>
    <row r="619" spans="1:52" ht="52.2" hidden="1" customHeight="1" x14ac:dyDescent="0.2">
      <c r="B619" s="428"/>
      <c r="C619" s="250" t="s">
        <v>88</v>
      </c>
      <c r="D619" s="253" t="s">
        <v>5</v>
      </c>
      <c r="E619" s="254" t="s">
        <v>1062</v>
      </c>
      <c r="F619" s="63"/>
      <c r="G619" s="255">
        <v>40.06</v>
      </c>
      <c r="H619" s="256"/>
      <c r="I619" s="429"/>
      <c r="J619" s="407"/>
      <c r="K619" s="408"/>
      <c r="L619" s="407"/>
      <c r="M619" s="408"/>
      <c r="N619" s="407"/>
      <c r="O619" s="408"/>
      <c r="P619" s="407"/>
      <c r="Q619" s="408"/>
      <c r="R619" s="407"/>
      <c r="S619" s="408"/>
      <c r="T619" s="407"/>
      <c r="U619" s="408"/>
      <c r="V619" s="572"/>
      <c r="W619" s="573"/>
      <c r="X619" s="572"/>
      <c r="Y619" s="573"/>
      <c r="Z619" s="572"/>
      <c r="AA619" s="573"/>
      <c r="AB619" s="407"/>
      <c r="AC619" s="408"/>
      <c r="AD619" s="407"/>
      <c r="AE619" s="408"/>
      <c r="AF619" s="407"/>
      <c r="AG619" s="408"/>
      <c r="AH619" s="407"/>
      <c r="AI619" s="408"/>
      <c r="AJ619" s="407"/>
      <c r="AK619" s="408"/>
      <c r="AL619" s="407"/>
      <c r="AM619" s="408"/>
      <c r="AN619" s="407"/>
      <c r="AO619" s="408"/>
      <c r="AP619" s="407"/>
      <c r="AQ619" s="408"/>
      <c r="AR619" s="407"/>
      <c r="AS619" s="408"/>
      <c r="AT619" s="407"/>
      <c r="AU619" s="408"/>
      <c r="AV619" s="477"/>
    </row>
    <row r="620" spans="1:52" ht="52.2" hidden="1" customHeight="1" x14ac:dyDescent="0.2">
      <c r="B620" s="425" t="s">
        <v>1063</v>
      </c>
      <c r="C620" s="192" t="s">
        <v>80</v>
      </c>
      <c r="D620" s="193" t="s">
        <v>1064</v>
      </c>
      <c r="E620" s="194" t="s">
        <v>1065</v>
      </c>
      <c r="F620" s="195" t="s">
        <v>220</v>
      </c>
      <c r="G620" s="196">
        <v>12</v>
      </c>
      <c r="H620" s="197">
        <v>94.2</v>
      </c>
      <c r="I620" s="426">
        <f>ROUND(H620*G620,2)</f>
        <v>1130.4000000000001</v>
      </c>
      <c r="J620" s="409"/>
      <c r="K620" s="410">
        <f>ROUND(J620*$H620,2)</f>
        <v>0</v>
      </c>
      <c r="L620" s="409"/>
      <c r="M620" s="410">
        <f>ROUND(L620*$H620,2)</f>
        <v>0</v>
      </c>
      <c r="N620" s="409"/>
      <c r="O620" s="410">
        <f>ROUND(N620*$H620,2)</f>
        <v>0</v>
      </c>
      <c r="P620" s="409"/>
      <c r="Q620" s="410">
        <f>ROUND(P620*$H620,2)</f>
        <v>0</v>
      </c>
      <c r="R620" s="409"/>
      <c r="S620" s="410">
        <f>ROUND(R620*$H620,2)</f>
        <v>0</v>
      </c>
      <c r="T620" s="409"/>
      <c r="U620" s="410">
        <f>ROUND(T620*$H620,2)</f>
        <v>0</v>
      </c>
      <c r="V620" s="574"/>
      <c r="W620" s="575">
        <f>ROUND(V620*$H620,2)</f>
        <v>0</v>
      </c>
      <c r="X620" s="574"/>
      <c r="Y620" s="575">
        <f>ROUND(X620*$H620,2)</f>
        <v>0</v>
      </c>
      <c r="Z620" s="574"/>
      <c r="AA620" s="575">
        <f>ROUND(Z620*$H620,2)</f>
        <v>0</v>
      </c>
      <c r="AB620" s="409"/>
      <c r="AC620" s="410">
        <f>ROUND(AB620*$H620,2)</f>
        <v>0</v>
      </c>
      <c r="AD620" s="409"/>
      <c r="AE620" s="410">
        <f>ROUND(AD620*$H620,2)</f>
        <v>0</v>
      </c>
      <c r="AF620" s="409"/>
      <c r="AG620" s="410">
        <f>ROUND(AF620*$H620,2)</f>
        <v>0</v>
      </c>
      <c r="AH620" s="409"/>
      <c r="AI620" s="410">
        <f>ROUND(AH620*$H620,2)</f>
        <v>0</v>
      </c>
      <c r="AJ620" s="409"/>
      <c r="AK620" s="410">
        <f>ROUND(AJ620*$H620,2)</f>
        <v>0</v>
      </c>
      <c r="AL620" s="409"/>
      <c r="AM620" s="410">
        <f>ROUND(AL620*$H620,2)</f>
        <v>0</v>
      </c>
      <c r="AN620" s="409"/>
      <c r="AO620" s="410">
        <f>ROUND(AN620*$H620,2)</f>
        <v>0</v>
      </c>
      <c r="AP620" s="409"/>
      <c r="AQ620" s="410">
        <f>ROUND(AP620*$H620,2)</f>
        <v>0</v>
      </c>
      <c r="AR620" s="409">
        <f>SUM(J620,L620,N620,P620,R620,T620,V620,X620,Z620,AB620,AD620,AF620,AH620,AJ620,AL620,AN620,AP620)</f>
        <v>0</v>
      </c>
      <c r="AS620" s="410">
        <f>AR620*$H620</f>
        <v>0</v>
      </c>
      <c r="AT620" s="409">
        <f>$G620-AR620</f>
        <v>12</v>
      </c>
      <c r="AU620" s="410">
        <f>AT620*$H620</f>
        <v>1130.4000000000001</v>
      </c>
      <c r="AV620" s="478">
        <f>AU620/I620</f>
        <v>1</v>
      </c>
    </row>
    <row r="621" spans="1:52" ht="52.2" hidden="1" customHeight="1" x14ac:dyDescent="0.2">
      <c r="B621" s="427"/>
      <c r="C621" s="250" t="s">
        <v>86</v>
      </c>
      <c r="D621" s="23"/>
      <c r="E621" s="251" t="s">
        <v>1067</v>
      </c>
      <c r="F621" s="23"/>
      <c r="G621" s="23"/>
      <c r="H621" s="230"/>
      <c r="I621" s="420"/>
      <c r="J621" s="405"/>
      <c r="K621" s="406"/>
      <c r="L621" s="405"/>
      <c r="M621" s="406"/>
      <c r="N621" s="405"/>
      <c r="O621" s="406"/>
      <c r="P621" s="405"/>
      <c r="Q621" s="406"/>
      <c r="R621" s="405"/>
      <c r="S621" s="406"/>
      <c r="T621" s="405"/>
      <c r="U621" s="406"/>
      <c r="V621" s="570"/>
      <c r="W621" s="571"/>
      <c r="X621" s="570"/>
      <c r="Y621" s="571"/>
      <c r="Z621" s="570"/>
      <c r="AA621" s="571"/>
      <c r="AB621" s="405"/>
      <c r="AC621" s="406"/>
      <c r="AD621" s="405"/>
      <c r="AE621" s="406"/>
      <c r="AF621" s="405"/>
      <c r="AG621" s="406"/>
      <c r="AH621" s="405"/>
      <c r="AI621" s="406"/>
      <c r="AJ621" s="405"/>
      <c r="AK621" s="406"/>
      <c r="AL621" s="405"/>
      <c r="AM621" s="406"/>
      <c r="AN621" s="405"/>
      <c r="AO621" s="406"/>
      <c r="AP621" s="405"/>
      <c r="AQ621" s="406"/>
      <c r="AR621" s="405"/>
      <c r="AS621" s="406"/>
      <c r="AT621" s="405"/>
      <c r="AU621" s="406"/>
      <c r="AV621" s="476"/>
    </row>
    <row r="622" spans="1:52" ht="52.2" hidden="1" customHeight="1" x14ac:dyDescent="0.2">
      <c r="B622" s="430"/>
      <c r="C622" s="250" t="s">
        <v>88</v>
      </c>
      <c r="D622" s="259" t="s">
        <v>5</v>
      </c>
      <c r="E622" s="260" t="s">
        <v>1052</v>
      </c>
      <c r="F622" s="67"/>
      <c r="G622" s="259" t="s">
        <v>5</v>
      </c>
      <c r="H622" s="261"/>
      <c r="I622" s="431"/>
      <c r="J622" s="411"/>
      <c r="K622" s="412"/>
      <c r="L622" s="411"/>
      <c r="M622" s="412"/>
      <c r="N622" s="411"/>
      <c r="O622" s="412"/>
      <c r="P622" s="411"/>
      <c r="Q622" s="412"/>
      <c r="R622" s="411"/>
      <c r="S622" s="412"/>
      <c r="T622" s="411"/>
      <c r="U622" s="412"/>
      <c r="V622" s="576"/>
      <c r="W622" s="577"/>
      <c r="X622" s="576"/>
      <c r="Y622" s="577"/>
      <c r="Z622" s="576"/>
      <c r="AA622" s="577"/>
      <c r="AB622" s="411"/>
      <c r="AC622" s="412"/>
      <c r="AD622" s="411"/>
      <c r="AE622" s="412"/>
      <c r="AF622" s="411"/>
      <c r="AG622" s="412"/>
      <c r="AH622" s="411"/>
      <c r="AI622" s="412"/>
      <c r="AJ622" s="411"/>
      <c r="AK622" s="412"/>
      <c r="AL622" s="411"/>
      <c r="AM622" s="412"/>
      <c r="AN622" s="411"/>
      <c r="AO622" s="412"/>
      <c r="AP622" s="411"/>
      <c r="AQ622" s="412"/>
      <c r="AR622" s="411"/>
      <c r="AS622" s="412"/>
      <c r="AT622" s="411"/>
      <c r="AU622" s="412"/>
      <c r="AV622" s="479"/>
    </row>
    <row r="623" spans="1:52" ht="52.2" hidden="1" customHeight="1" x14ac:dyDescent="0.2">
      <c r="B623" s="428"/>
      <c r="C623" s="250" t="s">
        <v>88</v>
      </c>
      <c r="D623" s="253" t="s">
        <v>5</v>
      </c>
      <c r="E623" s="254" t="s">
        <v>1068</v>
      </c>
      <c r="F623" s="63"/>
      <c r="G623" s="255">
        <v>8</v>
      </c>
      <c r="H623" s="256"/>
      <c r="I623" s="429"/>
      <c r="J623" s="407"/>
      <c r="K623" s="408"/>
      <c r="L623" s="407"/>
      <c r="M623" s="408"/>
      <c r="N623" s="407"/>
      <c r="O623" s="408"/>
      <c r="P623" s="407"/>
      <c r="Q623" s="408"/>
      <c r="R623" s="407"/>
      <c r="S623" s="408"/>
      <c r="T623" s="407"/>
      <c r="U623" s="408"/>
      <c r="V623" s="572"/>
      <c r="W623" s="573"/>
      <c r="X623" s="572"/>
      <c r="Y623" s="573"/>
      <c r="Z623" s="572"/>
      <c r="AA623" s="573"/>
      <c r="AB623" s="407"/>
      <c r="AC623" s="408"/>
      <c r="AD623" s="407"/>
      <c r="AE623" s="408"/>
      <c r="AF623" s="407"/>
      <c r="AG623" s="408"/>
      <c r="AH623" s="407"/>
      <c r="AI623" s="408"/>
      <c r="AJ623" s="407"/>
      <c r="AK623" s="408"/>
      <c r="AL623" s="407"/>
      <c r="AM623" s="408"/>
      <c r="AN623" s="407"/>
      <c r="AO623" s="408"/>
      <c r="AP623" s="407"/>
      <c r="AQ623" s="408"/>
      <c r="AR623" s="407"/>
      <c r="AS623" s="408"/>
      <c r="AT623" s="407"/>
      <c r="AU623" s="408"/>
      <c r="AV623" s="477"/>
    </row>
    <row r="624" spans="1:52" ht="52.2" hidden="1" customHeight="1" x14ac:dyDescent="0.2">
      <c r="B624" s="428"/>
      <c r="C624" s="250" t="s">
        <v>88</v>
      </c>
      <c r="D624" s="253" t="s">
        <v>5</v>
      </c>
      <c r="E624" s="254" t="s">
        <v>1069</v>
      </c>
      <c r="F624" s="63"/>
      <c r="G624" s="255">
        <v>4</v>
      </c>
      <c r="H624" s="256"/>
      <c r="I624" s="429"/>
      <c r="J624" s="407"/>
      <c r="K624" s="408"/>
      <c r="L624" s="407"/>
      <c r="M624" s="408"/>
      <c r="N624" s="407"/>
      <c r="O624" s="408"/>
      <c r="P624" s="407"/>
      <c r="Q624" s="408"/>
      <c r="R624" s="407"/>
      <c r="S624" s="408"/>
      <c r="T624" s="407"/>
      <c r="U624" s="408"/>
      <c r="V624" s="572"/>
      <c r="W624" s="573"/>
      <c r="X624" s="572"/>
      <c r="Y624" s="573"/>
      <c r="Z624" s="572"/>
      <c r="AA624" s="573"/>
      <c r="AB624" s="407"/>
      <c r="AC624" s="408"/>
      <c r="AD624" s="407"/>
      <c r="AE624" s="408"/>
      <c r="AF624" s="407"/>
      <c r="AG624" s="408"/>
      <c r="AH624" s="407"/>
      <c r="AI624" s="408"/>
      <c r="AJ624" s="407"/>
      <c r="AK624" s="408"/>
      <c r="AL624" s="407"/>
      <c r="AM624" s="408"/>
      <c r="AN624" s="407"/>
      <c r="AO624" s="408"/>
      <c r="AP624" s="407"/>
      <c r="AQ624" s="408"/>
      <c r="AR624" s="407"/>
      <c r="AS624" s="408"/>
      <c r="AT624" s="407"/>
      <c r="AU624" s="408"/>
      <c r="AV624" s="477"/>
    </row>
    <row r="625" spans="2:48" ht="52.2" hidden="1" customHeight="1" x14ac:dyDescent="0.2">
      <c r="B625" s="434"/>
      <c r="C625" s="250" t="s">
        <v>88</v>
      </c>
      <c r="D625" s="270" t="s">
        <v>5</v>
      </c>
      <c r="E625" s="271" t="s">
        <v>112</v>
      </c>
      <c r="F625" s="75"/>
      <c r="G625" s="272">
        <v>12</v>
      </c>
      <c r="H625" s="273"/>
      <c r="I625" s="435"/>
      <c r="J625" s="415"/>
      <c r="K625" s="416"/>
      <c r="L625" s="415"/>
      <c r="M625" s="416"/>
      <c r="N625" s="415"/>
      <c r="O625" s="416"/>
      <c r="P625" s="415"/>
      <c r="Q625" s="416"/>
      <c r="R625" s="415"/>
      <c r="S625" s="416"/>
      <c r="T625" s="415"/>
      <c r="U625" s="416"/>
      <c r="V625" s="580"/>
      <c r="W625" s="581"/>
      <c r="X625" s="580"/>
      <c r="Y625" s="581"/>
      <c r="Z625" s="580"/>
      <c r="AA625" s="581"/>
      <c r="AB625" s="415"/>
      <c r="AC625" s="416"/>
      <c r="AD625" s="415"/>
      <c r="AE625" s="416"/>
      <c r="AF625" s="415"/>
      <c r="AG625" s="416"/>
      <c r="AH625" s="415"/>
      <c r="AI625" s="416"/>
      <c r="AJ625" s="415"/>
      <c r="AK625" s="416"/>
      <c r="AL625" s="415"/>
      <c r="AM625" s="416"/>
      <c r="AN625" s="415"/>
      <c r="AO625" s="416"/>
      <c r="AP625" s="415"/>
      <c r="AQ625" s="416"/>
      <c r="AR625" s="415"/>
      <c r="AS625" s="416"/>
      <c r="AT625" s="415"/>
      <c r="AU625" s="416"/>
      <c r="AV625" s="481"/>
    </row>
    <row r="626" spans="2:48" ht="52.2" hidden="1" customHeight="1" x14ac:dyDescent="0.2">
      <c r="B626" s="425" t="s">
        <v>1070</v>
      </c>
      <c r="C626" s="192" t="s">
        <v>80</v>
      </c>
      <c r="D626" s="193" t="s">
        <v>1071</v>
      </c>
      <c r="E626" s="194" t="s">
        <v>1072</v>
      </c>
      <c r="F626" s="195" t="s">
        <v>220</v>
      </c>
      <c r="G626" s="196">
        <v>16.100000000000001</v>
      </c>
      <c r="H626" s="197">
        <v>67.2</v>
      </c>
      <c r="I626" s="426">
        <f>ROUND(H626*G626,2)</f>
        <v>1081.92</v>
      </c>
      <c r="J626" s="409"/>
      <c r="K626" s="410">
        <f>ROUND(J626*$H626,2)</f>
        <v>0</v>
      </c>
      <c r="L626" s="409"/>
      <c r="M626" s="410">
        <f>ROUND(L626*$H626,2)</f>
        <v>0</v>
      </c>
      <c r="N626" s="409"/>
      <c r="O626" s="410">
        <f>ROUND(N626*$H626,2)</f>
        <v>0</v>
      </c>
      <c r="P626" s="409"/>
      <c r="Q626" s="410">
        <f>ROUND(P626*$H626,2)</f>
        <v>0</v>
      </c>
      <c r="R626" s="409"/>
      <c r="S626" s="410">
        <f>ROUND(R626*$H626,2)</f>
        <v>0</v>
      </c>
      <c r="T626" s="409"/>
      <c r="U626" s="410">
        <f>ROUND(T626*$H626,2)</f>
        <v>0</v>
      </c>
      <c r="V626" s="574"/>
      <c r="W626" s="575">
        <f>ROUND(V626*$H626,2)</f>
        <v>0</v>
      </c>
      <c r="X626" s="574"/>
      <c r="Y626" s="575">
        <f>ROUND(X626*$H626,2)</f>
        <v>0</v>
      </c>
      <c r="Z626" s="574"/>
      <c r="AA626" s="575">
        <f>ROUND(Z626*$H626,2)</f>
        <v>0</v>
      </c>
      <c r="AB626" s="409"/>
      <c r="AC626" s="410">
        <f>ROUND(AB626*$H626,2)</f>
        <v>0</v>
      </c>
      <c r="AD626" s="409"/>
      <c r="AE626" s="410">
        <f>ROUND(AD626*$H626,2)</f>
        <v>0</v>
      </c>
      <c r="AF626" s="409"/>
      <c r="AG626" s="410">
        <f>ROUND(AF626*$H626,2)</f>
        <v>0</v>
      </c>
      <c r="AH626" s="409"/>
      <c r="AI626" s="410">
        <f>ROUND(AH626*$H626,2)</f>
        <v>0</v>
      </c>
      <c r="AJ626" s="409"/>
      <c r="AK626" s="410">
        <f>ROUND(AJ626*$H626,2)</f>
        <v>0</v>
      </c>
      <c r="AL626" s="409"/>
      <c r="AM626" s="410">
        <f>ROUND(AL626*$H626,2)</f>
        <v>0</v>
      </c>
      <c r="AN626" s="409"/>
      <c r="AO626" s="410">
        <f>ROUND(AN626*$H626,2)</f>
        <v>0</v>
      </c>
      <c r="AP626" s="409"/>
      <c r="AQ626" s="410">
        <f>ROUND(AP626*$H626,2)</f>
        <v>0</v>
      </c>
      <c r="AR626" s="409">
        <f>SUM(J626,L626,N626,P626,R626,T626,V626,X626,Z626,AB626,AD626,AF626,AH626,AJ626,AL626,AN626,AP626)</f>
        <v>0</v>
      </c>
      <c r="AS626" s="410">
        <f>AR626*$H626</f>
        <v>0</v>
      </c>
      <c r="AT626" s="409">
        <f>$G626-AR626</f>
        <v>16.100000000000001</v>
      </c>
      <c r="AU626" s="410">
        <f>AT626*$H626</f>
        <v>1081.92</v>
      </c>
      <c r="AV626" s="478">
        <f>AU626/I626</f>
        <v>1</v>
      </c>
    </row>
    <row r="627" spans="2:48" ht="52.2" hidden="1" customHeight="1" x14ac:dyDescent="0.2">
      <c r="B627" s="427"/>
      <c r="C627" s="250" t="s">
        <v>86</v>
      </c>
      <c r="D627" s="23"/>
      <c r="E627" s="251" t="s">
        <v>1067</v>
      </c>
      <c r="F627" s="23"/>
      <c r="G627" s="23"/>
      <c r="H627" s="230"/>
      <c r="I627" s="420"/>
      <c r="J627" s="405"/>
      <c r="K627" s="406"/>
      <c r="L627" s="405"/>
      <c r="M627" s="406"/>
      <c r="N627" s="405"/>
      <c r="O627" s="406"/>
      <c r="P627" s="405"/>
      <c r="Q627" s="406"/>
      <c r="R627" s="405"/>
      <c r="S627" s="406"/>
      <c r="T627" s="405"/>
      <c r="U627" s="406"/>
      <c r="V627" s="570"/>
      <c r="W627" s="571"/>
      <c r="X627" s="570"/>
      <c r="Y627" s="571"/>
      <c r="Z627" s="570"/>
      <c r="AA627" s="571"/>
      <c r="AB627" s="405"/>
      <c r="AC627" s="406"/>
      <c r="AD627" s="405"/>
      <c r="AE627" s="406"/>
      <c r="AF627" s="405"/>
      <c r="AG627" s="406"/>
      <c r="AH627" s="405"/>
      <c r="AI627" s="406"/>
      <c r="AJ627" s="405"/>
      <c r="AK627" s="406"/>
      <c r="AL627" s="405"/>
      <c r="AM627" s="406"/>
      <c r="AN627" s="405"/>
      <c r="AO627" s="406"/>
      <c r="AP627" s="405"/>
      <c r="AQ627" s="406"/>
      <c r="AR627" s="405"/>
      <c r="AS627" s="406"/>
      <c r="AT627" s="405"/>
      <c r="AU627" s="406"/>
      <c r="AV627" s="476"/>
    </row>
    <row r="628" spans="2:48" ht="52.2" hidden="1" customHeight="1" x14ac:dyDescent="0.2">
      <c r="B628" s="430"/>
      <c r="C628" s="250" t="s">
        <v>88</v>
      </c>
      <c r="D628" s="259" t="s">
        <v>5</v>
      </c>
      <c r="E628" s="260" t="s">
        <v>1052</v>
      </c>
      <c r="F628" s="67"/>
      <c r="G628" s="259" t="s">
        <v>5</v>
      </c>
      <c r="H628" s="261"/>
      <c r="I628" s="431"/>
      <c r="J628" s="411"/>
      <c r="K628" s="412"/>
      <c r="L628" s="411"/>
      <c r="M628" s="412"/>
      <c r="N628" s="411"/>
      <c r="O628" s="412"/>
      <c r="P628" s="411"/>
      <c r="Q628" s="412"/>
      <c r="R628" s="411"/>
      <c r="S628" s="412"/>
      <c r="T628" s="411"/>
      <c r="U628" s="412"/>
      <c r="V628" s="576"/>
      <c r="W628" s="577"/>
      <c r="X628" s="576"/>
      <c r="Y628" s="577"/>
      <c r="Z628" s="576"/>
      <c r="AA628" s="577"/>
      <c r="AB628" s="411"/>
      <c r="AC628" s="412"/>
      <c r="AD628" s="411"/>
      <c r="AE628" s="412"/>
      <c r="AF628" s="411"/>
      <c r="AG628" s="412"/>
      <c r="AH628" s="411"/>
      <c r="AI628" s="412"/>
      <c r="AJ628" s="411"/>
      <c r="AK628" s="412"/>
      <c r="AL628" s="411"/>
      <c r="AM628" s="412"/>
      <c r="AN628" s="411"/>
      <c r="AO628" s="412"/>
      <c r="AP628" s="411"/>
      <c r="AQ628" s="412"/>
      <c r="AR628" s="411"/>
      <c r="AS628" s="412"/>
      <c r="AT628" s="411"/>
      <c r="AU628" s="412"/>
      <c r="AV628" s="479"/>
    </row>
    <row r="629" spans="2:48" ht="52.2" hidden="1" customHeight="1" x14ac:dyDescent="0.2">
      <c r="B629" s="428"/>
      <c r="C629" s="250" t="s">
        <v>88</v>
      </c>
      <c r="D629" s="253" t="s">
        <v>5</v>
      </c>
      <c r="E629" s="254" t="s">
        <v>1074</v>
      </c>
      <c r="F629" s="63"/>
      <c r="G629" s="255">
        <v>5.3</v>
      </c>
      <c r="H629" s="256"/>
      <c r="I629" s="429"/>
      <c r="J629" s="407"/>
      <c r="K629" s="408"/>
      <c r="L629" s="407"/>
      <c r="M629" s="408"/>
      <c r="N629" s="407"/>
      <c r="O629" s="408"/>
      <c r="P629" s="407"/>
      <c r="Q629" s="408"/>
      <c r="R629" s="407"/>
      <c r="S629" s="408"/>
      <c r="T629" s="407"/>
      <c r="U629" s="408"/>
      <c r="V629" s="572"/>
      <c r="W629" s="573"/>
      <c r="X629" s="572"/>
      <c r="Y629" s="573"/>
      <c r="Z629" s="572"/>
      <c r="AA629" s="573"/>
      <c r="AB629" s="407"/>
      <c r="AC629" s="408"/>
      <c r="AD629" s="407"/>
      <c r="AE629" s="408"/>
      <c r="AF629" s="407"/>
      <c r="AG629" s="408"/>
      <c r="AH629" s="407"/>
      <c r="AI629" s="408"/>
      <c r="AJ629" s="407"/>
      <c r="AK629" s="408"/>
      <c r="AL629" s="407"/>
      <c r="AM629" s="408"/>
      <c r="AN629" s="407"/>
      <c r="AO629" s="408"/>
      <c r="AP629" s="407"/>
      <c r="AQ629" s="408"/>
      <c r="AR629" s="407"/>
      <c r="AS629" s="408"/>
      <c r="AT629" s="407"/>
      <c r="AU629" s="408"/>
      <c r="AV629" s="477"/>
    </row>
    <row r="630" spans="2:48" ht="52.2" hidden="1" customHeight="1" x14ac:dyDescent="0.2">
      <c r="B630" s="428"/>
      <c r="C630" s="250" t="s">
        <v>88</v>
      </c>
      <c r="D630" s="253" t="s">
        <v>5</v>
      </c>
      <c r="E630" s="254" t="s">
        <v>1075</v>
      </c>
      <c r="F630" s="63"/>
      <c r="G630" s="255">
        <v>10.8</v>
      </c>
      <c r="H630" s="256"/>
      <c r="I630" s="429"/>
      <c r="J630" s="407"/>
      <c r="K630" s="408"/>
      <c r="L630" s="407"/>
      <c r="M630" s="408"/>
      <c r="N630" s="407"/>
      <c r="O630" s="408"/>
      <c r="P630" s="407"/>
      <c r="Q630" s="408"/>
      <c r="R630" s="407"/>
      <c r="S630" s="408"/>
      <c r="T630" s="407"/>
      <c r="U630" s="408"/>
      <c r="V630" s="572"/>
      <c r="W630" s="573"/>
      <c r="X630" s="572"/>
      <c r="Y630" s="573"/>
      <c r="Z630" s="572"/>
      <c r="AA630" s="573"/>
      <c r="AB630" s="407"/>
      <c r="AC630" s="408"/>
      <c r="AD630" s="407"/>
      <c r="AE630" s="408"/>
      <c r="AF630" s="407"/>
      <c r="AG630" s="408"/>
      <c r="AH630" s="407"/>
      <c r="AI630" s="408"/>
      <c r="AJ630" s="407"/>
      <c r="AK630" s="408"/>
      <c r="AL630" s="407"/>
      <c r="AM630" s="408"/>
      <c r="AN630" s="407"/>
      <c r="AO630" s="408"/>
      <c r="AP630" s="407"/>
      <c r="AQ630" s="408"/>
      <c r="AR630" s="407"/>
      <c r="AS630" s="408"/>
      <c r="AT630" s="407"/>
      <c r="AU630" s="408"/>
      <c r="AV630" s="477"/>
    </row>
    <row r="631" spans="2:48" ht="52.2" hidden="1" customHeight="1" x14ac:dyDescent="0.2">
      <c r="B631" s="434"/>
      <c r="C631" s="250" t="s">
        <v>88</v>
      </c>
      <c r="D631" s="270" t="s">
        <v>5</v>
      </c>
      <c r="E631" s="271" t="s">
        <v>112</v>
      </c>
      <c r="F631" s="75"/>
      <c r="G631" s="272">
        <v>16.100000000000001</v>
      </c>
      <c r="H631" s="273"/>
      <c r="I631" s="435"/>
      <c r="J631" s="415"/>
      <c r="K631" s="416"/>
      <c r="L631" s="415"/>
      <c r="M631" s="416"/>
      <c r="N631" s="415"/>
      <c r="O631" s="416"/>
      <c r="P631" s="415"/>
      <c r="Q631" s="416"/>
      <c r="R631" s="415"/>
      <c r="S631" s="416"/>
      <c r="T631" s="415"/>
      <c r="U631" s="416"/>
      <c r="V631" s="580"/>
      <c r="W631" s="581"/>
      <c r="X631" s="580"/>
      <c r="Y631" s="581"/>
      <c r="Z631" s="580"/>
      <c r="AA631" s="581"/>
      <c r="AB631" s="415"/>
      <c r="AC631" s="416"/>
      <c r="AD631" s="415"/>
      <c r="AE631" s="416"/>
      <c r="AF631" s="415"/>
      <c r="AG631" s="416"/>
      <c r="AH631" s="415"/>
      <c r="AI631" s="416"/>
      <c r="AJ631" s="415"/>
      <c r="AK631" s="416"/>
      <c r="AL631" s="415"/>
      <c r="AM631" s="416"/>
      <c r="AN631" s="415"/>
      <c r="AO631" s="416"/>
      <c r="AP631" s="415"/>
      <c r="AQ631" s="416"/>
      <c r="AR631" s="415"/>
      <c r="AS631" s="416"/>
      <c r="AT631" s="415"/>
      <c r="AU631" s="416"/>
      <c r="AV631" s="481"/>
    </row>
    <row r="632" spans="2:48" ht="52.2" hidden="1" customHeight="1" x14ac:dyDescent="0.2">
      <c r="B632" s="425" t="s">
        <v>1076</v>
      </c>
      <c r="C632" s="192" t="s">
        <v>80</v>
      </c>
      <c r="D632" s="193" t="s">
        <v>1077</v>
      </c>
      <c r="E632" s="194" t="s">
        <v>1078</v>
      </c>
      <c r="F632" s="195" t="s">
        <v>193</v>
      </c>
      <c r="G632" s="196">
        <v>0.62</v>
      </c>
      <c r="H632" s="197">
        <v>479.4</v>
      </c>
      <c r="I632" s="426">
        <f>ROUND(H632*G632,2)</f>
        <v>297.23</v>
      </c>
      <c r="J632" s="409"/>
      <c r="K632" s="410">
        <f>ROUND(J632*$H632,2)</f>
        <v>0</v>
      </c>
      <c r="L632" s="409"/>
      <c r="M632" s="410">
        <f>ROUND(L632*$H632,2)</f>
        <v>0</v>
      </c>
      <c r="N632" s="409"/>
      <c r="O632" s="410">
        <f>ROUND(N632*$H632,2)</f>
        <v>0</v>
      </c>
      <c r="P632" s="409"/>
      <c r="Q632" s="410">
        <f>ROUND(P632*$H632,2)</f>
        <v>0</v>
      </c>
      <c r="R632" s="409"/>
      <c r="S632" s="410">
        <f>ROUND(R632*$H632,2)</f>
        <v>0</v>
      </c>
      <c r="T632" s="409"/>
      <c r="U632" s="410">
        <f>ROUND(T632*$H632,2)</f>
        <v>0</v>
      </c>
      <c r="V632" s="574"/>
      <c r="W632" s="575">
        <f>ROUND(V632*$H632,2)</f>
        <v>0</v>
      </c>
      <c r="X632" s="574"/>
      <c r="Y632" s="575">
        <f>ROUND(X632*$H632,2)</f>
        <v>0</v>
      </c>
      <c r="Z632" s="574"/>
      <c r="AA632" s="575">
        <f>ROUND(Z632*$H632,2)</f>
        <v>0</v>
      </c>
      <c r="AB632" s="409"/>
      <c r="AC632" s="410">
        <f>ROUND(AB632*$H632,2)</f>
        <v>0</v>
      </c>
      <c r="AD632" s="409"/>
      <c r="AE632" s="410">
        <f>ROUND(AD632*$H632,2)</f>
        <v>0</v>
      </c>
      <c r="AF632" s="409"/>
      <c r="AG632" s="410">
        <f>ROUND(AF632*$H632,2)</f>
        <v>0</v>
      </c>
      <c r="AH632" s="409"/>
      <c r="AI632" s="410">
        <f>ROUND(AH632*$H632,2)</f>
        <v>0</v>
      </c>
      <c r="AJ632" s="409"/>
      <c r="AK632" s="410">
        <f>ROUND(AJ632*$H632,2)</f>
        <v>0</v>
      </c>
      <c r="AL632" s="409"/>
      <c r="AM632" s="410">
        <f>ROUND(AL632*$H632,2)</f>
        <v>0</v>
      </c>
      <c r="AN632" s="409"/>
      <c r="AO632" s="410">
        <f>ROUND(AN632*$H632,2)</f>
        <v>0</v>
      </c>
      <c r="AP632" s="409"/>
      <c r="AQ632" s="410">
        <f>ROUND(AP632*$H632,2)</f>
        <v>0</v>
      </c>
      <c r="AR632" s="409">
        <f>SUM(J632,L632,N632,P632,R632,T632,V632,X632,Z632,AB632,AD632,AF632,AH632,AJ632,AL632,AN632,AP632)</f>
        <v>0</v>
      </c>
      <c r="AS632" s="410">
        <f>AR632*$H632</f>
        <v>0</v>
      </c>
      <c r="AT632" s="409">
        <f>$G632-AR632</f>
        <v>0.62</v>
      </c>
      <c r="AU632" s="410">
        <f>AT632*$H632</f>
        <v>297.22800000000001</v>
      </c>
      <c r="AV632" s="478">
        <f>AU632/I632</f>
        <v>0.99999327120411796</v>
      </c>
    </row>
    <row r="633" spans="2:48" ht="52.2" hidden="1" customHeight="1" thickBot="1" x14ac:dyDescent="0.25">
      <c r="B633" s="427"/>
      <c r="C633" s="250" t="s">
        <v>86</v>
      </c>
      <c r="D633" s="23"/>
      <c r="E633" s="251" t="s">
        <v>661</v>
      </c>
      <c r="F633" s="23"/>
      <c r="G633" s="23"/>
      <c r="H633" s="230"/>
      <c r="I633" s="420"/>
      <c r="J633" s="405"/>
      <c r="K633" s="406"/>
      <c r="L633" s="405"/>
      <c r="M633" s="406"/>
      <c r="N633" s="405"/>
      <c r="O633" s="406"/>
      <c r="P633" s="405"/>
      <c r="Q633" s="406"/>
      <c r="R633" s="405"/>
      <c r="S633" s="406"/>
      <c r="T633" s="405"/>
      <c r="U633" s="406"/>
      <c r="V633" s="570"/>
      <c r="W633" s="571"/>
      <c r="X633" s="570"/>
      <c r="Y633" s="571"/>
      <c r="Z633" s="570"/>
      <c r="AA633" s="571"/>
      <c r="AB633" s="405"/>
      <c r="AC633" s="406"/>
      <c r="AD633" s="405"/>
      <c r="AE633" s="406"/>
      <c r="AF633" s="405"/>
      <c r="AG633" s="406"/>
      <c r="AH633" s="405"/>
      <c r="AI633" s="406"/>
      <c r="AJ633" s="405"/>
      <c r="AK633" s="406"/>
      <c r="AL633" s="405"/>
      <c r="AM633" s="406"/>
      <c r="AN633" s="405"/>
      <c r="AO633" s="406"/>
      <c r="AP633" s="405"/>
      <c r="AQ633" s="406"/>
      <c r="AR633" s="405"/>
      <c r="AS633" s="406"/>
      <c r="AT633" s="405"/>
      <c r="AU633" s="406"/>
      <c r="AV633" s="476"/>
    </row>
    <row r="634" spans="2:48" ht="52.2" hidden="1" customHeight="1" thickBot="1" x14ac:dyDescent="0.25">
      <c r="B634" s="439"/>
      <c r="C634" s="220"/>
      <c r="D634" s="220"/>
      <c r="E634" s="220"/>
      <c r="F634" s="220"/>
      <c r="G634" s="220"/>
      <c r="H634" s="232"/>
      <c r="I634" s="440"/>
      <c r="J634" s="754" t="s">
        <v>2350</v>
      </c>
      <c r="K634" s="756"/>
      <c r="L634" s="754" t="s">
        <v>2350</v>
      </c>
      <c r="M634" s="756"/>
      <c r="N634" s="754" t="s">
        <v>2350</v>
      </c>
      <c r="O634" s="756"/>
      <c r="P634" s="754" t="s">
        <v>2350</v>
      </c>
      <c r="Q634" s="756"/>
      <c r="R634" s="754" t="s">
        <v>2350</v>
      </c>
      <c r="S634" s="756"/>
      <c r="T634" s="757" t="s">
        <v>2355</v>
      </c>
      <c r="U634" s="758"/>
      <c r="V634" s="759" t="s">
        <v>2356</v>
      </c>
      <c r="W634" s="760"/>
      <c r="X634" s="759" t="s">
        <v>2357</v>
      </c>
      <c r="Y634" s="760"/>
      <c r="Z634" s="759" t="s">
        <v>2358</v>
      </c>
      <c r="AA634" s="760"/>
      <c r="AB634" s="751" t="s">
        <v>2359</v>
      </c>
      <c r="AC634" s="753"/>
      <c r="AD634" s="757" t="s">
        <v>2360</v>
      </c>
      <c r="AE634" s="758"/>
      <c r="AF634" s="757" t="s">
        <v>2361</v>
      </c>
      <c r="AG634" s="758"/>
      <c r="AH634" s="757" t="s">
        <v>2362</v>
      </c>
      <c r="AI634" s="758"/>
      <c r="AJ634" s="757" t="s">
        <v>2363</v>
      </c>
      <c r="AK634" s="758"/>
      <c r="AL634" s="757" t="s">
        <v>2364</v>
      </c>
      <c r="AM634" s="758"/>
      <c r="AN634" s="757" t="s">
        <v>2365</v>
      </c>
      <c r="AO634" s="761"/>
      <c r="AP634" s="754" t="s">
        <v>2366</v>
      </c>
      <c r="AQ634" s="753"/>
      <c r="AR634" s="751" t="s">
        <v>2367</v>
      </c>
      <c r="AS634" s="753"/>
      <c r="AT634" s="751" t="s">
        <v>2368</v>
      </c>
      <c r="AU634" s="755"/>
      <c r="AV634" s="449" t="s">
        <v>2369</v>
      </c>
    </row>
    <row r="635" spans="2:48" ht="52.2" hidden="1" customHeight="1" thickBot="1" x14ac:dyDescent="0.25">
      <c r="B635" s="439"/>
      <c r="C635" s="220"/>
      <c r="D635" s="220"/>
      <c r="E635" s="220"/>
      <c r="F635" s="220"/>
      <c r="G635" s="220"/>
      <c r="H635" s="232"/>
      <c r="I635" s="440"/>
      <c r="J635" s="397" t="s">
        <v>66</v>
      </c>
      <c r="K635" s="398" t="s">
        <v>2370</v>
      </c>
      <c r="L635" s="397" t="s">
        <v>66</v>
      </c>
      <c r="M635" s="398" t="s">
        <v>2370</v>
      </c>
      <c r="N635" s="397" t="s">
        <v>66</v>
      </c>
      <c r="O635" s="398" t="s">
        <v>2370</v>
      </c>
      <c r="P635" s="397" t="s">
        <v>66</v>
      </c>
      <c r="Q635" s="398" t="s">
        <v>2370</v>
      </c>
      <c r="R635" s="397" t="s">
        <v>66</v>
      </c>
      <c r="S635" s="398" t="s">
        <v>2370</v>
      </c>
      <c r="T635" s="397" t="s">
        <v>66</v>
      </c>
      <c r="U635" s="398" t="s">
        <v>2370</v>
      </c>
      <c r="V635" s="582" t="s">
        <v>66</v>
      </c>
      <c r="W635" s="583" t="s">
        <v>2370</v>
      </c>
      <c r="X635" s="582" t="s">
        <v>66</v>
      </c>
      <c r="Y635" s="583" t="s">
        <v>2370</v>
      </c>
      <c r="Z635" s="582" t="s">
        <v>66</v>
      </c>
      <c r="AA635" s="583" t="s">
        <v>2370</v>
      </c>
      <c r="AB635" s="397" t="s">
        <v>66</v>
      </c>
      <c r="AC635" s="398" t="s">
        <v>2370</v>
      </c>
      <c r="AD635" s="397" t="s">
        <v>66</v>
      </c>
      <c r="AE635" s="398" t="s">
        <v>2370</v>
      </c>
      <c r="AF635" s="397" t="s">
        <v>66</v>
      </c>
      <c r="AG635" s="398" t="s">
        <v>2370</v>
      </c>
      <c r="AH635" s="397" t="s">
        <v>66</v>
      </c>
      <c r="AI635" s="398" t="s">
        <v>2370</v>
      </c>
      <c r="AJ635" s="397" t="s">
        <v>66</v>
      </c>
      <c r="AK635" s="398" t="s">
        <v>2370</v>
      </c>
      <c r="AL635" s="397" t="s">
        <v>66</v>
      </c>
      <c r="AM635" s="398" t="s">
        <v>2370</v>
      </c>
      <c r="AN635" s="397" t="s">
        <v>66</v>
      </c>
      <c r="AO635" s="398" t="s">
        <v>2370</v>
      </c>
      <c r="AP635" s="397" t="s">
        <v>66</v>
      </c>
      <c r="AQ635" s="398" t="s">
        <v>2370</v>
      </c>
      <c r="AR635" s="397" t="s">
        <v>66</v>
      </c>
      <c r="AS635" s="398" t="s">
        <v>2370</v>
      </c>
      <c r="AT635" s="397" t="s">
        <v>66</v>
      </c>
      <c r="AU635" s="398" t="s">
        <v>2370</v>
      </c>
      <c r="AV635" s="482" t="s">
        <v>66</v>
      </c>
    </row>
    <row r="636" spans="2:48" ht="52.2" hidden="1" customHeight="1" thickBot="1" x14ac:dyDescent="0.35">
      <c r="B636" s="422"/>
      <c r="C636" s="243" t="s">
        <v>26</v>
      </c>
      <c r="D636" s="247" t="s">
        <v>1080</v>
      </c>
      <c r="E636" s="247" t="s">
        <v>1081</v>
      </c>
      <c r="F636" s="42"/>
      <c r="G636" s="42"/>
      <c r="H636" s="245"/>
      <c r="I636" s="424">
        <f>BH1289</f>
        <v>12081.29</v>
      </c>
      <c r="J636" s="401"/>
      <c r="K636" s="402">
        <f>K637+K641+K645</f>
        <v>0</v>
      </c>
      <c r="L636" s="401"/>
      <c r="M636" s="402">
        <f>M637+M641+M645</f>
        <v>0</v>
      </c>
      <c r="N636" s="401"/>
      <c r="O636" s="402">
        <f>O637+O641+O645</f>
        <v>0</v>
      </c>
      <c r="P636" s="401"/>
      <c r="Q636" s="402">
        <f>Q637+Q641+Q645</f>
        <v>0</v>
      </c>
      <c r="R636" s="401"/>
      <c r="S636" s="402">
        <f>S637+S641+S645</f>
        <v>0</v>
      </c>
      <c r="T636" s="401"/>
      <c r="U636" s="402">
        <f>U637+U641+U645</f>
        <v>0</v>
      </c>
      <c r="V636" s="566"/>
      <c r="W636" s="567">
        <f>W637+W641+W645</f>
        <v>0</v>
      </c>
      <c r="X636" s="566"/>
      <c r="Y636" s="567">
        <f>Y637+Y641+Y645</f>
        <v>0</v>
      </c>
      <c r="Z636" s="566"/>
      <c r="AA636" s="567">
        <f>AA637+AA641+AA645</f>
        <v>0</v>
      </c>
      <c r="AB636" s="401"/>
      <c r="AC636" s="402">
        <f>AC637+AC641+AC645</f>
        <v>0</v>
      </c>
      <c r="AD636" s="401"/>
      <c r="AE636" s="402">
        <f>AE637+AE641+AE645</f>
        <v>0</v>
      </c>
      <c r="AF636" s="401"/>
      <c r="AG636" s="402">
        <f>AG637+AG641+AG645</f>
        <v>0</v>
      </c>
      <c r="AH636" s="401"/>
      <c r="AI636" s="402">
        <f>AI637+AI641+AI645</f>
        <v>0</v>
      </c>
      <c r="AJ636" s="401"/>
      <c r="AK636" s="402">
        <f>AK637+AK641+AK645</f>
        <v>0</v>
      </c>
      <c r="AL636" s="401"/>
      <c r="AM636" s="402">
        <f>AM637+AM641+AM645</f>
        <v>0</v>
      </c>
      <c r="AN636" s="401"/>
      <c r="AO636" s="402">
        <f>AO637+AO641+AO645</f>
        <v>0</v>
      </c>
      <c r="AP636" s="401"/>
      <c r="AQ636" s="402">
        <f>AQ637+AQ641+AQ645</f>
        <v>0</v>
      </c>
      <c r="AR636" s="401"/>
      <c r="AS636" s="402">
        <f>AS637+AS641+AS645</f>
        <v>0</v>
      </c>
      <c r="AT636" s="401"/>
      <c r="AU636" s="402">
        <f>AU637+AU641+AU645</f>
        <v>12081.288</v>
      </c>
      <c r="AV636" s="475">
        <f>AU636/I636</f>
        <v>0.99999983445476437</v>
      </c>
    </row>
    <row r="637" spans="2:48" ht="52.2" hidden="1" customHeight="1" x14ac:dyDescent="0.2">
      <c r="B637" s="425" t="s">
        <v>1082</v>
      </c>
      <c r="C637" s="192" t="s">
        <v>80</v>
      </c>
      <c r="D637" s="193" t="s">
        <v>1083</v>
      </c>
      <c r="E637" s="194" t="s">
        <v>1084</v>
      </c>
      <c r="F637" s="195" t="s">
        <v>133</v>
      </c>
      <c r="G637" s="196">
        <v>34.42</v>
      </c>
      <c r="H637" s="197">
        <v>146.4</v>
      </c>
      <c r="I637" s="426">
        <f>ROUND(H637*G637,2)</f>
        <v>5039.09</v>
      </c>
      <c r="J637" s="409"/>
      <c r="K637" s="410">
        <f>ROUND(J637*$H637,2)</f>
        <v>0</v>
      </c>
      <c r="L637" s="409"/>
      <c r="M637" s="410">
        <f>ROUND(L637*$H637,2)</f>
        <v>0</v>
      </c>
      <c r="N637" s="409"/>
      <c r="O637" s="410">
        <f>ROUND(N637*$H637,2)</f>
        <v>0</v>
      </c>
      <c r="P637" s="409"/>
      <c r="Q637" s="410">
        <f>ROUND(P637*$H637,2)</f>
        <v>0</v>
      </c>
      <c r="R637" s="409"/>
      <c r="S637" s="410">
        <f>ROUND(R637*$H637,2)</f>
        <v>0</v>
      </c>
      <c r="T637" s="409"/>
      <c r="U637" s="410">
        <f>ROUND(T637*$H637,2)</f>
        <v>0</v>
      </c>
      <c r="V637" s="574"/>
      <c r="W637" s="575">
        <f>ROUND(V637*$H637,2)</f>
        <v>0</v>
      </c>
      <c r="X637" s="574"/>
      <c r="Y637" s="575">
        <f>ROUND(X637*$H637,2)</f>
        <v>0</v>
      </c>
      <c r="Z637" s="574"/>
      <c r="AA637" s="575">
        <f>ROUND(Z637*$H637,2)</f>
        <v>0</v>
      </c>
      <c r="AB637" s="409"/>
      <c r="AC637" s="410">
        <f>ROUND(AB637*$H637,2)</f>
        <v>0</v>
      </c>
      <c r="AD637" s="409"/>
      <c r="AE637" s="410">
        <f>ROUND(AD637*$H637,2)</f>
        <v>0</v>
      </c>
      <c r="AF637" s="409"/>
      <c r="AG637" s="410">
        <f>ROUND(AF637*$H637,2)</f>
        <v>0</v>
      </c>
      <c r="AH637" s="409"/>
      <c r="AI637" s="410">
        <f>ROUND(AH637*$H637,2)</f>
        <v>0</v>
      </c>
      <c r="AJ637" s="409"/>
      <c r="AK637" s="410">
        <f>ROUND(AJ637*$H637,2)</f>
        <v>0</v>
      </c>
      <c r="AL637" s="409"/>
      <c r="AM637" s="410">
        <f>ROUND(AL637*$H637,2)</f>
        <v>0</v>
      </c>
      <c r="AN637" s="409"/>
      <c r="AO637" s="410">
        <f>ROUND(AN637*$H637,2)</f>
        <v>0</v>
      </c>
      <c r="AP637" s="409"/>
      <c r="AQ637" s="410">
        <f>ROUND(AP637*$H637,2)</f>
        <v>0</v>
      </c>
      <c r="AR637" s="409">
        <f>SUM(J637,L637,N637,P637,R637,T637,V637,X637,Z637,AB637,AD637,AF637,AH637,AJ637,AL637,AN637,AP637)</f>
        <v>0</v>
      </c>
      <c r="AS637" s="410">
        <f>AR637*$H637</f>
        <v>0</v>
      </c>
      <c r="AT637" s="409">
        <f>$G637-AR637</f>
        <v>34.42</v>
      </c>
      <c r="AU637" s="410">
        <f>AT637*$H637</f>
        <v>5039.0880000000006</v>
      </c>
      <c r="AV637" s="478">
        <f>AU637/I637</f>
        <v>0.99999960310294134</v>
      </c>
    </row>
    <row r="638" spans="2:48" ht="52.2" hidden="1" customHeight="1" x14ac:dyDescent="0.2">
      <c r="B638" s="427"/>
      <c r="C638" s="250" t="s">
        <v>86</v>
      </c>
      <c r="D638" s="23"/>
      <c r="E638" s="251" t="s">
        <v>1086</v>
      </c>
      <c r="F638" s="23"/>
      <c r="G638" s="23"/>
      <c r="H638" s="230"/>
      <c r="I638" s="420"/>
      <c r="J638" s="405"/>
      <c r="K638" s="406"/>
      <c r="L638" s="405"/>
      <c r="M638" s="406"/>
      <c r="N638" s="405"/>
      <c r="O638" s="406"/>
      <c r="P638" s="405"/>
      <c r="Q638" s="406"/>
      <c r="R638" s="405"/>
      <c r="S638" s="406"/>
      <c r="T638" s="405"/>
      <c r="U638" s="406"/>
      <c r="V638" s="570"/>
      <c r="W638" s="571"/>
      <c r="X638" s="570"/>
      <c r="Y638" s="571"/>
      <c r="Z638" s="570"/>
      <c r="AA638" s="571"/>
      <c r="AB638" s="405"/>
      <c r="AC638" s="406"/>
      <c r="AD638" s="405"/>
      <c r="AE638" s="406"/>
      <c r="AF638" s="405"/>
      <c r="AG638" s="406"/>
      <c r="AH638" s="405"/>
      <c r="AI638" s="406"/>
      <c r="AJ638" s="405"/>
      <c r="AK638" s="406"/>
      <c r="AL638" s="405"/>
      <c r="AM638" s="406"/>
      <c r="AN638" s="405"/>
      <c r="AO638" s="406"/>
      <c r="AP638" s="405"/>
      <c r="AQ638" s="406"/>
      <c r="AR638" s="405"/>
      <c r="AS638" s="406"/>
      <c r="AT638" s="405"/>
      <c r="AU638" s="406"/>
      <c r="AV638" s="476"/>
    </row>
    <row r="639" spans="2:48" ht="52.2" hidden="1" customHeight="1" x14ac:dyDescent="0.2">
      <c r="B639" s="430"/>
      <c r="C639" s="250" t="s">
        <v>88</v>
      </c>
      <c r="D639" s="259" t="s">
        <v>5</v>
      </c>
      <c r="E639" s="260" t="s">
        <v>1034</v>
      </c>
      <c r="F639" s="67"/>
      <c r="G639" s="259" t="s">
        <v>5</v>
      </c>
      <c r="H639" s="261"/>
      <c r="I639" s="431"/>
      <c r="J639" s="411"/>
      <c r="K639" s="412"/>
      <c r="L639" s="411"/>
      <c r="M639" s="412"/>
      <c r="N639" s="411"/>
      <c r="O639" s="412"/>
      <c r="P639" s="411"/>
      <c r="Q639" s="412"/>
      <c r="R639" s="411"/>
      <c r="S639" s="412"/>
      <c r="T639" s="411"/>
      <c r="U639" s="412"/>
      <c r="V639" s="576"/>
      <c r="W639" s="577"/>
      <c r="X639" s="576"/>
      <c r="Y639" s="577"/>
      <c r="Z639" s="576"/>
      <c r="AA639" s="577"/>
      <c r="AB639" s="411"/>
      <c r="AC639" s="412"/>
      <c r="AD639" s="411"/>
      <c r="AE639" s="412"/>
      <c r="AF639" s="411"/>
      <c r="AG639" s="412"/>
      <c r="AH639" s="411"/>
      <c r="AI639" s="412"/>
      <c r="AJ639" s="411"/>
      <c r="AK639" s="412"/>
      <c r="AL639" s="411"/>
      <c r="AM639" s="412"/>
      <c r="AN639" s="411"/>
      <c r="AO639" s="412"/>
      <c r="AP639" s="411"/>
      <c r="AQ639" s="412"/>
      <c r="AR639" s="411"/>
      <c r="AS639" s="412"/>
      <c r="AT639" s="411"/>
      <c r="AU639" s="412"/>
      <c r="AV639" s="479"/>
    </row>
    <row r="640" spans="2:48" ht="52.2" hidden="1" customHeight="1" x14ac:dyDescent="0.2">
      <c r="B640" s="428"/>
      <c r="C640" s="250" t="s">
        <v>88</v>
      </c>
      <c r="D640" s="253" t="s">
        <v>5</v>
      </c>
      <c r="E640" s="254" t="s">
        <v>1087</v>
      </c>
      <c r="F640" s="63"/>
      <c r="G640" s="255">
        <v>34.42</v>
      </c>
      <c r="H640" s="256"/>
      <c r="I640" s="429"/>
      <c r="J640" s="407"/>
      <c r="K640" s="408"/>
      <c r="L640" s="407"/>
      <c r="M640" s="408"/>
      <c r="N640" s="407"/>
      <c r="O640" s="408"/>
      <c r="P640" s="407"/>
      <c r="Q640" s="408"/>
      <c r="R640" s="407"/>
      <c r="S640" s="408"/>
      <c r="T640" s="407"/>
      <c r="U640" s="408"/>
      <c r="V640" s="572"/>
      <c r="W640" s="573"/>
      <c r="X640" s="572"/>
      <c r="Y640" s="573"/>
      <c r="Z640" s="572"/>
      <c r="AA640" s="573"/>
      <c r="AB640" s="407"/>
      <c r="AC640" s="408"/>
      <c r="AD640" s="407"/>
      <c r="AE640" s="408"/>
      <c r="AF640" s="407"/>
      <c r="AG640" s="408"/>
      <c r="AH640" s="407"/>
      <c r="AI640" s="408"/>
      <c r="AJ640" s="407"/>
      <c r="AK640" s="408"/>
      <c r="AL640" s="407"/>
      <c r="AM640" s="408"/>
      <c r="AN640" s="407"/>
      <c r="AO640" s="408"/>
      <c r="AP640" s="407"/>
      <c r="AQ640" s="408"/>
      <c r="AR640" s="407"/>
      <c r="AS640" s="408"/>
      <c r="AT640" s="407"/>
      <c r="AU640" s="408"/>
      <c r="AV640" s="477"/>
    </row>
    <row r="641" spans="2:80" ht="52.2" hidden="1" customHeight="1" x14ac:dyDescent="0.2">
      <c r="B641" s="425" t="s">
        <v>1088</v>
      </c>
      <c r="C641" s="192" t="s">
        <v>80</v>
      </c>
      <c r="D641" s="193" t="s">
        <v>1089</v>
      </c>
      <c r="E641" s="194" t="s">
        <v>1090</v>
      </c>
      <c r="F641" s="195" t="s">
        <v>133</v>
      </c>
      <c r="G641" s="196">
        <v>44</v>
      </c>
      <c r="H641" s="197">
        <v>84</v>
      </c>
      <c r="I641" s="426">
        <f>ROUND(H641*G641,2)</f>
        <v>3696</v>
      </c>
      <c r="J641" s="409"/>
      <c r="K641" s="410">
        <f>ROUND(J641*$H641,2)</f>
        <v>0</v>
      </c>
      <c r="L641" s="409"/>
      <c r="M641" s="410">
        <f>ROUND(L641*$H641,2)</f>
        <v>0</v>
      </c>
      <c r="N641" s="409"/>
      <c r="O641" s="410">
        <f>ROUND(N641*$H641,2)</f>
        <v>0</v>
      </c>
      <c r="P641" s="409"/>
      <c r="Q641" s="410">
        <f>ROUND(P641*$H641,2)</f>
        <v>0</v>
      </c>
      <c r="R641" s="409"/>
      <c r="S641" s="410">
        <f>ROUND(R641*$H641,2)</f>
        <v>0</v>
      </c>
      <c r="T641" s="409"/>
      <c r="U641" s="410">
        <f>ROUND(T641*$H641,2)</f>
        <v>0</v>
      </c>
      <c r="V641" s="574"/>
      <c r="W641" s="575">
        <f>ROUND(V641*$H641,2)</f>
        <v>0</v>
      </c>
      <c r="X641" s="574"/>
      <c r="Y641" s="575">
        <f>ROUND(X641*$H641,2)</f>
        <v>0</v>
      </c>
      <c r="Z641" s="574"/>
      <c r="AA641" s="575">
        <f>ROUND(Z641*$H641,2)</f>
        <v>0</v>
      </c>
      <c r="AB641" s="409"/>
      <c r="AC641" s="410">
        <f>ROUND(AB641*$H641,2)</f>
        <v>0</v>
      </c>
      <c r="AD641" s="409"/>
      <c r="AE641" s="410">
        <f>ROUND(AD641*$H641,2)</f>
        <v>0</v>
      </c>
      <c r="AF641" s="409"/>
      <c r="AG641" s="410">
        <f>ROUND(AF641*$H641,2)</f>
        <v>0</v>
      </c>
      <c r="AH641" s="409"/>
      <c r="AI641" s="410">
        <f>ROUND(AH641*$H641,2)</f>
        <v>0</v>
      </c>
      <c r="AJ641" s="409"/>
      <c r="AK641" s="410">
        <f>ROUND(AJ641*$H641,2)</f>
        <v>0</v>
      </c>
      <c r="AL641" s="409"/>
      <c r="AM641" s="410">
        <f>ROUND(AL641*$H641,2)</f>
        <v>0</v>
      </c>
      <c r="AN641" s="409"/>
      <c r="AO641" s="410">
        <f>ROUND(AN641*$H641,2)</f>
        <v>0</v>
      </c>
      <c r="AP641" s="409"/>
      <c r="AQ641" s="410">
        <f>ROUND(AP641*$H641,2)</f>
        <v>0</v>
      </c>
      <c r="AR641" s="409">
        <f>SUM(J641,L641,N641,P641,R641,T641,V641,X641,Z641,AB641,AD641,AF641,AH641,AJ641,AL641,AN641,AP641)</f>
        <v>0</v>
      </c>
      <c r="AS641" s="410">
        <f>AR641*$H641</f>
        <v>0</v>
      </c>
      <c r="AT641" s="409">
        <f>$G641-AR641</f>
        <v>44</v>
      </c>
      <c r="AU641" s="410">
        <f>AT641*$H641</f>
        <v>3696</v>
      </c>
      <c r="AV641" s="478">
        <f>AU641/I641</f>
        <v>1</v>
      </c>
    </row>
    <row r="642" spans="2:80" ht="52.2" hidden="1" customHeight="1" x14ac:dyDescent="0.2">
      <c r="B642" s="427"/>
      <c r="C642" s="250" t="s">
        <v>86</v>
      </c>
      <c r="D642" s="23"/>
      <c r="E642" s="251" t="s">
        <v>1092</v>
      </c>
      <c r="F642" s="23"/>
      <c r="G642" s="23"/>
      <c r="H642" s="230"/>
      <c r="I642" s="420"/>
      <c r="J642" s="405"/>
      <c r="K642" s="406"/>
      <c r="L642" s="405"/>
      <c r="M642" s="406"/>
      <c r="N642" s="405"/>
      <c r="O642" s="406"/>
      <c r="P642" s="405"/>
      <c r="Q642" s="406"/>
      <c r="R642" s="405"/>
      <c r="S642" s="406"/>
      <c r="T642" s="405"/>
      <c r="U642" s="406"/>
      <c r="V642" s="570"/>
      <c r="W642" s="571"/>
      <c r="X642" s="570"/>
      <c r="Y642" s="571"/>
      <c r="Z642" s="570"/>
      <c r="AA642" s="571"/>
      <c r="AB642" s="405"/>
      <c r="AC642" s="406"/>
      <c r="AD642" s="405"/>
      <c r="AE642" s="406"/>
      <c r="AF642" s="405"/>
      <c r="AG642" s="406"/>
      <c r="AH642" s="405"/>
      <c r="AI642" s="406"/>
      <c r="AJ642" s="405"/>
      <c r="AK642" s="406"/>
      <c r="AL642" s="405"/>
      <c r="AM642" s="406"/>
      <c r="AN642" s="405"/>
      <c r="AO642" s="406"/>
      <c r="AP642" s="405"/>
      <c r="AQ642" s="406"/>
      <c r="AR642" s="405"/>
      <c r="AS642" s="406"/>
      <c r="AT642" s="405"/>
      <c r="AU642" s="406"/>
      <c r="AV642" s="476"/>
    </row>
    <row r="643" spans="2:80" ht="52.2" hidden="1" customHeight="1" x14ac:dyDescent="0.2">
      <c r="B643" s="430"/>
      <c r="C643" s="250" t="s">
        <v>88</v>
      </c>
      <c r="D643" s="259" t="s">
        <v>5</v>
      </c>
      <c r="E643" s="260" t="s">
        <v>1093</v>
      </c>
      <c r="F643" s="67"/>
      <c r="G643" s="259" t="s">
        <v>5</v>
      </c>
      <c r="H643" s="261"/>
      <c r="I643" s="431"/>
      <c r="J643" s="411"/>
      <c r="K643" s="412"/>
      <c r="L643" s="411"/>
      <c r="M643" s="412"/>
      <c r="N643" s="411"/>
      <c r="O643" s="412"/>
      <c r="P643" s="411"/>
      <c r="Q643" s="412"/>
      <c r="R643" s="411"/>
      <c r="S643" s="412"/>
      <c r="T643" s="411"/>
      <c r="U643" s="412"/>
      <c r="V643" s="576"/>
      <c r="W643" s="577"/>
      <c r="X643" s="576"/>
      <c r="Y643" s="577"/>
      <c r="Z643" s="576"/>
      <c r="AA643" s="577"/>
      <c r="AB643" s="411"/>
      <c r="AC643" s="412"/>
      <c r="AD643" s="411"/>
      <c r="AE643" s="412"/>
      <c r="AF643" s="411"/>
      <c r="AG643" s="412"/>
      <c r="AH643" s="411"/>
      <c r="AI643" s="412"/>
      <c r="AJ643" s="411"/>
      <c r="AK643" s="412"/>
      <c r="AL643" s="411"/>
      <c r="AM643" s="412"/>
      <c r="AN643" s="411"/>
      <c r="AO643" s="412"/>
      <c r="AP643" s="411"/>
      <c r="AQ643" s="412"/>
      <c r="AR643" s="411"/>
      <c r="AS643" s="412"/>
      <c r="AT643" s="411"/>
      <c r="AU643" s="412"/>
      <c r="AV643" s="479"/>
    </row>
    <row r="644" spans="2:80" ht="52.2" hidden="1" customHeight="1" x14ac:dyDescent="0.2">
      <c r="B644" s="428"/>
      <c r="C644" s="250" t="s">
        <v>88</v>
      </c>
      <c r="D644" s="253" t="s">
        <v>5</v>
      </c>
      <c r="E644" s="254" t="s">
        <v>1094</v>
      </c>
      <c r="F644" s="63"/>
      <c r="G644" s="255">
        <v>44</v>
      </c>
      <c r="H644" s="256"/>
      <c r="I644" s="429"/>
      <c r="J644" s="407"/>
      <c r="K644" s="408"/>
      <c r="L644" s="407"/>
      <c r="M644" s="408"/>
      <c r="N644" s="407"/>
      <c r="O644" s="408"/>
      <c r="P644" s="407"/>
      <c r="Q644" s="408"/>
      <c r="R644" s="407"/>
      <c r="S644" s="408"/>
      <c r="T644" s="407"/>
      <c r="U644" s="408"/>
      <c r="V644" s="572"/>
      <c r="W644" s="573"/>
      <c r="X644" s="572"/>
      <c r="Y644" s="573"/>
      <c r="Z644" s="572"/>
      <c r="AA644" s="573"/>
      <c r="AB644" s="407"/>
      <c r="AC644" s="408"/>
      <c r="AD644" s="407"/>
      <c r="AE644" s="408"/>
      <c r="AF644" s="407"/>
      <c r="AG644" s="408"/>
      <c r="AH644" s="407"/>
      <c r="AI644" s="408"/>
      <c r="AJ644" s="407"/>
      <c r="AK644" s="408"/>
      <c r="AL644" s="407"/>
      <c r="AM644" s="408"/>
      <c r="AN644" s="407"/>
      <c r="AO644" s="408"/>
      <c r="AP644" s="407"/>
      <c r="AQ644" s="408"/>
      <c r="AR644" s="407"/>
      <c r="AS644" s="408"/>
      <c r="AT644" s="407"/>
      <c r="AU644" s="408"/>
      <c r="AV644" s="477"/>
    </row>
    <row r="645" spans="2:80" ht="52.2" hidden="1" customHeight="1" x14ac:dyDescent="0.2">
      <c r="B645" s="425" t="s">
        <v>1095</v>
      </c>
      <c r="C645" s="192" t="s">
        <v>80</v>
      </c>
      <c r="D645" s="193" t="s">
        <v>1096</v>
      </c>
      <c r="E645" s="194" t="s">
        <v>1097</v>
      </c>
      <c r="F645" s="195" t="s">
        <v>133</v>
      </c>
      <c r="G645" s="196">
        <v>22</v>
      </c>
      <c r="H645" s="197">
        <v>152.1</v>
      </c>
      <c r="I645" s="426">
        <f>ROUND(H645*G645,2)</f>
        <v>3346.2</v>
      </c>
      <c r="J645" s="409"/>
      <c r="K645" s="410">
        <f>ROUND(J645*$H645,2)</f>
        <v>0</v>
      </c>
      <c r="L645" s="409"/>
      <c r="M645" s="410">
        <f>ROUND(L645*$H645,2)</f>
        <v>0</v>
      </c>
      <c r="N645" s="409"/>
      <c r="O645" s="410">
        <f>ROUND(N645*$H645,2)</f>
        <v>0</v>
      </c>
      <c r="P645" s="409"/>
      <c r="Q645" s="410">
        <f>ROUND(P645*$H645,2)</f>
        <v>0</v>
      </c>
      <c r="R645" s="409"/>
      <c r="S645" s="410">
        <f>ROUND(R645*$H645,2)</f>
        <v>0</v>
      </c>
      <c r="T645" s="409"/>
      <c r="U645" s="410">
        <f>ROUND(T645*$H645,2)</f>
        <v>0</v>
      </c>
      <c r="V645" s="574"/>
      <c r="W645" s="575">
        <f>ROUND(V645*$H645,2)</f>
        <v>0</v>
      </c>
      <c r="X645" s="574"/>
      <c r="Y645" s="575">
        <f>ROUND(X645*$H645,2)</f>
        <v>0</v>
      </c>
      <c r="Z645" s="574"/>
      <c r="AA645" s="575">
        <f>ROUND(Z645*$H645,2)</f>
        <v>0</v>
      </c>
      <c r="AB645" s="409"/>
      <c r="AC645" s="410">
        <f>ROUND(AB645*$H645,2)</f>
        <v>0</v>
      </c>
      <c r="AD645" s="409"/>
      <c r="AE645" s="410">
        <f>ROUND(AD645*$H645,2)</f>
        <v>0</v>
      </c>
      <c r="AF645" s="409"/>
      <c r="AG645" s="410">
        <f>ROUND(AF645*$H645,2)</f>
        <v>0</v>
      </c>
      <c r="AH645" s="409"/>
      <c r="AI645" s="410">
        <f>ROUND(AH645*$H645,2)</f>
        <v>0</v>
      </c>
      <c r="AJ645" s="409"/>
      <c r="AK645" s="410">
        <f>ROUND(AJ645*$H645,2)</f>
        <v>0</v>
      </c>
      <c r="AL645" s="409"/>
      <c r="AM645" s="410">
        <f>ROUND(AL645*$H645,2)</f>
        <v>0</v>
      </c>
      <c r="AN645" s="409"/>
      <c r="AO645" s="410">
        <f>ROUND(AN645*$H645,2)</f>
        <v>0</v>
      </c>
      <c r="AP645" s="409"/>
      <c r="AQ645" s="410">
        <f>ROUND(AP645*$H645,2)</f>
        <v>0</v>
      </c>
      <c r="AR645" s="409">
        <f>SUM(J645,L645,N645,P645,R645,T645,V645,X645,Z645,AB645,AD645,AF645,AH645,AJ645,AL645,AN645,AP645)</f>
        <v>0</v>
      </c>
      <c r="AS645" s="410">
        <f>AR645*$H645</f>
        <v>0</v>
      </c>
      <c r="AT645" s="409">
        <f>$G645-AR645</f>
        <v>22</v>
      </c>
      <c r="AU645" s="410">
        <f>AT645*$H645</f>
        <v>3346.2</v>
      </c>
      <c r="AV645" s="478">
        <f>AU645/I645</f>
        <v>1</v>
      </c>
    </row>
    <row r="646" spans="2:80" ht="52.2" hidden="1" customHeight="1" x14ac:dyDescent="0.2">
      <c r="B646" s="430"/>
      <c r="C646" s="250" t="s">
        <v>88</v>
      </c>
      <c r="D646" s="259" t="s">
        <v>5</v>
      </c>
      <c r="E646" s="260" t="s">
        <v>1099</v>
      </c>
      <c r="F646" s="67"/>
      <c r="G646" s="259" t="s">
        <v>5</v>
      </c>
      <c r="H646" s="261"/>
      <c r="I646" s="431"/>
      <c r="J646" s="411"/>
      <c r="K646" s="412"/>
      <c r="L646" s="411"/>
      <c r="M646" s="412"/>
      <c r="N646" s="411"/>
      <c r="O646" s="412"/>
      <c r="P646" s="411"/>
      <c r="Q646" s="412"/>
      <c r="R646" s="411"/>
      <c r="S646" s="412"/>
      <c r="T646" s="411"/>
      <c r="U646" s="412"/>
      <c r="V646" s="576"/>
      <c r="W646" s="577"/>
      <c r="X646" s="576"/>
      <c r="Y646" s="577"/>
      <c r="Z646" s="576"/>
      <c r="AA646" s="577"/>
      <c r="AB646" s="411"/>
      <c r="AC646" s="412"/>
      <c r="AD646" s="411"/>
      <c r="AE646" s="412"/>
      <c r="AF646" s="411"/>
      <c r="AG646" s="412"/>
      <c r="AH646" s="411"/>
      <c r="AI646" s="412"/>
      <c r="AJ646" s="411"/>
      <c r="AK646" s="412"/>
      <c r="AL646" s="411"/>
      <c r="AM646" s="412"/>
      <c r="AN646" s="411"/>
      <c r="AO646" s="412"/>
      <c r="AP646" s="411"/>
      <c r="AQ646" s="412"/>
      <c r="AR646" s="411"/>
      <c r="AS646" s="412"/>
      <c r="AT646" s="411"/>
      <c r="AU646" s="412"/>
      <c r="AV646" s="479"/>
    </row>
    <row r="647" spans="2:80" ht="52.2" hidden="1" customHeight="1" x14ac:dyDescent="0.2">
      <c r="B647" s="430"/>
      <c r="C647" s="250" t="s">
        <v>88</v>
      </c>
      <c r="D647" s="259" t="s">
        <v>5</v>
      </c>
      <c r="E647" s="260" t="s">
        <v>822</v>
      </c>
      <c r="F647" s="67"/>
      <c r="G647" s="259" t="s">
        <v>5</v>
      </c>
      <c r="H647" s="261"/>
      <c r="I647" s="431"/>
      <c r="J647" s="411"/>
      <c r="K647" s="412"/>
      <c r="L647" s="411"/>
      <c r="M647" s="412"/>
      <c r="N647" s="411"/>
      <c r="O647" s="412"/>
      <c r="P647" s="411"/>
      <c r="Q647" s="412"/>
      <c r="R647" s="411"/>
      <c r="S647" s="412"/>
      <c r="T647" s="411"/>
      <c r="U647" s="412"/>
      <c r="V647" s="576"/>
      <c r="W647" s="577"/>
      <c r="X647" s="576"/>
      <c r="Y647" s="577"/>
      <c r="Z647" s="576"/>
      <c r="AA647" s="577"/>
      <c r="AB647" s="411"/>
      <c r="AC647" s="412"/>
      <c r="AD647" s="411"/>
      <c r="AE647" s="412"/>
      <c r="AF647" s="411"/>
      <c r="AG647" s="412"/>
      <c r="AH647" s="411"/>
      <c r="AI647" s="412"/>
      <c r="AJ647" s="411"/>
      <c r="AK647" s="412"/>
      <c r="AL647" s="411"/>
      <c r="AM647" s="412"/>
      <c r="AN647" s="411"/>
      <c r="AO647" s="412"/>
      <c r="AP647" s="411"/>
      <c r="AQ647" s="412"/>
      <c r="AR647" s="411"/>
      <c r="AS647" s="412"/>
      <c r="AT647" s="411"/>
      <c r="AU647" s="412"/>
      <c r="AV647" s="479"/>
    </row>
    <row r="648" spans="2:80" ht="52.2" hidden="1" customHeight="1" thickBot="1" x14ac:dyDescent="0.25">
      <c r="B648" s="428"/>
      <c r="C648" s="250" t="s">
        <v>88</v>
      </c>
      <c r="D648" s="253" t="s">
        <v>5</v>
      </c>
      <c r="E648" s="254" t="s">
        <v>225</v>
      </c>
      <c r="F648" s="63"/>
      <c r="G648" s="255">
        <v>22</v>
      </c>
      <c r="H648" s="256"/>
      <c r="I648" s="429"/>
      <c r="J648" s="407"/>
      <c r="K648" s="408"/>
      <c r="L648" s="407"/>
      <c r="M648" s="408"/>
      <c r="N648" s="407"/>
      <c r="O648" s="408"/>
      <c r="P648" s="407"/>
      <c r="Q648" s="408"/>
      <c r="R648" s="407"/>
      <c r="S648" s="408"/>
      <c r="T648" s="407"/>
      <c r="U648" s="408"/>
      <c r="V648" s="572"/>
      <c r="W648" s="573"/>
      <c r="X648" s="572"/>
      <c r="Y648" s="573"/>
      <c r="Z648" s="572"/>
      <c r="AA648" s="573"/>
      <c r="AB648" s="407"/>
      <c r="AC648" s="408"/>
      <c r="AD648" s="407"/>
      <c r="AE648" s="408"/>
      <c r="AF648" s="407"/>
      <c r="AG648" s="408"/>
      <c r="AH648" s="407"/>
      <c r="AI648" s="408"/>
      <c r="AJ648" s="407"/>
      <c r="AK648" s="408"/>
      <c r="AL648" s="407"/>
      <c r="AM648" s="408"/>
      <c r="AN648" s="407"/>
      <c r="AO648" s="408"/>
      <c r="AP648" s="407"/>
      <c r="AQ648" s="408"/>
      <c r="AR648" s="407"/>
      <c r="AS648" s="408"/>
      <c r="AT648" s="407"/>
      <c r="AU648" s="408"/>
      <c r="AV648" s="477"/>
    </row>
    <row r="649" spans="2:80" ht="52.2" hidden="1" customHeight="1" thickBot="1" x14ac:dyDescent="0.25">
      <c r="B649" s="439"/>
      <c r="C649" s="220"/>
      <c r="D649" s="220"/>
      <c r="E649" s="220"/>
      <c r="F649" s="220"/>
      <c r="G649" s="220"/>
      <c r="H649" s="232"/>
      <c r="I649" s="440"/>
      <c r="J649" s="754" t="s">
        <v>2350</v>
      </c>
      <c r="K649" s="756"/>
      <c r="L649" s="754" t="s">
        <v>2350</v>
      </c>
      <c r="M649" s="756"/>
      <c r="N649" s="754" t="s">
        <v>2350</v>
      </c>
      <c r="O649" s="756"/>
      <c r="P649" s="754" t="s">
        <v>2350</v>
      </c>
      <c r="Q649" s="756"/>
      <c r="R649" s="754" t="s">
        <v>2350</v>
      </c>
      <c r="S649" s="756"/>
      <c r="T649" s="757" t="s">
        <v>2355</v>
      </c>
      <c r="U649" s="758"/>
      <c r="V649" s="759" t="s">
        <v>2356</v>
      </c>
      <c r="W649" s="760"/>
      <c r="X649" s="759" t="s">
        <v>2357</v>
      </c>
      <c r="Y649" s="760"/>
      <c r="Z649" s="759" t="s">
        <v>2358</v>
      </c>
      <c r="AA649" s="760"/>
      <c r="AB649" s="751" t="s">
        <v>2359</v>
      </c>
      <c r="AC649" s="753"/>
      <c r="AD649" s="757" t="s">
        <v>2360</v>
      </c>
      <c r="AE649" s="758"/>
      <c r="AF649" s="757" t="s">
        <v>2361</v>
      </c>
      <c r="AG649" s="758"/>
      <c r="AH649" s="757" t="s">
        <v>2362</v>
      </c>
      <c r="AI649" s="758"/>
      <c r="AJ649" s="757" t="s">
        <v>2363</v>
      </c>
      <c r="AK649" s="758"/>
      <c r="AL649" s="757" t="s">
        <v>2364</v>
      </c>
      <c r="AM649" s="758"/>
      <c r="AN649" s="757" t="s">
        <v>2365</v>
      </c>
      <c r="AO649" s="761"/>
      <c r="AP649" s="754" t="s">
        <v>2366</v>
      </c>
      <c r="AQ649" s="753"/>
      <c r="AR649" s="751" t="s">
        <v>2367</v>
      </c>
      <c r="AS649" s="753"/>
      <c r="AT649" s="751" t="s">
        <v>2368</v>
      </c>
      <c r="AU649" s="755"/>
      <c r="AV649" s="449" t="s">
        <v>2369</v>
      </c>
    </row>
    <row r="650" spans="2:80" ht="52.2" hidden="1" customHeight="1" x14ac:dyDescent="0.2">
      <c r="B650" s="439"/>
      <c r="C650" s="220"/>
      <c r="D650" s="220"/>
      <c r="E650" s="220"/>
      <c r="F650" s="220"/>
      <c r="G650" s="220"/>
      <c r="H650" s="232"/>
      <c r="I650" s="440"/>
      <c r="J650" s="397" t="s">
        <v>66</v>
      </c>
      <c r="K650" s="398" t="s">
        <v>2370</v>
      </c>
      <c r="L650" s="397" t="s">
        <v>66</v>
      </c>
      <c r="M650" s="398" t="s">
        <v>2370</v>
      </c>
      <c r="N650" s="397" t="s">
        <v>66</v>
      </c>
      <c r="O650" s="398" t="s">
        <v>2370</v>
      </c>
      <c r="P650" s="397" t="s">
        <v>66</v>
      </c>
      <c r="Q650" s="398" t="s">
        <v>2370</v>
      </c>
      <c r="R650" s="397" t="s">
        <v>66</v>
      </c>
      <c r="S650" s="398" t="s">
        <v>2370</v>
      </c>
      <c r="T650" s="397" t="s">
        <v>66</v>
      </c>
      <c r="U650" s="398" t="s">
        <v>2370</v>
      </c>
      <c r="V650" s="582" t="s">
        <v>66</v>
      </c>
      <c r="W650" s="583" t="s">
        <v>2370</v>
      </c>
      <c r="X650" s="582" t="s">
        <v>66</v>
      </c>
      <c r="Y650" s="583" t="s">
        <v>2370</v>
      </c>
      <c r="Z650" s="582" t="s">
        <v>66</v>
      </c>
      <c r="AA650" s="583" t="s">
        <v>2370</v>
      </c>
      <c r="AB650" s="397" t="s">
        <v>66</v>
      </c>
      <c r="AC650" s="398" t="s">
        <v>2370</v>
      </c>
      <c r="AD650" s="397" t="s">
        <v>66</v>
      </c>
      <c r="AE650" s="398" t="s">
        <v>2370</v>
      </c>
      <c r="AF650" s="397" t="s">
        <v>66</v>
      </c>
      <c r="AG650" s="398" t="s">
        <v>2370</v>
      </c>
      <c r="AH650" s="397" t="s">
        <v>66</v>
      </c>
      <c r="AI650" s="398" t="s">
        <v>2370</v>
      </c>
      <c r="AJ650" s="397" t="s">
        <v>66</v>
      </c>
      <c r="AK650" s="398" t="s">
        <v>2370</v>
      </c>
      <c r="AL650" s="397" t="s">
        <v>66</v>
      </c>
      <c r="AM650" s="398" t="s">
        <v>2370</v>
      </c>
      <c r="AN650" s="397" t="s">
        <v>66</v>
      </c>
      <c r="AO650" s="398" t="s">
        <v>2370</v>
      </c>
      <c r="AP650" s="397" t="s">
        <v>66</v>
      </c>
      <c r="AQ650" s="398" t="s">
        <v>2370</v>
      </c>
      <c r="AR650" s="397" t="s">
        <v>66</v>
      </c>
      <c r="AS650" s="398" t="s">
        <v>2370</v>
      </c>
      <c r="AT650" s="397" t="s">
        <v>66</v>
      </c>
      <c r="AU650" s="398" t="s">
        <v>2370</v>
      </c>
      <c r="AV650" s="482" t="s">
        <v>66</v>
      </c>
    </row>
    <row r="651" spans="2:80" ht="52.2" hidden="1" customHeight="1" thickBot="1" x14ac:dyDescent="0.35">
      <c r="B651" s="422"/>
      <c r="C651" s="243" t="s">
        <v>26</v>
      </c>
      <c r="D651" s="247" t="s">
        <v>1100</v>
      </c>
      <c r="E651" s="247" t="s">
        <v>1101</v>
      </c>
      <c r="F651" s="42"/>
      <c r="G651" s="42"/>
      <c r="H651" s="245"/>
      <c r="I651" s="424">
        <f>BH1302</f>
        <v>6584.47</v>
      </c>
      <c r="J651" s="401"/>
      <c r="K651" s="402">
        <f>K652</f>
        <v>0</v>
      </c>
      <c r="L651" s="401"/>
      <c r="M651" s="402">
        <f>M652</f>
        <v>0</v>
      </c>
      <c r="N651" s="401"/>
      <c r="O651" s="402">
        <f>O652</f>
        <v>0</v>
      </c>
      <c r="P651" s="401"/>
      <c r="Q651" s="402">
        <f>Q652</f>
        <v>0</v>
      </c>
      <c r="R651" s="401"/>
      <c r="S651" s="402">
        <f>S652</f>
        <v>0</v>
      </c>
      <c r="T651" s="401"/>
      <c r="U651" s="402">
        <f>U652</f>
        <v>0</v>
      </c>
      <c r="V651" s="566"/>
      <c r="W651" s="567">
        <f>W652</f>
        <v>0</v>
      </c>
      <c r="X651" s="566"/>
      <c r="Y651" s="567">
        <f>Y652</f>
        <v>0</v>
      </c>
      <c r="Z651" s="566"/>
      <c r="AA651" s="567">
        <f>AA652</f>
        <v>0</v>
      </c>
      <c r="AB651" s="401"/>
      <c r="AC651" s="402">
        <f>AC652</f>
        <v>0</v>
      </c>
      <c r="AD651" s="401"/>
      <c r="AE651" s="402">
        <f>AE652</f>
        <v>0</v>
      </c>
      <c r="AF651" s="401"/>
      <c r="AG651" s="402">
        <f>AG652</f>
        <v>0</v>
      </c>
      <c r="AH651" s="401"/>
      <c r="AI651" s="402">
        <f>AI652</f>
        <v>0</v>
      </c>
      <c r="AJ651" s="401"/>
      <c r="AK651" s="402">
        <f>AK652</f>
        <v>0</v>
      </c>
      <c r="AL651" s="401"/>
      <c r="AM651" s="402">
        <f>AM652</f>
        <v>0</v>
      </c>
      <c r="AN651" s="401"/>
      <c r="AO651" s="402">
        <f>AO652</f>
        <v>0</v>
      </c>
      <c r="AP651" s="401"/>
      <c r="AQ651" s="402">
        <f>AQ652</f>
        <v>0</v>
      </c>
      <c r="AR651" s="401"/>
      <c r="AS651" s="402">
        <f>AS652</f>
        <v>0</v>
      </c>
      <c r="AT651" s="401"/>
      <c r="AU651" s="402">
        <f>AU652</f>
        <v>6584.4720000000007</v>
      </c>
      <c r="AV651" s="475">
        <f>AU651/I651</f>
        <v>1.0000003037450242</v>
      </c>
    </row>
    <row r="652" spans="2:80" ht="52.2" hidden="1" customHeight="1" x14ac:dyDescent="0.2">
      <c r="B652" s="425" t="s">
        <v>1102</v>
      </c>
      <c r="C652" s="192" t="s">
        <v>80</v>
      </c>
      <c r="D652" s="193" t="s">
        <v>1103</v>
      </c>
      <c r="E652" s="194" t="s">
        <v>1104</v>
      </c>
      <c r="F652" s="195" t="s">
        <v>133</v>
      </c>
      <c r="G652" s="196">
        <v>151.02000000000001</v>
      </c>
      <c r="H652" s="197">
        <v>43.6</v>
      </c>
      <c r="I652" s="426">
        <f>ROUND(H652*G652,2)</f>
        <v>6584.47</v>
      </c>
      <c r="J652" s="409"/>
      <c r="K652" s="410">
        <f>ROUND(J652*$H652,2)</f>
        <v>0</v>
      </c>
      <c r="L652" s="409"/>
      <c r="M652" s="410">
        <f>ROUND(L652*$H652,2)</f>
        <v>0</v>
      </c>
      <c r="N652" s="409"/>
      <c r="O652" s="410">
        <f>ROUND(N652*$H652,2)</f>
        <v>0</v>
      </c>
      <c r="P652" s="409"/>
      <c r="Q652" s="410">
        <f>ROUND(P652*$H652,2)</f>
        <v>0</v>
      </c>
      <c r="R652" s="409"/>
      <c r="S652" s="410">
        <f>ROUND(R652*$H652,2)</f>
        <v>0</v>
      </c>
      <c r="T652" s="409"/>
      <c r="U652" s="410">
        <f>ROUND(T652*$H652,2)</f>
        <v>0</v>
      </c>
      <c r="V652" s="574"/>
      <c r="W652" s="575">
        <f>ROUND(V652*$H652,2)</f>
        <v>0</v>
      </c>
      <c r="X652" s="574"/>
      <c r="Y652" s="575">
        <f>ROUND(X652*$H652,2)</f>
        <v>0</v>
      </c>
      <c r="Z652" s="574"/>
      <c r="AA652" s="575">
        <f>ROUND(Z652*$H652,2)</f>
        <v>0</v>
      </c>
      <c r="AB652" s="409"/>
      <c r="AC652" s="410">
        <f>ROUND(AB652*$H652,2)</f>
        <v>0</v>
      </c>
      <c r="AD652" s="409"/>
      <c r="AE652" s="410">
        <f>ROUND(AD652*$H652,2)</f>
        <v>0</v>
      </c>
      <c r="AF652" s="409"/>
      <c r="AG652" s="410">
        <f>ROUND(AF652*$H652,2)</f>
        <v>0</v>
      </c>
      <c r="AH652" s="409"/>
      <c r="AI652" s="410">
        <f>ROUND(AH652*$H652,2)</f>
        <v>0</v>
      </c>
      <c r="AJ652" s="409"/>
      <c r="AK652" s="410">
        <f>ROUND(AJ652*$H652,2)</f>
        <v>0</v>
      </c>
      <c r="AL652" s="409"/>
      <c r="AM652" s="410">
        <f>ROUND(AL652*$H652,2)</f>
        <v>0</v>
      </c>
      <c r="AN652" s="409"/>
      <c r="AO652" s="410">
        <f>ROUND(AN652*$H652,2)</f>
        <v>0</v>
      </c>
      <c r="AP652" s="409"/>
      <c r="AQ652" s="410">
        <f>ROUND(AP652*$H652,2)</f>
        <v>0</v>
      </c>
      <c r="AR652" s="409">
        <f>SUM(J652,L652,N652,P652,R652,T652,V652,X652,Z652,AB652,AD652,AF652,AH652,AJ652,AL652,AN652,AP652)</f>
        <v>0</v>
      </c>
      <c r="AS652" s="410">
        <f>AR652*$H652</f>
        <v>0</v>
      </c>
      <c r="AT652" s="409">
        <f>$G652-AR652</f>
        <v>151.02000000000001</v>
      </c>
      <c r="AU652" s="410">
        <f>AT652*$H652</f>
        <v>6584.4720000000007</v>
      </c>
      <c r="AV652" s="478">
        <f>AU652/I652</f>
        <v>1.0000003037450242</v>
      </c>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row>
    <row r="653" spans="2:80" ht="52.2" hidden="1" customHeight="1" x14ac:dyDescent="0.2">
      <c r="B653" s="430"/>
      <c r="C653" s="250" t="s">
        <v>88</v>
      </c>
      <c r="D653" s="259" t="s">
        <v>5</v>
      </c>
      <c r="E653" s="260" t="s">
        <v>254</v>
      </c>
      <c r="F653" s="67"/>
      <c r="G653" s="259" t="s">
        <v>5</v>
      </c>
      <c r="H653" s="261"/>
      <c r="I653" s="431"/>
      <c r="J653" s="411"/>
      <c r="K653" s="412"/>
      <c r="L653" s="411"/>
      <c r="M653" s="412"/>
      <c r="N653" s="411"/>
      <c r="O653" s="412"/>
      <c r="P653" s="411"/>
      <c r="Q653" s="412"/>
      <c r="R653" s="411"/>
      <c r="S653" s="412"/>
      <c r="T653" s="411"/>
      <c r="U653" s="412"/>
      <c r="V653" s="576"/>
      <c r="W653" s="577"/>
      <c r="X653" s="576"/>
      <c r="Y653" s="577"/>
      <c r="Z653" s="576"/>
      <c r="AA653" s="577"/>
      <c r="AB653" s="411"/>
      <c r="AC653" s="412"/>
      <c r="AD653" s="411"/>
      <c r="AE653" s="412"/>
      <c r="AF653" s="411"/>
      <c r="AG653" s="412"/>
      <c r="AH653" s="411"/>
      <c r="AI653" s="412"/>
      <c r="AJ653" s="411"/>
      <c r="AK653" s="412"/>
      <c r="AL653" s="411"/>
      <c r="AM653" s="412"/>
      <c r="AN653" s="411"/>
      <c r="AO653" s="412"/>
      <c r="AP653" s="411"/>
      <c r="AQ653" s="412"/>
      <c r="AR653" s="411"/>
      <c r="AS653" s="412"/>
      <c r="AT653" s="411"/>
      <c r="AU653" s="412"/>
      <c r="AV653" s="479"/>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row>
    <row r="654" spans="2:80" ht="52.2" hidden="1" customHeight="1" x14ac:dyDescent="0.2">
      <c r="B654" s="428"/>
      <c r="C654" s="250" t="s">
        <v>88</v>
      </c>
      <c r="D654" s="253" t="s">
        <v>5</v>
      </c>
      <c r="E654" s="254" t="s">
        <v>1106</v>
      </c>
      <c r="F654" s="63"/>
      <c r="G654" s="255">
        <v>187.44</v>
      </c>
      <c r="H654" s="256"/>
      <c r="I654" s="429"/>
      <c r="J654" s="407"/>
      <c r="K654" s="408"/>
      <c r="L654" s="407"/>
      <c r="M654" s="408"/>
      <c r="N654" s="407"/>
      <c r="O654" s="408"/>
      <c r="P654" s="407"/>
      <c r="Q654" s="408"/>
      <c r="R654" s="407"/>
      <c r="S654" s="408"/>
      <c r="T654" s="407"/>
      <c r="U654" s="408"/>
      <c r="V654" s="572"/>
      <c r="W654" s="573"/>
      <c r="X654" s="572"/>
      <c r="Y654" s="573"/>
      <c r="Z654" s="572"/>
      <c r="AA654" s="573"/>
      <c r="AB654" s="407"/>
      <c r="AC654" s="408"/>
      <c r="AD654" s="407"/>
      <c r="AE654" s="408"/>
      <c r="AF654" s="407"/>
      <c r="AG654" s="408"/>
      <c r="AH654" s="407"/>
      <c r="AI654" s="408"/>
      <c r="AJ654" s="407"/>
      <c r="AK654" s="408"/>
      <c r="AL654" s="407"/>
      <c r="AM654" s="408"/>
      <c r="AN654" s="407"/>
      <c r="AO654" s="408"/>
      <c r="AP654" s="407"/>
      <c r="AQ654" s="408"/>
      <c r="AR654" s="407"/>
      <c r="AS654" s="408"/>
      <c r="AT654" s="407"/>
      <c r="AU654" s="408"/>
      <c r="AV654" s="477"/>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row>
    <row r="655" spans="2:80" ht="52.2" hidden="1" customHeight="1" x14ac:dyDescent="0.2">
      <c r="B655" s="428"/>
      <c r="C655" s="250" t="s">
        <v>88</v>
      </c>
      <c r="D655" s="253" t="s">
        <v>5</v>
      </c>
      <c r="E655" s="254" t="s">
        <v>1107</v>
      </c>
      <c r="F655" s="63"/>
      <c r="G655" s="255">
        <v>-36.42</v>
      </c>
      <c r="H655" s="256"/>
      <c r="I655" s="429"/>
      <c r="J655" s="407"/>
      <c r="K655" s="408"/>
      <c r="L655" s="407"/>
      <c r="M655" s="408"/>
      <c r="N655" s="407"/>
      <c r="O655" s="408"/>
      <c r="P655" s="407"/>
      <c r="Q655" s="408"/>
      <c r="R655" s="407"/>
      <c r="S655" s="408"/>
      <c r="T655" s="407"/>
      <c r="U655" s="408"/>
      <c r="V655" s="572"/>
      <c r="W655" s="573"/>
      <c r="X655" s="572"/>
      <c r="Y655" s="573"/>
      <c r="Z655" s="572"/>
      <c r="AA655" s="573"/>
      <c r="AB655" s="407"/>
      <c r="AC655" s="408"/>
      <c r="AD655" s="407"/>
      <c r="AE655" s="408"/>
      <c r="AF655" s="407"/>
      <c r="AG655" s="408"/>
      <c r="AH655" s="407"/>
      <c r="AI655" s="408"/>
      <c r="AJ655" s="407"/>
      <c r="AK655" s="408"/>
      <c r="AL655" s="407"/>
      <c r="AM655" s="408"/>
      <c r="AN655" s="407"/>
      <c r="AO655" s="408"/>
      <c r="AP655" s="407"/>
      <c r="AQ655" s="408"/>
      <c r="AR655" s="407"/>
      <c r="AS655" s="408"/>
      <c r="AT655" s="407"/>
      <c r="AU655" s="408"/>
      <c r="AV655" s="477"/>
      <c r="AW655" s="5"/>
      <c r="AX655" s="5"/>
      <c r="AY655" s="5"/>
      <c r="AZ655" s="5"/>
      <c r="BA655" s="5"/>
      <c r="BB655" s="5"/>
      <c r="BC655" s="5"/>
      <c r="BD655" s="5"/>
      <c r="BE655" s="5"/>
      <c r="BF655" s="5"/>
      <c r="BG655" s="5"/>
      <c r="BH655" s="5"/>
      <c r="BI655" s="5"/>
      <c r="BJ655" s="5"/>
      <c r="BK655" s="5"/>
      <c r="BL655" s="5"/>
      <c r="BM655" s="5"/>
      <c r="BN655" s="5"/>
      <c r="BO655" s="5"/>
      <c r="BP655" s="5"/>
      <c r="BQ655" s="1"/>
      <c r="BR655" s="1"/>
      <c r="BS655" s="1"/>
      <c r="BT655" s="1"/>
      <c r="BU655" s="1"/>
      <c r="BV655" s="1"/>
      <c r="BW655" s="1"/>
      <c r="BX655" s="1"/>
      <c r="BY655" s="1"/>
      <c r="BZ655" s="1"/>
      <c r="CA655" s="1"/>
      <c r="CB655" s="1"/>
    </row>
    <row r="656" spans="2:80" ht="52.2" hidden="1" customHeight="1" x14ac:dyDescent="0.2">
      <c r="B656" s="434"/>
      <c r="C656" s="250" t="s">
        <v>88</v>
      </c>
      <c r="D656" s="270" t="s">
        <v>5</v>
      </c>
      <c r="E656" s="271" t="s">
        <v>112</v>
      </c>
      <c r="F656" s="75"/>
      <c r="G656" s="272">
        <v>151.01999999999998</v>
      </c>
      <c r="H656" s="273"/>
      <c r="I656" s="435"/>
      <c r="J656" s="415"/>
      <c r="K656" s="416"/>
      <c r="L656" s="415"/>
      <c r="M656" s="416"/>
      <c r="N656" s="415"/>
      <c r="O656" s="416"/>
      <c r="P656" s="415"/>
      <c r="Q656" s="416"/>
      <c r="R656" s="415"/>
      <c r="S656" s="416"/>
      <c r="T656" s="415"/>
      <c r="U656" s="416"/>
      <c r="V656" s="580"/>
      <c r="W656" s="581"/>
      <c r="X656" s="580"/>
      <c r="Y656" s="581"/>
      <c r="Z656" s="580"/>
      <c r="AA656" s="581"/>
      <c r="AB656" s="415"/>
      <c r="AC656" s="416"/>
      <c r="AD656" s="415"/>
      <c r="AE656" s="416"/>
      <c r="AF656" s="415"/>
      <c r="AG656" s="416"/>
      <c r="AH656" s="415"/>
      <c r="AI656" s="416"/>
      <c r="AJ656" s="415"/>
      <c r="AK656" s="416"/>
      <c r="AL656" s="415"/>
      <c r="AM656" s="416"/>
      <c r="AN656" s="415"/>
      <c r="AO656" s="416"/>
      <c r="AP656" s="415"/>
      <c r="AQ656" s="416"/>
      <c r="AR656" s="415"/>
      <c r="AS656" s="416"/>
      <c r="AT656" s="415"/>
      <c r="AU656" s="416"/>
      <c r="AV656" s="481"/>
    </row>
    <row r="657" spans="2:80" ht="52.2" customHeight="1" thickBot="1" x14ac:dyDescent="0.25">
      <c r="B657" s="441"/>
      <c r="C657" s="442"/>
      <c r="D657" s="442"/>
      <c r="E657" s="442"/>
      <c r="F657" s="442"/>
      <c r="G657" s="442"/>
      <c r="H657" s="443"/>
      <c r="I657" s="444"/>
      <c r="J657" s="503"/>
      <c r="K657" s="419"/>
      <c r="L657" s="503"/>
      <c r="M657" s="419"/>
      <c r="N657" s="503"/>
      <c r="O657" s="419"/>
      <c r="P657" s="503"/>
      <c r="Q657" s="419"/>
      <c r="R657" s="503"/>
      <c r="S657" s="419"/>
      <c r="T657" s="503"/>
      <c r="U657" s="419"/>
      <c r="V657" s="584"/>
      <c r="W657" s="585"/>
      <c r="X657" s="584"/>
      <c r="Y657" s="585"/>
      <c r="Z657" s="584"/>
      <c r="AA657" s="585"/>
      <c r="AB657" s="503"/>
      <c r="AC657" s="419"/>
      <c r="AD657" s="503"/>
      <c r="AE657" s="419"/>
      <c r="AF657" s="503"/>
      <c r="AG657" s="419"/>
      <c r="AH657" s="503"/>
      <c r="AI657" s="419"/>
      <c r="AJ657" s="503"/>
      <c r="AK657" s="419"/>
      <c r="AL657" s="503"/>
      <c r="AM657" s="419"/>
      <c r="AN657" s="503"/>
      <c r="AO657" s="419"/>
      <c r="AP657" s="503"/>
      <c r="AQ657" s="419"/>
      <c r="AR657" s="503"/>
      <c r="AS657" s="419"/>
      <c r="AT657" s="503"/>
      <c r="AU657" s="419"/>
      <c r="AV657" s="483"/>
      <c r="BS657" s="6"/>
      <c r="BT657" s="6"/>
      <c r="BU657" s="6"/>
      <c r="BV657" s="6"/>
      <c r="BW657" s="6"/>
      <c r="BX657" s="6"/>
      <c r="BY657" s="6"/>
      <c r="BZ657" s="6"/>
      <c r="CA657" s="6"/>
      <c r="CB657" s="6"/>
    </row>
    <row r="658" spans="2:80" ht="52.2" customHeight="1" x14ac:dyDescent="0.2">
      <c r="T658" s="14"/>
      <c r="U658" s="14"/>
      <c r="V658" s="558"/>
      <c r="W658" s="558"/>
      <c r="X658" s="558"/>
      <c r="Y658" s="558"/>
      <c r="Z658" s="558"/>
      <c r="AA658" s="558"/>
      <c r="AD658" s="1"/>
      <c r="AE658" s="1"/>
      <c r="AF658" s="1"/>
      <c r="AG658" s="1"/>
      <c r="AH658" s="1"/>
      <c r="AI658" s="1"/>
      <c r="AJ658" s="1"/>
      <c r="AK658" s="1"/>
      <c r="AL658" s="1"/>
      <c r="AM658" s="1"/>
      <c r="AN658" s="1"/>
      <c r="BS658" s="1"/>
      <c r="BT658" s="1"/>
      <c r="BU658" s="1"/>
      <c r="BV658" s="1"/>
      <c r="BW658" s="1"/>
      <c r="BX658" s="1"/>
      <c r="BY658" s="1"/>
      <c r="BZ658" s="1"/>
      <c r="CA658" s="1"/>
      <c r="CB658" s="1"/>
    </row>
    <row r="659" spans="2:80" ht="52.2" customHeight="1" x14ac:dyDescent="0.2">
      <c r="T659" s="14"/>
      <c r="U659" s="14"/>
      <c r="V659" s="558"/>
      <c r="W659" s="558"/>
      <c r="X659" s="558"/>
      <c r="Y659" s="558"/>
      <c r="Z659" s="558"/>
      <c r="AA659" s="558"/>
      <c r="AD659" s="1"/>
      <c r="AE659" s="1"/>
      <c r="AF659" s="1"/>
      <c r="AG659" s="1"/>
      <c r="AH659" s="1"/>
      <c r="AI659" s="1"/>
      <c r="AJ659" s="1"/>
      <c r="AK659" s="1"/>
      <c r="AL659" s="1"/>
      <c r="AM659" s="1"/>
      <c r="AN659" s="1"/>
      <c r="BS659" s="1"/>
      <c r="BT659" s="1"/>
      <c r="BU659" s="1"/>
      <c r="BV659" s="1"/>
      <c r="BW659" s="1"/>
      <c r="BX659" s="1"/>
      <c r="BY659" s="1"/>
      <c r="BZ659" s="1"/>
      <c r="CA659" s="1"/>
      <c r="CB659" s="1"/>
    </row>
    <row r="660" spans="2:80" ht="52.2" customHeight="1" x14ac:dyDescent="0.2">
      <c r="T660" s="7"/>
      <c r="U660" s="7"/>
      <c r="V660" s="586"/>
      <c r="W660" s="586"/>
      <c r="X660" s="586"/>
      <c r="Y660" s="586"/>
      <c r="Z660" s="586"/>
      <c r="AA660" s="586"/>
      <c r="AD660" s="7"/>
      <c r="AE660" s="7"/>
      <c r="AF660" s="7"/>
      <c r="AG660" s="7"/>
      <c r="AH660" s="7"/>
      <c r="AI660" s="7"/>
      <c r="AJ660" s="7"/>
      <c r="AK660" s="7"/>
      <c r="AL660" s="7"/>
      <c r="AM660" s="7"/>
      <c r="AN660" s="7"/>
      <c r="BS660" s="7"/>
      <c r="BT660" s="7"/>
      <c r="BU660" s="7"/>
      <c r="BV660" s="7"/>
      <c r="BW660" s="7"/>
      <c r="BX660" s="7"/>
      <c r="BY660" s="7"/>
      <c r="BZ660" s="7"/>
      <c r="CA660" s="7"/>
      <c r="CB660" s="7"/>
    </row>
    <row r="661" spans="2:80" ht="52.2" customHeight="1" x14ac:dyDescent="0.2">
      <c r="T661" s="14"/>
      <c r="U661" s="14"/>
      <c r="V661" s="558"/>
      <c r="W661" s="558"/>
      <c r="X661" s="558"/>
      <c r="Y661" s="558"/>
      <c r="Z661" s="558"/>
      <c r="AA661" s="558"/>
      <c r="AD661" s="1"/>
      <c r="AE661" s="1"/>
      <c r="AF661" s="1"/>
      <c r="AG661" s="1"/>
      <c r="AH661" s="1"/>
      <c r="AI661" s="1"/>
      <c r="AJ661" s="1"/>
      <c r="AK661" s="1"/>
      <c r="AL661" s="1"/>
      <c r="AM661" s="1"/>
      <c r="AN661" s="1"/>
      <c r="BS661" s="1"/>
      <c r="BT661" s="1"/>
      <c r="BU661" s="1"/>
      <c r="BV661" s="1"/>
      <c r="BW661" s="1"/>
      <c r="BX661" s="1"/>
      <c r="BY661" s="1"/>
      <c r="BZ661" s="1"/>
      <c r="CA661" s="1"/>
      <c r="CB661" s="1"/>
    </row>
    <row r="662" spans="2:80" ht="52.2" customHeight="1" x14ac:dyDescent="0.2">
      <c r="T662" s="14"/>
      <c r="U662" s="14"/>
      <c r="V662" s="558"/>
      <c r="W662" s="558"/>
      <c r="X662" s="558"/>
      <c r="Y662" s="558"/>
      <c r="Z662" s="558"/>
      <c r="AA662" s="558"/>
      <c r="AD662" s="1"/>
      <c r="AE662" s="1"/>
      <c r="AF662" s="1"/>
      <c r="AG662" s="1"/>
      <c r="AH662" s="1"/>
      <c r="AI662" s="1"/>
      <c r="AJ662" s="1"/>
      <c r="AK662" s="1"/>
      <c r="AL662" s="1"/>
      <c r="AM662" s="1"/>
      <c r="AN662" s="1"/>
      <c r="BS662" s="1"/>
      <c r="BT662" s="1"/>
      <c r="BU662" s="1"/>
      <c r="BV662" s="1"/>
      <c r="BW662" s="1"/>
      <c r="BX662" s="1"/>
      <c r="BY662" s="1"/>
      <c r="BZ662" s="1"/>
      <c r="CA662" s="1"/>
      <c r="CB662" s="1"/>
    </row>
    <row r="663" spans="2:80" ht="52.2" customHeight="1" x14ac:dyDescent="0.2">
      <c r="T663" s="7"/>
      <c r="U663" s="7"/>
      <c r="V663" s="586"/>
      <c r="W663" s="586"/>
      <c r="X663" s="586"/>
      <c r="Y663" s="586"/>
      <c r="Z663" s="586"/>
      <c r="AA663" s="586"/>
      <c r="AD663" s="7"/>
      <c r="AE663" s="7"/>
      <c r="AF663" s="7"/>
      <c r="AG663" s="7"/>
      <c r="AH663" s="7"/>
      <c r="AI663" s="7"/>
      <c r="AJ663" s="7"/>
      <c r="AK663" s="7"/>
      <c r="AL663" s="7"/>
      <c r="AM663" s="7"/>
      <c r="AN663" s="7"/>
      <c r="BS663" s="7"/>
      <c r="BT663" s="7"/>
      <c r="BU663" s="7"/>
      <c r="BV663" s="7"/>
      <c r="BW663" s="7"/>
      <c r="BX663" s="7"/>
      <c r="BY663" s="7"/>
      <c r="BZ663" s="7"/>
      <c r="CA663" s="7"/>
      <c r="CB663" s="7"/>
    </row>
    <row r="664" spans="2:80" ht="52.2" customHeight="1" x14ac:dyDescent="0.2">
      <c r="T664" s="14"/>
      <c r="U664" s="14"/>
      <c r="V664" s="558"/>
      <c r="W664" s="558"/>
      <c r="X664" s="558"/>
      <c r="Y664" s="558"/>
      <c r="Z664" s="558"/>
      <c r="AA664" s="558"/>
      <c r="AD664" s="1"/>
      <c r="AE664" s="1"/>
      <c r="AF664" s="1"/>
      <c r="AG664" s="1"/>
      <c r="AH664" s="1"/>
      <c r="AI664" s="1"/>
      <c r="AJ664" s="1"/>
      <c r="AK664" s="1"/>
      <c r="AL664" s="1"/>
      <c r="AM664" s="1"/>
      <c r="AN664" s="1"/>
      <c r="BS664" s="1"/>
      <c r="BT664" s="1"/>
      <c r="BU664" s="1"/>
      <c r="BV664" s="1"/>
      <c r="BW664" s="1"/>
      <c r="BX664" s="1"/>
      <c r="BY664" s="1"/>
      <c r="BZ664" s="1"/>
      <c r="CA664" s="1"/>
      <c r="CB664" s="1"/>
    </row>
    <row r="665" spans="2:80" ht="52.2" customHeight="1" x14ac:dyDescent="0.2">
      <c r="T665" s="14"/>
      <c r="U665" s="14"/>
      <c r="V665" s="558"/>
      <c r="W665" s="558"/>
      <c r="X665" s="558"/>
      <c r="Y665" s="558"/>
      <c r="Z665" s="558"/>
      <c r="AA665" s="558"/>
      <c r="AD665" s="1"/>
      <c r="AE665" s="1"/>
      <c r="AF665" s="1"/>
      <c r="AG665" s="1"/>
      <c r="AH665" s="1"/>
      <c r="AI665" s="1"/>
      <c r="AJ665" s="1"/>
      <c r="AK665" s="1"/>
      <c r="AL665" s="1"/>
      <c r="AM665" s="1"/>
      <c r="AN665" s="1"/>
      <c r="BS665" s="1"/>
      <c r="BT665" s="1"/>
      <c r="BU665" s="1"/>
      <c r="BV665" s="1"/>
      <c r="BW665" s="1"/>
      <c r="BX665" s="1"/>
      <c r="BY665" s="1"/>
      <c r="BZ665" s="1"/>
      <c r="CA665" s="1"/>
      <c r="CB665" s="1"/>
    </row>
    <row r="666" spans="2:80" ht="52.2" customHeight="1" x14ac:dyDescent="0.2">
      <c r="T666" s="7"/>
      <c r="U666" s="7"/>
      <c r="V666" s="586"/>
      <c r="W666" s="586"/>
      <c r="X666" s="586"/>
      <c r="Y666" s="586"/>
      <c r="Z666" s="586"/>
      <c r="AA666" s="586"/>
      <c r="AD666" s="7"/>
      <c r="AE666" s="7"/>
      <c r="AF666" s="7"/>
      <c r="AG666" s="7"/>
      <c r="AH666" s="7"/>
      <c r="AI666" s="7"/>
      <c r="AJ666" s="7"/>
      <c r="AK666" s="7"/>
      <c r="AL666" s="7"/>
      <c r="AM666" s="7"/>
      <c r="AN666" s="7"/>
      <c r="BS666" s="7"/>
      <c r="BT666" s="7"/>
      <c r="BU666" s="7"/>
      <c r="BV666" s="7"/>
      <c r="BW666" s="7"/>
      <c r="BX666" s="7"/>
      <c r="BY666" s="7"/>
      <c r="BZ666" s="7"/>
      <c r="CA666" s="7"/>
      <c r="CB666" s="7"/>
    </row>
    <row r="667" spans="2:80" ht="52.2" customHeight="1" x14ac:dyDescent="0.2">
      <c r="T667" s="14"/>
      <c r="U667" s="14"/>
      <c r="V667" s="558"/>
      <c r="W667" s="558"/>
      <c r="X667" s="558"/>
      <c r="Y667" s="558"/>
      <c r="Z667" s="558"/>
      <c r="AA667" s="558"/>
      <c r="AD667" s="1"/>
      <c r="AE667" s="1"/>
      <c r="AF667" s="1"/>
      <c r="AG667" s="1"/>
      <c r="AH667" s="1"/>
      <c r="AI667" s="1"/>
      <c r="AJ667" s="1"/>
      <c r="AK667" s="1"/>
      <c r="AL667" s="1"/>
      <c r="AM667" s="1"/>
      <c r="AN667" s="1"/>
      <c r="BS667" s="1"/>
      <c r="BT667" s="1"/>
      <c r="BU667" s="1"/>
      <c r="BV667" s="1"/>
      <c r="BW667" s="1"/>
      <c r="BX667" s="1"/>
      <c r="BY667" s="1"/>
      <c r="BZ667" s="1"/>
      <c r="CA667" s="1"/>
      <c r="CB667" s="1"/>
    </row>
    <row r="668" spans="2:80" ht="52.2" customHeight="1" x14ac:dyDescent="0.2">
      <c r="T668" s="14"/>
      <c r="U668" s="14"/>
      <c r="V668" s="558"/>
      <c r="W668" s="558"/>
      <c r="X668" s="558"/>
      <c r="Y668" s="558"/>
      <c r="Z668" s="558"/>
      <c r="AA668" s="558"/>
      <c r="AD668" s="1"/>
      <c r="AE668" s="1"/>
      <c r="AF668" s="1"/>
      <c r="AG668" s="1"/>
      <c r="AH668" s="1"/>
      <c r="AI668" s="1"/>
      <c r="AJ668" s="1"/>
      <c r="AK668" s="1"/>
      <c r="AL668" s="1"/>
      <c r="AM668" s="1"/>
      <c r="AN668" s="1"/>
      <c r="BS668" s="1"/>
      <c r="BT668" s="1"/>
      <c r="BU668" s="1"/>
      <c r="BV668" s="1"/>
      <c r="BW668" s="1"/>
      <c r="BX668" s="1"/>
      <c r="BY668" s="1"/>
      <c r="BZ668" s="1"/>
      <c r="CA668" s="1"/>
      <c r="CB668" s="1"/>
    </row>
    <row r="669" spans="2:80" ht="52.2" customHeight="1" x14ac:dyDescent="0.2">
      <c r="T669" s="8"/>
      <c r="U669" s="8"/>
      <c r="V669" s="587"/>
      <c r="W669" s="587"/>
      <c r="X669" s="587"/>
      <c r="Y669" s="587"/>
      <c r="Z669" s="587"/>
      <c r="AA669" s="587"/>
      <c r="AD669" s="8"/>
      <c r="AE669" s="8"/>
      <c r="AF669" s="8"/>
      <c r="AG669" s="8"/>
      <c r="AH669" s="8"/>
      <c r="AI669" s="8"/>
      <c r="AJ669" s="8"/>
      <c r="AK669" s="8"/>
      <c r="AL669" s="8"/>
      <c r="AM669" s="8"/>
      <c r="AN669" s="8"/>
      <c r="BS669" s="8"/>
      <c r="BT669" s="8"/>
      <c r="BU669" s="8"/>
      <c r="BV669" s="8"/>
      <c r="BW669" s="8"/>
      <c r="BX669" s="8"/>
      <c r="BY669" s="8"/>
      <c r="BZ669" s="8"/>
      <c r="CA669" s="8"/>
      <c r="CB669" s="8"/>
    </row>
    <row r="670" spans="2:80" ht="52.2" customHeight="1" x14ac:dyDescent="0.2">
      <c r="T670" s="7"/>
      <c r="U670" s="7"/>
      <c r="V670" s="586"/>
      <c r="W670" s="586"/>
      <c r="X670" s="586"/>
      <c r="Y670" s="586"/>
      <c r="Z670" s="586"/>
      <c r="AA670" s="586"/>
      <c r="AD670" s="7"/>
      <c r="AE670" s="7"/>
      <c r="AF670" s="7"/>
      <c r="AG670" s="7"/>
      <c r="AH670" s="7"/>
      <c r="AI670" s="7"/>
      <c r="AJ670" s="7"/>
      <c r="AK670" s="7"/>
      <c r="AL670" s="7"/>
      <c r="AM670" s="7"/>
      <c r="AN670" s="7"/>
      <c r="BS670" s="7"/>
      <c r="BT670" s="7"/>
      <c r="BU670" s="7"/>
      <c r="BV670" s="7"/>
      <c r="BW670" s="7"/>
      <c r="BX670" s="7"/>
      <c r="BY670" s="7"/>
      <c r="BZ670" s="7"/>
      <c r="CA670" s="7"/>
      <c r="CB670" s="7"/>
    </row>
    <row r="671" spans="2:80" ht="52.2" customHeight="1" x14ac:dyDescent="0.2">
      <c r="T671" s="7"/>
      <c r="U671" s="7"/>
      <c r="V671" s="586"/>
      <c r="W671" s="586"/>
      <c r="X671" s="586"/>
      <c r="Y671" s="586"/>
      <c r="Z671" s="586"/>
      <c r="AA671" s="586"/>
      <c r="AD671" s="7"/>
      <c r="AE671" s="7"/>
      <c r="AF671" s="7"/>
      <c r="AG671" s="7"/>
      <c r="AH671" s="7"/>
      <c r="AI671" s="7"/>
      <c r="AJ671" s="7"/>
      <c r="AK671" s="7"/>
      <c r="AL671" s="7"/>
      <c r="AM671" s="7"/>
      <c r="AN671" s="7"/>
      <c r="BS671" s="7"/>
      <c r="BT671" s="7"/>
      <c r="BU671" s="7"/>
      <c r="BV671" s="7"/>
      <c r="BW671" s="7"/>
      <c r="BX671" s="7"/>
      <c r="BY671" s="7"/>
      <c r="BZ671" s="7"/>
      <c r="CA671" s="7"/>
      <c r="CB671" s="7"/>
    </row>
    <row r="672" spans="2:80" ht="52.2" customHeight="1" x14ac:dyDescent="0.2">
      <c r="T672" s="7"/>
      <c r="U672" s="7"/>
      <c r="V672" s="586"/>
      <c r="W672" s="586"/>
      <c r="X672" s="586"/>
      <c r="Y672" s="586"/>
      <c r="Z672" s="586"/>
      <c r="AA672" s="586"/>
      <c r="AD672" s="7"/>
      <c r="AE672" s="7"/>
      <c r="AF672" s="7"/>
      <c r="AG672" s="7"/>
      <c r="AH672" s="7"/>
      <c r="AI672" s="7"/>
      <c r="AJ672" s="7"/>
      <c r="AK672" s="7"/>
      <c r="AL672" s="7"/>
      <c r="AM672" s="7"/>
      <c r="AN672" s="7"/>
      <c r="BS672" s="7"/>
      <c r="BT672" s="7"/>
      <c r="BU672" s="7"/>
      <c r="BV672" s="7"/>
      <c r="BW672" s="7"/>
      <c r="BX672" s="7"/>
      <c r="BY672" s="7"/>
      <c r="BZ672" s="7"/>
      <c r="CA672" s="7"/>
      <c r="CB672" s="7"/>
    </row>
    <row r="673" spans="20:80" ht="52.2" customHeight="1" x14ac:dyDescent="0.2">
      <c r="T673" s="9"/>
      <c r="U673" s="9"/>
      <c r="V673" s="588"/>
      <c r="W673" s="588"/>
      <c r="X673" s="588"/>
      <c r="Y673" s="588"/>
      <c r="Z673" s="588"/>
      <c r="AA673" s="588"/>
      <c r="AD673" s="9"/>
      <c r="AE673" s="9"/>
      <c r="AF673" s="9"/>
      <c r="AG673" s="9"/>
      <c r="AH673" s="9"/>
      <c r="AI673" s="9"/>
      <c r="AJ673" s="9"/>
      <c r="AK673" s="9"/>
      <c r="AL673" s="9"/>
      <c r="AM673" s="9"/>
      <c r="AN673" s="9"/>
      <c r="BS673" s="9"/>
      <c r="BT673" s="9"/>
      <c r="BU673" s="9"/>
      <c r="BV673" s="9"/>
      <c r="BW673" s="9"/>
      <c r="BX673" s="9"/>
      <c r="BY673" s="9"/>
      <c r="BZ673" s="9"/>
      <c r="CA673" s="9"/>
      <c r="CB673" s="9"/>
    </row>
    <row r="674" spans="20:80" ht="52.2" customHeight="1" x14ac:dyDescent="0.2">
      <c r="T674" s="7"/>
      <c r="U674" s="7"/>
      <c r="V674" s="586"/>
      <c r="W674" s="586"/>
      <c r="X674" s="586"/>
      <c r="Y674" s="586"/>
      <c r="Z674" s="586"/>
      <c r="AA674" s="586"/>
      <c r="AD674" s="7"/>
      <c r="AE674" s="7"/>
      <c r="AF674" s="7"/>
      <c r="AG674" s="7"/>
      <c r="AH674" s="7"/>
      <c r="AI674" s="7"/>
      <c r="AJ674" s="7"/>
      <c r="AK674" s="7"/>
      <c r="AL674" s="7"/>
      <c r="AM674" s="7"/>
      <c r="AN674" s="7"/>
      <c r="BS674" s="7"/>
      <c r="BT674" s="7"/>
      <c r="BU674" s="7"/>
      <c r="BV674" s="7"/>
      <c r="BW674" s="7"/>
      <c r="BX674" s="7"/>
      <c r="BY674" s="7"/>
      <c r="BZ674" s="7"/>
      <c r="CA674" s="7"/>
      <c r="CB674" s="7"/>
    </row>
    <row r="675" spans="20:80" ht="52.2" customHeight="1" x14ac:dyDescent="0.2">
      <c r="T675" s="10"/>
      <c r="U675" s="10"/>
      <c r="V675" s="589"/>
      <c r="W675" s="589"/>
      <c r="X675" s="589"/>
      <c r="Y675" s="589"/>
      <c r="Z675" s="589"/>
      <c r="AA675" s="589"/>
      <c r="AD675" s="10"/>
      <c r="AE675" s="10"/>
      <c r="AF675" s="10"/>
      <c r="AG675" s="10"/>
      <c r="AH675" s="10"/>
      <c r="AI675" s="10"/>
      <c r="AJ675" s="10"/>
      <c r="AK675" s="10"/>
      <c r="AL675" s="10"/>
      <c r="AM675" s="10"/>
      <c r="AN675" s="10"/>
      <c r="BS675" s="10"/>
      <c r="BT675" s="10"/>
      <c r="BU675" s="10"/>
      <c r="BV675" s="10"/>
      <c r="BW675" s="10"/>
      <c r="BX675" s="10"/>
      <c r="BY675" s="10"/>
      <c r="BZ675" s="10"/>
      <c r="CA675" s="10"/>
      <c r="CB675" s="10"/>
    </row>
    <row r="676" spans="20:80" ht="52.2" customHeight="1" x14ac:dyDescent="0.2">
      <c r="T676" s="8"/>
      <c r="U676" s="8"/>
      <c r="V676" s="587"/>
      <c r="W676" s="587"/>
      <c r="X676" s="587"/>
      <c r="Y676" s="587"/>
      <c r="Z676" s="587"/>
      <c r="AA676" s="587"/>
      <c r="AD676" s="8"/>
      <c r="AE676" s="8"/>
      <c r="AF676" s="8"/>
      <c r="AG676" s="8"/>
      <c r="AH676" s="8"/>
      <c r="AI676" s="8"/>
      <c r="AJ676" s="8"/>
      <c r="AK676" s="8"/>
      <c r="AL676" s="8"/>
      <c r="AM676" s="8"/>
      <c r="AN676" s="8"/>
      <c r="BS676" s="8"/>
      <c r="BT676" s="8"/>
      <c r="BU676" s="8"/>
      <c r="BV676" s="8"/>
      <c r="BW676" s="8"/>
      <c r="BX676" s="8"/>
      <c r="BY676" s="8"/>
      <c r="BZ676" s="8"/>
      <c r="CA676" s="8"/>
      <c r="CB676" s="8"/>
    </row>
    <row r="677" spans="20:80" ht="52.2" customHeight="1" x14ac:dyDescent="0.2">
      <c r="T677" s="7"/>
      <c r="U677" s="7"/>
      <c r="V677" s="586"/>
      <c r="W677" s="586"/>
      <c r="X677" s="586"/>
      <c r="Y677" s="586"/>
      <c r="Z677" s="586"/>
      <c r="AA677" s="586"/>
      <c r="AD677" s="7"/>
      <c r="AE677" s="7"/>
      <c r="AF677" s="7"/>
      <c r="AG677" s="7"/>
      <c r="AH677" s="7"/>
      <c r="AI677" s="7"/>
      <c r="AJ677" s="7"/>
      <c r="AK677" s="7"/>
      <c r="AL677" s="7"/>
      <c r="AM677" s="7"/>
      <c r="AN677" s="7"/>
      <c r="BS677" s="7"/>
      <c r="BT677" s="7"/>
      <c r="BU677" s="7"/>
      <c r="BV677" s="7"/>
      <c r="BW677" s="7"/>
      <c r="BX677" s="7"/>
      <c r="BY677" s="7"/>
      <c r="BZ677" s="7"/>
      <c r="CA677" s="7"/>
      <c r="CB677" s="7"/>
    </row>
    <row r="678" spans="20:80" ht="52.2" customHeight="1" x14ac:dyDescent="0.2">
      <c r="T678" s="14"/>
      <c r="U678" s="14"/>
      <c r="V678" s="558"/>
      <c r="W678" s="558"/>
      <c r="X678" s="558"/>
      <c r="Y678" s="558"/>
      <c r="Z678" s="558"/>
      <c r="AA678" s="558"/>
      <c r="AD678" s="1"/>
      <c r="AE678" s="1"/>
      <c r="AF678" s="1"/>
      <c r="AG678" s="1"/>
      <c r="AH678" s="1"/>
      <c r="AI678" s="1"/>
      <c r="AJ678" s="1"/>
      <c r="AK678" s="1"/>
      <c r="AL678" s="1"/>
      <c r="AM678" s="1"/>
      <c r="AN678" s="1"/>
      <c r="BS678" s="1"/>
      <c r="BT678" s="1"/>
      <c r="BU678" s="1"/>
      <c r="BV678" s="1"/>
      <c r="BW678" s="1"/>
      <c r="BX678" s="1"/>
      <c r="BY678" s="1"/>
      <c r="BZ678" s="1"/>
      <c r="CA678" s="1"/>
      <c r="CB678" s="1"/>
    </row>
    <row r="679" spans="20:80" ht="52.2" customHeight="1" x14ac:dyDescent="0.2">
      <c r="T679" s="14"/>
      <c r="U679" s="14"/>
      <c r="V679" s="558"/>
      <c r="W679" s="558"/>
      <c r="X679" s="558"/>
      <c r="Y679" s="558"/>
      <c r="Z679" s="558"/>
      <c r="AA679" s="558"/>
      <c r="AD679" s="1"/>
      <c r="AE679" s="1"/>
      <c r="AF679" s="1"/>
      <c r="AG679" s="1"/>
      <c r="AH679" s="1"/>
      <c r="AI679" s="1"/>
      <c r="AJ679" s="1"/>
      <c r="AK679" s="1"/>
      <c r="AL679" s="1"/>
      <c r="AM679" s="1"/>
      <c r="AN679" s="1"/>
      <c r="BS679" s="1"/>
      <c r="BT679" s="1"/>
      <c r="BU679" s="1"/>
      <c r="BV679" s="1"/>
      <c r="BW679" s="1"/>
      <c r="BX679" s="1"/>
      <c r="BY679" s="1"/>
      <c r="BZ679" s="1"/>
      <c r="CA679" s="1"/>
      <c r="CB679" s="1"/>
    </row>
    <row r="680" spans="20:80" ht="52.2" customHeight="1" x14ac:dyDescent="0.2">
      <c r="T680" s="8"/>
      <c r="U680" s="8"/>
      <c r="V680" s="587"/>
      <c r="W680" s="587"/>
      <c r="X680" s="587"/>
      <c r="Y680" s="587"/>
      <c r="Z680" s="587"/>
      <c r="AA680" s="587"/>
      <c r="AD680" s="8"/>
      <c r="AE680" s="8"/>
      <c r="AF680" s="8"/>
      <c r="AG680" s="8"/>
      <c r="AH680" s="8"/>
      <c r="AI680" s="8"/>
      <c r="AJ680" s="8"/>
      <c r="AK680" s="8"/>
      <c r="AL680" s="8"/>
      <c r="AM680" s="8"/>
      <c r="AN680" s="8"/>
      <c r="BS680" s="8"/>
      <c r="BT680" s="8"/>
      <c r="BU680" s="8"/>
      <c r="BV680" s="8"/>
      <c r="BW680" s="8"/>
      <c r="BX680" s="8"/>
      <c r="BY680" s="8"/>
      <c r="BZ680" s="8"/>
      <c r="CA680" s="8"/>
      <c r="CB680" s="8"/>
    </row>
    <row r="681" spans="20:80" ht="52.2" customHeight="1" x14ac:dyDescent="0.2">
      <c r="T681" s="7"/>
      <c r="U681" s="7"/>
      <c r="V681" s="586"/>
      <c r="W681" s="586"/>
      <c r="X681" s="586"/>
      <c r="Y681" s="586"/>
      <c r="Z681" s="586"/>
      <c r="AA681" s="586"/>
      <c r="AD681" s="7"/>
      <c r="AE681" s="7"/>
      <c r="AF681" s="7"/>
      <c r="AG681" s="7"/>
      <c r="AH681" s="7"/>
      <c r="AI681" s="7"/>
      <c r="AJ681" s="7"/>
      <c r="AK681" s="7"/>
      <c r="AL681" s="7"/>
      <c r="AM681" s="7"/>
      <c r="AN681" s="7"/>
      <c r="BS681" s="7"/>
      <c r="BT681" s="7"/>
      <c r="BU681" s="7"/>
      <c r="BV681" s="7"/>
      <c r="BW681" s="7"/>
      <c r="BX681" s="7"/>
      <c r="BY681" s="7"/>
      <c r="BZ681" s="7"/>
      <c r="CA681" s="7"/>
      <c r="CB681" s="7"/>
    </row>
    <row r="682" spans="20:80" ht="52.2" customHeight="1" x14ac:dyDescent="0.2">
      <c r="T682" s="14"/>
      <c r="U682" s="14"/>
      <c r="V682" s="558"/>
      <c r="W682" s="558"/>
      <c r="X682" s="558"/>
      <c r="Y682" s="558"/>
      <c r="Z682" s="558"/>
      <c r="AA682" s="558"/>
      <c r="AD682" s="1"/>
      <c r="AE682" s="1"/>
      <c r="AF682" s="1"/>
      <c r="AG682" s="1"/>
      <c r="AH682" s="1"/>
      <c r="AI682" s="1"/>
      <c r="AJ682" s="1"/>
      <c r="AK682" s="1"/>
      <c r="AL682" s="1"/>
      <c r="AM682" s="1"/>
      <c r="AN682" s="1"/>
      <c r="BS682" s="1"/>
      <c r="BT682" s="1"/>
      <c r="BU682" s="1"/>
      <c r="BV682" s="1"/>
      <c r="BW682" s="1"/>
      <c r="BX682" s="1"/>
      <c r="BY682" s="1"/>
      <c r="BZ682" s="1"/>
      <c r="CA682" s="1"/>
      <c r="CB682" s="1"/>
    </row>
    <row r="683" spans="20:80" ht="52.2" customHeight="1" x14ac:dyDescent="0.2">
      <c r="T683" s="14"/>
      <c r="U683" s="14"/>
      <c r="V683" s="558"/>
      <c r="W683" s="558"/>
      <c r="X683" s="558"/>
      <c r="Y683" s="558"/>
      <c r="Z683" s="558"/>
      <c r="AA683" s="558"/>
      <c r="AD683" s="1"/>
      <c r="AE683" s="1"/>
      <c r="AF683" s="1"/>
      <c r="AG683" s="1"/>
      <c r="AH683" s="1"/>
      <c r="AI683" s="1"/>
      <c r="AJ683" s="1"/>
      <c r="AK683" s="1"/>
      <c r="AL683" s="1"/>
      <c r="AM683" s="1"/>
      <c r="AN683" s="1"/>
      <c r="BS683" s="1"/>
      <c r="BT683" s="1"/>
      <c r="BU683" s="1"/>
      <c r="BV683" s="1"/>
      <c r="BW683" s="1"/>
      <c r="BX683" s="1"/>
      <c r="BY683" s="1"/>
      <c r="BZ683" s="1"/>
      <c r="CA683" s="1"/>
      <c r="CB683" s="1"/>
    </row>
    <row r="684" spans="20:80" ht="52.2" customHeight="1" x14ac:dyDescent="0.2">
      <c r="T684" s="8"/>
      <c r="U684" s="8"/>
      <c r="V684" s="587"/>
      <c r="W684" s="587"/>
      <c r="X684" s="587"/>
      <c r="Y684" s="587"/>
      <c r="Z684" s="587"/>
      <c r="AA684" s="587"/>
      <c r="AD684" s="8"/>
      <c r="AE684" s="8"/>
      <c r="AF684" s="8"/>
      <c r="AG684" s="8"/>
      <c r="AH684" s="8"/>
      <c r="AI684" s="8"/>
      <c r="AJ684" s="8"/>
      <c r="AK684" s="8"/>
      <c r="AL684" s="8"/>
      <c r="AM684" s="8"/>
      <c r="AN684" s="8"/>
      <c r="BS684" s="8"/>
      <c r="BT684" s="8"/>
      <c r="BU684" s="8"/>
      <c r="BV684" s="8"/>
      <c r="BW684" s="8"/>
      <c r="BX684" s="8"/>
      <c r="BY684" s="8"/>
      <c r="BZ684" s="8"/>
      <c r="CA684" s="8"/>
      <c r="CB684" s="8"/>
    </row>
    <row r="685" spans="20:80" ht="52.2" customHeight="1" x14ac:dyDescent="0.2">
      <c r="T685" s="7"/>
      <c r="U685" s="7"/>
      <c r="V685" s="586"/>
      <c r="W685" s="586"/>
      <c r="X685" s="586"/>
      <c r="Y685" s="586"/>
      <c r="Z685" s="586"/>
      <c r="AA685" s="586"/>
      <c r="AD685" s="7"/>
      <c r="AE685" s="7"/>
      <c r="AF685" s="7"/>
      <c r="AG685" s="7"/>
      <c r="AH685" s="7"/>
      <c r="AI685" s="7"/>
      <c r="AJ685" s="7"/>
      <c r="AK685" s="7"/>
      <c r="AL685" s="7"/>
      <c r="AM685" s="7"/>
      <c r="AN685" s="7"/>
      <c r="BS685" s="7"/>
      <c r="BT685" s="7"/>
      <c r="BU685" s="7"/>
      <c r="BV685" s="7"/>
      <c r="BW685" s="7"/>
      <c r="BX685" s="7"/>
      <c r="BY685" s="7"/>
      <c r="BZ685" s="7"/>
      <c r="CA685" s="7"/>
      <c r="CB685" s="7"/>
    </row>
    <row r="686" spans="20:80" ht="52.2" customHeight="1" x14ac:dyDescent="0.2">
      <c r="T686" s="14"/>
      <c r="U686" s="14"/>
      <c r="V686" s="558"/>
      <c r="W686" s="558"/>
      <c r="X686" s="558"/>
      <c r="Y686" s="558"/>
      <c r="Z686" s="558"/>
      <c r="AA686" s="558"/>
      <c r="AD686" s="1"/>
      <c r="AE686" s="1"/>
      <c r="AF686" s="1"/>
      <c r="AG686" s="1"/>
      <c r="AH686" s="1"/>
      <c r="AI686" s="1"/>
      <c r="AJ686" s="1"/>
      <c r="AK686" s="1"/>
      <c r="AL686" s="1"/>
      <c r="AM686" s="1"/>
      <c r="AN686" s="1"/>
      <c r="BS686" s="1"/>
      <c r="BT686" s="1"/>
      <c r="BU686" s="1"/>
      <c r="BV686" s="1"/>
      <c r="BW686" s="1"/>
      <c r="BX686" s="1"/>
      <c r="BY686" s="1"/>
      <c r="BZ686" s="1"/>
      <c r="CA686" s="1"/>
      <c r="CB686" s="1"/>
    </row>
    <row r="687" spans="20:80" ht="52.2" customHeight="1" x14ac:dyDescent="0.2">
      <c r="T687" s="14"/>
      <c r="U687" s="14"/>
      <c r="V687" s="558"/>
      <c r="W687" s="558"/>
      <c r="X687" s="558"/>
      <c r="Y687" s="558"/>
      <c r="Z687" s="558"/>
      <c r="AA687" s="558"/>
      <c r="AD687" s="1"/>
      <c r="AE687" s="1"/>
      <c r="AF687" s="1"/>
      <c r="AG687" s="1"/>
      <c r="AH687" s="1"/>
      <c r="AI687" s="1"/>
      <c r="AJ687" s="1"/>
      <c r="AK687" s="1"/>
      <c r="AL687" s="1"/>
      <c r="AM687" s="1"/>
      <c r="AN687" s="1"/>
      <c r="BS687" s="1"/>
      <c r="BT687" s="1"/>
      <c r="BU687" s="1"/>
      <c r="BV687" s="1"/>
      <c r="BW687" s="1"/>
      <c r="BX687" s="1"/>
      <c r="BY687" s="1"/>
      <c r="BZ687" s="1"/>
      <c r="CA687" s="1"/>
      <c r="CB687" s="1"/>
    </row>
    <row r="688" spans="20:80" ht="52.2" customHeight="1" x14ac:dyDescent="0.2">
      <c r="T688" s="8"/>
      <c r="U688" s="8"/>
      <c r="V688" s="587"/>
      <c r="W688" s="587"/>
      <c r="X688" s="587"/>
      <c r="Y688" s="587"/>
      <c r="Z688" s="587"/>
      <c r="AA688" s="587"/>
      <c r="AD688" s="8"/>
      <c r="AE688" s="8"/>
      <c r="AF688" s="8"/>
      <c r="AG688" s="8"/>
      <c r="AH688" s="8"/>
      <c r="AI688" s="8"/>
      <c r="AJ688" s="8"/>
      <c r="AK688" s="8"/>
      <c r="AL688" s="8"/>
      <c r="AM688" s="8"/>
      <c r="AN688" s="8"/>
      <c r="BS688" s="8"/>
      <c r="BT688" s="8"/>
      <c r="BU688" s="8"/>
      <c r="BV688" s="8"/>
      <c r="BW688" s="8"/>
      <c r="BX688" s="8"/>
      <c r="BY688" s="8"/>
      <c r="BZ688" s="8"/>
      <c r="CA688" s="8"/>
      <c r="CB688" s="8"/>
    </row>
    <row r="689" spans="20:80" ht="52.2" customHeight="1" x14ac:dyDescent="0.2">
      <c r="T689" s="7"/>
      <c r="U689" s="7"/>
      <c r="V689" s="586"/>
      <c r="W689" s="586"/>
      <c r="X689" s="586"/>
      <c r="Y689" s="586"/>
      <c r="Z689" s="586"/>
      <c r="AA689" s="586"/>
      <c r="AD689" s="7"/>
      <c r="AE689" s="7"/>
      <c r="AF689" s="7"/>
      <c r="AG689" s="7"/>
      <c r="AH689" s="7"/>
      <c r="AI689" s="7"/>
      <c r="AJ689" s="7"/>
      <c r="AK689" s="7"/>
      <c r="AL689" s="7"/>
      <c r="AM689" s="7"/>
      <c r="AN689" s="7"/>
      <c r="BS689" s="7"/>
      <c r="BT689" s="7"/>
      <c r="BU689" s="7"/>
      <c r="BV689" s="7"/>
      <c r="BW689" s="7"/>
      <c r="BX689" s="7"/>
      <c r="BY689" s="7"/>
      <c r="BZ689" s="7"/>
      <c r="CA689" s="7"/>
      <c r="CB689" s="7"/>
    </row>
    <row r="690" spans="20:80" ht="52.2" customHeight="1" x14ac:dyDescent="0.2">
      <c r="T690" s="14"/>
      <c r="U690" s="14"/>
      <c r="V690" s="558"/>
      <c r="W690" s="558"/>
      <c r="X690" s="558"/>
      <c r="Y690" s="558"/>
      <c r="Z690" s="558"/>
      <c r="AA690" s="558"/>
      <c r="AD690" s="1"/>
      <c r="AE690" s="1"/>
      <c r="AF690" s="1"/>
      <c r="AG690" s="1"/>
      <c r="AH690" s="1"/>
      <c r="AI690" s="1"/>
      <c r="AJ690" s="1"/>
      <c r="AK690" s="1"/>
      <c r="AL690" s="1"/>
      <c r="AM690" s="1"/>
      <c r="AN690" s="1"/>
      <c r="BS690" s="1"/>
      <c r="BT690" s="1"/>
      <c r="BU690" s="1"/>
      <c r="BV690" s="1"/>
      <c r="BW690" s="1"/>
      <c r="BX690" s="1"/>
      <c r="BY690" s="1"/>
      <c r="BZ690" s="1"/>
      <c r="CA690" s="1"/>
      <c r="CB690" s="1"/>
    </row>
    <row r="691" spans="20:80" ht="52.2" customHeight="1" x14ac:dyDescent="0.2">
      <c r="T691" s="8"/>
      <c r="U691" s="8"/>
      <c r="V691" s="587"/>
      <c r="W691" s="587"/>
      <c r="X691" s="587"/>
      <c r="Y691" s="587"/>
      <c r="Z691" s="587"/>
      <c r="AA691" s="587"/>
      <c r="AD691" s="8"/>
      <c r="AE691" s="8"/>
      <c r="AF691" s="8"/>
      <c r="AG691" s="8"/>
      <c r="AH691" s="8"/>
      <c r="AI691" s="8"/>
      <c r="AJ691" s="8"/>
      <c r="AK691" s="8"/>
      <c r="AL691" s="8"/>
      <c r="AM691" s="8"/>
      <c r="AN691" s="8"/>
      <c r="BS691" s="8"/>
      <c r="BT691" s="8"/>
      <c r="BU691" s="8"/>
      <c r="BV691" s="8"/>
      <c r="BW691" s="8"/>
      <c r="BX691" s="8"/>
      <c r="BY691" s="8"/>
      <c r="BZ691" s="8"/>
      <c r="CA691" s="8"/>
      <c r="CB691" s="8"/>
    </row>
    <row r="692" spans="20:80" ht="52.2" customHeight="1" x14ac:dyDescent="0.2">
      <c r="T692" s="7"/>
      <c r="U692" s="7"/>
      <c r="V692" s="586"/>
      <c r="W692" s="586"/>
      <c r="X692" s="586"/>
      <c r="Y692" s="586"/>
      <c r="Z692" s="586"/>
      <c r="AA692" s="586"/>
      <c r="AD692" s="7"/>
      <c r="AE692" s="7"/>
      <c r="AF692" s="7"/>
      <c r="AG692" s="7"/>
      <c r="AH692" s="7"/>
      <c r="AI692" s="7"/>
      <c r="AJ692" s="7"/>
      <c r="AK692" s="7"/>
      <c r="AL692" s="7"/>
      <c r="AM692" s="7"/>
      <c r="AN692" s="7"/>
      <c r="BS692" s="7"/>
      <c r="BT692" s="7"/>
      <c r="BU692" s="7"/>
      <c r="BV692" s="7"/>
      <c r="BW692" s="7"/>
      <c r="BX692" s="7"/>
      <c r="BY692" s="7"/>
      <c r="BZ692" s="7"/>
      <c r="CA692" s="7"/>
      <c r="CB692" s="7"/>
    </row>
    <row r="693" spans="20:80" ht="52.2" customHeight="1" x14ac:dyDescent="0.2">
      <c r="T693" s="14"/>
      <c r="U693" s="14"/>
      <c r="V693" s="558"/>
      <c r="W693" s="558"/>
      <c r="X693" s="558"/>
      <c r="Y693" s="558"/>
      <c r="Z693" s="558"/>
      <c r="AA693" s="558"/>
      <c r="AD693" s="1"/>
      <c r="AE693" s="1"/>
      <c r="AF693" s="1"/>
      <c r="AG693" s="1"/>
      <c r="AH693" s="1"/>
      <c r="AI693" s="1"/>
      <c r="AJ693" s="1"/>
      <c r="AK693" s="1"/>
      <c r="AL693" s="1"/>
      <c r="AM693" s="1"/>
      <c r="AN693" s="1"/>
      <c r="BS693" s="1"/>
      <c r="BT693" s="1"/>
      <c r="BU693" s="1"/>
      <c r="BV693" s="1"/>
      <c r="BW693" s="1"/>
      <c r="BX693" s="1"/>
      <c r="BY693" s="1"/>
      <c r="BZ693" s="1"/>
      <c r="CA693" s="1"/>
      <c r="CB693" s="1"/>
    </row>
    <row r="694" spans="20:80" ht="52.2" customHeight="1" x14ac:dyDescent="0.2">
      <c r="T694" s="8"/>
      <c r="U694" s="8"/>
      <c r="V694" s="587"/>
      <c r="W694" s="587"/>
      <c r="X694" s="587"/>
      <c r="Y694" s="587"/>
      <c r="Z694" s="587"/>
      <c r="AA694" s="587"/>
      <c r="AD694" s="8"/>
      <c r="AE694" s="8"/>
      <c r="AF694" s="8"/>
      <c r="AG694" s="8"/>
      <c r="AH694" s="8"/>
      <c r="AI694" s="8"/>
      <c r="AJ694" s="8"/>
      <c r="AK694" s="8"/>
      <c r="AL694" s="8"/>
      <c r="AM694" s="8"/>
      <c r="AN694" s="8"/>
      <c r="BS694" s="8"/>
      <c r="BT694" s="8"/>
      <c r="BU694" s="8"/>
      <c r="BV694" s="8"/>
      <c r="BW694" s="8"/>
      <c r="BX694" s="8"/>
      <c r="BY694" s="8"/>
      <c r="BZ694" s="8"/>
      <c r="CA694" s="8"/>
      <c r="CB694" s="8"/>
    </row>
    <row r="695" spans="20:80" ht="52.2" customHeight="1" x14ac:dyDescent="0.2">
      <c r="T695" s="7"/>
      <c r="U695" s="7"/>
      <c r="V695" s="586"/>
      <c r="W695" s="586"/>
      <c r="X695" s="586"/>
      <c r="Y695" s="586"/>
      <c r="Z695" s="586"/>
      <c r="AA695" s="586"/>
      <c r="AD695" s="7"/>
      <c r="AE695" s="7"/>
      <c r="AF695" s="7"/>
      <c r="AG695" s="7"/>
      <c r="AH695" s="7"/>
      <c r="AI695" s="7"/>
      <c r="AJ695" s="7"/>
      <c r="AK695" s="7"/>
      <c r="AL695" s="7"/>
      <c r="AM695" s="7"/>
      <c r="AN695" s="7"/>
      <c r="BS695" s="7"/>
      <c r="BT695" s="7"/>
      <c r="BU695" s="7"/>
      <c r="BV695" s="7"/>
      <c r="BW695" s="7"/>
      <c r="BX695" s="7"/>
      <c r="BY695" s="7"/>
      <c r="BZ695" s="7"/>
      <c r="CA695" s="7"/>
      <c r="CB695" s="7"/>
    </row>
    <row r="696" spans="20:80" ht="52.2" customHeight="1" x14ac:dyDescent="0.2">
      <c r="T696" s="14"/>
      <c r="U696" s="14"/>
      <c r="V696" s="558"/>
      <c r="W696" s="558"/>
      <c r="X696" s="558"/>
      <c r="Y696" s="558"/>
      <c r="Z696" s="558"/>
      <c r="AA696" s="558"/>
      <c r="AD696" s="1"/>
      <c r="AE696" s="1"/>
      <c r="AF696" s="1"/>
      <c r="AG696" s="1"/>
      <c r="AH696" s="1"/>
      <c r="AI696" s="1"/>
      <c r="AJ696" s="1"/>
      <c r="AK696" s="1"/>
      <c r="AL696" s="1"/>
      <c r="AM696" s="1"/>
      <c r="AN696" s="1"/>
      <c r="BS696" s="1"/>
      <c r="BT696" s="1"/>
      <c r="BU696" s="1"/>
      <c r="BV696" s="1"/>
      <c r="BW696" s="1"/>
      <c r="BX696" s="1"/>
      <c r="BY696" s="1"/>
      <c r="BZ696" s="1"/>
      <c r="CA696" s="1"/>
      <c r="CB696" s="1"/>
    </row>
    <row r="697" spans="20:80" ht="52.2" customHeight="1" x14ac:dyDescent="0.2">
      <c r="T697" s="14"/>
      <c r="U697" s="14"/>
      <c r="V697" s="558"/>
      <c r="W697" s="558"/>
      <c r="X697" s="558"/>
      <c r="Y697" s="558"/>
      <c r="Z697" s="558"/>
      <c r="AA697" s="558"/>
      <c r="AD697" s="1"/>
      <c r="AE697" s="1"/>
      <c r="AF697" s="1"/>
      <c r="AG697" s="1"/>
      <c r="AH697" s="1"/>
      <c r="AI697" s="1"/>
      <c r="AJ697" s="1"/>
      <c r="AK697" s="1"/>
      <c r="AL697" s="1"/>
      <c r="AM697" s="1"/>
      <c r="AN697" s="1"/>
      <c r="BS697" s="1"/>
      <c r="BT697" s="1"/>
      <c r="BU697" s="1"/>
      <c r="BV697" s="1"/>
      <c r="BW697" s="1"/>
      <c r="BX697" s="1"/>
      <c r="BY697" s="1"/>
      <c r="BZ697" s="1"/>
      <c r="CA697" s="1"/>
      <c r="CB697" s="1"/>
    </row>
    <row r="698" spans="20:80" ht="52.2" customHeight="1" x14ac:dyDescent="0.2">
      <c r="T698" s="8"/>
      <c r="U698" s="8"/>
      <c r="V698" s="587"/>
      <c r="W698" s="587"/>
      <c r="X698" s="587"/>
      <c r="Y698" s="587"/>
      <c r="Z698" s="587"/>
      <c r="AA698" s="587"/>
      <c r="AD698" s="8"/>
      <c r="AE698" s="8"/>
      <c r="AF698" s="8"/>
      <c r="AG698" s="8"/>
      <c r="AH698" s="8"/>
      <c r="AI698" s="8"/>
      <c r="AJ698" s="8"/>
      <c r="AK698" s="8"/>
      <c r="AL698" s="8"/>
      <c r="AM698" s="8"/>
      <c r="AN698" s="8"/>
      <c r="BH698">
        <f>BH699+BH1046</f>
        <v>4862663.6900000004</v>
      </c>
      <c r="BS698" s="8"/>
      <c r="BT698" s="8"/>
      <c r="BU698" s="8"/>
      <c r="BV698" s="8"/>
      <c r="BW698" s="8"/>
      <c r="BX698" s="8"/>
      <c r="BY698" s="8"/>
      <c r="BZ698" s="8"/>
      <c r="CA698" s="8"/>
      <c r="CB698" s="8"/>
    </row>
    <row r="699" spans="20:80" ht="52.2" customHeight="1" x14ac:dyDescent="0.2">
      <c r="T699" s="7"/>
      <c r="U699" s="7"/>
      <c r="V699" s="586"/>
      <c r="W699" s="586"/>
      <c r="X699" s="586"/>
      <c r="Y699" s="586"/>
      <c r="Z699" s="586"/>
      <c r="AA699" s="586"/>
      <c r="AB699" s="46"/>
      <c r="AC699" s="46"/>
      <c r="AD699" s="7"/>
      <c r="AE699" s="7"/>
      <c r="AF699" s="7"/>
      <c r="AG699" s="7"/>
      <c r="AH699" s="7"/>
      <c r="AI699" s="7"/>
      <c r="AJ699" s="7"/>
      <c r="AK699" s="7"/>
      <c r="AL699" s="7"/>
      <c r="AM699" s="7"/>
      <c r="AN699" s="7"/>
      <c r="AO699" s="6"/>
      <c r="AP699" s="45" t="s">
        <v>30</v>
      </c>
      <c r="AQ699" s="6"/>
      <c r="AR699" s="46" t="s">
        <v>26</v>
      </c>
      <c r="AS699" s="46" t="s">
        <v>27</v>
      </c>
      <c r="AT699" s="6"/>
      <c r="AU699" s="6"/>
      <c r="AV699" s="484"/>
      <c r="AW699" s="6"/>
      <c r="AX699" s="6"/>
      <c r="AY699" s="6"/>
      <c r="AZ699" s="6"/>
      <c r="BA699" s="6"/>
      <c r="BB699" s="6"/>
      <c r="BC699" s="6"/>
      <c r="BD699" s="6"/>
      <c r="BE699" s="6"/>
      <c r="BF699" s="6"/>
      <c r="BG699" s="6"/>
      <c r="BH699" s="47">
        <f>BH700+BH785+BH821+BH873+BH951+BH984+BH1043</f>
        <v>4414328.3600000003</v>
      </c>
      <c r="BI699" s="6"/>
      <c r="BJ699" s="6"/>
      <c r="BK699" s="6"/>
      <c r="BL699" s="6"/>
      <c r="BM699" s="6"/>
      <c r="BN699" s="6"/>
      <c r="BO699" s="6"/>
      <c r="BP699" s="6"/>
      <c r="BQ699" s="6"/>
      <c r="BR699" s="6"/>
      <c r="BS699" s="7"/>
      <c r="BT699" s="7"/>
      <c r="BU699" s="7"/>
      <c r="BV699" s="7"/>
      <c r="BW699" s="7"/>
      <c r="BX699" s="7"/>
      <c r="BY699" s="7"/>
      <c r="BZ699" s="7"/>
      <c r="CA699" s="7"/>
      <c r="CB699" s="7"/>
    </row>
    <row r="700" spans="20:80" ht="52.2" customHeight="1" x14ac:dyDescent="0.2">
      <c r="T700" s="14"/>
      <c r="U700" s="14"/>
      <c r="V700" s="558"/>
      <c r="W700" s="558"/>
      <c r="X700" s="558"/>
      <c r="Y700" s="558"/>
      <c r="Z700" s="558"/>
      <c r="AA700" s="558"/>
      <c r="AB700" s="46"/>
      <c r="AC700" s="46"/>
      <c r="AD700" s="1"/>
      <c r="AE700" s="1"/>
      <c r="AF700" s="1"/>
      <c r="AG700" s="1"/>
      <c r="AH700" s="1"/>
      <c r="AI700" s="1"/>
      <c r="AJ700" s="1"/>
      <c r="AK700" s="1"/>
      <c r="AL700" s="1"/>
      <c r="AM700" s="1"/>
      <c r="AN700" s="1"/>
      <c r="AO700" s="1"/>
      <c r="AP700" s="45" t="s">
        <v>30</v>
      </c>
      <c r="AQ700" s="6"/>
      <c r="AR700" s="46" t="s">
        <v>26</v>
      </c>
      <c r="AS700" s="46" t="s">
        <v>30</v>
      </c>
      <c r="AT700" s="6"/>
      <c r="AU700" s="6"/>
      <c r="AV700" s="484"/>
      <c r="AW700" s="6"/>
      <c r="AX700" s="6"/>
      <c r="AY700" s="6"/>
      <c r="AZ700" s="6"/>
      <c r="BA700" s="6"/>
      <c r="BB700" s="6"/>
      <c r="BC700" s="6"/>
      <c r="BD700" s="6"/>
      <c r="BE700" s="6"/>
      <c r="BF700" s="6"/>
      <c r="BG700" s="6"/>
      <c r="BH700" s="47">
        <f>SUM(BH701:BH784)</f>
        <v>1249107.52</v>
      </c>
      <c r="BI700" s="6"/>
      <c r="BJ700" s="6"/>
      <c r="BK700" s="6"/>
      <c r="BL700" s="6"/>
      <c r="BM700" s="6"/>
      <c r="BN700" s="6"/>
      <c r="BO700" s="6"/>
      <c r="BP700" s="6"/>
      <c r="BQ700" s="1"/>
      <c r="BR700" s="1"/>
      <c r="BS700" s="1"/>
      <c r="BT700" s="1"/>
      <c r="BU700" s="1"/>
      <c r="BV700" s="1"/>
      <c r="BW700" s="1"/>
      <c r="BX700" s="1"/>
      <c r="BY700" s="1"/>
      <c r="BZ700" s="1"/>
      <c r="CA700" s="1"/>
      <c r="CB700" s="1"/>
    </row>
    <row r="701" spans="20:80" ht="52.2" customHeight="1" x14ac:dyDescent="0.2">
      <c r="T701" s="14"/>
      <c r="U701" s="14"/>
      <c r="V701" s="558"/>
      <c r="W701" s="558"/>
      <c r="X701" s="558"/>
      <c r="Y701" s="558"/>
      <c r="Z701" s="558"/>
      <c r="AA701" s="558"/>
      <c r="AB701" s="58"/>
      <c r="AC701" s="58"/>
      <c r="AD701" s="1"/>
      <c r="AE701" s="1"/>
      <c r="AF701" s="1"/>
      <c r="AG701" s="1"/>
      <c r="AH701" s="1"/>
      <c r="AI701" s="1"/>
      <c r="AJ701" s="1"/>
      <c r="AK701" s="1"/>
      <c r="AL701" s="1"/>
      <c r="AM701" s="1"/>
      <c r="AN701" s="1"/>
      <c r="AO701" s="1"/>
      <c r="AP701" s="58" t="s">
        <v>84</v>
      </c>
      <c r="AQ701" s="1"/>
      <c r="AR701" s="58" t="s">
        <v>80</v>
      </c>
      <c r="AS701" s="58" t="s">
        <v>31</v>
      </c>
      <c r="AT701" s="1"/>
      <c r="AU701" s="1"/>
      <c r="AV701" s="473"/>
      <c r="AW701" s="1"/>
      <c r="AX701" s="1"/>
      <c r="AY701" s="1"/>
      <c r="AZ701" s="1"/>
      <c r="BA701" s="1"/>
      <c r="BB701" s="59">
        <f>IF(L767="základní",I12,0)</f>
        <v>111312</v>
      </c>
      <c r="BC701" s="59">
        <f>IF(L767="snížená",I12,0)</f>
        <v>0</v>
      </c>
      <c r="BD701" s="59">
        <f>IF(L767="zákl. přenesená",I12,0)</f>
        <v>0</v>
      </c>
      <c r="BE701" s="59">
        <f>IF(L767="sníž. přenesená",I12,0)</f>
        <v>0</v>
      </c>
      <c r="BF701" s="59">
        <f>IF(L767="nulová",I12,0)</f>
        <v>0</v>
      </c>
      <c r="BG701" s="12" t="s">
        <v>30</v>
      </c>
      <c r="BH701" s="59">
        <f>ROUND(H12*G12,2)</f>
        <v>111312</v>
      </c>
      <c r="BI701" s="12" t="s">
        <v>84</v>
      </c>
      <c r="BJ701" s="58" t="s">
        <v>85</v>
      </c>
      <c r="BK701" s="1"/>
      <c r="BL701" s="1"/>
      <c r="BM701" s="1"/>
      <c r="BN701" s="1"/>
      <c r="BO701" s="1"/>
      <c r="BP701" s="1"/>
      <c r="BQ701" s="1"/>
      <c r="BR701" s="1"/>
      <c r="BS701" s="1"/>
      <c r="BT701" s="1"/>
      <c r="BU701" s="1"/>
      <c r="BV701" s="1"/>
      <c r="BW701" s="1"/>
      <c r="BX701" s="1"/>
      <c r="BY701" s="1"/>
      <c r="BZ701" s="1"/>
      <c r="CA701" s="1"/>
      <c r="CB701" s="1"/>
    </row>
    <row r="702" spans="20:80" ht="52.2" customHeight="1" x14ac:dyDescent="0.2">
      <c r="T702" s="8"/>
      <c r="U702" s="8"/>
      <c r="V702" s="587"/>
      <c r="W702" s="587"/>
      <c r="X702" s="587"/>
      <c r="Y702" s="587"/>
      <c r="Z702" s="587"/>
      <c r="AA702" s="587"/>
      <c r="AB702" s="12"/>
      <c r="AC702" s="12"/>
      <c r="AD702" s="8"/>
      <c r="AE702" s="8"/>
      <c r="AF702" s="8"/>
      <c r="AG702" s="8"/>
      <c r="AH702" s="8"/>
      <c r="AI702" s="8"/>
      <c r="AJ702" s="8"/>
      <c r="AK702" s="8"/>
      <c r="AL702" s="8"/>
      <c r="AM702" s="8"/>
      <c r="AN702" s="8"/>
      <c r="AO702" s="7"/>
      <c r="AP702" s="1"/>
      <c r="AQ702" s="1"/>
      <c r="AR702" s="12" t="s">
        <v>86</v>
      </c>
      <c r="AS702" s="12" t="s">
        <v>31</v>
      </c>
      <c r="AT702" s="1"/>
      <c r="AU702" s="1"/>
      <c r="AV702" s="473"/>
      <c r="AW702" s="1"/>
      <c r="AX702" s="1"/>
      <c r="AY702" s="1"/>
      <c r="AZ702" s="1"/>
      <c r="BA702" s="1"/>
      <c r="BB702" s="1"/>
      <c r="BC702" s="1"/>
      <c r="BD702" s="1"/>
      <c r="BE702" s="1"/>
      <c r="BF702" s="1"/>
      <c r="BG702" s="1"/>
      <c r="BH702" s="1"/>
      <c r="BI702" s="1"/>
      <c r="BJ702" s="1"/>
      <c r="BK702" s="1"/>
      <c r="BL702" s="1"/>
      <c r="BM702" s="1"/>
      <c r="BN702" s="1"/>
      <c r="BO702" s="1"/>
      <c r="BP702" s="1"/>
      <c r="BQ702" s="7"/>
      <c r="BR702" s="7"/>
      <c r="BS702" s="8"/>
      <c r="BT702" s="8"/>
      <c r="BU702" s="8"/>
      <c r="BV702" s="8"/>
      <c r="BW702" s="8"/>
      <c r="BX702" s="8"/>
      <c r="BY702" s="8"/>
      <c r="BZ702" s="8"/>
      <c r="CA702" s="8"/>
      <c r="CB702" s="8"/>
    </row>
    <row r="703" spans="20:80" ht="52.2" customHeight="1" x14ac:dyDescent="0.2">
      <c r="T703" s="7"/>
      <c r="U703" s="7"/>
      <c r="V703" s="586"/>
      <c r="W703" s="586"/>
      <c r="X703" s="586"/>
      <c r="Y703" s="586"/>
      <c r="Z703" s="586"/>
      <c r="AA703" s="586"/>
      <c r="AB703" s="65"/>
      <c r="AC703" s="65"/>
      <c r="AD703" s="7"/>
      <c r="AE703" s="7"/>
      <c r="AF703" s="7"/>
      <c r="AG703" s="7"/>
      <c r="AH703" s="7"/>
      <c r="AI703" s="7"/>
      <c r="AJ703" s="7"/>
      <c r="AK703" s="7"/>
      <c r="AL703" s="7"/>
      <c r="AM703" s="7"/>
      <c r="AN703" s="7"/>
      <c r="AO703" s="1"/>
      <c r="AP703" s="7"/>
      <c r="AQ703" s="7"/>
      <c r="AR703" s="65" t="s">
        <v>88</v>
      </c>
      <c r="AS703" s="65" t="s">
        <v>31</v>
      </c>
      <c r="AT703" s="7" t="s">
        <v>31</v>
      </c>
      <c r="AU703" s="7" t="s">
        <v>11</v>
      </c>
      <c r="AV703" s="485" t="s">
        <v>30</v>
      </c>
      <c r="AW703" s="7"/>
      <c r="AX703" s="7"/>
      <c r="AY703" s="7"/>
      <c r="AZ703" s="7"/>
      <c r="BA703" s="7"/>
      <c r="BB703" s="7"/>
      <c r="BC703" s="7"/>
      <c r="BD703" s="7"/>
      <c r="BE703" s="7"/>
      <c r="BF703" s="7"/>
      <c r="BG703" s="7"/>
      <c r="BH703" s="7"/>
      <c r="BI703" s="7"/>
      <c r="BJ703" s="7"/>
      <c r="BK703" s="7"/>
      <c r="BL703" s="7"/>
      <c r="BM703" s="7"/>
      <c r="BN703" s="7"/>
      <c r="BO703" s="7"/>
      <c r="BP703" s="7"/>
      <c r="BQ703" s="1"/>
      <c r="BR703" s="1"/>
      <c r="BS703" s="7"/>
      <c r="BT703" s="7"/>
      <c r="BU703" s="7"/>
      <c r="BV703" s="7"/>
      <c r="BW703" s="7"/>
      <c r="BX703" s="7"/>
      <c r="BY703" s="7"/>
      <c r="BZ703" s="7"/>
      <c r="CA703" s="7"/>
      <c r="CB703" s="7"/>
    </row>
    <row r="704" spans="20:80" ht="52.2" customHeight="1" x14ac:dyDescent="0.2">
      <c r="T704" s="14"/>
      <c r="U704" s="14"/>
      <c r="V704" s="558"/>
      <c r="W704" s="558"/>
      <c r="X704" s="558"/>
      <c r="Y704" s="558"/>
      <c r="Z704" s="558"/>
      <c r="AA704" s="558"/>
      <c r="AB704" s="58"/>
      <c r="AC704" s="58"/>
      <c r="AD704" s="1"/>
      <c r="AE704" s="1"/>
      <c r="AF704" s="1"/>
      <c r="AG704" s="1"/>
      <c r="AH704" s="1"/>
      <c r="AI704" s="1"/>
      <c r="AJ704" s="1"/>
      <c r="AK704" s="1"/>
      <c r="AL704" s="1"/>
      <c r="AM704" s="1"/>
      <c r="AN704" s="1"/>
      <c r="AO704" s="1"/>
      <c r="AP704" s="58" t="s">
        <v>84</v>
      </c>
      <c r="AQ704" s="1"/>
      <c r="AR704" s="58" t="s">
        <v>80</v>
      </c>
      <c r="AS704" s="58" t="s">
        <v>31</v>
      </c>
      <c r="AT704" s="1"/>
      <c r="AU704" s="1"/>
      <c r="AV704" s="473"/>
      <c r="AW704" s="1"/>
      <c r="AX704" s="1"/>
      <c r="AY704" s="1"/>
      <c r="AZ704" s="1"/>
      <c r="BA704" s="1"/>
      <c r="BB704" s="59">
        <f>IF(L770="základní",I15,0)</f>
        <v>9000</v>
      </c>
      <c r="BC704" s="59">
        <f>IF(L770="snížená",I15,0)</f>
        <v>0</v>
      </c>
      <c r="BD704" s="59">
        <f>IF(L770="zákl. přenesená",I15,0)</f>
        <v>0</v>
      </c>
      <c r="BE704" s="59">
        <f>IF(L770="sníž. přenesená",I15,0)</f>
        <v>0</v>
      </c>
      <c r="BF704" s="59">
        <f>IF(L770="nulová",I15,0)</f>
        <v>0</v>
      </c>
      <c r="BG704" s="12" t="s">
        <v>30</v>
      </c>
      <c r="BH704" s="59">
        <f>ROUND(H15*G15,2)</f>
        <v>9000</v>
      </c>
      <c r="BI704" s="12" t="s">
        <v>84</v>
      </c>
      <c r="BJ704" s="58" t="s">
        <v>93</v>
      </c>
      <c r="BK704" s="1"/>
      <c r="BL704" s="1"/>
      <c r="BM704" s="1"/>
      <c r="BN704" s="1"/>
      <c r="BO704" s="1"/>
      <c r="BP704" s="1"/>
      <c r="BQ704" s="1"/>
      <c r="BR704" s="1"/>
      <c r="BS704" s="1"/>
      <c r="BT704" s="1"/>
      <c r="BU704" s="1"/>
      <c r="BV704" s="1"/>
      <c r="BW704" s="1"/>
      <c r="BX704" s="1"/>
      <c r="BY704" s="1"/>
      <c r="BZ704" s="1"/>
      <c r="CA704" s="1"/>
      <c r="CB704" s="1"/>
    </row>
    <row r="705" spans="20:80" ht="52.2" customHeight="1" x14ac:dyDescent="0.2">
      <c r="T705" s="14"/>
      <c r="U705" s="14"/>
      <c r="V705" s="558"/>
      <c r="W705" s="558"/>
      <c r="X705" s="558"/>
      <c r="Y705" s="558"/>
      <c r="Z705" s="558"/>
      <c r="AA705" s="558"/>
      <c r="AB705" s="12"/>
      <c r="AC705" s="12"/>
      <c r="AD705" s="1"/>
      <c r="AE705" s="1"/>
      <c r="AF705" s="1"/>
      <c r="AG705" s="1"/>
      <c r="AH705" s="1"/>
      <c r="AI705" s="1"/>
      <c r="AJ705" s="1"/>
      <c r="AK705" s="1"/>
      <c r="AL705" s="1"/>
      <c r="AM705" s="1"/>
      <c r="AN705" s="1"/>
      <c r="AO705" s="7"/>
      <c r="AP705" s="1"/>
      <c r="AQ705" s="1"/>
      <c r="AR705" s="12" t="s">
        <v>86</v>
      </c>
      <c r="AS705" s="12" t="s">
        <v>31</v>
      </c>
      <c r="AT705" s="1"/>
      <c r="AU705" s="1"/>
      <c r="AV705" s="473"/>
      <c r="AW705" s="1"/>
      <c r="AX705" s="1"/>
      <c r="AY705" s="1"/>
      <c r="AZ705" s="1"/>
      <c r="BA705" s="1"/>
      <c r="BB705" s="1"/>
      <c r="BC705" s="1"/>
      <c r="BD705" s="1"/>
      <c r="BE705" s="1"/>
      <c r="BF705" s="1"/>
      <c r="BG705" s="1"/>
      <c r="BH705" s="1"/>
      <c r="BI705" s="1"/>
      <c r="BJ705" s="1"/>
      <c r="BK705" s="1"/>
      <c r="BL705" s="1"/>
      <c r="BM705" s="1"/>
      <c r="BN705" s="1"/>
      <c r="BO705" s="1"/>
      <c r="BP705" s="1"/>
      <c r="BQ705" s="7"/>
      <c r="BR705" s="7"/>
      <c r="BS705" s="1"/>
      <c r="BT705" s="1"/>
      <c r="BU705" s="1"/>
      <c r="BV705" s="1"/>
      <c r="BW705" s="1"/>
      <c r="BX705" s="1"/>
      <c r="BY705" s="1"/>
      <c r="BZ705" s="1"/>
      <c r="CA705" s="1"/>
      <c r="CB705" s="1"/>
    </row>
    <row r="706" spans="20:80" ht="52.2" customHeight="1" x14ac:dyDescent="0.2">
      <c r="T706" s="7"/>
      <c r="U706" s="7"/>
      <c r="V706" s="586"/>
      <c r="W706" s="586"/>
      <c r="X706" s="586"/>
      <c r="Y706" s="586"/>
      <c r="Z706" s="586"/>
      <c r="AA706" s="586"/>
      <c r="AB706" s="65"/>
      <c r="AC706" s="65"/>
      <c r="AD706" s="7"/>
      <c r="AE706" s="7"/>
      <c r="AF706" s="7"/>
      <c r="AG706" s="7"/>
      <c r="AH706" s="7"/>
      <c r="AI706" s="7"/>
      <c r="AJ706" s="7"/>
      <c r="AK706" s="7"/>
      <c r="AL706" s="7"/>
      <c r="AM706" s="7"/>
      <c r="AN706" s="7"/>
      <c r="AO706" s="1"/>
      <c r="AP706" s="7"/>
      <c r="AQ706" s="7"/>
      <c r="AR706" s="65" t="s">
        <v>88</v>
      </c>
      <c r="AS706" s="65" t="s">
        <v>31</v>
      </c>
      <c r="AT706" s="7" t="s">
        <v>31</v>
      </c>
      <c r="AU706" s="7" t="s">
        <v>11</v>
      </c>
      <c r="AV706" s="485" t="s">
        <v>30</v>
      </c>
      <c r="AW706" s="7"/>
      <c r="AX706" s="7"/>
      <c r="AY706" s="7"/>
      <c r="AZ706" s="7"/>
      <c r="BA706" s="7"/>
      <c r="BB706" s="7"/>
      <c r="BC706" s="7"/>
      <c r="BD706" s="7"/>
      <c r="BE706" s="7"/>
      <c r="BF706" s="7"/>
      <c r="BG706" s="7"/>
      <c r="BH706" s="7"/>
      <c r="BI706" s="7"/>
      <c r="BJ706" s="7"/>
      <c r="BK706" s="7"/>
      <c r="BL706" s="7"/>
      <c r="BM706" s="7"/>
      <c r="BN706" s="7"/>
      <c r="BO706" s="7"/>
      <c r="BP706" s="7"/>
      <c r="BQ706" s="1"/>
      <c r="BR706" s="1"/>
      <c r="BS706" s="7"/>
      <c r="BT706" s="7"/>
      <c r="BU706" s="7"/>
      <c r="BV706" s="7"/>
      <c r="BW706" s="7"/>
      <c r="BX706" s="7"/>
      <c r="BY706" s="7"/>
      <c r="BZ706" s="7"/>
      <c r="CA706" s="7"/>
      <c r="CB706" s="7"/>
    </row>
    <row r="707" spans="20:80" ht="52.2" customHeight="1" x14ac:dyDescent="0.2">
      <c r="T707" s="7"/>
      <c r="U707" s="7"/>
      <c r="V707" s="586"/>
      <c r="W707" s="586"/>
      <c r="X707" s="586"/>
      <c r="Y707" s="586"/>
      <c r="Z707" s="586"/>
      <c r="AA707" s="586"/>
      <c r="AB707" s="58"/>
      <c r="AC707" s="58"/>
      <c r="AD707" s="7"/>
      <c r="AE707" s="7"/>
      <c r="AF707" s="7"/>
      <c r="AG707" s="7"/>
      <c r="AH707" s="7"/>
      <c r="AI707" s="7"/>
      <c r="AJ707" s="7"/>
      <c r="AK707" s="7"/>
      <c r="AL707" s="7"/>
      <c r="AM707" s="7"/>
      <c r="AN707" s="7"/>
      <c r="AO707" s="1"/>
      <c r="AP707" s="58" t="s">
        <v>84</v>
      </c>
      <c r="AQ707" s="1"/>
      <c r="AR707" s="58" t="s">
        <v>80</v>
      </c>
      <c r="AS707" s="58" t="s">
        <v>31</v>
      </c>
      <c r="AT707" s="1"/>
      <c r="AU707" s="1"/>
      <c r="AV707" s="473"/>
      <c r="AW707" s="1"/>
      <c r="AX707" s="1"/>
      <c r="AY707" s="1"/>
      <c r="AZ707" s="1"/>
      <c r="BA707" s="1"/>
      <c r="BB707" s="59">
        <f>IF(L773="základní",I18,0)</f>
        <v>2713.26</v>
      </c>
      <c r="BC707" s="59">
        <f>IF(L773="snížená",I18,0)</f>
        <v>0</v>
      </c>
      <c r="BD707" s="59">
        <f>IF(L773="zákl. přenesená",I18,0)</f>
        <v>0</v>
      </c>
      <c r="BE707" s="59">
        <f>IF(L773="sníž. přenesená",I18,0)</f>
        <v>0</v>
      </c>
      <c r="BF707" s="59">
        <f>IF(L773="nulová",I18,0)</f>
        <v>0</v>
      </c>
      <c r="BG707" s="12" t="s">
        <v>30</v>
      </c>
      <c r="BH707" s="59">
        <f>ROUND(H18*G18,2)</f>
        <v>2713.26</v>
      </c>
      <c r="BI707" s="12" t="s">
        <v>84</v>
      </c>
      <c r="BJ707" s="58" t="s">
        <v>99</v>
      </c>
      <c r="BK707" s="1"/>
      <c r="BL707" s="1"/>
      <c r="BM707" s="1"/>
      <c r="BN707" s="1"/>
      <c r="BO707" s="1"/>
      <c r="BP707" s="1"/>
      <c r="BQ707" s="1"/>
      <c r="BR707" s="1"/>
      <c r="BS707" s="7"/>
      <c r="BT707" s="7"/>
      <c r="BU707" s="7"/>
      <c r="BV707" s="7"/>
      <c r="BW707" s="7"/>
      <c r="BX707" s="7"/>
      <c r="BY707" s="7"/>
      <c r="BZ707" s="7"/>
      <c r="CA707" s="7"/>
      <c r="CB707" s="7"/>
    </row>
    <row r="708" spans="20:80" ht="52.2" customHeight="1" x14ac:dyDescent="0.2">
      <c r="T708" s="7"/>
      <c r="U708" s="7"/>
      <c r="V708" s="586"/>
      <c r="W708" s="586"/>
      <c r="X708" s="586"/>
      <c r="Y708" s="586"/>
      <c r="Z708" s="586"/>
      <c r="AA708" s="586"/>
      <c r="AB708" s="12"/>
      <c r="AC708" s="12"/>
      <c r="AD708" s="7"/>
      <c r="AE708" s="7"/>
      <c r="AF708" s="7"/>
      <c r="AG708" s="7"/>
      <c r="AH708" s="7"/>
      <c r="AI708" s="7"/>
      <c r="AJ708" s="7"/>
      <c r="AK708" s="7"/>
      <c r="AL708" s="7"/>
      <c r="AM708" s="7"/>
      <c r="AN708" s="7"/>
      <c r="AO708" s="7"/>
      <c r="AP708" s="1"/>
      <c r="AQ708" s="1"/>
      <c r="AR708" s="12" t="s">
        <v>86</v>
      </c>
      <c r="AS708" s="12" t="s">
        <v>31</v>
      </c>
      <c r="AT708" s="1"/>
      <c r="AU708" s="1"/>
      <c r="AV708" s="473"/>
      <c r="AW708" s="1"/>
      <c r="AX708" s="1"/>
      <c r="AY708" s="1"/>
      <c r="AZ708" s="1"/>
      <c r="BA708" s="1"/>
      <c r="BB708" s="1"/>
      <c r="BC708" s="1"/>
      <c r="BD708" s="1"/>
      <c r="BE708" s="1"/>
      <c r="BF708" s="1"/>
      <c r="BG708" s="1"/>
      <c r="BH708" s="1"/>
      <c r="BI708" s="1"/>
      <c r="BJ708" s="1"/>
      <c r="BK708" s="1"/>
      <c r="BL708" s="1"/>
      <c r="BM708" s="1"/>
      <c r="BN708" s="1"/>
      <c r="BO708" s="1"/>
      <c r="BP708" s="1"/>
      <c r="BQ708" s="7"/>
      <c r="BR708" s="7"/>
      <c r="BS708" s="7"/>
      <c r="BT708" s="7"/>
      <c r="BU708" s="7"/>
      <c r="BV708" s="7"/>
      <c r="BW708" s="7"/>
      <c r="BX708" s="7"/>
      <c r="BY708" s="7"/>
      <c r="BZ708" s="7"/>
      <c r="CA708" s="7"/>
      <c r="CB708" s="7"/>
    </row>
    <row r="709" spans="20:80" ht="52.2" customHeight="1" x14ac:dyDescent="0.2">
      <c r="T709" s="10"/>
      <c r="U709" s="10"/>
      <c r="V709" s="589"/>
      <c r="W709" s="589"/>
      <c r="X709" s="589"/>
      <c r="Y709" s="589"/>
      <c r="Z709" s="589"/>
      <c r="AA709" s="589"/>
      <c r="AB709" s="65"/>
      <c r="AC709" s="65"/>
      <c r="AD709" s="10"/>
      <c r="AE709" s="10"/>
      <c r="AF709" s="10"/>
      <c r="AG709" s="10"/>
      <c r="AH709" s="10"/>
      <c r="AI709" s="10"/>
      <c r="AJ709" s="10"/>
      <c r="AK709" s="10"/>
      <c r="AL709" s="10"/>
      <c r="AM709" s="10"/>
      <c r="AN709" s="10"/>
      <c r="AO709" s="1"/>
      <c r="AP709" s="7"/>
      <c r="AQ709" s="7"/>
      <c r="AR709" s="65" t="s">
        <v>88</v>
      </c>
      <c r="AS709" s="65" t="s">
        <v>31</v>
      </c>
      <c r="AT709" s="7" t="s">
        <v>31</v>
      </c>
      <c r="AU709" s="7" t="s">
        <v>11</v>
      </c>
      <c r="AV709" s="485" t="s">
        <v>30</v>
      </c>
      <c r="AW709" s="7"/>
      <c r="AX709" s="7"/>
      <c r="AY709" s="7"/>
      <c r="AZ709" s="7"/>
      <c r="BA709" s="7"/>
      <c r="BB709" s="7"/>
      <c r="BC709" s="7"/>
      <c r="BD709" s="7"/>
      <c r="BE709" s="7"/>
      <c r="BF709" s="7"/>
      <c r="BG709" s="7"/>
      <c r="BH709" s="7"/>
      <c r="BI709" s="7"/>
      <c r="BJ709" s="7"/>
      <c r="BK709" s="7"/>
      <c r="BL709" s="7"/>
      <c r="BM709" s="7"/>
      <c r="BN709" s="7"/>
      <c r="BO709" s="7"/>
      <c r="BP709" s="7"/>
      <c r="BQ709" s="1"/>
      <c r="BR709" s="1"/>
      <c r="BS709" s="10"/>
      <c r="BT709" s="10"/>
      <c r="BU709" s="10"/>
      <c r="BV709" s="10"/>
      <c r="BW709" s="10"/>
      <c r="BX709" s="10"/>
      <c r="BY709" s="10"/>
      <c r="BZ709" s="10"/>
      <c r="CA709" s="10"/>
      <c r="CB709" s="10"/>
    </row>
    <row r="710" spans="20:80" ht="52.2" customHeight="1" x14ac:dyDescent="0.2">
      <c r="T710" s="14"/>
      <c r="U710" s="14"/>
      <c r="V710" s="558"/>
      <c r="W710" s="558"/>
      <c r="X710" s="558"/>
      <c r="Y710" s="558"/>
      <c r="Z710" s="558"/>
      <c r="AA710" s="558"/>
      <c r="AB710" s="58"/>
      <c r="AC710" s="58"/>
      <c r="AD710" s="1"/>
      <c r="AE710" s="1"/>
      <c r="AF710" s="1"/>
      <c r="AG710" s="1"/>
      <c r="AH710" s="1"/>
      <c r="AI710" s="1"/>
      <c r="AJ710" s="1"/>
      <c r="AK710" s="1"/>
      <c r="AL710" s="1"/>
      <c r="AM710" s="1"/>
      <c r="AN710" s="1"/>
      <c r="AO710" s="1"/>
      <c r="AP710" s="58" t="s">
        <v>84</v>
      </c>
      <c r="AQ710" s="1"/>
      <c r="AR710" s="58" t="s">
        <v>80</v>
      </c>
      <c r="AS710" s="58" t="s">
        <v>31</v>
      </c>
      <c r="AT710" s="1"/>
      <c r="AU710" s="1"/>
      <c r="AV710" s="473"/>
      <c r="AW710" s="1"/>
      <c r="AX710" s="1"/>
      <c r="AY710" s="1"/>
      <c r="AZ710" s="1"/>
      <c r="BA710" s="1"/>
      <c r="BB710" s="59">
        <f>IF(L776="základní",I21,0)</f>
        <v>32819.18</v>
      </c>
      <c r="BC710" s="59">
        <f>IF(L776="snížená",I21,0)</f>
        <v>0</v>
      </c>
      <c r="BD710" s="59">
        <f>IF(L776="zákl. přenesená",I21,0)</f>
        <v>0</v>
      </c>
      <c r="BE710" s="59">
        <f>IF(L776="sníž. přenesená",I21,0)</f>
        <v>0</v>
      </c>
      <c r="BF710" s="59">
        <f>IF(L776="nulová",I21,0)</f>
        <v>0</v>
      </c>
      <c r="BG710" s="12" t="s">
        <v>30</v>
      </c>
      <c r="BH710" s="59">
        <f>ROUND(H21*G21,2)</f>
        <v>32819.18</v>
      </c>
      <c r="BI710" s="12" t="s">
        <v>84</v>
      </c>
      <c r="BJ710" s="58" t="s">
        <v>104</v>
      </c>
      <c r="BK710" s="1"/>
      <c r="BL710" s="1"/>
      <c r="BM710" s="1"/>
      <c r="BN710" s="1"/>
      <c r="BO710" s="1"/>
      <c r="BP710" s="1"/>
      <c r="BQ710" s="1"/>
      <c r="BR710" s="1"/>
      <c r="BS710" s="1"/>
      <c r="BT710" s="1"/>
      <c r="BU710" s="1"/>
      <c r="BV710" s="1"/>
      <c r="BW710" s="1"/>
      <c r="BX710" s="1"/>
      <c r="BY710" s="1"/>
      <c r="BZ710" s="1"/>
      <c r="CA710" s="1"/>
      <c r="CB710" s="1"/>
    </row>
    <row r="711" spans="20:80" ht="52.2" customHeight="1" x14ac:dyDescent="0.2">
      <c r="T711" s="14"/>
      <c r="U711" s="14"/>
      <c r="V711" s="558"/>
      <c r="W711" s="558"/>
      <c r="X711" s="558"/>
      <c r="Y711" s="558"/>
      <c r="Z711" s="558"/>
      <c r="AA711" s="558"/>
      <c r="AB711" s="12"/>
      <c r="AC711" s="12"/>
      <c r="AD711" s="1"/>
      <c r="AE711" s="1"/>
      <c r="AF711" s="1"/>
      <c r="AG711" s="1"/>
      <c r="AH711" s="1"/>
      <c r="AI711" s="1"/>
      <c r="AJ711" s="1"/>
      <c r="AK711" s="1"/>
      <c r="AL711" s="1"/>
      <c r="AM711" s="1"/>
      <c r="AN711" s="1"/>
      <c r="AO711" s="8"/>
      <c r="AP711" s="1"/>
      <c r="AQ711" s="1"/>
      <c r="AR711" s="12" t="s">
        <v>86</v>
      </c>
      <c r="AS711" s="12" t="s">
        <v>31</v>
      </c>
      <c r="AT711" s="1"/>
      <c r="AU711" s="1"/>
      <c r="AV711" s="473"/>
      <c r="AW711" s="1"/>
      <c r="AX711" s="1"/>
      <c r="AY711" s="1"/>
      <c r="AZ711" s="1"/>
      <c r="BA711" s="1"/>
      <c r="BB711" s="1"/>
      <c r="BC711" s="1"/>
      <c r="BD711" s="1"/>
      <c r="BE711" s="1"/>
      <c r="BF711" s="1"/>
      <c r="BG711" s="1"/>
      <c r="BH711" s="1"/>
      <c r="BI711" s="1"/>
      <c r="BJ711" s="1"/>
      <c r="BK711" s="1"/>
      <c r="BL711" s="1"/>
      <c r="BM711" s="1"/>
      <c r="BN711" s="1"/>
      <c r="BO711" s="1"/>
      <c r="BP711" s="1"/>
      <c r="BQ711" s="8"/>
      <c r="BR711" s="8"/>
      <c r="BS711" s="1"/>
      <c r="BT711" s="1"/>
      <c r="BU711" s="1"/>
      <c r="BV711" s="1"/>
      <c r="BW711" s="1"/>
      <c r="BX711" s="1"/>
      <c r="BY711" s="1"/>
      <c r="BZ711" s="1"/>
      <c r="CA711" s="1"/>
      <c r="CB711" s="1"/>
    </row>
    <row r="712" spans="20:80" ht="52.2" customHeight="1" x14ac:dyDescent="0.2">
      <c r="T712" s="8"/>
      <c r="U712" s="8"/>
      <c r="V712" s="587"/>
      <c r="W712" s="587"/>
      <c r="X712" s="587"/>
      <c r="Y712" s="587"/>
      <c r="Z712" s="587"/>
      <c r="AA712" s="587"/>
      <c r="AB712" s="69"/>
      <c r="AC712" s="69"/>
      <c r="AD712" s="8"/>
      <c r="AE712" s="8"/>
      <c r="AF712" s="8"/>
      <c r="AG712" s="8"/>
      <c r="AH712" s="8"/>
      <c r="AI712" s="8"/>
      <c r="AJ712" s="8"/>
      <c r="AK712" s="8"/>
      <c r="AL712" s="8"/>
      <c r="AM712" s="8"/>
      <c r="AN712" s="8"/>
      <c r="AO712" s="7"/>
      <c r="AP712" s="8"/>
      <c r="AQ712" s="8"/>
      <c r="AR712" s="69" t="s">
        <v>88</v>
      </c>
      <c r="AS712" s="69" t="s">
        <v>31</v>
      </c>
      <c r="AT712" s="8" t="s">
        <v>30</v>
      </c>
      <c r="AU712" s="8" t="s">
        <v>11</v>
      </c>
      <c r="AV712" s="486" t="s">
        <v>27</v>
      </c>
      <c r="AW712" s="8"/>
      <c r="AX712" s="8"/>
      <c r="AY712" s="8"/>
      <c r="AZ712" s="8"/>
      <c r="BA712" s="8"/>
      <c r="BB712" s="8"/>
      <c r="BC712" s="8"/>
      <c r="BD712" s="8"/>
      <c r="BE712" s="8"/>
      <c r="BF712" s="8"/>
      <c r="BG712" s="8"/>
      <c r="BH712" s="8"/>
      <c r="BI712" s="8"/>
      <c r="BJ712" s="8"/>
      <c r="BK712" s="8"/>
      <c r="BL712" s="8"/>
      <c r="BM712" s="8"/>
      <c r="BN712" s="8"/>
      <c r="BO712" s="8"/>
      <c r="BP712" s="8"/>
      <c r="BQ712" s="7"/>
      <c r="BR712" s="7"/>
      <c r="BS712" s="8"/>
      <c r="BT712" s="8"/>
      <c r="BU712" s="8"/>
      <c r="BV712" s="8"/>
      <c r="BW712" s="8"/>
      <c r="BX712" s="8"/>
      <c r="BY712" s="8"/>
      <c r="BZ712" s="8"/>
      <c r="CA712" s="8"/>
      <c r="CB712" s="8"/>
    </row>
    <row r="713" spans="20:80" ht="52.2" customHeight="1" x14ac:dyDescent="0.2">
      <c r="T713" s="7"/>
      <c r="U713" s="7"/>
      <c r="V713" s="586"/>
      <c r="W713" s="586"/>
      <c r="X713" s="586"/>
      <c r="Y713" s="586"/>
      <c r="Z713" s="586"/>
      <c r="AA713" s="586"/>
      <c r="AB713" s="65"/>
      <c r="AC713" s="65"/>
      <c r="AD713" s="7"/>
      <c r="AE713" s="7"/>
      <c r="AF713" s="7"/>
      <c r="AG713" s="7"/>
      <c r="AH713" s="7"/>
      <c r="AI713" s="7"/>
      <c r="AJ713" s="7"/>
      <c r="AK713" s="7"/>
      <c r="AL713" s="7"/>
      <c r="AM713" s="7"/>
      <c r="AN713" s="7"/>
      <c r="AO713" s="7"/>
      <c r="AP713" s="7"/>
      <c r="AQ713" s="7"/>
      <c r="AR713" s="65" t="s">
        <v>88</v>
      </c>
      <c r="AS713" s="65" t="s">
        <v>31</v>
      </c>
      <c r="AT713" s="7" t="s">
        <v>31</v>
      </c>
      <c r="AU713" s="7" t="s">
        <v>11</v>
      </c>
      <c r="AV713" s="485" t="s">
        <v>27</v>
      </c>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row>
    <row r="714" spans="20:80" ht="52.2" customHeight="1" x14ac:dyDescent="0.2">
      <c r="T714" s="14"/>
      <c r="U714" s="14"/>
      <c r="V714" s="558"/>
      <c r="W714" s="558"/>
      <c r="X714" s="558"/>
      <c r="Y714" s="558"/>
      <c r="Z714" s="558"/>
      <c r="AA714" s="558"/>
      <c r="AB714" s="65"/>
      <c r="AC714" s="65"/>
      <c r="AD714" s="1"/>
      <c r="AE714" s="1"/>
      <c r="AF714" s="1"/>
      <c r="AG714" s="1"/>
      <c r="AH714" s="1"/>
      <c r="AI714" s="1"/>
      <c r="AJ714" s="1"/>
      <c r="AK714" s="1"/>
      <c r="AL714" s="1"/>
      <c r="AM714" s="1"/>
      <c r="AN714" s="1"/>
      <c r="AO714" s="7"/>
      <c r="AP714" s="7"/>
      <c r="AQ714" s="7"/>
      <c r="AR714" s="65" t="s">
        <v>88</v>
      </c>
      <c r="AS714" s="65" t="s">
        <v>31</v>
      </c>
      <c r="AT714" s="7" t="s">
        <v>31</v>
      </c>
      <c r="AU714" s="7" t="s">
        <v>11</v>
      </c>
      <c r="AV714" s="485" t="s">
        <v>27</v>
      </c>
      <c r="AW714" s="7"/>
      <c r="AX714" s="7"/>
      <c r="AY714" s="7"/>
      <c r="AZ714" s="7"/>
      <c r="BA714" s="7"/>
      <c r="BB714" s="7"/>
      <c r="BC714" s="7"/>
      <c r="BD714" s="7"/>
      <c r="BE714" s="7"/>
      <c r="BF714" s="7"/>
      <c r="BG714" s="7"/>
      <c r="BH714" s="7"/>
      <c r="BI714" s="7"/>
      <c r="BJ714" s="7"/>
      <c r="BK714" s="7"/>
      <c r="BL714" s="7"/>
      <c r="BM714" s="7"/>
      <c r="BN714" s="7"/>
      <c r="BO714" s="7"/>
      <c r="BP714" s="7"/>
      <c r="BQ714" s="7"/>
      <c r="BR714" s="7"/>
      <c r="BS714" s="1"/>
      <c r="BT714" s="1"/>
      <c r="BU714" s="1"/>
      <c r="BV714" s="1"/>
      <c r="BW714" s="1"/>
      <c r="BX714" s="1"/>
      <c r="BY714" s="1"/>
      <c r="BZ714" s="1"/>
      <c r="CA714" s="1"/>
      <c r="CB714" s="1"/>
    </row>
    <row r="715" spans="20:80" ht="52.2" customHeight="1" x14ac:dyDescent="0.2">
      <c r="T715" s="14"/>
      <c r="U715" s="14"/>
      <c r="V715" s="558"/>
      <c r="W715" s="558"/>
      <c r="X715" s="558"/>
      <c r="Y715" s="558"/>
      <c r="Z715" s="558"/>
      <c r="AA715" s="558"/>
      <c r="AB715" s="65"/>
      <c r="AC715" s="65"/>
      <c r="AD715" s="1"/>
      <c r="AE715" s="1"/>
      <c r="AF715" s="1"/>
      <c r="AG715" s="1"/>
      <c r="AH715" s="1"/>
      <c r="AI715" s="1"/>
      <c r="AJ715" s="1"/>
      <c r="AK715" s="1"/>
      <c r="AL715" s="1"/>
      <c r="AM715" s="1"/>
      <c r="AN715" s="1"/>
      <c r="AO715" s="9"/>
      <c r="AP715" s="7"/>
      <c r="AQ715" s="7"/>
      <c r="AR715" s="65" t="s">
        <v>88</v>
      </c>
      <c r="AS715" s="65" t="s">
        <v>31</v>
      </c>
      <c r="AT715" s="7" t="s">
        <v>31</v>
      </c>
      <c r="AU715" s="7" t="s">
        <v>11</v>
      </c>
      <c r="AV715" s="485" t="s">
        <v>27</v>
      </c>
      <c r="AW715" s="7"/>
      <c r="AX715" s="7"/>
      <c r="AY715" s="7"/>
      <c r="AZ715" s="7"/>
      <c r="BA715" s="7"/>
      <c r="BB715" s="7"/>
      <c r="BC715" s="7"/>
      <c r="BD715" s="7"/>
      <c r="BE715" s="7"/>
      <c r="BF715" s="7"/>
      <c r="BG715" s="7"/>
      <c r="BH715" s="7"/>
      <c r="BI715" s="7"/>
      <c r="BJ715" s="7"/>
      <c r="BK715" s="7"/>
      <c r="BL715" s="7"/>
      <c r="BM715" s="7"/>
      <c r="BN715" s="7"/>
      <c r="BO715" s="7"/>
      <c r="BP715" s="7"/>
      <c r="BQ715" s="9"/>
      <c r="BR715" s="9"/>
      <c r="BS715" s="1"/>
      <c r="BT715" s="1"/>
      <c r="BU715" s="1"/>
      <c r="BV715" s="1"/>
      <c r="BW715" s="1"/>
      <c r="BX715" s="1"/>
      <c r="BY715" s="1"/>
      <c r="BZ715" s="1"/>
      <c r="CA715" s="1"/>
      <c r="CB715" s="1"/>
    </row>
    <row r="716" spans="20:80" ht="52.2" customHeight="1" x14ac:dyDescent="0.2">
      <c r="T716" s="7"/>
      <c r="U716" s="7"/>
      <c r="V716" s="586"/>
      <c r="W716" s="586"/>
      <c r="X716" s="586"/>
      <c r="Y716" s="586"/>
      <c r="Z716" s="586"/>
      <c r="AA716" s="586"/>
      <c r="AB716" s="73"/>
      <c r="AC716" s="73"/>
      <c r="AD716" s="7"/>
      <c r="AE716" s="7"/>
      <c r="AF716" s="7"/>
      <c r="AG716" s="7"/>
      <c r="AH716" s="7"/>
      <c r="AI716" s="7"/>
      <c r="AJ716" s="7"/>
      <c r="AK716" s="7"/>
      <c r="AL716" s="7"/>
      <c r="AM716" s="7"/>
      <c r="AN716" s="7"/>
      <c r="AO716" s="7"/>
      <c r="AP716" s="9"/>
      <c r="AQ716" s="9"/>
      <c r="AR716" s="73" t="s">
        <v>88</v>
      </c>
      <c r="AS716" s="73" t="s">
        <v>31</v>
      </c>
      <c r="AT716" s="9" t="s">
        <v>34</v>
      </c>
      <c r="AU716" s="9" t="s">
        <v>11</v>
      </c>
      <c r="AV716" s="487" t="s">
        <v>27</v>
      </c>
      <c r="AW716" s="9"/>
      <c r="AX716" s="9"/>
      <c r="AY716" s="9"/>
      <c r="AZ716" s="9"/>
      <c r="BA716" s="9"/>
      <c r="BB716" s="9"/>
      <c r="BC716" s="9"/>
      <c r="BD716" s="9"/>
      <c r="BE716" s="9"/>
      <c r="BF716" s="9"/>
      <c r="BG716" s="9"/>
      <c r="BH716" s="9"/>
      <c r="BI716" s="9"/>
      <c r="BJ716" s="9"/>
      <c r="BK716" s="9"/>
      <c r="BL716" s="9"/>
      <c r="BM716" s="9"/>
      <c r="BN716" s="9"/>
      <c r="BO716" s="9"/>
      <c r="BP716" s="9"/>
      <c r="BQ716" s="7"/>
      <c r="BR716" s="7"/>
      <c r="BS716" s="7"/>
      <c r="BT716" s="7"/>
      <c r="BU716" s="7"/>
      <c r="BV716" s="7"/>
      <c r="BW716" s="7"/>
      <c r="BX716" s="7"/>
      <c r="BY716" s="7"/>
      <c r="BZ716" s="7"/>
      <c r="CA716" s="7"/>
      <c r="CB716" s="7"/>
    </row>
    <row r="717" spans="20:80" ht="52.2" customHeight="1" x14ac:dyDescent="0.2">
      <c r="T717" s="14"/>
      <c r="U717" s="14"/>
      <c r="V717" s="558"/>
      <c r="W717" s="558"/>
      <c r="X717" s="558"/>
      <c r="Y717" s="558"/>
      <c r="Z717" s="558"/>
      <c r="AA717" s="558"/>
      <c r="AB717" s="65"/>
      <c r="AC717" s="65"/>
      <c r="AD717" s="1"/>
      <c r="AE717" s="1"/>
      <c r="AF717" s="1"/>
      <c r="AG717" s="1"/>
      <c r="AH717" s="1"/>
      <c r="AI717" s="1"/>
      <c r="AJ717" s="1"/>
      <c r="AK717" s="1"/>
      <c r="AL717" s="1"/>
      <c r="AM717" s="1"/>
      <c r="AN717" s="1"/>
      <c r="AO717" s="10"/>
      <c r="AP717" s="7"/>
      <c r="AQ717" s="7"/>
      <c r="AR717" s="65" t="s">
        <v>88</v>
      </c>
      <c r="AS717" s="65" t="s">
        <v>31</v>
      </c>
      <c r="AT717" s="7" t="s">
        <v>31</v>
      </c>
      <c r="AU717" s="7" t="s">
        <v>11</v>
      </c>
      <c r="AV717" s="485" t="s">
        <v>27</v>
      </c>
      <c r="AW717" s="7"/>
      <c r="AX717" s="7"/>
      <c r="AY717" s="7"/>
      <c r="AZ717" s="7"/>
      <c r="BA717" s="7"/>
      <c r="BB717" s="7"/>
      <c r="BC717" s="7"/>
      <c r="BD717" s="7"/>
      <c r="BE717" s="7"/>
      <c r="BF717" s="7"/>
      <c r="BG717" s="7"/>
      <c r="BH717" s="7"/>
      <c r="BI717" s="7"/>
      <c r="BJ717" s="7"/>
      <c r="BK717" s="7"/>
      <c r="BL717" s="7"/>
      <c r="BM717" s="7"/>
      <c r="BN717" s="7"/>
      <c r="BO717" s="7"/>
      <c r="BP717" s="7"/>
      <c r="BQ717" s="10"/>
      <c r="BR717" s="10"/>
      <c r="BS717" s="1"/>
      <c r="BT717" s="1"/>
      <c r="BU717" s="1"/>
      <c r="BV717" s="1"/>
      <c r="BW717" s="1"/>
      <c r="BX717" s="1"/>
      <c r="BY717" s="1"/>
      <c r="BZ717" s="1"/>
      <c r="CA717" s="1"/>
      <c r="CB717" s="1"/>
    </row>
    <row r="718" spans="20:80" ht="52.2" customHeight="1" x14ac:dyDescent="0.2">
      <c r="T718" s="14"/>
      <c r="U718" s="14"/>
      <c r="V718" s="558"/>
      <c r="W718" s="558"/>
      <c r="X718" s="558"/>
      <c r="Y718" s="558"/>
      <c r="Z718" s="558"/>
      <c r="AA718" s="558"/>
      <c r="AB718" s="77"/>
      <c r="AC718" s="77"/>
      <c r="AD718" s="1"/>
      <c r="AE718" s="1"/>
      <c r="AF718" s="1"/>
      <c r="AG718" s="1"/>
      <c r="AH718" s="1"/>
      <c r="AI718" s="1"/>
      <c r="AJ718" s="1"/>
      <c r="AK718" s="1"/>
      <c r="AL718" s="1"/>
      <c r="AM718" s="1"/>
      <c r="AN718" s="1"/>
      <c r="AO718" s="8"/>
      <c r="AP718" s="10"/>
      <c r="AQ718" s="10"/>
      <c r="AR718" s="77" t="s">
        <v>88</v>
      </c>
      <c r="AS718" s="77" t="s">
        <v>31</v>
      </c>
      <c r="AT718" s="10" t="s">
        <v>84</v>
      </c>
      <c r="AU718" s="10" t="s">
        <v>11</v>
      </c>
      <c r="AV718" s="488" t="s">
        <v>27</v>
      </c>
      <c r="AW718" s="10"/>
      <c r="AX718" s="10"/>
      <c r="AY718" s="10"/>
      <c r="AZ718" s="10"/>
      <c r="BA718" s="10"/>
      <c r="BB718" s="10"/>
      <c r="BC718" s="10"/>
      <c r="BD718" s="10"/>
      <c r="BE718" s="10"/>
      <c r="BF718" s="10"/>
      <c r="BG718" s="10"/>
      <c r="BH718" s="10"/>
      <c r="BI718" s="10"/>
      <c r="BJ718" s="10"/>
      <c r="BK718" s="10"/>
      <c r="BL718" s="10"/>
      <c r="BM718" s="10"/>
      <c r="BN718" s="10"/>
      <c r="BO718" s="10"/>
      <c r="BP718" s="10"/>
      <c r="BQ718" s="8"/>
      <c r="BR718" s="8"/>
      <c r="BS718" s="1"/>
      <c r="BT718" s="1"/>
      <c r="BU718" s="1"/>
      <c r="BV718" s="1"/>
      <c r="BW718" s="1"/>
      <c r="BX718" s="1"/>
      <c r="BY718" s="1"/>
      <c r="BZ718" s="1"/>
      <c r="CA718" s="1"/>
      <c r="CB718" s="1"/>
    </row>
    <row r="719" spans="20:80" ht="52.2" customHeight="1" x14ac:dyDescent="0.2">
      <c r="T719" s="8"/>
      <c r="U719" s="8"/>
      <c r="V719" s="587"/>
      <c r="W719" s="587"/>
      <c r="X719" s="587"/>
      <c r="Y719" s="587"/>
      <c r="Z719" s="587"/>
      <c r="AA719" s="587"/>
      <c r="AB719" s="69"/>
      <c r="AC719" s="69"/>
      <c r="AD719" s="8"/>
      <c r="AE719" s="8"/>
      <c r="AF719" s="8"/>
      <c r="AG719" s="8"/>
      <c r="AH719" s="8"/>
      <c r="AI719" s="8"/>
      <c r="AJ719" s="8"/>
      <c r="AK719" s="8"/>
      <c r="AL719" s="8"/>
      <c r="AM719" s="8"/>
      <c r="AN719" s="8"/>
      <c r="AO719" s="7"/>
      <c r="AP719" s="8"/>
      <c r="AQ719" s="8"/>
      <c r="AR719" s="69" t="s">
        <v>88</v>
      </c>
      <c r="AS719" s="69" t="s">
        <v>31</v>
      </c>
      <c r="AT719" s="8" t="s">
        <v>30</v>
      </c>
      <c r="AU719" s="8" t="s">
        <v>11</v>
      </c>
      <c r="AV719" s="486" t="s">
        <v>27</v>
      </c>
      <c r="AW719" s="8"/>
      <c r="AX719" s="8"/>
      <c r="AY719" s="8"/>
      <c r="AZ719" s="8"/>
      <c r="BA719" s="8"/>
      <c r="BB719" s="8"/>
      <c r="BC719" s="8"/>
      <c r="BD719" s="8"/>
      <c r="BE719" s="8"/>
      <c r="BF719" s="8"/>
      <c r="BG719" s="8"/>
      <c r="BH719" s="8"/>
      <c r="BI719" s="8"/>
      <c r="BJ719" s="8"/>
      <c r="BK719" s="8"/>
      <c r="BL719" s="8"/>
      <c r="BM719" s="8"/>
      <c r="BN719" s="8"/>
      <c r="BO719" s="8"/>
      <c r="BP719" s="8"/>
      <c r="BQ719" s="7"/>
      <c r="BR719" s="7"/>
      <c r="BS719" s="8"/>
      <c r="BT719" s="8"/>
      <c r="BU719" s="8"/>
      <c r="BV719" s="8"/>
      <c r="BW719" s="8"/>
      <c r="BX719" s="8"/>
      <c r="BY719" s="8"/>
      <c r="BZ719" s="8"/>
      <c r="CA719" s="8"/>
      <c r="CB719" s="8"/>
    </row>
    <row r="720" spans="20:80" ht="52.2" customHeight="1" x14ac:dyDescent="0.2">
      <c r="T720" s="7"/>
      <c r="U720" s="7"/>
      <c r="V720" s="586"/>
      <c r="W720" s="586"/>
      <c r="X720" s="586"/>
      <c r="Y720" s="586"/>
      <c r="Z720" s="586"/>
      <c r="AA720" s="586"/>
      <c r="AB720" s="65"/>
      <c r="AC720" s="65"/>
      <c r="AD720" s="7"/>
      <c r="AE720" s="7"/>
      <c r="AF720" s="7"/>
      <c r="AG720" s="7"/>
      <c r="AH720" s="7"/>
      <c r="AI720" s="7"/>
      <c r="AJ720" s="7"/>
      <c r="AK720" s="7"/>
      <c r="AL720" s="7"/>
      <c r="AM720" s="7"/>
      <c r="AN720" s="7"/>
      <c r="AO720" s="1"/>
      <c r="AP720" s="7"/>
      <c r="AQ720" s="7"/>
      <c r="AR720" s="65" t="s">
        <v>88</v>
      </c>
      <c r="AS720" s="65" t="s">
        <v>31</v>
      </c>
      <c r="AT720" s="7" t="s">
        <v>31</v>
      </c>
      <c r="AU720" s="7" t="s">
        <v>11</v>
      </c>
      <c r="AV720" s="485" t="s">
        <v>30</v>
      </c>
      <c r="AW720" s="7"/>
      <c r="AX720" s="7"/>
      <c r="AY720" s="7"/>
      <c r="AZ720" s="7"/>
      <c r="BA720" s="7"/>
      <c r="BB720" s="7"/>
      <c r="BC720" s="7"/>
      <c r="BD720" s="7"/>
      <c r="BE720" s="7"/>
      <c r="BF720" s="7"/>
      <c r="BG720" s="7"/>
      <c r="BH720" s="7"/>
      <c r="BI720" s="7"/>
      <c r="BJ720" s="7"/>
      <c r="BK720" s="7"/>
      <c r="BL720" s="7"/>
      <c r="BM720" s="7"/>
      <c r="BN720" s="7"/>
      <c r="BO720" s="7"/>
      <c r="BP720" s="7"/>
      <c r="BQ720" s="1"/>
      <c r="BR720" s="1"/>
      <c r="BS720" s="7"/>
      <c r="BT720" s="7"/>
      <c r="BU720" s="7"/>
      <c r="BV720" s="7"/>
      <c r="BW720" s="7"/>
      <c r="BX720" s="7"/>
      <c r="BY720" s="7"/>
      <c r="BZ720" s="7"/>
      <c r="CA720" s="7"/>
      <c r="CB720" s="7"/>
    </row>
    <row r="721" spans="20:80" ht="52.2" customHeight="1" x14ac:dyDescent="0.2">
      <c r="T721" s="14"/>
      <c r="U721" s="14"/>
      <c r="V721" s="558"/>
      <c r="W721" s="558"/>
      <c r="X721" s="558"/>
      <c r="Y721" s="558"/>
      <c r="Z721" s="558"/>
      <c r="AA721" s="558"/>
      <c r="AB721" s="58"/>
      <c r="AC721" s="58"/>
      <c r="AD721" s="1"/>
      <c r="AE721" s="1"/>
      <c r="AF721" s="1"/>
      <c r="AG721" s="1"/>
      <c r="AH721" s="1"/>
      <c r="AI721" s="1"/>
      <c r="AJ721" s="1"/>
      <c r="AK721" s="1"/>
      <c r="AL721" s="1"/>
      <c r="AM721" s="1"/>
      <c r="AN721" s="1"/>
      <c r="AO721" s="1"/>
      <c r="AP721" s="58" t="s">
        <v>84</v>
      </c>
      <c r="AQ721" s="1"/>
      <c r="AR721" s="58" t="s">
        <v>80</v>
      </c>
      <c r="AS721" s="58" t="s">
        <v>31</v>
      </c>
      <c r="AT721" s="1"/>
      <c r="AU721" s="1"/>
      <c r="AV721" s="473"/>
      <c r="AW721" s="1"/>
      <c r="AX721" s="1"/>
      <c r="AY721" s="1"/>
      <c r="AZ721" s="1"/>
      <c r="BA721" s="1"/>
      <c r="BB721" s="59">
        <f>IF(L787="základní",I32,0)</f>
        <v>146448.06</v>
      </c>
      <c r="BC721" s="59">
        <f>IF(L787="snížená",I32,0)</f>
        <v>0</v>
      </c>
      <c r="BD721" s="59">
        <f>IF(L787="zákl. přenesená",I32,0)</f>
        <v>0</v>
      </c>
      <c r="BE721" s="59">
        <f>IF(L787="sníž. přenesená",I32,0)</f>
        <v>0</v>
      </c>
      <c r="BF721" s="59">
        <f>IF(L787="nulová",I32,0)</f>
        <v>0</v>
      </c>
      <c r="BG721" s="12" t="s">
        <v>30</v>
      </c>
      <c r="BH721" s="59">
        <f>ROUND(H32*G32,2)</f>
        <v>146448.06</v>
      </c>
      <c r="BI721" s="12" t="s">
        <v>84</v>
      </c>
      <c r="BJ721" s="58" t="s">
        <v>118</v>
      </c>
      <c r="BK721" s="1"/>
      <c r="BL721" s="1"/>
      <c r="BM721" s="1"/>
      <c r="BN721" s="1"/>
      <c r="BO721" s="1"/>
      <c r="BP721" s="1"/>
      <c r="BQ721" s="1"/>
      <c r="BR721" s="1"/>
      <c r="BS721" s="1"/>
      <c r="BT721" s="1"/>
      <c r="BU721" s="1"/>
      <c r="BV721" s="1"/>
      <c r="BW721" s="1"/>
      <c r="BX721" s="1"/>
      <c r="BY721" s="1"/>
      <c r="BZ721" s="1"/>
      <c r="CA721" s="1"/>
      <c r="CB721" s="1"/>
    </row>
    <row r="722" spans="20:80" ht="52.2" customHeight="1" x14ac:dyDescent="0.2">
      <c r="T722" s="14"/>
      <c r="U722" s="14"/>
      <c r="V722" s="558"/>
      <c r="W722" s="558"/>
      <c r="X722" s="558"/>
      <c r="Y722" s="558"/>
      <c r="Z722" s="558"/>
      <c r="AA722" s="558"/>
      <c r="AB722" s="12"/>
      <c r="AC722" s="12"/>
      <c r="AD722" s="1"/>
      <c r="AE722" s="1"/>
      <c r="AF722" s="1"/>
      <c r="AG722" s="1"/>
      <c r="AH722" s="1"/>
      <c r="AI722" s="1"/>
      <c r="AJ722" s="1"/>
      <c r="AK722" s="1"/>
      <c r="AL722" s="1"/>
      <c r="AM722" s="1"/>
      <c r="AN722" s="1"/>
      <c r="AO722" s="8"/>
      <c r="AP722" s="1"/>
      <c r="AQ722" s="1"/>
      <c r="AR722" s="12" t="s">
        <v>86</v>
      </c>
      <c r="AS722" s="12" t="s">
        <v>31</v>
      </c>
      <c r="AT722" s="1"/>
      <c r="AU722" s="1"/>
      <c r="AV722" s="473"/>
      <c r="AW722" s="1"/>
      <c r="AX722" s="1"/>
      <c r="AY722" s="1"/>
      <c r="AZ722" s="1"/>
      <c r="BA722" s="1"/>
      <c r="BB722" s="1"/>
      <c r="BC722" s="1"/>
      <c r="BD722" s="1"/>
      <c r="BE722" s="1"/>
      <c r="BF722" s="1"/>
      <c r="BG722" s="1"/>
      <c r="BH722" s="1"/>
      <c r="BI722" s="1"/>
      <c r="BJ722" s="1"/>
      <c r="BK722" s="1"/>
      <c r="BL722" s="1"/>
      <c r="BM722" s="1"/>
      <c r="BN722" s="1"/>
      <c r="BO722" s="1"/>
      <c r="BP722" s="1"/>
      <c r="BQ722" s="8"/>
      <c r="BR722" s="8"/>
      <c r="BS722" s="1"/>
      <c r="BT722" s="1"/>
      <c r="BU722" s="1"/>
      <c r="BV722" s="1"/>
      <c r="BW722" s="1"/>
      <c r="BX722" s="1"/>
      <c r="BY722" s="1"/>
      <c r="BZ722" s="1"/>
      <c r="CA722" s="1"/>
      <c r="CB722" s="1"/>
    </row>
    <row r="723" spans="20:80" ht="52.2" customHeight="1" x14ac:dyDescent="0.2">
      <c r="T723" s="7"/>
      <c r="U723" s="7"/>
      <c r="V723" s="586"/>
      <c r="W723" s="586"/>
      <c r="X723" s="586"/>
      <c r="Y723" s="586"/>
      <c r="Z723" s="586"/>
      <c r="AA723" s="586"/>
      <c r="AB723" s="69"/>
      <c r="AC723" s="69"/>
      <c r="AD723" s="7"/>
      <c r="AE723" s="7"/>
      <c r="AF723" s="7"/>
      <c r="AG723" s="7"/>
      <c r="AH723" s="7"/>
      <c r="AI723" s="7"/>
      <c r="AJ723" s="7"/>
      <c r="AK723" s="7"/>
      <c r="AL723" s="7"/>
      <c r="AM723" s="7"/>
      <c r="AN723" s="7"/>
      <c r="AO723" s="7"/>
      <c r="AP723" s="8"/>
      <c r="AQ723" s="8"/>
      <c r="AR723" s="69" t="s">
        <v>88</v>
      </c>
      <c r="AS723" s="69" t="s">
        <v>31</v>
      </c>
      <c r="AT723" s="8" t="s">
        <v>30</v>
      </c>
      <c r="AU723" s="8" t="s">
        <v>11</v>
      </c>
      <c r="AV723" s="486" t="s">
        <v>27</v>
      </c>
      <c r="AW723" s="8"/>
      <c r="AX723" s="8"/>
      <c r="AY723" s="8"/>
      <c r="AZ723" s="8"/>
      <c r="BA723" s="8"/>
      <c r="BB723" s="8"/>
      <c r="BC723" s="8"/>
      <c r="BD723" s="8"/>
      <c r="BE723" s="8"/>
      <c r="BF723" s="8"/>
      <c r="BG723" s="8"/>
      <c r="BH723" s="8"/>
      <c r="BI723" s="8"/>
      <c r="BJ723" s="8"/>
      <c r="BK723" s="8"/>
      <c r="BL723" s="8"/>
      <c r="BM723" s="8"/>
      <c r="BN723" s="8"/>
      <c r="BO723" s="8"/>
      <c r="BP723" s="8"/>
      <c r="BQ723" s="7"/>
      <c r="BR723" s="7"/>
      <c r="BS723" s="7"/>
      <c r="BT723" s="7"/>
      <c r="BU723" s="7"/>
      <c r="BV723" s="7"/>
      <c r="BW723" s="7"/>
      <c r="BX723" s="7"/>
      <c r="BY723" s="7"/>
      <c r="BZ723" s="7"/>
      <c r="CA723" s="7"/>
      <c r="CB723" s="7"/>
    </row>
    <row r="724" spans="20:80" ht="52.2" customHeight="1" x14ac:dyDescent="0.2">
      <c r="T724" s="14"/>
      <c r="U724" s="14"/>
      <c r="V724" s="558"/>
      <c r="W724" s="558"/>
      <c r="X724" s="558"/>
      <c r="Y724" s="558"/>
      <c r="Z724" s="558"/>
      <c r="AA724" s="558"/>
      <c r="AB724" s="65"/>
      <c r="AC724" s="65"/>
      <c r="AD724" s="1"/>
      <c r="AE724" s="1"/>
      <c r="AF724" s="1"/>
      <c r="AG724" s="1"/>
      <c r="AH724" s="1"/>
      <c r="AI724" s="1"/>
      <c r="AJ724" s="1"/>
      <c r="AK724" s="1"/>
      <c r="AL724" s="1"/>
      <c r="AM724" s="1"/>
      <c r="AN724" s="1"/>
      <c r="AO724" s="1"/>
      <c r="AP724" s="7"/>
      <c r="AQ724" s="7"/>
      <c r="AR724" s="65" t="s">
        <v>88</v>
      </c>
      <c r="AS724" s="65" t="s">
        <v>31</v>
      </c>
      <c r="AT724" s="7" t="s">
        <v>31</v>
      </c>
      <c r="AU724" s="7" t="s">
        <v>11</v>
      </c>
      <c r="AV724" s="485" t="s">
        <v>30</v>
      </c>
      <c r="AW724" s="7"/>
      <c r="AX724" s="7"/>
      <c r="AY724" s="7"/>
      <c r="AZ724" s="7"/>
      <c r="BA724" s="7"/>
      <c r="BB724" s="7"/>
      <c r="BC724" s="7"/>
      <c r="BD724" s="7"/>
      <c r="BE724" s="7"/>
      <c r="BF724" s="7"/>
      <c r="BG724" s="7"/>
      <c r="BH724" s="7"/>
      <c r="BI724" s="7"/>
      <c r="BJ724" s="7"/>
      <c r="BK724" s="7"/>
      <c r="BL724" s="7"/>
      <c r="BM724" s="7"/>
      <c r="BN724" s="7"/>
      <c r="BO724" s="7"/>
      <c r="BP724" s="7"/>
      <c r="BQ724" s="1"/>
      <c r="BR724" s="1"/>
      <c r="BS724" s="1"/>
      <c r="BT724" s="1"/>
      <c r="BU724" s="1"/>
      <c r="BV724" s="1"/>
      <c r="BW724" s="1"/>
      <c r="BX724" s="1"/>
      <c r="BY724" s="1"/>
      <c r="BZ724" s="1"/>
      <c r="CA724" s="1"/>
      <c r="CB724" s="1"/>
    </row>
    <row r="725" spans="20:80" ht="52.2" customHeight="1" x14ac:dyDescent="0.2">
      <c r="T725" s="14"/>
      <c r="U725" s="14"/>
      <c r="V725" s="558"/>
      <c r="W725" s="558"/>
      <c r="X725" s="558"/>
      <c r="Y725" s="558"/>
      <c r="Z725" s="558"/>
      <c r="AA725" s="558"/>
      <c r="AB725" s="58"/>
      <c r="AC725" s="58"/>
      <c r="AD725" s="1"/>
      <c r="AE725" s="1"/>
      <c r="AF725" s="1"/>
      <c r="AG725" s="1"/>
      <c r="AH725" s="1"/>
      <c r="AI725" s="1"/>
      <c r="AJ725" s="1"/>
      <c r="AK725" s="1"/>
      <c r="AL725" s="1"/>
      <c r="AM725" s="1"/>
      <c r="AN725" s="1"/>
      <c r="AO725" s="1"/>
      <c r="AP725" s="58" t="s">
        <v>84</v>
      </c>
      <c r="AQ725" s="1"/>
      <c r="AR725" s="58" t="s">
        <v>80</v>
      </c>
      <c r="AS725" s="58" t="s">
        <v>31</v>
      </c>
      <c r="AT725" s="1"/>
      <c r="AU725" s="1"/>
      <c r="AV725" s="473"/>
      <c r="AW725" s="1"/>
      <c r="AX725" s="1"/>
      <c r="AY725" s="1"/>
      <c r="AZ725" s="1"/>
      <c r="BA725" s="1"/>
      <c r="BB725" s="59">
        <f>IF(L791="základní",I36,0)</f>
        <v>38911.449999999997</v>
      </c>
      <c r="BC725" s="59">
        <f>IF(L791="snížená",I36,0)</f>
        <v>0</v>
      </c>
      <c r="BD725" s="59">
        <f>IF(L791="zákl. přenesená",I36,0)</f>
        <v>0</v>
      </c>
      <c r="BE725" s="59">
        <f>IF(L791="sníž. přenesená",I36,0)</f>
        <v>0</v>
      </c>
      <c r="BF725" s="59">
        <f>IF(L791="nulová",I36,0)</f>
        <v>0</v>
      </c>
      <c r="BG725" s="12" t="s">
        <v>30</v>
      </c>
      <c r="BH725" s="59">
        <f>ROUND(H36*G36,2)</f>
        <v>38911.449999999997</v>
      </c>
      <c r="BI725" s="12" t="s">
        <v>84</v>
      </c>
      <c r="BJ725" s="58" t="s">
        <v>123</v>
      </c>
      <c r="BK725" s="1"/>
      <c r="BL725" s="1"/>
      <c r="BM725" s="1"/>
      <c r="BN725" s="1"/>
      <c r="BO725" s="1"/>
      <c r="BP725" s="1"/>
      <c r="BQ725" s="1"/>
      <c r="BR725" s="1"/>
      <c r="BS725" s="1"/>
      <c r="BT725" s="1"/>
      <c r="BU725" s="1"/>
      <c r="BV725" s="1"/>
      <c r="BW725" s="1"/>
      <c r="BX725" s="1"/>
      <c r="BY725" s="1"/>
      <c r="BZ725" s="1"/>
      <c r="CA725" s="1"/>
      <c r="CB725" s="1"/>
    </row>
    <row r="726" spans="20:80" ht="52.2" customHeight="1" x14ac:dyDescent="0.2">
      <c r="T726" s="8"/>
      <c r="U726" s="8"/>
      <c r="V726" s="587"/>
      <c r="W726" s="587"/>
      <c r="X726" s="587"/>
      <c r="Y726" s="587"/>
      <c r="Z726" s="587"/>
      <c r="AA726" s="587"/>
      <c r="AB726" s="12"/>
      <c r="AC726" s="12"/>
      <c r="AD726" s="8"/>
      <c r="AE726" s="8"/>
      <c r="AF726" s="8"/>
      <c r="AG726" s="8"/>
      <c r="AH726" s="8"/>
      <c r="AI726" s="8"/>
      <c r="AJ726" s="8"/>
      <c r="AK726" s="8"/>
      <c r="AL726" s="8"/>
      <c r="AM726" s="8"/>
      <c r="AN726" s="8"/>
      <c r="AO726" s="8"/>
      <c r="AP726" s="1"/>
      <c r="AQ726" s="1"/>
      <c r="AR726" s="12" t="s">
        <v>86</v>
      </c>
      <c r="AS726" s="12" t="s">
        <v>31</v>
      </c>
      <c r="AT726" s="1"/>
      <c r="AU726" s="1"/>
      <c r="AV726" s="473"/>
      <c r="AW726" s="1"/>
      <c r="AX726" s="1"/>
      <c r="AY726" s="1"/>
      <c r="AZ726" s="1"/>
      <c r="BA726" s="1"/>
      <c r="BB726" s="1"/>
      <c r="BC726" s="1"/>
      <c r="BD726" s="1"/>
      <c r="BE726" s="1"/>
      <c r="BF726" s="1"/>
      <c r="BG726" s="1"/>
      <c r="BH726" s="1"/>
      <c r="BI726" s="1"/>
      <c r="BJ726" s="1"/>
      <c r="BK726" s="1"/>
      <c r="BL726" s="1"/>
      <c r="BM726" s="1"/>
      <c r="BN726" s="1"/>
      <c r="BO726" s="1"/>
      <c r="BP726" s="1"/>
      <c r="BQ726" s="8"/>
      <c r="BR726" s="8"/>
      <c r="BS726" s="8"/>
      <c r="BT726" s="8"/>
      <c r="BU726" s="8"/>
      <c r="BV726" s="8"/>
      <c r="BW726" s="8"/>
      <c r="BX726" s="8"/>
      <c r="BY726" s="8"/>
      <c r="BZ726" s="8"/>
      <c r="CA726" s="8"/>
      <c r="CB726" s="8"/>
    </row>
    <row r="727" spans="20:80" ht="52.2" customHeight="1" x14ac:dyDescent="0.2">
      <c r="T727" s="7"/>
      <c r="U727" s="7"/>
      <c r="V727" s="586"/>
      <c r="W727" s="586"/>
      <c r="X727" s="586"/>
      <c r="Y727" s="586"/>
      <c r="Z727" s="586"/>
      <c r="AA727" s="586"/>
      <c r="AB727" s="69"/>
      <c r="AC727" s="69"/>
      <c r="AD727" s="7"/>
      <c r="AE727" s="7"/>
      <c r="AF727" s="7"/>
      <c r="AG727" s="7"/>
      <c r="AH727" s="7"/>
      <c r="AI727" s="7"/>
      <c r="AJ727" s="7"/>
      <c r="AK727" s="7"/>
      <c r="AL727" s="7"/>
      <c r="AM727" s="7"/>
      <c r="AN727" s="7"/>
      <c r="AO727" s="7"/>
      <c r="AP727" s="8"/>
      <c r="AQ727" s="8"/>
      <c r="AR727" s="69" t="s">
        <v>88</v>
      </c>
      <c r="AS727" s="69" t="s">
        <v>31</v>
      </c>
      <c r="AT727" s="8" t="s">
        <v>30</v>
      </c>
      <c r="AU727" s="8" t="s">
        <v>11</v>
      </c>
      <c r="AV727" s="486" t="s">
        <v>27</v>
      </c>
      <c r="AW727" s="8"/>
      <c r="AX727" s="8"/>
      <c r="AY727" s="8"/>
      <c r="AZ727" s="8"/>
      <c r="BA727" s="8"/>
      <c r="BB727" s="8"/>
      <c r="BC727" s="8"/>
      <c r="BD727" s="8"/>
      <c r="BE727" s="8"/>
      <c r="BF727" s="8"/>
      <c r="BG727" s="8"/>
      <c r="BH727" s="8"/>
      <c r="BI727" s="8"/>
      <c r="BJ727" s="8"/>
      <c r="BK727" s="8"/>
      <c r="BL727" s="8"/>
      <c r="BM727" s="8"/>
      <c r="BN727" s="8"/>
      <c r="BO727" s="8"/>
      <c r="BP727" s="8"/>
      <c r="BQ727" s="7"/>
      <c r="BR727" s="7"/>
      <c r="BS727" s="7"/>
      <c r="BT727" s="7"/>
      <c r="BU727" s="7"/>
      <c r="BV727" s="7"/>
      <c r="BW727" s="7"/>
      <c r="BX727" s="7"/>
      <c r="BY727" s="7"/>
      <c r="BZ727" s="7"/>
      <c r="CA727" s="7"/>
      <c r="CB727" s="7"/>
    </row>
    <row r="728" spans="20:80" ht="52.2" customHeight="1" x14ac:dyDescent="0.2">
      <c r="T728" s="14"/>
      <c r="U728" s="14"/>
      <c r="V728" s="558"/>
      <c r="W728" s="558"/>
      <c r="X728" s="558"/>
      <c r="Y728" s="558"/>
      <c r="Z728" s="558"/>
      <c r="AA728" s="558"/>
      <c r="AB728" s="65"/>
      <c r="AC728" s="65"/>
      <c r="AD728" s="1"/>
      <c r="AE728" s="1"/>
      <c r="AF728" s="1"/>
      <c r="AG728" s="1"/>
      <c r="AH728" s="1"/>
      <c r="AI728" s="1"/>
      <c r="AJ728" s="1"/>
      <c r="AK728" s="1"/>
      <c r="AL728" s="1"/>
      <c r="AM728" s="1"/>
      <c r="AN728" s="1"/>
      <c r="AO728" s="1"/>
      <c r="AP728" s="7"/>
      <c r="AQ728" s="7"/>
      <c r="AR728" s="65" t="s">
        <v>88</v>
      </c>
      <c r="AS728" s="65" t="s">
        <v>31</v>
      </c>
      <c r="AT728" s="7" t="s">
        <v>31</v>
      </c>
      <c r="AU728" s="7" t="s">
        <v>11</v>
      </c>
      <c r="AV728" s="485" t="s">
        <v>30</v>
      </c>
      <c r="AW728" s="7"/>
      <c r="AX728" s="7"/>
      <c r="AY728" s="7"/>
      <c r="AZ728" s="7"/>
      <c r="BA728" s="7"/>
      <c r="BB728" s="7"/>
      <c r="BC728" s="7"/>
      <c r="BD728" s="7"/>
      <c r="BE728" s="7"/>
      <c r="BF728" s="7"/>
      <c r="BG728" s="7"/>
      <c r="BH728" s="7"/>
      <c r="BI728" s="7"/>
      <c r="BJ728" s="7"/>
      <c r="BK728" s="7"/>
      <c r="BL728" s="7"/>
      <c r="BM728" s="7"/>
      <c r="BN728" s="7"/>
      <c r="BO728" s="7"/>
      <c r="BP728" s="7"/>
      <c r="BQ728" s="1"/>
      <c r="BR728" s="1"/>
      <c r="BS728" s="1"/>
      <c r="BT728" s="1"/>
      <c r="BU728" s="1"/>
      <c r="BV728" s="1"/>
      <c r="BW728" s="1"/>
      <c r="BX728" s="1"/>
      <c r="BY728" s="1"/>
      <c r="BZ728" s="1"/>
      <c r="CA728" s="1"/>
      <c r="CB728" s="1"/>
    </row>
    <row r="729" spans="20:80" ht="52.2" customHeight="1" x14ac:dyDescent="0.2">
      <c r="T729" s="14"/>
      <c r="U729" s="14"/>
      <c r="V729" s="558"/>
      <c r="W729" s="558"/>
      <c r="X729" s="558"/>
      <c r="Y729" s="558"/>
      <c r="Z729" s="558"/>
      <c r="AA729" s="558"/>
      <c r="AB729" s="58"/>
      <c r="AC729" s="58"/>
      <c r="AD729" s="1"/>
      <c r="AE729" s="1"/>
      <c r="AF729" s="1"/>
      <c r="AG729" s="1"/>
      <c r="AH729" s="1"/>
      <c r="AI729" s="1"/>
      <c r="AJ729" s="1"/>
      <c r="AK729" s="1"/>
      <c r="AL729" s="1"/>
      <c r="AM729" s="1"/>
      <c r="AN729" s="1"/>
      <c r="AO729" s="1"/>
      <c r="AP729" s="58" t="s">
        <v>84</v>
      </c>
      <c r="AQ729" s="1"/>
      <c r="AR729" s="58" t="s">
        <v>80</v>
      </c>
      <c r="AS729" s="58" t="s">
        <v>31</v>
      </c>
      <c r="AT729" s="1"/>
      <c r="AU729" s="1"/>
      <c r="AV729" s="473"/>
      <c r="AW729" s="1"/>
      <c r="AX729" s="1"/>
      <c r="AY729" s="1"/>
      <c r="AZ729" s="1"/>
      <c r="BA729" s="1"/>
      <c r="BB729" s="59">
        <f>IF(L795="základní",I40,0)</f>
        <v>19957.3</v>
      </c>
      <c r="BC729" s="59">
        <f>IF(L795="snížená",I40,0)</f>
        <v>0</v>
      </c>
      <c r="BD729" s="59">
        <f>IF(L795="zákl. přenesená",I40,0)</f>
        <v>0</v>
      </c>
      <c r="BE729" s="59">
        <f>IF(L795="sníž. přenesená",I40,0)</f>
        <v>0</v>
      </c>
      <c r="BF729" s="59">
        <f>IF(L795="nulová",I40,0)</f>
        <v>0</v>
      </c>
      <c r="BG729" s="12" t="s">
        <v>30</v>
      </c>
      <c r="BH729" s="59">
        <f>ROUND(H40*G40,2)</f>
        <v>19957.3</v>
      </c>
      <c r="BI729" s="12" t="s">
        <v>84</v>
      </c>
      <c r="BJ729" s="58" t="s">
        <v>128</v>
      </c>
      <c r="BK729" s="1"/>
      <c r="BL729" s="1"/>
      <c r="BM729" s="1"/>
      <c r="BN729" s="1"/>
      <c r="BO729" s="1"/>
      <c r="BP729" s="1"/>
      <c r="BQ729" s="1"/>
      <c r="BR729" s="1"/>
      <c r="BS729" s="1"/>
      <c r="BT729" s="1"/>
      <c r="BU729" s="1"/>
      <c r="BV729" s="1"/>
      <c r="BW729" s="1"/>
      <c r="BX729" s="1"/>
      <c r="BY729" s="1"/>
      <c r="BZ729" s="1"/>
      <c r="CA729" s="1"/>
      <c r="CB729" s="1"/>
    </row>
    <row r="730" spans="20:80" ht="52.2" customHeight="1" x14ac:dyDescent="0.2">
      <c r="T730" s="7"/>
      <c r="U730" s="7"/>
      <c r="V730" s="586"/>
      <c r="W730" s="586"/>
      <c r="X730" s="586"/>
      <c r="Y730" s="586"/>
      <c r="Z730" s="586"/>
      <c r="AA730" s="586"/>
      <c r="AB730" s="12"/>
      <c r="AC730" s="12"/>
      <c r="AD730" s="7"/>
      <c r="AE730" s="7"/>
      <c r="AF730" s="7"/>
      <c r="AG730" s="7"/>
      <c r="AH730" s="7"/>
      <c r="AI730" s="7"/>
      <c r="AJ730" s="7"/>
      <c r="AK730" s="7"/>
      <c r="AL730" s="7"/>
      <c r="AM730" s="7"/>
      <c r="AN730" s="7"/>
      <c r="AO730" s="8"/>
      <c r="AP730" s="1"/>
      <c r="AQ730" s="1"/>
      <c r="AR730" s="12" t="s">
        <v>86</v>
      </c>
      <c r="AS730" s="12" t="s">
        <v>31</v>
      </c>
      <c r="AT730" s="1"/>
      <c r="AU730" s="1"/>
      <c r="AV730" s="473"/>
      <c r="AW730" s="1"/>
      <c r="AX730" s="1"/>
      <c r="AY730" s="1"/>
      <c r="AZ730" s="1"/>
      <c r="BA730" s="1"/>
      <c r="BB730" s="1"/>
      <c r="BC730" s="1"/>
      <c r="BD730" s="1"/>
      <c r="BE730" s="1"/>
      <c r="BF730" s="1"/>
      <c r="BG730" s="1"/>
      <c r="BH730" s="1"/>
      <c r="BI730" s="1"/>
      <c r="BJ730" s="1"/>
      <c r="BK730" s="1"/>
      <c r="BL730" s="1"/>
      <c r="BM730" s="1"/>
      <c r="BN730" s="1"/>
      <c r="BO730" s="1"/>
      <c r="BP730" s="1"/>
      <c r="BQ730" s="8"/>
      <c r="BR730" s="8"/>
      <c r="BS730" s="7"/>
      <c r="BT730" s="7"/>
      <c r="BU730" s="7"/>
      <c r="BV730" s="7"/>
      <c r="BW730" s="7"/>
      <c r="BX730" s="7"/>
      <c r="BY730" s="7"/>
      <c r="BZ730" s="7"/>
      <c r="CA730" s="7"/>
      <c r="CB730" s="7"/>
    </row>
    <row r="731" spans="20:80" ht="52.2" customHeight="1" x14ac:dyDescent="0.2">
      <c r="T731" s="14"/>
      <c r="U731" s="14"/>
      <c r="V731" s="558"/>
      <c r="W731" s="558"/>
      <c r="X731" s="558"/>
      <c r="Y731" s="558"/>
      <c r="Z731" s="558"/>
      <c r="AA731" s="558"/>
      <c r="AB731" s="69"/>
      <c r="AC731" s="69"/>
      <c r="AD731" s="1"/>
      <c r="AE731" s="1"/>
      <c r="AF731" s="1"/>
      <c r="AG731" s="1"/>
      <c r="AH731" s="1"/>
      <c r="AI731" s="1"/>
      <c r="AJ731" s="1"/>
      <c r="AK731" s="1"/>
      <c r="AL731" s="1"/>
      <c r="AM731" s="1"/>
      <c r="AN731" s="1"/>
      <c r="AO731" s="7"/>
      <c r="AP731" s="8"/>
      <c r="AQ731" s="8"/>
      <c r="AR731" s="69" t="s">
        <v>88</v>
      </c>
      <c r="AS731" s="69" t="s">
        <v>31</v>
      </c>
      <c r="AT731" s="8" t="s">
        <v>30</v>
      </c>
      <c r="AU731" s="8" t="s">
        <v>11</v>
      </c>
      <c r="AV731" s="486" t="s">
        <v>27</v>
      </c>
      <c r="AW731" s="8"/>
      <c r="AX731" s="8"/>
      <c r="AY731" s="8"/>
      <c r="AZ731" s="8"/>
      <c r="BA731" s="8"/>
      <c r="BB731" s="8"/>
      <c r="BC731" s="8"/>
      <c r="BD731" s="8"/>
      <c r="BE731" s="8"/>
      <c r="BF731" s="8"/>
      <c r="BG731" s="8"/>
      <c r="BH731" s="8"/>
      <c r="BI731" s="8"/>
      <c r="BJ731" s="8"/>
      <c r="BK731" s="8"/>
      <c r="BL731" s="8"/>
      <c r="BM731" s="8"/>
      <c r="BN731" s="8"/>
      <c r="BO731" s="8"/>
      <c r="BP731" s="8"/>
      <c r="BQ731" s="7"/>
      <c r="BR731" s="7"/>
      <c r="BS731" s="1"/>
      <c r="BT731" s="1"/>
      <c r="BU731" s="1"/>
      <c r="BV731" s="1"/>
      <c r="BW731" s="1"/>
      <c r="BX731" s="1"/>
      <c r="BY731" s="1"/>
      <c r="BZ731" s="1"/>
      <c r="CA731" s="1"/>
      <c r="CB731" s="1"/>
    </row>
    <row r="732" spans="20:80" ht="52.2" customHeight="1" x14ac:dyDescent="0.2">
      <c r="T732" s="14"/>
      <c r="U732" s="14"/>
      <c r="V732" s="558"/>
      <c r="W732" s="558"/>
      <c r="X732" s="558"/>
      <c r="Y732" s="558"/>
      <c r="Z732" s="558"/>
      <c r="AA732" s="558"/>
      <c r="AB732" s="65"/>
      <c r="AC732" s="65"/>
      <c r="AD732" s="1"/>
      <c r="AE732" s="1"/>
      <c r="AF732" s="1"/>
      <c r="AG732" s="1"/>
      <c r="AH732" s="1"/>
      <c r="AI732" s="1"/>
      <c r="AJ732" s="1"/>
      <c r="AK732" s="1"/>
      <c r="AL732" s="1"/>
      <c r="AM732" s="1"/>
      <c r="AN732" s="1"/>
      <c r="AO732" s="1"/>
      <c r="AP732" s="7"/>
      <c r="AQ732" s="7"/>
      <c r="AR732" s="65" t="s">
        <v>88</v>
      </c>
      <c r="AS732" s="65" t="s">
        <v>31</v>
      </c>
      <c r="AT732" s="7" t="s">
        <v>31</v>
      </c>
      <c r="AU732" s="7" t="s">
        <v>11</v>
      </c>
      <c r="AV732" s="485" t="s">
        <v>30</v>
      </c>
      <c r="AW732" s="7"/>
      <c r="AX732" s="7"/>
      <c r="AY732" s="7"/>
      <c r="AZ732" s="7"/>
      <c r="BA732" s="7"/>
      <c r="BB732" s="7"/>
      <c r="BC732" s="7"/>
      <c r="BD732" s="7"/>
      <c r="BE732" s="7"/>
      <c r="BF732" s="7"/>
      <c r="BG732" s="7"/>
      <c r="BH732" s="7"/>
      <c r="BI732" s="7"/>
      <c r="BJ732" s="7"/>
      <c r="BK732" s="7"/>
      <c r="BL732" s="7"/>
      <c r="BM732" s="7"/>
      <c r="BN732" s="7"/>
      <c r="BO732" s="7"/>
      <c r="BP732" s="7"/>
      <c r="BQ732" s="1"/>
      <c r="BR732" s="1"/>
      <c r="BS732" s="1"/>
      <c r="BT732" s="1"/>
      <c r="BU732" s="1"/>
      <c r="BV732" s="1"/>
      <c r="BW732" s="1"/>
      <c r="BX732" s="1"/>
      <c r="BY732" s="1"/>
      <c r="BZ732" s="1"/>
      <c r="CA732" s="1"/>
      <c r="CB732" s="1"/>
    </row>
    <row r="733" spans="20:80" ht="52.2" customHeight="1" x14ac:dyDescent="0.2">
      <c r="T733" s="7"/>
      <c r="U733" s="7"/>
      <c r="V733" s="586"/>
      <c r="W733" s="586"/>
      <c r="X733" s="586"/>
      <c r="Y733" s="586"/>
      <c r="Z733" s="586"/>
      <c r="AA733" s="586"/>
      <c r="AB733" s="58"/>
      <c r="AC733" s="58"/>
      <c r="AD733" s="7"/>
      <c r="AE733" s="7"/>
      <c r="AF733" s="7"/>
      <c r="AG733" s="7"/>
      <c r="AH733" s="7"/>
      <c r="AI733" s="7"/>
      <c r="AJ733" s="7"/>
      <c r="AK733" s="7"/>
      <c r="AL733" s="7"/>
      <c r="AM733" s="7"/>
      <c r="AN733" s="7"/>
      <c r="AO733" s="8"/>
      <c r="AP733" s="58" t="s">
        <v>84</v>
      </c>
      <c r="AQ733" s="1"/>
      <c r="AR733" s="58" t="s">
        <v>80</v>
      </c>
      <c r="AS733" s="58" t="s">
        <v>31</v>
      </c>
      <c r="AT733" s="1"/>
      <c r="AU733" s="1"/>
      <c r="AV733" s="473"/>
      <c r="AW733" s="1"/>
      <c r="AX733" s="1"/>
      <c r="AY733" s="1"/>
      <c r="AZ733" s="1"/>
      <c r="BA733" s="1"/>
      <c r="BB733" s="59">
        <f>IF(L799="základní",I44,0)</f>
        <v>3737.5</v>
      </c>
      <c r="BC733" s="59">
        <f>IF(L799="snížená",I44,0)</f>
        <v>0</v>
      </c>
      <c r="BD733" s="59">
        <f>IF(L799="zákl. přenesená",I44,0)</f>
        <v>0</v>
      </c>
      <c r="BE733" s="59">
        <f>IF(L799="sníž. přenesená",I44,0)</f>
        <v>0</v>
      </c>
      <c r="BF733" s="59">
        <f>IF(L799="nulová",I44,0)</f>
        <v>0</v>
      </c>
      <c r="BG733" s="12" t="s">
        <v>30</v>
      </c>
      <c r="BH733" s="59">
        <f>ROUND(H44*G44,2)</f>
        <v>3737.5</v>
      </c>
      <c r="BI733" s="12" t="s">
        <v>84</v>
      </c>
      <c r="BJ733" s="58" t="s">
        <v>134</v>
      </c>
      <c r="BK733" s="1"/>
      <c r="BL733" s="1"/>
      <c r="BM733" s="1"/>
      <c r="BN733" s="1"/>
      <c r="BO733" s="1"/>
      <c r="BP733" s="1"/>
      <c r="BQ733" s="8"/>
      <c r="BR733" s="8"/>
      <c r="BS733" s="7"/>
      <c r="BT733" s="7"/>
      <c r="BU733" s="7"/>
      <c r="BV733" s="7"/>
      <c r="BW733" s="7"/>
      <c r="BX733" s="7"/>
      <c r="BY733" s="7"/>
      <c r="BZ733" s="7"/>
      <c r="CA733" s="7"/>
      <c r="CB733" s="7"/>
    </row>
    <row r="734" spans="20:80" ht="52.2" customHeight="1" x14ac:dyDescent="0.2">
      <c r="T734" s="7"/>
      <c r="U734" s="7"/>
      <c r="V734" s="586"/>
      <c r="W734" s="586"/>
      <c r="X734" s="586"/>
      <c r="Y734" s="586"/>
      <c r="Z734" s="586"/>
      <c r="AA734" s="586"/>
      <c r="AB734" s="69"/>
      <c r="AC734" s="69"/>
      <c r="AD734" s="7"/>
      <c r="AE734" s="7"/>
      <c r="AF734" s="7"/>
      <c r="AG734" s="7"/>
      <c r="AH734" s="7"/>
      <c r="AI734" s="7"/>
      <c r="AJ734" s="7"/>
      <c r="AK734" s="7"/>
      <c r="AL734" s="7"/>
      <c r="AM734" s="7"/>
      <c r="AN734" s="7"/>
      <c r="AO734" s="7"/>
      <c r="AP734" s="8"/>
      <c r="AQ734" s="8"/>
      <c r="AR734" s="69" t="s">
        <v>88</v>
      </c>
      <c r="AS734" s="69" t="s">
        <v>31</v>
      </c>
      <c r="AT734" s="8" t="s">
        <v>30</v>
      </c>
      <c r="AU734" s="8" t="s">
        <v>11</v>
      </c>
      <c r="AV734" s="486" t="s">
        <v>27</v>
      </c>
      <c r="AW734" s="8"/>
      <c r="AX734" s="8"/>
      <c r="AY734" s="8"/>
      <c r="AZ734" s="8"/>
      <c r="BA734" s="8"/>
      <c r="BB734" s="8"/>
      <c r="BC734" s="8"/>
      <c r="BD734" s="8"/>
      <c r="BE734" s="8"/>
      <c r="BF734" s="8"/>
      <c r="BG734" s="8"/>
      <c r="BH734" s="8"/>
      <c r="BI734" s="8"/>
      <c r="BJ734" s="8"/>
      <c r="BK734" s="8"/>
      <c r="BL734" s="8"/>
      <c r="BM734" s="8"/>
      <c r="BN734" s="8"/>
      <c r="BO734" s="8"/>
      <c r="BP734" s="8"/>
      <c r="BQ734" s="7"/>
      <c r="BR734" s="7"/>
      <c r="BS734" s="7"/>
      <c r="BT734" s="7"/>
      <c r="BU734" s="7"/>
      <c r="BV734" s="7"/>
      <c r="BW734" s="7"/>
      <c r="BX734" s="7"/>
      <c r="BY734" s="7"/>
      <c r="BZ734" s="7"/>
      <c r="CA734" s="7"/>
      <c r="CB734" s="7"/>
    </row>
    <row r="735" spans="20:80" ht="52.2" customHeight="1" x14ac:dyDescent="0.2">
      <c r="T735" s="7"/>
      <c r="U735" s="7"/>
      <c r="V735" s="586"/>
      <c r="W735" s="586"/>
      <c r="X735" s="586"/>
      <c r="Y735" s="586"/>
      <c r="Z735" s="586"/>
      <c r="AA735" s="586"/>
      <c r="AB735" s="65"/>
      <c r="AC735" s="65"/>
      <c r="AD735" s="7"/>
      <c r="AE735" s="7"/>
      <c r="AF735" s="7"/>
      <c r="AG735" s="7"/>
      <c r="AH735" s="7"/>
      <c r="AI735" s="7"/>
      <c r="AJ735" s="7"/>
      <c r="AK735" s="7"/>
      <c r="AL735" s="7"/>
      <c r="AM735" s="7"/>
      <c r="AN735" s="7"/>
      <c r="AO735" s="1"/>
      <c r="AP735" s="7"/>
      <c r="AQ735" s="7"/>
      <c r="AR735" s="65" t="s">
        <v>88</v>
      </c>
      <c r="AS735" s="65" t="s">
        <v>31</v>
      </c>
      <c r="AT735" s="7" t="s">
        <v>31</v>
      </c>
      <c r="AU735" s="7" t="s">
        <v>11</v>
      </c>
      <c r="AV735" s="485" t="s">
        <v>30</v>
      </c>
      <c r="AW735" s="7"/>
      <c r="AX735" s="7"/>
      <c r="AY735" s="7"/>
      <c r="AZ735" s="7"/>
      <c r="BA735" s="7"/>
      <c r="BB735" s="7"/>
      <c r="BC735" s="7"/>
      <c r="BD735" s="7"/>
      <c r="BE735" s="7"/>
      <c r="BF735" s="7"/>
      <c r="BG735" s="7"/>
      <c r="BH735" s="7"/>
      <c r="BI735" s="7"/>
      <c r="BJ735" s="7"/>
      <c r="BK735" s="7"/>
      <c r="BL735" s="7"/>
      <c r="BM735" s="7"/>
      <c r="BN735" s="7"/>
      <c r="BO735" s="7"/>
      <c r="BP735" s="7"/>
      <c r="BQ735" s="1"/>
      <c r="BR735" s="1"/>
      <c r="BS735" s="7"/>
      <c r="BT735" s="7"/>
      <c r="BU735" s="7"/>
      <c r="BV735" s="7"/>
      <c r="BW735" s="7"/>
      <c r="BX735" s="7"/>
      <c r="BY735" s="7"/>
      <c r="BZ735" s="7"/>
      <c r="CA735" s="7"/>
      <c r="CB735" s="7"/>
    </row>
    <row r="736" spans="20:80" ht="52.2" customHeight="1" x14ac:dyDescent="0.2">
      <c r="T736" s="7"/>
      <c r="U736" s="7"/>
      <c r="V736" s="586"/>
      <c r="W736" s="586"/>
      <c r="X736" s="586"/>
      <c r="Y736" s="586"/>
      <c r="Z736" s="586"/>
      <c r="AA736" s="586"/>
      <c r="AB736" s="58"/>
      <c r="AC736" s="58"/>
      <c r="AD736" s="7"/>
      <c r="AE736" s="7"/>
      <c r="AF736" s="7"/>
      <c r="AG736" s="7"/>
      <c r="AH736" s="7"/>
      <c r="AI736" s="7"/>
      <c r="AJ736" s="7"/>
      <c r="AK736" s="7"/>
      <c r="AL736" s="7"/>
      <c r="AM736" s="7"/>
      <c r="AN736" s="7"/>
      <c r="AO736" s="8"/>
      <c r="AP736" s="58" t="s">
        <v>84</v>
      </c>
      <c r="AQ736" s="1"/>
      <c r="AR736" s="58" t="s">
        <v>80</v>
      </c>
      <c r="AS736" s="58" t="s">
        <v>31</v>
      </c>
      <c r="AT736" s="1"/>
      <c r="AU736" s="1"/>
      <c r="AV736" s="473"/>
      <c r="AW736" s="1"/>
      <c r="AX736" s="1"/>
      <c r="AY736" s="1"/>
      <c r="AZ736" s="1"/>
      <c r="BA736" s="1"/>
      <c r="BB736" s="59">
        <f>IF(L802="základní",I47,0)</f>
        <v>531300</v>
      </c>
      <c r="BC736" s="59">
        <f>IF(L802="snížená",I47,0)</f>
        <v>0</v>
      </c>
      <c r="BD736" s="59">
        <f>IF(L802="zákl. přenesená",I47,0)</f>
        <v>0</v>
      </c>
      <c r="BE736" s="59">
        <f>IF(L802="sníž. přenesená",I47,0)</f>
        <v>0</v>
      </c>
      <c r="BF736" s="59">
        <f>IF(L802="nulová",I47,0)</f>
        <v>0</v>
      </c>
      <c r="BG736" s="12" t="s">
        <v>30</v>
      </c>
      <c r="BH736" s="59">
        <f>ROUND(H47*G47,2)</f>
        <v>531300</v>
      </c>
      <c r="BI736" s="12" t="s">
        <v>84</v>
      </c>
      <c r="BJ736" s="58" t="s">
        <v>140</v>
      </c>
      <c r="BK736" s="1"/>
      <c r="BL736" s="1"/>
      <c r="BM736" s="1"/>
      <c r="BN736" s="1"/>
      <c r="BO736" s="1"/>
      <c r="BP736" s="1"/>
      <c r="BQ736" s="8"/>
      <c r="BR736" s="8"/>
      <c r="BS736" s="7"/>
      <c r="BT736" s="7"/>
      <c r="BU736" s="7"/>
      <c r="BV736" s="7"/>
      <c r="BW736" s="7"/>
      <c r="BX736" s="7"/>
      <c r="BY736" s="7"/>
      <c r="BZ736" s="7"/>
      <c r="CA736" s="7"/>
      <c r="CB736" s="7"/>
    </row>
    <row r="737" spans="20:80" ht="52.2" customHeight="1" x14ac:dyDescent="0.2">
      <c r="T737" s="7"/>
      <c r="U737" s="7"/>
      <c r="V737" s="586"/>
      <c r="W737" s="586"/>
      <c r="X737" s="586"/>
      <c r="Y737" s="586"/>
      <c r="Z737" s="586"/>
      <c r="AA737" s="586"/>
      <c r="AB737" s="69"/>
      <c r="AC737" s="69"/>
      <c r="AD737" s="7"/>
      <c r="AE737" s="7"/>
      <c r="AF737" s="7"/>
      <c r="AG737" s="7"/>
      <c r="AH737" s="7"/>
      <c r="AI737" s="7"/>
      <c r="AJ737" s="7"/>
      <c r="AK737" s="7"/>
      <c r="AL737" s="7"/>
      <c r="AM737" s="7"/>
      <c r="AN737" s="7"/>
      <c r="AO737" s="7"/>
      <c r="AP737" s="8"/>
      <c r="AQ737" s="8"/>
      <c r="AR737" s="69" t="s">
        <v>88</v>
      </c>
      <c r="AS737" s="69" t="s">
        <v>31</v>
      </c>
      <c r="AT737" s="8" t="s">
        <v>30</v>
      </c>
      <c r="AU737" s="8" t="s">
        <v>11</v>
      </c>
      <c r="AV737" s="486" t="s">
        <v>27</v>
      </c>
      <c r="AW737" s="8"/>
      <c r="AX737" s="8"/>
      <c r="AY737" s="8"/>
      <c r="AZ737" s="8"/>
      <c r="BA737" s="8"/>
      <c r="BB737" s="8"/>
      <c r="BC737" s="8"/>
      <c r="BD737" s="8"/>
      <c r="BE737" s="8"/>
      <c r="BF737" s="8"/>
      <c r="BG737" s="8"/>
      <c r="BH737" s="8"/>
      <c r="BI737" s="8"/>
      <c r="BJ737" s="8"/>
      <c r="BK737" s="8"/>
      <c r="BL737" s="8"/>
      <c r="BM737" s="8"/>
      <c r="BN737" s="8"/>
      <c r="BO737" s="8"/>
      <c r="BP737" s="8"/>
      <c r="BQ737" s="7"/>
      <c r="BR737" s="7"/>
      <c r="BS737" s="7"/>
      <c r="BT737" s="7"/>
      <c r="BU737" s="7"/>
      <c r="BV737" s="7"/>
      <c r="BW737" s="7"/>
      <c r="BX737" s="7"/>
      <c r="BY737" s="7"/>
      <c r="BZ737" s="7"/>
      <c r="CA737" s="7"/>
      <c r="CB737" s="7"/>
    </row>
    <row r="738" spans="20:80" ht="52.2" customHeight="1" x14ac:dyDescent="0.2">
      <c r="T738" s="10"/>
      <c r="U738" s="10"/>
      <c r="V738" s="589"/>
      <c r="W738" s="589"/>
      <c r="X738" s="589"/>
      <c r="Y738" s="589"/>
      <c r="Z738" s="589"/>
      <c r="AA738" s="589"/>
      <c r="AB738" s="65"/>
      <c r="AC738" s="65"/>
      <c r="AD738" s="10"/>
      <c r="AE738" s="10"/>
      <c r="AF738" s="10"/>
      <c r="AG738" s="10"/>
      <c r="AH738" s="10"/>
      <c r="AI738" s="10"/>
      <c r="AJ738" s="10"/>
      <c r="AK738" s="10"/>
      <c r="AL738" s="10"/>
      <c r="AM738" s="10"/>
      <c r="AN738" s="10"/>
      <c r="AO738" s="1"/>
      <c r="AP738" s="7"/>
      <c r="AQ738" s="7"/>
      <c r="AR738" s="65" t="s">
        <v>88</v>
      </c>
      <c r="AS738" s="65" t="s">
        <v>31</v>
      </c>
      <c r="AT738" s="7" t="s">
        <v>31</v>
      </c>
      <c r="AU738" s="7" t="s">
        <v>11</v>
      </c>
      <c r="AV738" s="485" t="s">
        <v>30</v>
      </c>
      <c r="AW738" s="7"/>
      <c r="AX738" s="7"/>
      <c r="AY738" s="7"/>
      <c r="AZ738" s="7"/>
      <c r="BA738" s="7"/>
      <c r="BB738" s="7"/>
      <c r="BC738" s="7"/>
      <c r="BD738" s="7"/>
      <c r="BE738" s="7"/>
      <c r="BF738" s="7"/>
      <c r="BG738" s="7"/>
      <c r="BH738" s="7"/>
      <c r="BI738" s="7"/>
      <c r="BJ738" s="7"/>
      <c r="BK738" s="7"/>
      <c r="BL738" s="7"/>
      <c r="BM738" s="7"/>
      <c r="BN738" s="7"/>
      <c r="BO738" s="7"/>
      <c r="BP738" s="7"/>
      <c r="BQ738" s="1"/>
      <c r="BR738" s="1"/>
      <c r="BS738" s="10"/>
      <c r="BT738" s="10"/>
      <c r="BU738" s="10"/>
      <c r="BV738" s="10"/>
      <c r="BW738" s="10"/>
      <c r="BX738" s="10"/>
      <c r="BY738" s="10"/>
      <c r="BZ738" s="10"/>
      <c r="CA738" s="10"/>
      <c r="CB738" s="10"/>
    </row>
    <row r="739" spans="20:80" ht="52.2" customHeight="1" x14ac:dyDescent="0.2">
      <c r="T739" s="8"/>
      <c r="U739" s="8"/>
      <c r="V739" s="587"/>
      <c r="W739" s="587"/>
      <c r="X739" s="587"/>
      <c r="Y739" s="587"/>
      <c r="Z739" s="587"/>
      <c r="AA739" s="587"/>
      <c r="AB739" s="58"/>
      <c r="AC739" s="58"/>
      <c r="AD739" s="8"/>
      <c r="AE739" s="8"/>
      <c r="AF739" s="8"/>
      <c r="AG739" s="8"/>
      <c r="AH739" s="8"/>
      <c r="AI739" s="8"/>
      <c r="AJ739" s="8"/>
      <c r="AK739" s="8"/>
      <c r="AL739" s="8"/>
      <c r="AM739" s="8"/>
      <c r="AN739" s="8"/>
      <c r="AO739" s="1"/>
      <c r="AP739" s="58" t="s">
        <v>84</v>
      </c>
      <c r="AQ739" s="1"/>
      <c r="AR739" s="58" t="s">
        <v>80</v>
      </c>
      <c r="AS739" s="58" t="s">
        <v>31</v>
      </c>
      <c r="AT739" s="1"/>
      <c r="AU739" s="1"/>
      <c r="AV739" s="473"/>
      <c r="AW739" s="1"/>
      <c r="AX739" s="1"/>
      <c r="AY739" s="1"/>
      <c r="AZ739" s="1"/>
      <c r="BA739" s="1"/>
      <c r="BB739" s="59">
        <f>IF(L805="základní",I50,0)</f>
        <v>46915.64</v>
      </c>
      <c r="BC739" s="59">
        <f>IF(L805="snížená",I50,0)</f>
        <v>0</v>
      </c>
      <c r="BD739" s="59">
        <f>IF(L805="zákl. přenesená",I50,0)</f>
        <v>0</v>
      </c>
      <c r="BE739" s="59">
        <f>IF(L805="sníž. přenesená",I50,0)</f>
        <v>0</v>
      </c>
      <c r="BF739" s="59">
        <f>IF(L805="nulová",I50,0)</f>
        <v>0</v>
      </c>
      <c r="BG739" s="12" t="s">
        <v>30</v>
      </c>
      <c r="BH739" s="59">
        <f>ROUND(H50*G50,2)</f>
        <v>46915.64</v>
      </c>
      <c r="BI739" s="12" t="s">
        <v>84</v>
      </c>
      <c r="BJ739" s="58" t="s">
        <v>146</v>
      </c>
      <c r="BK739" s="1"/>
      <c r="BL739" s="1"/>
      <c r="BM739" s="1"/>
      <c r="BN739" s="1"/>
      <c r="BO739" s="1"/>
      <c r="BP739" s="1"/>
      <c r="BQ739" s="1"/>
      <c r="BR739" s="1"/>
      <c r="BS739" s="8"/>
      <c r="BT739" s="8"/>
      <c r="BU739" s="8"/>
      <c r="BV739" s="8"/>
      <c r="BW739" s="8"/>
      <c r="BX739" s="8"/>
      <c r="BY739" s="8"/>
      <c r="BZ739" s="8"/>
      <c r="CA739" s="8"/>
      <c r="CB739" s="8"/>
    </row>
    <row r="740" spans="20:80" ht="52.2" customHeight="1" x14ac:dyDescent="0.2">
      <c r="T740" s="8"/>
      <c r="U740" s="8"/>
      <c r="V740" s="587"/>
      <c r="W740" s="587"/>
      <c r="X740" s="587"/>
      <c r="Y740" s="587"/>
      <c r="Z740" s="587"/>
      <c r="AA740" s="587"/>
      <c r="AB740" s="12"/>
      <c r="AC740" s="12"/>
      <c r="AD740" s="8"/>
      <c r="AE740" s="8"/>
      <c r="AF740" s="8"/>
      <c r="AG740" s="8"/>
      <c r="AH740" s="8"/>
      <c r="AI740" s="8"/>
      <c r="AJ740" s="8"/>
      <c r="AK740" s="8"/>
      <c r="AL740" s="8"/>
      <c r="AM740" s="8"/>
      <c r="AN740" s="8"/>
      <c r="AO740" s="8"/>
      <c r="AP740" s="1"/>
      <c r="AQ740" s="1"/>
      <c r="AR740" s="12" t="s">
        <v>86</v>
      </c>
      <c r="AS740" s="12" t="s">
        <v>31</v>
      </c>
      <c r="AT740" s="1"/>
      <c r="AU740" s="1"/>
      <c r="AV740" s="473"/>
      <c r="AW740" s="1"/>
      <c r="AX740" s="1"/>
      <c r="AY740" s="1"/>
      <c r="AZ740" s="1"/>
      <c r="BA740" s="1"/>
      <c r="BB740" s="1"/>
      <c r="BC740" s="1"/>
      <c r="BD740" s="1"/>
      <c r="BE740" s="1"/>
      <c r="BF740" s="1"/>
      <c r="BG740" s="1"/>
      <c r="BH740" s="1"/>
      <c r="BI740" s="1"/>
      <c r="BJ740" s="1"/>
      <c r="BK740" s="1"/>
      <c r="BL740" s="1"/>
      <c r="BM740" s="1"/>
      <c r="BN740" s="1"/>
      <c r="BO740" s="1"/>
      <c r="BP740" s="1"/>
      <c r="BQ740" s="8"/>
      <c r="BR740" s="8"/>
      <c r="BS740" s="8"/>
      <c r="BT740" s="8"/>
      <c r="BU740" s="8"/>
      <c r="BV740" s="8"/>
      <c r="BW740" s="8"/>
      <c r="BX740" s="8"/>
      <c r="BY740" s="8"/>
      <c r="BZ740" s="8"/>
      <c r="CA740" s="8"/>
      <c r="CB740" s="8"/>
    </row>
    <row r="741" spans="20:80" ht="52.2" customHeight="1" x14ac:dyDescent="0.2">
      <c r="T741" s="8"/>
      <c r="U741" s="8"/>
      <c r="V741" s="587"/>
      <c r="W741" s="587"/>
      <c r="X741" s="587"/>
      <c r="Y741" s="587"/>
      <c r="Z741" s="587"/>
      <c r="AA741" s="587"/>
      <c r="AB741" s="69"/>
      <c r="AC741" s="69"/>
      <c r="AD741" s="8"/>
      <c r="AE741" s="8"/>
      <c r="AF741" s="8"/>
      <c r="AG741" s="8"/>
      <c r="AH741" s="8"/>
      <c r="AI741" s="8"/>
      <c r="AJ741" s="8"/>
      <c r="AK741" s="8"/>
      <c r="AL741" s="8"/>
      <c r="AM741" s="8"/>
      <c r="AN741" s="8"/>
      <c r="AO741" s="7"/>
      <c r="AP741" s="8"/>
      <c r="AQ741" s="8"/>
      <c r="AR741" s="69" t="s">
        <v>88</v>
      </c>
      <c r="AS741" s="69" t="s">
        <v>31</v>
      </c>
      <c r="AT741" s="8" t="s">
        <v>30</v>
      </c>
      <c r="AU741" s="8" t="s">
        <v>11</v>
      </c>
      <c r="AV741" s="486" t="s">
        <v>27</v>
      </c>
      <c r="AW741" s="8"/>
      <c r="AX741" s="8"/>
      <c r="AY741" s="8"/>
      <c r="AZ741" s="8"/>
      <c r="BA741" s="8"/>
      <c r="BB741" s="8"/>
      <c r="BC741" s="8"/>
      <c r="BD741" s="8"/>
      <c r="BE741" s="8"/>
      <c r="BF741" s="8"/>
      <c r="BG741" s="8"/>
      <c r="BH741" s="8"/>
      <c r="BI741" s="8"/>
      <c r="BJ741" s="8"/>
      <c r="BK741" s="8"/>
      <c r="BL741" s="8"/>
      <c r="BM741" s="8"/>
      <c r="BN741" s="8"/>
      <c r="BO741" s="8"/>
      <c r="BP741" s="8"/>
      <c r="BQ741" s="7"/>
      <c r="BR741" s="7"/>
      <c r="BS741" s="8"/>
      <c r="BT741" s="8"/>
      <c r="BU741" s="8"/>
      <c r="BV741" s="8"/>
      <c r="BW741" s="8"/>
      <c r="BX741" s="8"/>
      <c r="BY741" s="8"/>
      <c r="BZ741" s="8"/>
      <c r="CA741" s="8"/>
      <c r="CB741" s="8"/>
    </row>
    <row r="742" spans="20:80" ht="52.2" customHeight="1" x14ac:dyDescent="0.2">
      <c r="T742" s="6"/>
      <c r="U742" s="6"/>
      <c r="V742" s="560"/>
      <c r="W742" s="560"/>
      <c r="X742" s="560"/>
      <c r="Y742" s="560"/>
      <c r="Z742" s="560"/>
      <c r="AA742" s="560"/>
      <c r="AB742" s="65"/>
      <c r="AC742" s="65"/>
      <c r="AD742" s="6"/>
      <c r="AE742" s="6"/>
      <c r="AF742" s="6"/>
      <c r="AG742" s="6"/>
      <c r="AH742" s="6"/>
      <c r="AI742" s="6"/>
      <c r="AJ742" s="6"/>
      <c r="AK742" s="6"/>
      <c r="AL742" s="6"/>
      <c r="AM742" s="6"/>
      <c r="AN742" s="6"/>
      <c r="AO742" s="1"/>
      <c r="AP742" s="7"/>
      <c r="AQ742" s="7"/>
      <c r="AR742" s="65" t="s">
        <v>88</v>
      </c>
      <c r="AS742" s="65" t="s">
        <v>31</v>
      </c>
      <c r="AT742" s="7" t="s">
        <v>31</v>
      </c>
      <c r="AU742" s="7" t="s">
        <v>11</v>
      </c>
      <c r="AV742" s="485" t="s">
        <v>30</v>
      </c>
      <c r="AW742" s="7"/>
      <c r="AX742" s="7"/>
      <c r="AY742" s="7"/>
      <c r="AZ742" s="7"/>
      <c r="BA742" s="7"/>
      <c r="BB742" s="7"/>
      <c r="BC742" s="7"/>
      <c r="BD742" s="7"/>
      <c r="BE742" s="7"/>
      <c r="BF742" s="7"/>
      <c r="BG742" s="7"/>
      <c r="BH742" s="7"/>
      <c r="BI742" s="7"/>
      <c r="BJ742" s="7"/>
      <c r="BK742" s="7"/>
      <c r="BL742" s="7"/>
      <c r="BM742" s="7"/>
      <c r="BN742" s="7"/>
      <c r="BO742" s="7"/>
      <c r="BP742" s="7"/>
      <c r="BQ742" s="1"/>
      <c r="BR742" s="1"/>
      <c r="BS742" s="6"/>
      <c r="BT742" s="6"/>
      <c r="BU742" s="6"/>
      <c r="BV742" s="6"/>
      <c r="BW742" s="6"/>
      <c r="BX742" s="6"/>
      <c r="BY742" s="6"/>
      <c r="BZ742" s="6"/>
      <c r="CA742" s="6"/>
      <c r="CB742" s="6"/>
    </row>
    <row r="743" spans="20:80" ht="52.2" customHeight="1" x14ac:dyDescent="0.2">
      <c r="T743" s="14"/>
      <c r="U743" s="14"/>
      <c r="V743" s="558"/>
      <c r="W743" s="558"/>
      <c r="X743" s="558"/>
      <c r="Y743" s="558"/>
      <c r="Z743" s="558"/>
      <c r="AA743" s="558"/>
      <c r="AB743" s="58"/>
      <c r="AC743" s="58"/>
      <c r="AD743" s="1"/>
      <c r="AE743" s="1"/>
      <c r="AF743" s="1"/>
      <c r="AG743" s="1"/>
      <c r="AH743" s="1"/>
      <c r="AI743" s="1"/>
      <c r="AJ743" s="1"/>
      <c r="AK743" s="1"/>
      <c r="AL743" s="1"/>
      <c r="AM743" s="1"/>
      <c r="AN743" s="1"/>
      <c r="AO743" s="1"/>
      <c r="AP743" s="58" t="s">
        <v>84</v>
      </c>
      <c r="AQ743" s="1"/>
      <c r="AR743" s="58" t="s">
        <v>80</v>
      </c>
      <c r="AS743" s="58" t="s">
        <v>31</v>
      </c>
      <c r="AT743" s="1"/>
      <c r="AU743" s="1"/>
      <c r="AV743" s="473"/>
      <c r="AW743" s="1"/>
      <c r="AX743" s="1"/>
      <c r="AY743" s="1"/>
      <c r="AZ743" s="1"/>
      <c r="BA743" s="1"/>
      <c r="BB743" s="59">
        <f>IF(L809="základní",I54,0)</f>
        <v>2903.76</v>
      </c>
      <c r="BC743" s="59">
        <f>IF(L809="snížená",I54,0)</f>
        <v>0</v>
      </c>
      <c r="BD743" s="59">
        <f>IF(L809="zákl. přenesená",I54,0)</f>
        <v>0</v>
      </c>
      <c r="BE743" s="59">
        <f>IF(L809="sníž. přenesená",I54,0)</f>
        <v>0</v>
      </c>
      <c r="BF743" s="59">
        <f>IF(L809="nulová",I54,0)</f>
        <v>0</v>
      </c>
      <c r="BG743" s="12" t="s">
        <v>30</v>
      </c>
      <c r="BH743" s="59">
        <f>ROUND(H54*G54,2)</f>
        <v>2903.76</v>
      </c>
      <c r="BI743" s="12" t="s">
        <v>84</v>
      </c>
      <c r="BJ743" s="58" t="s">
        <v>153</v>
      </c>
      <c r="BK743" s="1"/>
      <c r="BL743" s="1"/>
      <c r="BM743" s="1"/>
      <c r="BN743" s="1"/>
      <c r="BO743" s="1"/>
      <c r="BP743" s="1"/>
      <c r="BQ743" s="1"/>
      <c r="BR743" s="1"/>
      <c r="BS743" s="1"/>
      <c r="BT743" s="1"/>
      <c r="BU743" s="1"/>
      <c r="BV743" s="1"/>
      <c r="BW743" s="1"/>
      <c r="BX743" s="1"/>
      <c r="BY743" s="1"/>
      <c r="BZ743" s="1"/>
      <c r="CA743" s="1"/>
      <c r="CB743" s="1"/>
    </row>
    <row r="744" spans="20:80" ht="52.2" customHeight="1" x14ac:dyDescent="0.2">
      <c r="T744" s="14"/>
      <c r="U744" s="14"/>
      <c r="V744" s="558"/>
      <c r="W744" s="558"/>
      <c r="X744" s="558"/>
      <c r="Y744" s="558"/>
      <c r="Z744" s="558"/>
      <c r="AA744" s="558"/>
      <c r="AB744" s="12"/>
      <c r="AC744" s="12"/>
      <c r="AD744" s="1"/>
      <c r="AE744" s="1"/>
      <c r="AF744" s="1"/>
      <c r="AG744" s="1"/>
      <c r="AH744" s="1"/>
      <c r="AI744" s="1"/>
      <c r="AJ744" s="1"/>
      <c r="AK744" s="1"/>
      <c r="AL744" s="1"/>
      <c r="AM744" s="1"/>
      <c r="AN744" s="1"/>
      <c r="AO744" s="8"/>
      <c r="AP744" s="1"/>
      <c r="AQ744" s="1"/>
      <c r="AR744" s="12" t="s">
        <v>86</v>
      </c>
      <c r="AS744" s="12" t="s">
        <v>31</v>
      </c>
      <c r="AT744" s="1"/>
      <c r="AU744" s="1"/>
      <c r="AV744" s="473"/>
      <c r="AW744" s="1"/>
      <c r="AX744" s="1"/>
      <c r="AY744" s="1"/>
      <c r="AZ744" s="1"/>
      <c r="BA744" s="1"/>
      <c r="BB744" s="1"/>
      <c r="BC744" s="1"/>
      <c r="BD744" s="1"/>
      <c r="BE744" s="1"/>
      <c r="BF744" s="1"/>
      <c r="BG744" s="1"/>
      <c r="BH744" s="1"/>
      <c r="BI744" s="1"/>
      <c r="BJ744" s="1"/>
      <c r="BK744" s="1"/>
      <c r="BL744" s="1"/>
      <c r="BM744" s="1"/>
      <c r="BN744" s="1"/>
      <c r="BO744" s="1"/>
      <c r="BP744" s="1"/>
      <c r="BQ744" s="8"/>
      <c r="BR744" s="8"/>
      <c r="BS744" s="1"/>
      <c r="BT744" s="1"/>
      <c r="BU744" s="1"/>
      <c r="BV744" s="1"/>
      <c r="BW744" s="1"/>
      <c r="BX744" s="1"/>
      <c r="BY744" s="1"/>
      <c r="BZ744" s="1"/>
      <c r="CA744" s="1"/>
      <c r="CB744" s="1"/>
    </row>
    <row r="745" spans="20:80" ht="52.2" customHeight="1" x14ac:dyDescent="0.2">
      <c r="T745" s="8"/>
      <c r="U745" s="8"/>
      <c r="V745" s="587"/>
      <c r="W745" s="587"/>
      <c r="X745" s="587"/>
      <c r="Y745" s="587"/>
      <c r="Z745" s="587"/>
      <c r="AA745" s="587"/>
      <c r="AB745" s="69"/>
      <c r="AC745" s="69"/>
      <c r="AD745" s="8"/>
      <c r="AE745" s="8"/>
      <c r="AF745" s="8"/>
      <c r="AG745" s="8"/>
      <c r="AH745" s="8"/>
      <c r="AI745" s="8"/>
      <c r="AJ745" s="8"/>
      <c r="AK745" s="8"/>
      <c r="AL745" s="8"/>
      <c r="AM745" s="8"/>
      <c r="AN745" s="8"/>
      <c r="AO745" s="7"/>
      <c r="AP745" s="8"/>
      <c r="AQ745" s="8"/>
      <c r="AR745" s="69" t="s">
        <v>88</v>
      </c>
      <c r="AS745" s="69" t="s">
        <v>31</v>
      </c>
      <c r="AT745" s="8" t="s">
        <v>30</v>
      </c>
      <c r="AU745" s="8" t="s">
        <v>11</v>
      </c>
      <c r="AV745" s="486" t="s">
        <v>27</v>
      </c>
      <c r="AW745" s="8"/>
      <c r="AX745" s="8"/>
      <c r="AY745" s="8"/>
      <c r="AZ745" s="8"/>
      <c r="BA745" s="8"/>
      <c r="BB745" s="8"/>
      <c r="BC745" s="8"/>
      <c r="BD745" s="8"/>
      <c r="BE745" s="8"/>
      <c r="BF745" s="8"/>
      <c r="BG745" s="8"/>
      <c r="BH745" s="8"/>
      <c r="BI745" s="8"/>
      <c r="BJ745" s="8"/>
      <c r="BK745" s="8"/>
      <c r="BL745" s="8"/>
      <c r="BM745" s="8"/>
      <c r="BN745" s="8"/>
      <c r="BO745" s="8"/>
      <c r="BP745" s="8"/>
      <c r="BQ745" s="7"/>
      <c r="BR745" s="7"/>
      <c r="BS745" s="8"/>
      <c r="BT745" s="8"/>
      <c r="BU745" s="8"/>
      <c r="BV745" s="8"/>
      <c r="BW745" s="8"/>
      <c r="BX745" s="8"/>
      <c r="BY745" s="8"/>
      <c r="BZ745" s="8"/>
      <c r="CA745" s="8"/>
      <c r="CB745" s="8"/>
    </row>
    <row r="746" spans="20:80" ht="52.2" customHeight="1" x14ac:dyDescent="0.2">
      <c r="T746" s="7"/>
      <c r="U746" s="7"/>
      <c r="V746" s="586"/>
      <c r="W746" s="586"/>
      <c r="X746" s="586"/>
      <c r="Y746" s="586"/>
      <c r="Z746" s="586"/>
      <c r="AA746" s="586"/>
      <c r="AB746" s="65"/>
      <c r="AC746" s="65"/>
      <c r="AD746" s="7"/>
      <c r="AE746" s="7"/>
      <c r="AF746" s="7"/>
      <c r="AG746" s="7"/>
      <c r="AH746" s="7"/>
      <c r="AI746" s="7"/>
      <c r="AJ746" s="7"/>
      <c r="AK746" s="7"/>
      <c r="AL746" s="7"/>
      <c r="AM746" s="7"/>
      <c r="AN746" s="7"/>
      <c r="AO746" s="1"/>
      <c r="AP746" s="7"/>
      <c r="AQ746" s="7"/>
      <c r="AR746" s="65" t="s">
        <v>88</v>
      </c>
      <c r="AS746" s="65" t="s">
        <v>31</v>
      </c>
      <c r="AT746" s="7" t="s">
        <v>31</v>
      </c>
      <c r="AU746" s="7" t="s">
        <v>11</v>
      </c>
      <c r="AV746" s="485" t="s">
        <v>30</v>
      </c>
      <c r="AW746" s="7"/>
      <c r="AX746" s="7"/>
      <c r="AY746" s="7"/>
      <c r="AZ746" s="7"/>
      <c r="BA746" s="7"/>
      <c r="BB746" s="7"/>
      <c r="BC746" s="7"/>
      <c r="BD746" s="7"/>
      <c r="BE746" s="7"/>
      <c r="BF746" s="7"/>
      <c r="BG746" s="7"/>
      <c r="BH746" s="7"/>
      <c r="BI746" s="7"/>
      <c r="BJ746" s="7"/>
      <c r="BK746" s="7"/>
      <c r="BL746" s="7"/>
      <c r="BM746" s="7"/>
      <c r="BN746" s="7"/>
      <c r="BO746" s="7"/>
      <c r="BP746" s="7"/>
      <c r="BQ746" s="1"/>
      <c r="BR746" s="1"/>
      <c r="BS746" s="7"/>
      <c r="BT746" s="7"/>
      <c r="BU746" s="7"/>
      <c r="BV746" s="7"/>
      <c r="BW746" s="7"/>
      <c r="BX746" s="7"/>
      <c r="BY746" s="7"/>
      <c r="BZ746" s="7"/>
      <c r="CA746" s="7"/>
      <c r="CB746" s="7"/>
    </row>
    <row r="747" spans="20:80" ht="52.2" customHeight="1" x14ac:dyDescent="0.2">
      <c r="T747" s="14"/>
      <c r="U747" s="14"/>
      <c r="V747" s="558"/>
      <c r="W747" s="558"/>
      <c r="X747" s="558"/>
      <c r="Y747" s="558"/>
      <c r="Z747" s="558"/>
      <c r="AA747" s="558"/>
      <c r="AB747" s="58"/>
      <c r="AC747" s="58"/>
      <c r="AD747" s="1"/>
      <c r="AE747" s="1"/>
      <c r="AF747" s="1"/>
      <c r="AG747" s="1"/>
      <c r="AH747" s="1"/>
      <c r="AI747" s="1"/>
      <c r="AJ747" s="1"/>
      <c r="AK747" s="1"/>
      <c r="AL747" s="1"/>
      <c r="AM747" s="1"/>
      <c r="AN747" s="1"/>
      <c r="AO747" s="1"/>
      <c r="AP747" s="58" t="s">
        <v>84</v>
      </c>
      <c r="AQ747" s="1"/>
      <c r="AR747" s="58" t="s">
        <v>80</v>
      </c>
      <c r="AS747" s="58" t="s">
        <v>31</v>
      </c>
      <c r="AT747" s="1"/>
      <c r="AU747" s="1"/>
      <c r="AV747" s="473"/>
      <c r="AW747" s="1"/>
      <c r="AX747" s="1"/>
      <c r="AY747" s="1"/>
      <c r="AZ747" s="1"/>
      <c r="BA747" s="1"/>
      <c r="BB747" s="59">
        <f>IF(L813="základní",I58,0)</f>
        <v>20169.099999999999</v>
      </c>
      <c r="BC747" s="59">
        <f>IF(L813="snížená",I58,0)</f>
        <v>0</v>
      </c>
      <c r="BD747" s="59">
        <f>IF(L813="zákl. přenesená",I58,0)</f>
        <v>0</v>
      </c>
      <c r="BE747" s="59">
        <f>IF(L813="sníž. přenesená",I58,0)</f>
        <v>0</v>
      </c>
      <c r="BF747" s="59">
        <f>IF(L813="nulová",I58,0)</f>
        <v>0</v>
      </c>
      <c r="BG747" s="12" t="s">
        <v>30</v>
      </c>
      <c r="BH747" s="59">
        <f>ROUND(H58*G58,2)</f>
        <v>20169.099999999999</v>
      </c>
      <c r="BI747" s="12" t="s">
        <v>84</v>
      </c>
      <c r="BJ747" s="58" t="s">
        <v>158</v>
      </c>
      <c r="BK747" s="1"/>
      <c r="BL747" s="1"/>
      <c r="BM747" s="1"/>
      <c r="BN747" s="1"/>
      <c r="BO747" s="1"/>
      <c r="BP747" s="1"/>
      <c r="BQ747" s="1"/>
      <c r="BR747" s="1"/>
      <c r="BS747" s="1"/>
      <c r="BT747" s="1"/>
      <c r="BU747" s="1"/>
      <c r="BV747" s="1"/>
      <c r="BW747" s="1"/>
      <c r="BX747" s="1"/>
      <c r="BY747" s="1"/>
      <c r="BZ747" s="1"/>
      <c r="CA747" s="1"/>
      <c r="CB747" s="1"/>
    </row>
    <row r="748" spans="20:80" ht="52.2" customHeight="1" x14ac:dyDescent="0.2">
      <c r="T748" s="14"/>
      <c r="U748" s="14"/>
      <c r="V748" s="558"/>
      <c r="W748" s="558"/>
      <c r="X748" s="558"/>
      <c r="Y748" s="558"/>
      <c r="Z748" s="558"/>
      <c r="AA748" s="558"/>
      <c r="AB748" s="12"/>
      <c r="AC748" s="12"/>
      <c r="AD748" s="1"/>
      <c r="AE748" s="1"/>
      <c r="AF748" s="1"/>
      <c r="AG748" s="1"/>
      <c r="AH748" s="1"/>
      <c r="AI748" s="1"/>
      <c r="AJ748" s="1"/>
      <c r="AK748" s="1"/>
      <c r="AL748" s="1"/>
      <c r="AM748" s="1"/>
      <c r="AN748" s="1"/>
      <c r="AO748" s="7"/>
      <c r="AP748" s="1"/>
      <c r="AQ748" s="1"/>
      <c r="AR748" s="12" t="s">
        <v>86</v>
      </c>
      <c r="AS748" s="12" t="s">
        <v>31</v>
      </c>
      <c r="AT748" s="1"/>
      <c r="AU748" s="1"/>
      <c r="AV748" s="473"/>
      <c r="AW748" s="1"/>
      <c r="AX748" s="1"/>
      <c r="AY748" s="1"/>
      <c r="AZ748" s="1"/>
      <c r="BA748" s="1"/>
      <c r="BB748" s="1"/>
      <c r="BC748" s="1"/>
      <c r="BD748" s="1"/>
      <c r="BE748" s="1"/>
      <c r="BF748" s="1"/>
      <c r="BG748" s="1"/>
      <c r="BH748" s="1"/>
      <c r="BI748" s="1"/>
      <c r="BJ748" s="1"/>
      <c r="BK748" s="1"/>
      <c r="BL748" s="1"/>
      <c r="BM748" s="1"/>
      <c r="BN748" s="1"/>
      <c r="BO748" s="1"/>
      <c r="BP748" s="1"/>
      <c r="BQ748" s="7"/>
      <c r="BR748" s="7"/>
      <c r="BS748" s="1"/>
      <c r="BT748" s="1"/>
      <c r="BU748" s="1"/>
      <c r="BV748" s="1"/>
      <c r="BW748" s="1"/>
      <c r="BX748" s="1"/>
      <c r="BY748" s="1"/>
      <c r="BZ748" s="1"/>
      <c r="CA748" s="1"/>
      <c r="CB748" s="1"/>
    </row>
    <row r="749" spans="20:80" ht="52.2" customHeight="1" x14ac:dyDescent="0.2">
      <c r="T749" s="8"/>
      <c r="U749" s="8"/>
      <c r="V749" s="587"/>
      <c r="W749" s="587"/>
      <c r="X749" s="587"/>
      <c r="Y749" s="587"/>
      <c r="Z749" s="587"/>
      <c r="AA749" s="587"/>
      <c r="AB749" s="65"/>
      <c r="AC749" s="65"/>
      <c r="AD749" s="8"/>
      <c r="AE749" s="8"/>
      <c r="AF749" s="8"/>
      <c r="AG749" s="8"/>
      <c r="AH749" s="8"/>
      <c r="AI749" s="8"/>
      <c r="AJ749" s="8"/>
      <c r="AK749" s="8"/>
      <c r="AL749" s="8"/>
      <c r="AM749" s="8"/>
      <c r="AN749" s="8"/>
      <c r="AO749" s="7"/>
      <c r="AP749" s="7"/>
      <c r="AQ749" s="7"/>
      <c r="AR749" s="65" t="s">
        <v>88</v>
      </c>
      <c r="AS749" s="65" t="s">
        <v>31</v>
      </c>
      <c r="AT749" s="7" t="s">
        <v>31</v>
      </c>
      <c r="AU749" s="7" t="s">
        <v>11</v>
      </c>
      <c r="AV749" s="485" t="s">
        <v>27</v>
      </c>
      <c r="AW749" s="7"/>
      <c r="AX749" s="7"/>
      <c r="AY749" s="7"/>
      <c r="AZ749" s="7"/>
      <c r="BA749" s="7"/>
      <c r="BB749" s="7"/>
      <c r="BC749" s="7"/>
      <c r="BD749" s="7"/>
      <c r="BE749" s="7"/>
      <c r="BF749" s="7"/>
      <c r="BG749" s="7"/>
      <c r="BH749" s="7"/>
      <c r="BI749" s="7"/>
      <c r="BJ749" s="7"/>
      <c r="BK749" s="7"/>
      <c r="BL749" s="7"/>
      <c r="BM749" s="7"/>
      <c r="BN749" s="7"/>
      <c r="BO749" s="7"/>
      <c r="BP749" s="7"/>
      <c r="BQ749" s="7"/>
      <c r="BR749" s="7"/>
      <c r="BS749" s="8"/>
      <c r="BT749" s="8"/>
      <c r="BU749" s="8"/>
      <c r="BV749" s="8"/>
      <c r="BW749" s="8"/>
      <c r="BX749" s="8"/>
      <c r="BY749" s="8"/>
      <c r="BZ749" s="8"/>
      <c r="CA749" s="8"/>
      <c r="CB749" s="8"/>
    </row>
    <row r="750" spans="20:80" ht="52.2" customHeight="1" x14ac:dyDescent="0.2">
      <c r="T750" s="7"/>
      <c r="U750" s="7"/>
      <c r="V750" s="586"/>
      <c r="W750" s="586"/>
      <c r="X750" s="586"/>
      <c r="Y750" s="586"/>
      <c r="Z750" s="586"/>
      <c r="AA750" s="586"/>
      <c r="AB750" s="65"/>
      <c r="AC750" s="65"/>
      <c r="AD750" s="7"/>
      <c r="AE750" s="7"/>
      <c r="AF750" s="7"/>
      <c r="AG750" s="7"/>
      <c r="AH750" s="7"/>
      <c r="AI750" s="7"/>
      <c r="AJ750" s="7"/>
      <c r="AK750" s="7"/>
      <c r="AL750" s="7"/>
      <c r="AM750" s="7"/>
      <c r="AN750" s="7"/>
      <c r="AO750" s="7"/>
      <c r="AP750" s="7"/>
      <c r="AQ750" s="7"/>
      <c r="AR750" s="65" t="s">
        <v>88</v>
      </c>
      <c r="AS750" s="65" t="s">
        <v>31</v>
      </c>
      <c r="AT750" s="7" t="s">
        <v>31</v>
      </c>
      <c r="AU750" s="7" t="s">
        <v>11</v>
      </c>
      <c r="AV750" s="485" t="s">
        <v>27</v>
      </c>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row>
    <row r="751" spans="20:80" ht="52.2" customHeight="1" x14ac:dyDescent="0.2">
      <c r="T751" s="14"/>
      <c r="U751" s="14"/>
      <c r="V751" s="558"/>
      <c r="W751" s="558"/>
      <c r="X751" s="558"/>
      <c r="Y751" s="558"/>
      <c r="Z751" s="558"/>
      <c r="AA751" s="558"/>
      <c r="AB751" s="65"/>
      <c r="AC751" s="65"/>
      <c r="AD751" s="1"/>
      <c r="AE751" s="1"/>
      <c r="AF751" s="1"/>
      <c r="AG751" s="1"/>
      <c r="AH751" s="1"/>
      <c r="AI751" s="1"/>
      <c r="AJ751" s="1"/>
      <c r="AK751" s="1"/>
      <c r="AL751" s="1"/>
      <c r="AM751" s="1"/>
      <c r="AN751" s="1"/>
      <c r="AO751" s="10"/>
      <c r="AP751" s="7"/>
      <c r="AQ751" s="7"/>
      <c r="AR751" s="65" t="s">
        <v>88</v>
      </c>
      <c r="AS751" s="65" t="s">
        <v>31</v>
      </c>
      <c r="AT751" s="7" t="s">
        <v>31</v>
      </c>
      <c r="AU751" s="7" t="s">
        <v>11</v>
      </c>
      <c r="AV751" s="485" t="s">
        <v>27</v>
      </c>
      <c r="AW751" s="7"/>
      <c r="AX751" s="7"/>
      <c r="AY751" s="7"/>
      <c r="AZ751" s="7"/>
      <c r="BA751" s="7"/>
      <c r="BB751" s="7"/>
      <c r="BC751" s="7"/>
      <c r="BD751" s="7"/>
      <c r="BE751" s="7"/>
      <c r="BF751" s="7"/>
      <c r="BG751" s="7"/>
      <c r="BH751" s="7"/>
      <c r="BI751" s="7"/>
      <c r="BJ751" s="7"/>
      <c r="BK751" s="7"/>
      <c r="BL751" s="7"/>
      <c r="BM751" s="7"/>
      <c r="BN751" s="7"/>
      <c r="BO751" s="7"/>
      <c r="BP751" s="7"/>
      <c r="BQ751" s="10"/>
      <c r="BR751" s="10"/>
      <c r="BS751" s="1"/>
      <c r="BT751" s="1"/>
      <c r="BU751" s="1"/>
      <c r="BV751" s="1"/>
      <c r="BW751" s="1"/>
      <c r="BX751" s="1"/>
      <c r="BY751" s="1"/>
      <c r="BZ751" s="1"/>
      <c r="CA751" s="1"/>
      <c r="CB751" s="1"/>
    </row>
    <row r="752" spans="20:80" ht="52.2" customHeight="1" x14ac:dyDescent="0.2">
      <c r="T752" s="7"/>
      <c r="U752" s="7"/>
      <c r="V752" s="586"/>
      <c r="W752" s="586"/>
      <c r="X752" s="586"/>
      <c r="Y752" s="586"/>
      <c r="Z752" s="586"/>
      <c r="AA752" s="586"/>
      <c r="AB752" s="77"/>
      <c r="AC752" s="77"/>
      <c r="AD752" s="7"/>
      <c r="AE752" s="7"/>
      <c r="AF752" s="7"/>
      <c r="AG752" s="7"/>
      <c r="AH752" s="7"/>
      <c r="AI752" s="7"/>
      <c r="AJ752" s="7"/>
      <c r="AK752" s="7"/>
      <c r="AL752" s="7"/>
      <c r="AM752" s="7"/>
      <c r="AN752" s="7"/>
      <c r="AO752" s="1"/>
      <c r="AP752" s="10"/>
      <c r="AQ752" s="10"/>
      <c r="AR752" s="77" t="s">
        <v>88</v>
      </c>
      <c r="AS752" s="77" t="s">
        <v>31</v>
      </c>
      <c r="AT752" s="10" t="s">
        <v>84</v>
      </c>
      <c r="AU752" s="10" t="s">
        <v>11</v>
      </c>
      <c r="AV752" s="488" t="s">
        <v>30</v>
      </c>
      <c r="AW752" s="10"/>
      <c r="AX752" s="10"/>
      <c r="AY752" s="10"/>
      <c r="AZ752" s="10"/>
      <c r="BA752" s="10"/>
      <c r="BB752" s="10"/>
      <c r="BC752" s="10"/>
      <c r="BD752" s="10"/>
      <c r="BE752" s="10"/>
      <c r="BF752" s="10"/>
      <c r="BG752" s="10"/>
      <c r="BH752" s="10"/>
      <c r="BI752" s="10"/>
      <c r="BJ752" s="10"/>
      <c r="BK752" s="10"/>
      <c r="BL752" s="10"/>
      <c r="BM752" s="10"/>
      <c r="BN752" s="10"/>
      <c r="BO752" s="10"/>
      <c r="BP752" s="10"/>
      <c r="BQ752" s="1"/>
      <c r="BR752" s="1"/>
      <c r="BS752" s="7"/>
      <c r="BT752" s="7"/>
      <c r="BU752" s="7"/>
      <c r="BV752" s="7"/>
      <c r="BW752" s="7"/>
      <c r="BX752" s="7"/>
      <c r="BY752" s="7"/>
      <c r="BZ752" s="7"/>
      <c r="CA752" s="7"/>
      <c r="CB752" s="7"/>
    </row>
    <row r="753" spans="11:80" ht="52.2" customHeight="1" x14ac:dyDescent="0.2">
      <c r="T753" s="14"/>
      <c r="U753" s="14"/>
      <c r="V753" s="558"/>
      <c r="W753" s="558"/>
      <c r="X753" s="558"/>
      <c r="Y753" s="558"/>
      <c r="Z753" s="558"/>
      <c r="AA753" s="558"/>
      <c r="AB753" s="58"/>
      <c r="AC753" s="58"/>
      <c r="AD753" s="1"/>
      <c r="AE753" s="1"/>
      <c r="AF753" s="1"/>
      <c r="AG753" s="1"/>
      <c r="AH753" s="1"/>
      <c r="AI753" s="1"/>
      <c r="AJ753" s="1"/>
      <c r="AK753" s="1"/>
      <c r="AL753" s="1"/>
      <c r="AM753" s="1"/>
      <c r="AN753" s="1"/>
      <c r="AO753" s="1"/>
      <c r="AP753" s="58" t="s">
        <v>84</v>
      </c>
      <c r="AQ753" s="1"/>
      <c r="AR753" s="58" t="s">
        <v>80</v>
      </c>
      <c r="AS753" s="58" t="s">
        <v>31</v>
      </c>
      <c r="AT753" s="1"/>
      <c r="AU753" s="1"/>
      <c r="AV753" s="473"/>
      <c r="AW753" s="1"/>
      <c r="AX753" s="1"/>
      <c r="AY753" s="1"/>
      <c r="AZ753" s="1"/>
      <c r="BA753" s="1"/>
      <c r="BB753" s="59">
        <f>IF(L819="základní",I64,0)</f>
        <v>10863.52</v>
      </c>
      <c r="BC753" s="59">
        <f>IF(L819="snížená",I64,0)</f>
        <v>0</v>
      </c>
      <c r="BD753" s="59">
        <f>IF(L819="zákl. přenesená",I64,0)</f>
        <v>0</v>
      </c>
      <c r="BE753" s="59">
        <f>IF(L819="sníž. přenesená",I64,0)</f>
        <v>0</v>
      </c>
      <c r="BF753" s="59">
        <f>IF(L819="nulová",I64,0)</f>
        <v>0</v>
      </c>
      <c r="BG753" s="12" t="s">
        <v>30</v>
      </c>
      <c r="BH753" s="59">
        <f>ROUND(H64*G64,2)</f>
        <v>10863.52</v>
      </c>
      <c r="BI753" s="12" t="s">
        <v>84</v>
      </c>
      <c r="BJ753" s="58" t="s">
        <v>166</v>
      </c>
      <c r="BK753" s="1"/>
      <c r="BL753" s="1"/>
      <c r="BM753" s="1"/>
      <c r="BN753" s="1"/>
      <c r="BO753" s="1"/>
      <c r="BP753" s="1"/>
      <c r="BQ753" s="1"/>
      <c r="BR753" s="1"/>
      <c r="BS753" s="1"/>
      <c r="BT753" s="1"/>
      <c r="BU753" s="1"/>
      <c r="BV753" s="1"/>
      <c r="BW753" s="1"/>
      <c r="BX753" s="1"/>
      <c r="BY753" s="1"/>
      <c r="BZ753" s="1"/>
      <c r="CA753" s="1"/>
      <c r="CB753" s="1"/>
    </row>
    <row r="754" spans="11:80" ht="52.2" customHeight="1" x14ac:dyDescent="0.2">
      <c r="T754" s="7"/>
      <c r="U754" s="7"/>
      <c r="V754" s="586"/>
      <c r="W754" s="586"/>
      <c r="X754" s="586"/>
      <c r="Y754" s="586"/>
      <c r="Z754" s="586"/>
      <c r="AA754" s="586"/>
      <c r="AB754" s="12"/>
      <c r="AC754" s="12"/>
      <c r="AD754" s="7"/>
      <c r="AE754" s="7"/>
      <c r="AF754" s="7"/>
      <c r="AG754" s="7"/>
      <c r="AH754" s="7"/>
      <c r="AI754" s="7"/>
      <c r="AJ754" s="7"/>
      <c r="AK754" s="7"/>
      <c r="AL754" s="7"/>
      <c r="AM754" s="7"/>
      <c r="AN754" s="7"/>
      <c r="AO754" s="8"/>
      <c r="AP754" s="1"/>
      <c r="AQ754" s="1"/>
      <c r="AR754" s="12" t="s">
        <v>86</v>
      </c>
      <c r="AS754" s="12" t="s">
        <v>31</v>
      </c>
      <c r="AT754" s="1"/>
      <c r="AU754" s="1"/>
      <c r="AV754" s="473"/>
      <c r="AW754" s="1"/>
      <c r="AX754" s="1"/>
      <c r="AY754" s="1"/>
      <c r="AZ754" s="1"/>
      <c r="BA754" s="1"/>
      <c r="BB754" s="1"/>
      <c r="BC754" s="1"/>
      <c r="BD754" s="1"/>
      <c r="BE754" s="1"/>
      <c r="BF754" s="1"/>
      <c r="BG754" s="1"/>
      <c r="BH754" s="1"/>
      <c r="BI754" s="1"/>
      <c r="BJ754" s="1"/>
      <c r="BK754" s="1"/>
      <c r="BL754" s="1"/>
      <c r="BM754" s="1"/>
      <c r="BN754" s="1"/>
      <c r="BO754" s="1"/>
      <c r="BP754" s="1"/>
      <c r="BQ754" s="8"/>
      <c r="BR754" s="8"/>
      <c r="BS754" s="7"/>
      <c r="BT754" s="7"/>
      <c r="BU754" s="7"/>
      <c r="BV754" s="7"/>
      <c r="BW754" s="7"/>
      <c r="BX754" s="7"/>
      <c r="BY754" s="7"/>
      <c r="BZ754" s="7"/>
      <c r="CA754" s="7"/>
      <c r="CB754" s="7"/>
    </row>
    <row r="755" spans="11:80" ht="52.2" customHeight="1" x14ac:dyDescent="0.2">
      <c r="T755" s="14"/>
      <c r="U755" s="14"/>
      <c r="V755" s="558"/>
      <c r="W755" s="558"/>
      <c r="X755" s="558"/>
      <c r="Y755" s="558"/>
      <c r="Z755" s="558"/>
      <c r="AA755" s="558"/>
      <c r="AB755" s="69"/>
      <c r="AC755" s="69"/>
      <c r="AD755" s="1"/>
      <c r="AE755" s="1"/>
      <c r="AF755" s="1"/>
      <c r="AG755" s="1"/>
      <c r="AH755" s="1"/>
      <c r="AI755" s="1"/>
      <c r="AJ755" s="1"/>
      <c r="AK755" s="1"/>
      <c r="AL755" s="1"/>
      <c r="AM755" s="1"/>
      <c r="AN755" s="1"/>
      <c r="AO755" s="7"/>
      <c r="AP755" s="8"/>
      <c r="AQ755" s="8"/>
      <c r="AR755" s="69" t="s">
        <v>88</v>
      </c>
      <c r="AS755" s="69" t="s">
        <v>31</v>
      </c>
      <c r="AT755" s="8" t="s">
        <v>30</v>
      </c>
      <c r="AU755" s="8" t="s">
        <v>11</v>
      </c>
      <c r="AV755" s="486" t="s">
        <v>27</v>
      </c>
      <c r="AW755" s="8"/>
      <c r="AX755" s="8"/>
      <c r="AY755" s="8"/>
      <c r="AZ755" s="8"/>
      <c r="BA755" s="8"/>
      <c r="BB755" s="8"/>
      <c r="BC755" s="8"/>
      <c r="BD755" s="8"/>
      <c r="BE755" s="8"/>
      <c r="BF755" s="8"/>
      <c r="BG755" s="8"/>
      <c r="BH755" s="8"/>
      <c r="BI755" s="8"/>
      <c r="BJ755" s="8"/>
      <c r="BK755" s="8"/>
      <c r="BL755" s="8"/>
      <c r="BM755" s="8"/>
      <c r="BN755" s="8"/>
      <c r="BO755" s="8"/>
      <c r="BP755" s="8"/>
      <c r="BQ755" s="7"/>
      <c r="BR755" s="7"/>
      <c r="BS755" s="1"/>
      <c r="BT755" s="1"/>
      <c r="BU755" s="1"/>
      <c r="BV755" s="1"/>
      <c r="BW755" s="1"/>
      <c r="BX755" s="1"/>
      <c r="BY755" s="1"/>
      <c r="BZ755" s="1"/>
      <c r="CA755" s="1"/>
      <c r="CB755" s="1"/>
    </row>
    <row r="756" spans="11:80" ht="52.2" customHeight="1" x14ac:dyDescent="0.2">
      <c r="T756" s="14"/>
      <c r="U756" s="14"/>
      <c r="V756" s="558"/>
      <c r="W756" s="558"/>
      <c r="X756" s="558"/>
      <c r="Y756" s="558"/>
      <c r="Z756" s="558"/>
      <c r="AA756" s="558"/>
      <c r="AB756" s="65"/>
      <c r="AC756" s="65"/>
      <c r="AD756" s="1"/>
      <c r="AE756" s="1"/>
      <c r="AF756" s="1"/>
      <c r="AG756" s="1"/>
      <c r="AH756" s="1"/>
      <c r="AI756" s="1"/>
      <c r="AJ756" s="1"/>
      <c r="AK756" s="1"/>
      <c r="AL756" s="1"/>
      <c r="AM756" s="1"/>
      <c r="AN756" s="1"/>
      <c r="AO756" s="1"/>
      <c r="AP756" s="7"/>
      <c r="AQ756" s="7"/>
      <c r="AR756" s="65" t="s">
        <v>88</v>
      </c>
      <c r="AS756" s="65" t="s">
        <v>31</v>
      </c>
      <c r="AT756" s="7" t="s">
        <v>31</v>
      </c>
      <c r="AU756" s="7" t="s">
        <v>11</v>
      </c>
      <c r="AV756" s="485" t="s">
        <v>30</v>
      </c>
      <c r="AW756" s="7"/>
      <c r="AX756" s="7"/>
      <c r="AY756" s="7"/>
      <c r="AZ756" s="7"/>
      <c r="BA756" s="7"/>
      <c r="BB756" s="7"/>
      <c r="BC756" s="7"/>
      <c r="BD756" s="7"/>
      <c r="BE756" s="7"/>
      <c r="BF756" s="7"/>
      <c r="BG756" s="7"/>
      <c r="BH756" s="7"/>
      <c r="BI756" s="7"/>
      <c r="BJ756" s="7"/>
      <c r="BK756" s="7"/>
      <c r="BL756" s="7"/>
      <c r="BM756" s="7"/>
      <c r="BN756" s="7"/>
      <c r="BO756" s="7"/>
      <c r="BP756" s="7"/>
      <c r="BQ756" s="1"/>
      <c r="BR756" s="1"/>
      <c r="BS756" s="1"/>
      <c r="BT756" s="1"/>
      <c r="BU756" s="1"/>
      <c r="BV756" s="1"/>
      <c r="BW756" s="1"/>
      <c r="BX756" s="1"/>
      <c r="BY756" s="1"/>
      <c r="BZ756" s="1"/>
      <c r="CA756" s="1"/>
      <c r="CB756" s="1"/>
    </row>
    <row r="757" spans="11:80" ht="52.2" customHeight="1" x14ac:dyDescent="0.2">
      <c r="T757" s="8"/>
      <c r="U757" s="8"/>
      <c r="V757" s="587"/>
      <c r="W757" s="587"/>
      <c r="X757" s="587"/>
      <c r="Y757" s="587"/>
      <c r="Z757" s="587"/>
      <c r="AA757" s="587"/>
      <c r="AB757" s="58"/>
      <c r="AC757" s="58"/>
      <c r="AD757" s="8"/>
      <c r="AE757" s="8"/>
      <c r="AF757" s="8"/>
      <c r="AG757" s="8"/>
      <c r="AH757" s="8"/>
      <c r="AI757" s="8"/>
      <c r="AJ757" s="8"/>
      <c r="AK757" s="8"/>
      <c r="AL757" s="8"/>
      <c r="AM757" s="8"/>
      <c r="AN757" s="8"/>
      <c r="AO757" s="1"/>
      <c r="AP757" s="58" t="s">
        <v>84</v>
      </c>
      <c r="AQ757" s="1"/>
      <c r="AR757" s="58" t="s">
        <v>80</v>
      </c>
      <c r="AS757" s="58" t="s">
        <v>31</v>
      </c>
      <c r="AT757" s="1"/>
      <c r="AU757" s="1"/>
      <c r="AV757" s="473"/>
      <c r="AW757" s="1"/>
      <c r="AX757" s="1"/>
      <c r="AY757" s="1"/>
      <c r="AZ757" s="1"/>
      <c r="BA757" s="1"/>
      <c r="BB757" s="59">
        <f>IF(L823="základní",I68,0)</f>
        <v>42642.36</v>
      </c>
      <c r="BC757" s="59">
        <f>IF(L823="snížená",I68,0)</f>
        <v>0</v>
      </c>
      <c r="BD757" s="59">
        <f>IF(L823="zákl. přenesená",I68,0)</f>
        <v>0</v>
      </c>
      <c r="BE757" s="59">
        <f>IF(L823="sníž. přenesená",I68,0)</f>
        <v>0</v>
      </c>
      <c r="BF757" s="59">
        <f>IF(L823="nulová",I68,0)</f>
        <v>0</v>
      </c>
      <c r="BG757" s="12" t="s">
        <v>30</v>
      </c>
      <c r="BH757" s="59">
        <f>ROUND(H68*G68,2)</f>
        <v>42642.36</v>
      </c>
      <c r="BI757" s="12" t="s">
        <v>84</v>
      </c>
      <c r="BJ757" s="58" t="s">
        <v>173</v>
      </c>
      <c r="BK757" s="1"/>
      <c r="BL757" s="1"/>
      <c r="BM757" s="1"/>
      <c r="BN757" s="1"/>
      <c r="BO757" s="1"/>
      <c r="BP757" s="1"/>
      <c r="BQ757" s="1"/>
      <c r="BR757" s="1"/>
      <c r="BS757" s="8"/>
      <c r="BT757" s="8"/>
      <c r="BU757" s="8"/>
      <c r="BV757" s="8"/>
      <c r="BW757" s="8"/>
      <c r="BX757" s="8"/>
      <c r="BY757" s="8"/>
      <c r="BZ757" s="8"/>
      <c r="CA757" s="8"/>
      <c r="CB757" s="8"/>
    </row>
    <row r="758" spans="11:80" ht="52.2" customHeight="1" x14ac:dyDescent="0.2">
      <c r="T758" s="7"/>
      <c r="U758" s="7"/>
      <c r="V758" s="586"/>
      <c r="W758" s="586"/>
      <c r="X758" s="586"/>
      <c r="Y758" s="586"/>
      <c r="Z758" s="586"/>
      <c r="AA758" s="586"/>
      <c r="AB758" s="12"/>
      <c r="AC758" s="12"/>
      <c r="AD758" s="7"/>
      <c r="AE758" s="7"/>
      <c r="AF758" s="7"/>
      <c r="AG758" s="7"/>
      <c r="AH758" s="7"/>
      <c r="AI758" s="7"/>
      <c r="AJ758" s="7"/>
      <c r="AK758" s="7"/>
      <c r="AL758" s="7"/>
      <c r="AM758" s="7"/>
      <c r="AN758" s="7"/>
      <c r="AO758" s="7"/>
      <c r="AP758" s="1"/>
      <c r="AQ758" s="1"/>
      <c r="AR758" s="12" t="s">
        <v>86</v>
      </c>
      <c r="AS758" s="12" t="s">
        <v>31</v>
      </c>
      <c r="AT758" s="1"/>
      <c r="AU758" s="1"/>
      <c r="AV758" s="473"/>
      <c r="AW758" s="1"/>
      <c r="AX758" s="1"/>
      <c r="AY758" s="1"/>
      <c r="AZ758" s="1"/>
      <c r="BA758" s="1"/>
      <c r="BB758" s="1"/>
      <c r="BC758" s="1"/>
      <c r="BD758" s="1"/>
      <c r="BE758" s="1"/>
      <c r="BF758" s="1"/>
      <c r="BG758" s="1"/>
      <c r="BH758" s="1"/>
      <c r="BI758" s="1"/>
      <c r="BJ758" s="1"/>
      <c r="BK758" s="1"/>
      <c r="BL758" s="1"/>
      <c r="BM758" s="1"/>
      <c r="BN758" s="1"/>
      <c r="BO758" s="1"/>
      <c r="BP758" s="1"/>
      <c r="BQ758" s="7"/>
      <c r="BR758" s="7"/>
      <c r="BS758" s="7"/>
      <c r="BT758" s="7"/>
      <c r="BU758" s="7"/>
      <c r="BV758" s="7"/>
      <c r="BW758" s="7"/>
      <c r="BX758" s="7"/>
      <c r="BY758" s="7"/>
      <c r="BZ758" s="7"/>
      <c r="CA758" s="7"/>
      <c r="CB758" s="7"/>
    </row>
    <row r="759" spans="11:80" ht="52.2" customHeight="1" x14ac:dyDescent="0.2">
      <c r="T759" s="14"/>
      <c r="U759" s="14"/>
      <c r="V759" s="558"/>
      <c r="W759" s="558"/>
      <c r="X759" s="558"/>
      <c r="Y759" s="558"/>
      <c r="Z759" s="558"/>
      <c r="AA759" s="558"/>
      <c r="AB759" s="65"/>
      <c r="AC759" s="65"/>
      <c r="AD759" s="1"/>
      <c r="AE759" s="1"/>
      <c r="AF759" s="1"/>
      <c r="AG759" s="1"/>
      <c r="AH759" s="1"/>
      <c r="AI759" s="1"/>
      <c r="AJ759" s="1"/>
      <c r="AK759" s="1"/>
      <c r="AL759" s="1"/>
      <c r="AM759" s="1"/>
      <c r="AN759" s="1"/>
      <c r="AO759" s="1"/>
      <c r="AP759" s="7"/>
      <c r="AQ759" s="7"/>
      <c r="AR759" s="65" t="s">
        <v>88</v>
      </c>
      <c r="AS759" s="65" t="s">
        <v>31</v>
      </c>
      <c r="AT759" s="7" t="s">
        <v>31</v>
      </c>
      <c r="AU759" s="7" t="s">
        <v>11</v>
      </c>
      <c r="AV759" s="485" t="s">
        <v>30</v>
      </c>
      <c r="AW759" s="7"/>
      <c r="AX759" s="7"/>
      <c r="AY759" s="7"/>
      <c r="AZ759" s="7"/>
      <c r="BA759" s="7"/>
      <c r="BB759" s="7"/>
      <c r="BC759" s="7"/>
      <c r="BD759" s="7"/>
      <c r="BE759" s="7"/>
      <c r="BF759" s="7"/>
      <c r="BG759" s="7"/>
      <c r="BH759" s="7"/>
      <c r="BI759" s="7"/>
      <c r="BJ759" s="7"/>
      <c r="BK759" s="7"/>
      <c r="BL759" s="7"/>
      <c r="BM759" s="7"/>
      <c r="BN759" s="7"/>
      <c r="BO759" s="7"/>
      <c r="BP759" s="7"/>
      <c r="BQ759" s="1"/>
      <c r="BR759" s="1"/>
      <c r="BS759" s="1"/>
      <c r="BT759" s="1"/>
      <c r="BU759" s="1"/>
      <c r="BV759" s="1"/>
      <c r="BW759" s="1"/>
      <c r="BX759" s="1"/>
      <c r="BY759" s="1"/>
      <c r="BZ759" s="1"/>
      <c r="CA759" s="1"/>
      <c r="CB759" s="1"/>
    </row>
    <row r="760" spans="11:80" ht="52.2" customHeight="1" x14ac:dyDescent="0.2">
      <c r="T760" s="7"/>
      <c r="U760" s="7"/>
      <c r="V760" s="586"/>
      <c r="W760" s="586"/>
      <c r="X760" s="586"/>
      <c r="Y760" s="586"/>
      <c r="Z760" s="586"/>
      <c r="AA760" s="586"/>
      <c r="AB760" s="58"/>
      <c r="AC760" s="58"/>
      <c r="AD760" s="7"/>
      <c r="AE760" s="7"/>
      <c r="AF760" s="7"/>
      <c r="AG760" s="7"/>
      <c r="AH760" s="7"/>
      <c r="AI760" s="7"/>
      <c r="AJ760" s="7"/>
      <c r="AK760" s="7"/>
      <c r="AL760" s="7"/>
      <c r="AM760" s="7"/>
      <c r="AN760" s="7"/>
      <c r="AO760" s="1"/>
      <c r="AP760" s="58" t="s">
        <v>84</v>
      </c>
      <c r="AQ760" s="1"/>
      <c r="AR760" s="58" t="s">
        <v>80</v>
      </c>
      <c r="AS760" s="58" t="s">
        <v>31</v>
      </c>
      <c r="AT760" s="1"/>
      <c r="AU760" s="1"/>
      <c r="AV760" s="473"/>
      <c r="AW760" s="1"/>
      <c r="AX760" s="1"/>
      <c r="AY760" s="1"/>
      <c r="AZ760" s="1"/>
      <c r="BA760" s="1"/>
      <c r="BB760" s="59">
        <f>IF(L826="základní",I71,0)</f>
        <v>6761.92</v>
      </c>
      <c r="BC760" s="59">
        <f>IF(L826="snížená",I71,0)</f>
        <v>0</v>
      </c>
      <c r="BD760" s="59">
        <f>IF(L826="zákl. přenesená",I71,0)</f>
        <v>0</v>
      </c>
      <c r="BE760" s="59">
        <f>IF(L826="sníž. přenesená",I71,0)</f>
        <v>0</v>
      </c>
      <c r="BF760" s="59">
        <f>IF(L826="nulová",I71,0)</f>
        <v>0</v>
      </c>
      <c r="BG760" s="12" t="s">
        <v>30</v>
      </c>
      <c r="BH760" s="59">
        <f>ROUND(H71*G71,2)</f>
        <v>6761.92</v>
      </c>
      <c r="BI760" s="12" t="s">
        <v>84</v>
      </c>
      <c r="BJ760" s="58" t="s">
        <v>177</v>
      </c>
      <c r="BK760" s="1"/>
      <c r="BL760" s="1"/>
      <c r="BM760" s="1"/>
      <c r="BN760" s="1"/>
      <c r="BO760" s="1"/>
      <c r="BP760" s="1"/>
      <c r="BQ760" s="1"/>
      <c r="BR760" s="1"/>
      <c r="BS760" s="7"/>
      <c r="BT760" s="7"/>
      <c r="BU760" s="7"/>
      <c r="BV760" s="7"/>
      <c r="BW760" s="7"/>
      <c r="BX760" s="7"/>
      <c r="BY760" s="7"/>
      <c r="BZ760" s="7"/>
      <c r="CA760" s="7"/>
      <c r="CB760" s="7"/>
    </row>
    <row r="761" spans="11:80" ht="52.2" customHeight="1" x14ac:dyDescent="0.2">
      <c r="T761" s="14"/>
      <c r="U761" s="14"/>
      <c r="V761" s="558"/>
      <c r="W761" s="558"/>
      <c r="X761" s="558"/>
      <c r="Y761" s="558"/>
      <c r="Z761" s="558"/>
      <c r="AA761" s="558"/>
      <c r="AB761" s="12"/>
      <c r="AC761" s="12"/>
      <c r="AD761" s="1"/>
      <c r="AE761" s="1"/>
      <c r="AF761" s="1"/>
      <c r="AG761" s="1"/>
      <c r="AH761" s="1"/>
      <c r="AI761" s="1"/>
      <c r="AJ761" s="1"/>
      <c r="AK761" s="1"/>
      <c r="AL761" s="1"/>
      <c r="AM761" s="1"/>
      <c r="AN761" s="1"/>
      <c r="AO761" s="8"/>
      <c r="AP761" s="1"/>
      <c r="AQ761" s="1"/>
      <c r="AR761" s="12" t="s">
        <v>86</v>
      </c>
      <c r="AS761" s="12" t="s">
        <v>31</v>
      </c>
      <c r="AT761" s="1"/>
      <c r="AU761" s="1"/>
      <c r="AV761" s="473"/>
      <c r="AW761" s="1"/>
      <c r="AX761" s="1"/>
      <c r="AY761" s="1"/>
      <c r="AZ761" s="1"/>
      <c r="BA761" s="1"/>
      <c r="BB761" s="1"/>
      <c r="BC761" s="1"/>
      <c r="BD761" s="1"/>
      <c r="BE761" s="1"/>
      <c r="BF761" s="1"/>
      <c r="BG761" s="1"/>
      <c r="BH761" s="1"/>
      <c r="BI761" s="1"/>
      <c r="BJ761" s="1"/>
      <c r="BK761" s="1"/>
      <c r="BL761" s="1"/>
      <c r="BM761" s="1"/>
      <c r="BN761" s="1"/>
      <c r="BO761" s="1"/>
      <c r="BP761" s="1"/>
      <c r="BQ761" s="8"/>
      <c r="BR761" s="8"/>
      <c r="BS761" s="1"/>
      <c r="BT761" s="1"/>
      <c r="BU761" s="1"/>
      <c r="BV761" s="1"/>
      <c r="BW761" s="1"/>
      <c r="BX761" s="1"/>
      <c r="BY761" s="1"/>
      <c r="BZ761" s="1"/>
      <c r="CA761" s="1"/>
      <c r="CB761" s="1"/>
    </row>
    <row r="762" spans="11:80" ht="52.2" customHeight="1" x14ac:dyDescent="0.2">
      <c r="T762" s="14"/>
      <c r="U762" s="14"/>
      <c r="V762" s="558"/>
      <c r="W762" s="558"/>
      <c r="X762" s="558"/>
      <c r="Y762" s="558"/>
      <c r="Z762" s="558"/>
      <c r="AA762" s="558"/>
      <c r="AB762" s="69"/>
      <c r="AC762" s="69"/>
      <c r="AD762" s="1"/>
      <c r="AE762" s="1"/>
      <c r="AF762" s="1"/>
      <c r="AG762" s="1"/>
      <c r="AH762" s="1"/>
      <c r="AI762" s="1"/>
      <c r="AJ762" s="1"/>
      <c r="AK762" s="1"/>
      <c r="AL762" s="1"/>
      <c r="AM762" s="1"/>
      <c r="AN762" s="1"/>
      <c r="AO762" s="7"/>
      <c r="AP762" s="8"/>
      <c r="AQ762" s="8"/>
      <c r="AR762" s="69" t="s">
        <v>88</v>
      </c>
      <c r="AS762" s="69" t="s">
        <v>31</v>
      </c>
      <c r="AT762" s="8" t="s">
        <v>30</v>
      </c>
      <c r="AU762" s="8" t="s">
        <v>11</v>
      </c>
      <c r="AV762" s="486" t="s">
        <v>27</v>
      </c>
      <c r="AW762" s="8"/>
      <c r="AX762" s="8"/>
      <c r="AY762" s="8"/>
      <c r="AZ762" s="8"/>
      <c r="BA762" s="8"/>
      <c r="BB762" s="8"/>
      <c r="BC762" s="8"/>
      <c r="BD762" s="8"/>
      <c r="BE762" s="8"/>
      <c r="BF762" s="8"/>
      <c r="BG762" s="8"/>
      <c r="BH762" s="8"/>
      <c r="BI762" s="8"/>
      <c r="BJ762" s="8"/>
      <c r="BK762" s="8"/>
      <c r="BL762" s="8"/>
      <c r="BM762" s="8"/>
      <c r="BN762" s="8"/>
      <c r="BO762" s="8"/>
      <c r="BP762" s="8"/>
      <c r="BQ762" s="7"/>
      <c r="BR762" s="7"/>
      <c r="BS762" s="1"/>
      <c r="BT762" s="1"/>
      <c r="BU762" s="1"/>
      <c r="BV762" s="1"/>
      <c r="BW762" s="1"/>
      <c r="BX762" s="1"/>
      <c r="BY762" s="1"/>
      <c r="BZ762" s="1"/>
      <c r="CA762" s="1"/>
      <c r="CB762" s="1"/>
    </row>
    <row r="763" spans="11:80" ht="52.2" customHeight="1" x14ac:dyDescent="0.2">
      <c r="K763" s="25" t="s">
        <v>5</v>
      </c>
      <c r="L763" s="26" t="s">
        <v>14</v>
      </c>
      <c r="M763" s="26" t="s">
        <v>69</v>
      </c>
      <c r="N763" s="26" t="s">
        <v>70</v>
      </c>
      <c r="O763" s="26" t="s">
        <v>71</v>
      </c>
      <c r="P763" s="26" t="s">
        <v>72</v>
      </c>
      <c r="Q763" s="26" t="s">
        <v>73</v>
      </c>
      <c r="R763" s="27" t="s">
        <v>74</v>
      </c>
      <c r="S763" s="34"/>
      <c r="T763" s="8"/>
      <c r="U763" s="8"/>
      <c r="V763" s="587"/>
      <c r="W763" s="587"/>
      <c r="X763" s="587"/>
      <c r="Y763" s="587"/>
      <c r="Z763" s="587"/>
      <c r="AA763" s="587"/>
      <c r="AB763" s="65"/>
      <c r="AC763" s="65"/>
      <c r="AD763" s="8"/>
      <c r="AE763" s="8"/>
      <c r="AF763" s="8"/>
      <c r="AG763" s="8"/>
      <c r="AH763" s="8"/>
      <c r="AI763" s="8"/>
      <c r="AJ763" s="8"/>
      <c r="AK763" s="8"/>
      <c r="AL763" s="8"/>
      <c r="AM763" s="8"/>
      <c r="AN763" s="8"/>
      <c r="AO763" s="1"/>
      <c r="AP763" s="7"/>
      <c r="AQ763" s="7"/>
      <c r="AR763" s="65" t="s">
        <v>88</v>
      </c>
      <c r="AS763" s="65" t="s">
        <v>31</v>
      </c>
      <c r="AT763" s="7" t="s">
        <v>31</v>
      </c>
      <c r="AU763" s="7" t="s">
        <v>11</v>
      </c>
      <c r="AV763" s="485" t="s">
        <v>30</v>
      </c>
      <c r="AW763" s="7"/>
      <c r="AX763" s="7"/>
      <c r="AY763" s="7"/>
      <c r="AZ763" s="7"/>
      <c r="BA763" s="7"/>
      <c r="BB763" s="7"/>
      <c r="BC763" s="7"/>
      <c r="BD763" s="7"/>
      <c r="BE763" s="7"/>
      <c r="BF763" s="7"/>
      <c r="BG763" s="7"/>
      <c r="BH763" s="7"/>
      <c r="BI763" s="7"/>
      <c r="BJ763" s="7"/>
      <c r="BK763" s="7"/>
      <c r="BL763" s="7"/>
      <c r="BM763" s="7"/>
      <c r="BN763" s="7"/>
      <c r="BO763" s="7"/>
      <c r="BP763" s="7"/>
      <c r="BQ763" s="1"/>
      <c r="BR763" s="1"/>
      <c r="BS763" s="8"/>
      <c r="BT763" s="8"/>
      <c r="BU763" s="8"/>
      <c r="BV763" s="8"/>
      <c r="BW763" s="8"/>
      <c r="BX763" s="8"/>
      <c r="BY763" s="8"/>
      <c r="BZ763" s="8"/>
      <c r="CA763" s="8"/>
      <c r="CB763" s="8"/>
    </row>
    <row r="764" spans="11:80" ht="52.2" customHeight="1" x14ac:dyDescent="0.2">
      <c r="K764" s="28"/>
      <c r="L764" s="37"/>
      <c r="M764" s="29"/>
      <c r="N764" s="38">
        <f>N765+N1112</f>
        <v>0</v>
      </c>
      <c r="O764" s="29"/>
      <c r="P764" s="38">
        <f>P765+P1112</f>
        <v>1544.2642887000002</v>
      </c>
      <c r="Q764" s="29"/>
      <c r="R764" s="39">
        <f>R765+R1112</f>
        <v>1.2058</v>
      </c>
      <c r="S764" s="14"/>
      <c r="T764" s="7"/>
      <c r="U764" s="7"/>
      <c r="V764" s="586"/>
      <c r="W764" s="586"/>
      <c r="X764" s="586"/>
      <c r="Y764" s="586"/>
      <c r="Z764" s="586"/>
      <c r="AA764" s="586"/>
      <c r="AB764" s="58"/>
      <c r="AC764" s="58"/>
      <c r="AD764" s="7"/>
      <c r="AE764" s="7"/>
      <c r="AF764" s="7"/>
      <c r="AG764" s="7"/>
      <c r="AH764" s="7"/>
      <c r="AI764" s="7"/>
      <c r="AJ764" s="7"/>
      <c r="AK764" s="7"/>
      <c r="AL764" s="7"/>
      <c r="AM764" s="7"/>
      <c r="AN764" s="7"/>
      <c r="AO764" s="1"/>
      <c r="AP764" s="58" t="s">
        <v>84</v>
      </c>
      <c r="AQ764" s="1"/>
      <c r="AR764" s="58" t="s">
        <v>80</v>
      </c>
      <c r="AS764" s="58" t="s">
        <v>31</v>
      </c>
      <c r="AT764" s="1"/>
      <c r="AU764" s="1"/>
      <c r="AV764" s="473"/>
      <c r="AW764" s="1"/>
      <c r="AX764" s="1"/>
      <c r="AY764" s="1"/>
      <c r="AZ764" s="1"/>
      <c r="BA764" s="1"/>
      <c r="BB764" s="59">
        <f>IF(L830="základní",I75,0)</f>
        <v>7817.21</v>
      </c>
      <c r="BC764" s="59">
        <f>IF(L830="snížená",I75,0)</f>
        <v>0</v>
      </c>
      <c r="BD764" s="59">
        <f>IF(L830="zákl. přenesená",I75,0)</f>
        <v>0</v>
      </c>
      <c r="BE764" s="59">
        <f>IF(L830="sníž. přenesená",I75,0)</f>
        <v>0</v>
      </c>
      <c r="BF764" s="59">
        <f>IF(L830="nulová",I75,0)</f>
        <v>0</v>
      </c>
      <c r="BG764" s="12" t="s">
        <v>30</v>
      </c>
      <c r="BH764" s="59">
        <f>ROUND(H75*G75,2)</f>
        <v>7817.21</v>
      </c>
      <c r="BI764" s="12" t="s">
        <v>84</v>
      </c>
      <c r="BJ764" s="58" t="s">
        <v>183</v>
      </c>
      <c r="BK764" s="1"/>
      <c r="BL764" s="1"/>
      <c r="BM764" s="1"/>
      <c r="BN764" s="1"/>
      <c r="BO764" s="1"/>
      <c r="BP764" s="1"/>
      <c r="BQ764" s="1"/>
      <c r="BR764" s="1"/>
      <c r="BS764" s="7"/>
      <c r="BT764" s="7"/>
      <c r="BU764" s="7"/>
      <c r="BV764" s="7"/>
      <c r="BW764" s="7"/>
      <c r="BX764" s="7"/>
      <c r="BY764" s="7"/>
      <c r="BZ764" s="7"/>
      <c r="CA764" s="7"/>
      <c r="CB764" s="7"/>
    </row>
    <row r="765" spans="11:80" ht="52.2" customHeight="1" x14ac:dyDescent="0.2">
      <c r="K765" s="41"/>
      <c r="L765" s="42"/>
      <c r="M765" s="42"/>
      <c r="N765" s="43">
        <f>N766+N851+N887+N939+N1017+N1050+N1109</f>
        <v>0</v>
      </c>
      <c r="O765" s="42"/>
      <c r="P765" s="43">
        <f>P766+P851+P887+P939+P1017+P1050+P1109</f>
        <v>1537.1274972000001</v>
      </c>
      <c r="Q765" s="42"/>
      <c r="R765" s="44">
        <f>R766+R851+R887+R939+R1017+R1050+R1109</f>
        <v>1.2058</v>
      </c>
      <c r="S765" s="6"/>
      <c r="T765" s="14"/>
      <c r="U765" s="14"/>
      <c r="V765" s="558"/>
      <c r="W765" s="558"/>
      <c r="X765" s="558"/>
      <c r="Y765" s="558"/>
      <c r="Z765" s="558"/>
      <c r="AA765" s="558"/>
      <c r="AB765" s="12"/>
      <c r="AC765" s="12"/>
      <c r="AD765" s="1"/>
      <c r="AE765" s="1"/>
      <c r="AF765" s="1"/>
      <c r="AG765" s="1"/>
      <c r="AH765" s="1"/>
      <c r="AI765" s="1"/>
      <c r="AJ765" s="1"/>
      <c r="AK765" s="1"/>
      <c r="AL765" s="1"/>
      <c r="AM765" s="1"/>
      <c r="AN765" s="1"/>
      <c r="AO765" s="7"/>
      <c r="AP765" s="1"/>
      <c r="AQ765" s="1"/>
      <c r="AR765" s="12" t="s">
        <v>86</v>
      </c>
      <c r="AS765" s="12" t="s">
        <v>31</v>
      </c>
      <c r="AT765" s="1"/>
      <c r="AU765" s="1"/>
      <c r="AV765" s="473"/>
      <c r="AW765" s="1"/>
      <c r="AX765" s="1"/>
      <c r="AY765" s="1"/>
      <c r="AZ765" s="1"/>
      <c r="BA765" s="1"/>
      <c r="BB765" s="1"/>
      <c r="BC765" s="1"/>
      <c r="BD765" s="1"/>
      <c r="BE765" s="1"/>
      <c r="BF765" s="1"/>
      <c r="BG765" s="1"/>
      <c r="BH765" s="1"/>
      <c r="BI765" s="1"/>
      <c r="BJ765" s="1"/>
      <c r="BK765" s="1"/>
      <c r="BL765" s="1"/>
      <c r="BM765" s="1"/>
      <c r="BN765" s="1"/>
      <c r="BO765" s="1"/>
      <c r="BP765" s="1"/>
      <c r="BQ765" s="7"/>
      <c r="BR765" s="7"/>
      <c r="BS765" s="1"/>
      <c r="BT765" s="1"/>
      <c r="BU765" s="1"/>
      <c r="BV765" s="1"/>
      <c r="BW765" s="1"/>
      <c r="BX765" s="1"/>
      <c r="BY765" s="1"/>
      <c r="BZ765" s="1"/>
      <c r="CA765" s="1"/>
      <c r="CB765" s="1"/>
    </row>
    <row r="766" spans="11:80" ht="52.2" customHeight="1" x14ac:dyDescent="0.2">
      <c r="K766" s="41"/>
      <c r="L766" s="42"/>
      <c r="M766" s="42"/>
      <c r="N766" s="43">
        <f>SUM(N767:N850)</f>
        <v>0</v>
      </c>
      <c r="O766" s="42"/>
      <c r="P766" s="43">
        <f>SUM(P767:P850)</f>
        <v>0.249166</v>
      </c>
      <c r="Q766" s="42"/>
      <c r="R766" s="44">
        <f>SUM(R767:R850)</f>
        <v>0</v>
      </c>
      <c r="S766" s="6"/>
      <c r="T766" s="14"/>
      <c r="U766" s="14"/>
      <c r="V766" s="558"/>
      <c r="W766" s="558"/>
      <c r="X766" s="558"/>
      <c r="Y766" s="558"/>
      <c r="Z766" s="558"/>
      <c r="AA766" s="558"/>
      <c r="AB766" s="65"/>
      <c r="AC766" s="65"/>
      <c r="AD766" s="1"/>
      <c r="AE766" s="1"/>
      <c r="AF766" s="1"/>
      <c r="AG766" s="1"/>
      <c r="AH766" s="1"/>
      <c r="AI766" s="1"/>
      <c r="AJ766" s="1"/>
      <c r="AK766" s="1"/>
      <c r="AL766" s="1"/>
      <c r="AM766" s="1"/>
      <c r="AN766" s="1"/>
      <c r="AO766" s="1"/>
      <c r="AP766" s="7"/>
      <c r="AQ766" s="7"/>
      <c r="AR766" s="65" t="s">
        <v>88</v>
      </c>
      <c r="AS766" s="65" t="s">
        <v>31</v>
      </c>
      <c r="AT766" s="7" t="s">
        <v>31</v>
      </c>
      <c r="AU766" s="7" t="s">
        <v>11</v>
      </c>
      <c r="AV766" s="485" t="s">
        <v>30</v>
      </c>
      <c r="AW766" s="7"/>
      <c r="AX766" s="7"/>
      <c r="AY766" s="7"/>
      <c r="AZ766" s="7"/>
      <c r="BA766" s="7"/>
      <c r="BB766" s="7"/>
      <c r="BC766" s="7"/>
      <c r="BD766" s="7"/>
      <c r="BE766" s="7"/>
      <c r="BF766" s="7"/>
      <c r="BG766" s="7"/>
      <c r="BH766" s="7"/>
      <c r="BI766" s="7"/>
      <c r="BJ766" s="7"/>
      <c r="BK766" s="7"/>
      <c r="BL766" s="7"/>
      <c r="BM766" s="7"/>
      <c r="BN766" s="7"/>
      <c r="BO766" s="7"/>
      <c r="BP766" s="7"/>
      <c r="BQ766" s="1"/>
      <c r="BR766" s="1"/>
      <c r="BS766" s="1"/>
      <c r="BT766" s="1"/>
      <c r="BU766" s="1"/>
      <c r="BV766" s="1"/>
      <c r="BW766" s="1"/>
      <c r="BX766" s="1"/>
      <c r="BY766" s="1"/>
      <c r="BZ766" s="1"/>
      <c r="CA766" s="1"/>
      <c r="CB766" s="1"/>
    </row>
    <row r="767" spans="11:80" ht="52.2" customHeight="1" x14ac:dyDescent="0.2">
      <c r="K767" s="54" t="s">
        <v>5</v>
      </c>
      <c r="L767" s="55" t="s">
        <v>15</v>
      </c>
      <c r="M767" s="23"/>
      <c r="N767" s="56">
        <f>M767*G12</f>
        <v>0</v>
      </c>
      <c r="O767" s="56">
        <v>0</v>
      </c>
      <c r="P767" s="56">
        <f>O767*G12</f>
        <v>0</v>
      </c>
      <c r="Q767" s="56">
        <v>0</v>
      </c>
      <c r="R767" s="57">
        <f>Q767*G12</f>
        <v>0</v>
      </c>
      <c r="S767" s="14"/>
      <c r="T767" s="7"/>
      <c r="U767" s="7"/>
      <c r="V767" s="586"/>
      <c r="W767" s="586"/>
      <c r="X767" s="586"/>
      <c r="Y767" s="586"/>
      <c r="Z767" s="586"/>
      <c r="AA767" s="586"/>
      <c r="AB767" s="58"/>
      <c r="AC767" s="58"/>
      <c r="AD767" s="7"/>
      <c r="AE767" s="7"/>
      <c r="AF767" s="7"/>
      <c r="AG767" s="7"/>
      <c r="AH767" s="7"/>
      <c r="AI767" s="7"/>
      <c r="AJ767" s="7"/>
      <c r="AK767" s="7"/>
      <c r="AL767" s="7"/>
      <c r="AM767" s="7"/>
      <c r="AN767" s="7"/>
      <c r="AO767" s="1"/>
      <c r="AP767" s="58" t="s">
        <v>84</v>
      </c>
      <c r="AQ767" s="1"/>
      <c r="AR767" s="58" t="s">
        <v>80</v>
      </c>
      <c r="AS767" s="58" t="s">
        <v>31</v>
      </c>
      <c r="AT767" s="1"/>
      <c r="AU767" s="1"/>
      <c r="AV767" s="473"/>
      <c r="AW767" s="1"/>
      <c r="AX767" s="1"/>
      <c r="AY767" s="1"/>
      <c r="AZ767" s="1"/>
      <c r="BA767" s="1"/>
      <c r="BB767" s="59">
        <f>IF(L833="základní",I78,0)</f>
        <v>1146.76</v>
      </c>
      <c r="BC767" s="59">
        <f>IF(L833="snížená",I78,0)</f>
        <v>0</v>
      </c>
      <c r="BD767" s="59">
        <f>IF(L833="zákl. přenesená",I78,0)</f>
        <v>0</v>
      </c>
      <c r="BE767" s="59">
        <f>IF(L833="sníž. přenesená",I78,0)</f>
        <v>0</v>
      </c>
      <c r="BF767" s="59">
        <f>IF(L833="nulová",I78,0)</f>
        <v>0</v>
      </c>
      <c r="BG767" s="12" t="s">
        <v>30</v>
      </c>
      <c r="BH767" s="59">
        <f>ROUND(H78*G78,2)</f>
        <v>1146.76</v>
      </c>
      <c r="BI767" s="12" t="s">
        <v>84</v>
      </c>
      <c r="BJ767" s="58" t="s">
        <v>188</v>
      </c>
      <c r="BK767" s="1"/>
      <c r="BL767" s="1"/>
      <c r="BM767" s="1"/>
      <c r="BN767" s="1"/>
      <c r="BO767" s="1"/>
      <c r="BP767" s="1"/>
      <c r="BQ767" s="1"/>
      <c r="BR767" s="1"/>
      <c r="BS767" s="7"/>
      <c r="BT767" s="7"/>
      <c r="BU767" s="7"/>
      <c r="BV767" s="7"/>
      <c r="BW767" s="7"/>
      <c r="BX767" s="7"/>
      <c r="BY767" s="7"/>
      <c r="BZ767" s="7"/>
      <c r="CA767" s="7"/>
      <c r="CB767" s="7"/>
    </row>
    <row r="768" spans="11:80" ht="52.2" customHeight="1" x14ac:dyDescent="0.2">
      <c r="K768" s="60"/>
      <c r="L768" s="61"/>
      <c r="M768" s="23"/>
      <c r="N768" s="23"/>
      <c r="O768" s="23"/>
      <c r="P768" s="23"/>
      <c r="Q768" s="23"/>
      <c r="R768" s="24"/>
      <c r="S768" s="14"/>
      <c r="T768" s="14"/>
      <c r="U768" s="14"/>
      <c r="V768" s="558"/>
      <c r="W768" s="558"/>
      <c r="X768" s="558"/>
      <c r="Y768" s="558"/>
      <c r="Z768" s="558"/>
      <c r="AA768" s="558"/>
      <c r="AB768" s="12"/>
      <c r="AC768" s="12"/>
      <c r="AD768" s="1"/>
      <c r="AE768" s="1"/>
      <c r="AF768" s="1"/>
      <c r="AG768" s="1"/>
      <c r="AH768" s="1"/>
      <c r="AI768" s="1"/>
      <c r="AJ768" s="1"/>
      <c r="AK768" s="1"/>
      <c r="AL768" s="1"/>
      <c r="AM768" s="1"/>
      <c r="AN768" s="1"/>
      <c r="AO768" s="8"/>
      <c r="AP768" s="1"/>
      <c r="AQ768" s="1"/>
      <c r="AR768" s="12" t="s">
        <v>86</v>
      </c>
      <c r="AS768" s="12" t="s">
        <v>31</v>
      </c>
      <c r="AT768" s="1"/>
      <c r="AU768" s="1"/>
      <c r="AV768" s="473"/>
      <c r="AW768" s="1"/>
      <c r="AX768" s="1"/>
      <c r="AY768" s="1"/>
      <c r="AZ768" s="1"/>
      <c r="BA768" s="1"/>
      <c r="BB768" s="1"/>
      <c r="BC768" s="1"/>
      <c r="BD768" s="1"/>
      <c r="BE768" s="1"/>
      <c r="BF768" s="1"/>
      <c r="BG768" s="1"/>
      <c r="BH768" s="1"/>
      <c r="BI768" s="1"/>
      <c r="BJ768" s="1"/>
      <c r="BK768" s="1"/>
      <c r="BL768" s="1"/>
      <c r="BM768" s="1"/>
      <c r="BN768" s="1"/>
      <c r="BO768" s="1"/>
      <c r="BP768" s="1"/>
      <c r="BQ768" s="8"/>
      <c r="BR768" s="8"/>
      <c r="BS768" s="1"/>
      <c r="BT768" s="1"/>
      <c r="BU768" s="1"/>
      <c r="BV768" s="1"/>
      <c r="BW768" s="1"/>
      <c r="BX768" s="1"/>
      <c r="BY768" s="1"/>
      <c r="BZ768" s="1"/>
      <c r="CA768" s="1"/>
      <c r="CB768" s="1"/>
    </row>
    <row r="769" spans="11:80" ht="52.2" customHeight="1" x14ac:dyDescent="0.2">
      <c r="K769" s="62"/>
      <c r="L769" s="63"/>
      <c r="M769" s="63"/>
      <c r="N769" s="63"/>
      <c r="O769" s="63"/>
      <c r="P769" s="63"/>
      <c r="Q769" s="63"/>
      <c r="R769" s="64"/>
      <c r="S769" s="7"/>
      <c r="T769" s="14"/>
      <c r="U769" s="14"/>
      <c r="V769" s="558"/>
      <c r="W769" s="558"/>
      <c r="X769" s="558"/>
      <c r="Y769" s="558"/>
      <c r="Z769" s="558"/>
      <c r="AA769" s="558"/>
      <c r="AB769" s="69"/>
      <c r="AC769" s="69"/>
      <c r="AD769" s="1"/>
      <c r="AE769" s="1"/>
      <c r="AF769" s="1"/>
      <c r="AG769" s="1"/>
      <c r="AH769" s="1"/>
      <c r="AI769" s="1"/>
      <c r="AJ769" s="1"/>
      <c r="AK769" s="1"/>
      <c r="AL769" s="1"/>
      <c r="AM769" s="1"/>
      <c r="AN769" s="1"/>
      <c r="AO769" s="7"/>
      <c r="AP769" s="8"/>
      <c r="AQ769" s="8"/>
      <c r="AR769" s="69" t="s">
        <v>88</v>
      </c>
      <c r="AS769" s="69" t="s">
        <v>31</v>
      </c>
      <c r="AT769" s="8" t="s">
        <v>30</v>
      </c>
      <c r="AU769" s="8" t="s">
        <v>11</v>
      </c>
      <c r="AV769" s="486" t="s">
        <v>27</v>
      </c>
      <c r="AW769" s="8"/>
      <c r="AX769" s="8"/>
      <c r="AY769" s="8"/>
      <c r="AZ769" s="8"/>
      <c r="BA769" s="8"/>
      <c r="BB769" s="8"/>
      <c r="BC769" s="8"/>
      <c r="BD769" s="8"/>
      <c r="BE769" s="8"/>
      <c r="BF769" s="8"/>
      <c r="BG769" s="8"/>
      <c r="BH769" s="8"/>
      <c r="BI769" s="8"/>
      <c r="BJ769" s="8"/>
      <c r="BK769" s="8"/>
      <c r="BL769" s="8"/>
      <c r="BM769" s="8"/>
      <c r="BN769" s="8"/>
      <c r="BO769" s="8"/>
      <c r="BP769" s="8"/>
      <c r="BQ769" s="7"/>
      <c r="BR769" s="7"/>
      <c r="BS769" s="1"/>
      <c r="BT769" s="1"/>
      <c r="BU769" s="1"/>
      <c r="BV769" s="1"/>
      <c r="BW769" s="1"/>
      <c r="BX769" s="1"/>
      <c r="BY769" s="1"/>
      <c r="BZ769" s="1"/>
      <c r="CA769" s="1"/>
      <c r="CB769" s="1"/>
    </row>
    <row r="770" spans="11:80" ht="52.2" customHeight="1" x14ac:dyDescent="0.2">
      <c r="K770" s="54" t="s">
        <v>5</v>
      </c>
      <c r="L770" s="55" t="s">
        <v>15</v>
      </c>
      <c r="M770" s="23"/>
      <c r="N770" s="56">
        <f>M770*G15</f>
        <v>0</v>
      </c>
      <c r="O770" s="56">
        <v>0</v>
      </c>
      <c r="P770" s="56">
        <f>O770*G15</f>
        <v>0</v>
      </c>
      <c r="Q770" s="56">
        <v>0</v>
      </c>
      <c r="R770" s="57">
        <f>Q770*G15</f>
        <v>0</v>
      </c>
      <c r="S770" s="14"/>
      <c r="T770" s="7"/>
      <c r="U770" s="7"/>
      <c r="V770" s="586"/>
      <c r="W770" s="586"/>
      <c r="X770" s="586"/>
      <c r="Y770" s="586"/>
      <c r="Z770" s="586"/>
      <c r="AA770" s="586"/>
      <c r="AB770" s="65"/>
      <c r="AC770" s="65"/>
      <c r="AD770" s="7"/>
      <c r="AE770" s="7"/>
      <c r="AF770" s="7"/>
      <c r="AG770" s="7"/>
      <c r="AH770" s="7"/>
      <c r="AI770" s="7"/>
      <c r="AJ770" s="7"/>
      <c r="AK770" s="7"/>
      <c r="AL770" s="7"/>
      <c r="AM770" s="7"/>
      <c r="AN770" s="7"/>
      <c r="AO770" s="1"/>
      <c r="AP770" s="7"/>
      <c r="AQ770" s="7"/>
      <c r="AR770" s="65" t="s">
        <v>88</v>
      </c>
      <c r="AS770" s="65" t="s">
        <v>31</v>
      </c>
      <c r="AT770" s="7" t="s">
        <v>31</v>
      </c>
      <c r="AU770" s="7" t="s">
        <v>11</v>
      </c>
      <c r="AV770" s="485" t="s">
        <v>30</v>
      </c>
      <c r="AW770" s="7"/>
      <c r="AX770" s="7"/>
      <c r="AY770" s="7"/>
      <c r="AZ770" s="7"/>
      <c r="BA770" s="7"/>
      <c r="BB770" s="7"/>
      <c r="BC770" s="7"/>
      <c r="BD770" s="7"/>
      <c r="BE770" s="7"/>
      <c r="BF770" s="7"/>
      <c r="BG770" s="7"/>
      <c r="BH770" s="7"/>
      <c r="BI770" s="7"/>
      <c r="BJ770" s="7"/>
      <c r="BK770" s="7"/>
      <c r="BL770" s="7"/>
      <c r="BM770" s="7"/>
      <c r="BN770" s="7"/>
      <c r="BO770" s="7"/>
      <c r="BP770" s="7"/>
      <c r="BQ770" s="1"/>
      <c r="BR770" s="1"/>
      <c r="BS770" s="7"/>
      <c r="BT770" s="7"/>
      <c r="BU770" s="7"/>
      <c r="BV770" s="7"/>
      <c r="BW770" s="7"/>
      <c r="BX770" s="7"/>
      <c r="BY770" s="7"/>
      <c r="BZ770" s="7"/>
      <c r="CA770" s="7"/>
      <c r="CB770" s="7"/>
    </row>
    <row r="771" spans="11:80" ht="52.2" customHeight="1" x14ac:dyDescent="0.2">
      <c r="K771" s="60"/>
      <c r="L771" s="61"/>
      <c r="M771" s="23"/>
      <c r="N771" s="23"/>
      <c r="O771" s="23"/>
      <c r="P771" s="23"/>
      <c r="Q771" s="23"/>
      <c r="R771" s="24"/>
      <c r="S771" s="14"/>
      <c r="T771" s="14"/>
      <c r="U771" s="14"/>
      <c r="V771" s="558"/>
      <c r="W771" s="558"/>
      <c r="X771" s="558"/>
      <c r="Y771" s="558"/>
      <c r="Z771" s="558"/>
      <c r="AA771" s="558"/>
      <c r="AB771" s="58"/>
      <c r="AC771" s="58"/>
      <c r="AD771" s="1"/>
      <c r="AE771" s="1"/>
      <c r="AF771" s="1"/>
      <c r="AG771" s="1"/>
      <c r="AH771" s="1"/>
      <c r="AI771" s="1"/>
      <c r="AJ771" s="1"/>
      <c r="AK771" s="1"/>
      <c r="AL771" s="1"/>
      <c r="AM771" s="1"/>
      <c r="AN771" s="1"/>
      <c r="AO771" s="1"/>
      <c r="AP771" s="58" t="s">
        <v>84</v>
      </c>
      <c r="AQ771" s="1"/>
      <c r="AR771" s="58" t="s">
        <v>80</v>
      </c>
      <c r="AS771" s="58" t="s">
        <v>31</v>
      </c>
      <c r="AT771" s="1"/>
      <c r="AU771" s="1"/>
      <c r="AV771" s="473"/>
      <c r="AW771" s="1"/>
      <c r="AX771" s="1"/>
      <c r="AY771" s="1"/>
      <c r="AZ771" s="1"/>
      <c r="BA771" s="1"/>
      <c r="BB771" s="59">
        <f>IF(L837="základní",I82,0)</f>
        <v>192678.87</v>
      </c>
      <c r="BC771" s="59">
        <f>IF(L837="snížená",I82,0)</f>
        <v>0</v>
      </c>
      <c r="BD771" s="59">
        <f>IF(L837="zákl. přenesená",I82,0)</f>
        <v>0</v>
      </c>
      <c r="BE771" s="59">
        <f>IF(L837="sníž. přenesená",I82,0)</f>
        <v>0</v>
      </c>
      <c r="BF771" s="59">
        <f>IF(L837="nulová",I82,0)</f>
        <v>0</v>
      </c>
      <c r="BG771" s="12" t="s">
        <v>30</v>
      </c>
      <c r="BH771" s="59">
        <f>ROUND(H82*G82,2)</f>
        <v>192678.87</v>
      </c>
      <c r="BI771" s="12" t="s">
        <v>84</v>
      </c>
      <c r="BJ771" s="58" t="s">
        <v>194</v>
      </c>
      <c r="BK771" s="1"/>
      <c r="BL771" s="1"/>
      <c r="BM771" s="1"/>
      <c r="BN771" s="1"/>
      <c r="BO771" s="1"/>
      <c r="BP771" s="1"/>
      <c r="BQ771" s="1"/>
      <c r="BR771" s="1"/>
      <c r="BS771" s="1"/>
      <c r="BT771" s="1"/>
      <c r="BU771" s="1"/>
      <c r="BV771" s="1"/>
      <c r="BW771" s="1"/>
      <c r="BX771" s="1"/>
      <c r="BY771" s="1"/>
      <c r="BZ771" s="1"/>
      <c r="CA771" s="1"/>
      <c r="CB771" s="1"/>
    </row>
    <row r="772" spans="11:80" ht="52.2" customHeight="1" x14ac:dyDescent="0.2">
      <c r="K772" s="62"/>
      <c r="L772" s="63"/>
      <c r="M772" s="63"/>
      <c r="N772" s="63"/>
      <c r="O772" s="63"/>
      <c r="P772" s="63"/>
      <c r="Q772" s="63"/>
      <c r="R772" s="64"/>
      <c r="S772" s="7"/>
      <c r="T772" s="8"/>
      <c r="U772" s="8"/>
      <c r="V772" s="587"/>
      <c r="W772" s="587"/>
      <c r="X772" s="587"/>
      <c r="Y772" s="587"/>
      <c r="Z772" s="587"/>
      <c r="AA772" s="587"/>
      <c r="AB772" s="12"/>
      <c r="AC772" s="12"/>
      <c r="AD772" s="8"/>
      <c r="AE772" s="8"/>
      <c r="AF772" s="8"/>
      <c r="AG772" s="8"/>
      <c r="AH772" s="8"/>
      <c r="AI772" s="8"/>
      <c r="AJ772" s="8"/>
      <c r="AK772" s="8"/>
      <c r="AL772" s="8"/>
      <c r="AM772" s="8"/>
      <c r="AN772" s="8"/>
      <c r="AO772" s="7"/>
      <c r="AP772" s="1"/>
      <c r="AQ772" s="1"/>
      <c r="AR772" s="12" t="s">
        <v>86</v>
      </c>
      <c r="AS772" s="12" t="s">
        <v>31</v>
      </c>
      <c r="AT772" s="1"/>
      <c r="AU772" s="1"/>
      <c r="AV772" s="473"/>
      <c r="AW772" s="1"/>
      <c r="AX772" s="1"/>
      <c r="AY772" s="1"/>
      <c r="AZ772" s="1"/>
      <c r="BA772" s="1"/>
      <c r="BB772" s="1"/>
      <c r="BC772" s="1"/>
      <c r="BD772" s="1"/>
      <c r="BE772" s="1"/>
      <c r="BF772" s="1"/>
      <c r="BG772" s="1"/>
      <c r="BH772" s="1"/>
      <c r="BI772" s="1"/>
      <c r="BJ772" s="1"/>
      <c r="BK772" s="1"/>
      <c r="BL772" s="1"/>
      <c r="BM772" s="1"/>
      <c r="BN772" s="1"/>
      <c r="BO772" s="1"/>
      <c r="BP772" s="1"/>
      <c r="BQ772" s="7"/>
      <c r="BR772" s="7"/>
      <c r="BS772" s="8"/>
      <c r="BT772" s="8"/>
      <c r="BU772" s="8"/>
      <c r="BV772" s="8"/>
      <c r="BW772" s="8"/>
      <c r="BX772" s="8"/>
      <c r="BY772" s="8"/>
      <c r="BZ772" s="8"/>
      <c r="CA772" s="8"/>
      <c r="CB772" s="8"/>
    </row>
    <row r="773" spans="11:80" ht="52.2" customHeight="1" x14ac:dyDescent="0.2">
      <c r="K773" s="54" t="s">
        <v>5</v>
      </c>
      <c r="L773" s="55" t="s">
        <v>15</v>
      </c>
      <c r="M773" s="23"/>
      <c r="N773" s="56">
        <f>M773*G18</f>
        <v>0</v>
      </c>
      <c r="O773" s="56">
        <v>0</v>
      </c>
      <c r="P773" s="56">
        <f>O773*G18</f>
        <v>0</v>
      </c>
      <c r="Q773" s="56">
        <v>0</v>
      </c>
      <c r="R773" s="57">
        <f>Q773*G18</f>
        <v>0</v>
      </c>
      <c r="S773" s="14"/>
      <c r="T773" s="7"/>
      <c r="U773" s="7"/>
      <c r="V773" s="586"/>
      <c r="W773" s="586"/>
      <c r="X773" s="586"/>
      <c r="Y773" s="586"/>
      <c r="Z773" s="586"/>
      <c r="AA773" s="586"/>
      <c r="AB773" s="65"/>
      <c r="AC773" s="65"/>
      <c r="AD773" s="7"/>
      <c r="AE773" s="7"/>
      <c r="AF773" s="7"/>
      <c r="AG773" s="7"/>
      <c r="AH773" s="7"/>
      <c r="AI773" s="7"/>
      <c r="AJ773" s="7"/>
      <c r="AK773" s="7"/>
      <c r="AL773" s="7"/>
      <c r="AM773" s="7"/>
      <c r="AN773" s="7"/>
      <c r="AO773" s="1"/>
      <c r="AP773" s="7"/>
      <c r="AQ773" s="7"/>
      <c r="AR773" s="65" t="s">
        <v>88</v>
      </c>
      <c r="AS773" s="65" t="s">
        <v>31</v>
      </c>
      <c r="AT773" s="7" t="s">
        <v>31</v>
      </c>
      <c r="AU773" s="7" t="s">
        <v>11</v>
      </c>
      <c r="AV773" s="485" t="s">
        <v>30</v>
      </c>
      <c r="AW773" s="7"/>
      <c r="AX773" s="7"/>
      <c r="AY773" s="7"/>
      <c r="AZ773" s="7"/>
      <c r="BA773" s="7"/>
      <c r="BB773" s="7"/>
      <c r="BC773" s="7"/>
      <c r="BD773" s="7"/>
      <c r="BE773" s="7"/>
      <c r="BF773" s="7"/>
      <c r="BG773" s="7"/>
      <c r="BH773" s="7"/>
      <c r="BI773" s="7"/>
      <c r="BJ773" s="7"/>
      <c r="BK773" s="7"/>
      <c r="BL773" s="7"/>
      <c r="BM773" s="7"/>
      <c r="BN773" s="7"/>
      <c r="BO773" s="7"/>
      <c r="BP773" s="7"/>
      <c r="BQ773" s="1"/>
      <c r="BR773" s="1"/>
      <c r="BS773" s="7"/>
      <c r="BT773" s="7"/>
      <c r="BU773" s="7"/>
      <c r="BV773" s="7"/>
      <c r="BW773" s="7"/>
      <c r="BX773" s="7"/>
      <c r="BY773" s="7"/>
      <c r="BZ773" s="7"/>
      <c r="CA773" s="7"/>
      <c r="CB773" s="7"/>
    </row>
    <row r="774" spans="11:80" ht="52.2" customHeight="1" x14ac:dyDescent="0.2">
      <c r="K774" s="60"/>
      <c r="L774" s="61"/>
      <c r="M774" s="23"/>
      <c r="N774" s="23"/>
      <c r="O774" s="23"/>
      <c r="P774" s="23"/>
      <c r="Q774" s="23"/>
      <c r="R774" s="24"/>
      <c r="S774" s="14"/>
      <c r="T774" s="14"/>
      <c r="U774" s="14"/>
      <c r="V774" s="558"/>
      <c r="W774" s="558"/>
      <c r="X774" s="558"/>
      <c r="Y774" s="558"/>
      <c r="Z774" s="558"/>
      <c r="AA774" s="558"/>
      <c r="AB774" s="58"/>
      <c r="AC774" s="58"/>
      <c r="AD774" s="1"/>
      <c r="AE774" s="1"/>
      <c r="AF774" s="1"/>
      <c r="AG774" s="1"/>
      <c r="AH774" s="1"/>
      <c r="AI774" s="1"/>
      <c r="AJ774" s="1"/>
      <c r="AK774" s="1"/>
      <c r="AL774" s="1"/>
      <c r="AM774" s="1"/>
      <c r="AN774" s="1"/>
      <c r="AO774" s="1"/>
      <c r="AP774" s="58" t="s">
        <v>84</v>
      </c>
      <c r="AQ774" s="1"/>
      <c r="AR774" s="58" t="s">
        <v>80</v>
      </c>
      <c r="AS774" s="58" t="s">
        <v>31</v>
      </c>
      <c r="AT774" s="1"/>
      <c r="AU774" s="1"/>
      <c r="AV774" s="473"/>
      <c r="AW774" s="1"/>
      <c r="AX774" s="1"/>
      <c r="AY774" s="1"/>
      <c r="AZ774" s="1"/>
      <c r="BA774" s="1"/>
      <c r="BB774" s="59">
        <f>IF(L840="základní",I85,0)</f>
        <v>21009.63</v>
      </c>
      <c r="BC774" s="59">
        <f>IF(L840="snížená",I85,0)</f>
        <v>0</v>
      </c>
      <c r="BD774" s="59">
        <f>IF(L840="zákl. přenesená",I85,0)</f>
        <v>0</v>
      </c>
      <c r="BE774" s="59">
        <f>IF(L840="sníž. přenesená",I85,0)</f>
        <v>0</v>
      </c>
      <c r="BF774" s="59">
        <f>IF(L840="nulová",I85,0)</f>
        <v>0</v>
      </c>
      <c r="BG774" s="12" t="s">
        <v>30</v>
      </c>
      <c r="BH774" s="59">
        <f>ROUND(H85*G85,2)</f>
        <v>21009.63</v>
      </c>
      <c r="BI774" s="12" t="s">
        <v>84</v>
      </c>
      <c r="BJ774" s="58" t="s">
        <v>200</v>
      </c>
      <c r="BK774" s="1"/>
      <c r="BL774" s="1"/>
      <c r="BM774" s="1"/>
      <c r="BN774" s="1"/>
      <c r="BO774" s="1"/>
      <c r="BP774" s="1"/>
      <c r="BQ774" s="1"/>
      <c r="BR774" s="1"/>
      <c r="BS774" s="1"/>
      <c r="BT774" s="1"/>
      <c r="BU774" s="1"/>
      <c r="BV774" s="1"/>
      <c r="BW774" s="1"/>
      <c r="BX774" s="1"/>
      <c r="BY774" s="1"/>
      <c r="BZ774" s="1"/>
      <c r="CA774" s="1"/>
      <c r="CB774" s="1"/>
    </row>
    <row r="775" spans="11:80" ht="52.2" customHeight="1" x14ac:dyDescent="0.2">
      <c r="K775" s="62"/>
      <c r="L775" s="63"/>
      <c r="M775" s="63"/>
      <c r="N775" s="63"/>
      <c r="O775" s="63"/>
      <c r="P775" s="63"/>
      <c r="Q775" s="63"/>
      <c r="R775" s="64"/>
      <c r="S775" s="7"/>
      <c r="T775" s="14"/>
      <c r="U775" s="14"/>
      <c r="V775" s="558"/>
      <c r="W775" s="558"/>
      <c r="X775" s="558"/>
      <c r="Y775" s="558"/>
      <c r="Z775" s="558"/>
      <c r="AA775" s="558"/>
      <c r="AB775" s="12"/>
      <c r="AC775" s="12"/>
      <c r="AD775" s="1"/>
      <c r="AE775" s="1"/>
      <c r="AF775" s="1"/>
      <c r="AG775" s="1"/>
      <c r="AH775" s="1"/>
      <c r="AI775" s="1"/>
      <c r="AJ775" s="1"/>
      <c r="AK775" s="1"/>
      <c r="AL775" s="1"/>
      <c r="AM775" s="1"/>
      <c r="AN775" s="1"/>
      <c r="AO775" s="7"/>
      <c r="AP775" s="1"/>
      <c r="AQ775" s="1"/>
      <c r="AR775" s="12" t="s">
        <v>86</v>
      </c>
      <c r="AS775" s="12" t="s">
        <v>31</v>
      </c>
      <c r="AT775" s="1"/>
      <c r="AU775" s="1"/>
      <c r="AV775" s="473"/>
      <c r="AW775" s="1"/>
      <c r="AX775" s="1"/>
      <c r="AY775" s="1"/>
      <c r="AZ775" s="1"/>
      <c r="BA775" s="1"/>
      <c r="BB775" s="1"/>
      <c r="BC775" s="1"/>
      <c r="BD775" s="1"/>
      <c r="BE775" s="1"/>
      <c r="BF775" s="1"/>
      <c r="BG775" s="1"/>
      <c r="BH775" s="1"/>
      <c r="BI775" s="1"/>
      <c r="BJ775" s="1"/>
      <c r="BK775" s="1"/>
      <c r="BL775" s="1"/>
      <c r="BM775" s="1"/>
      <c r="BN775" s="1"/>
      <c r="BO775" s="1"/>
      <c r="BP775" s="1"/>
      <c r="BQ775" s="7"/>
      <c r="BR775" s="7"/>
      <c r="BS775" s="1"/>
      <c r="BT775" s="1"/>
      <c r="BU775" s="1"/>
      <c r="BV775" s="1"/>
      <c r="BW775" s="1"/>
      <c r="BX775" s="1"/>
      <c r="BY775" s="1"/>
      <c r="BZ775" s="1"/>
      <c r="CA775" s="1"/>
      <c r="CB775" s="1"/>
    </row>
    <row r="776" spans="11:80" ht="52.2" customHeight="1" x14ac:dyDescent="0.2">
      <c r="K776" s="54" t="s">
        <v>5</v>
      </c>
      <c r="L776" s="55" t="s">
        <v>15</v>
      </c>
      <c r="M776" s="23"/>
      <c r="N776" s="56">
        <f>M776*G21</f>
        <v>0</v>
      </c>
      <c r="O776" s="56">
        <v>0</v>
      </c>
      <c r="P776" s="56">
        <f>O776*G21</f>
        <v>0</v>
      </c>
      <c r="Q776" s="56">
        <v>0</v>
      </c>
      <c r="R776" s="57">
        <f>Q776*G21</f>
        <v>0</v>
      </c>
      <c r="S776" s="14"/>
      <c r="T776" s="8"/>
      <c r="U776" s="8"/>
      <c r="V776" s="587"/>
      <c r="W776" s="587"/>
      <c r="X776" s="587"/>
      <c r="Y776" s="587"/>
      <c r="Z776" s="587"/>
      <c r="AA776" s="587"/>
      <c r="AB776" s="65"/>
      <c r="AC776" s="65"/>
      <c r="AD776" s="8"/>
      <c r="AE776" s="8"/>
      <c r="AF776" s="8"/>
      <c r="AG776" s="8"/>
      <c r="AH776" s="8"/>
      <c r="AI776" s="8"/>
      <c r="AJ776" s="8"/>
      <c r="AK776" s="8"/>
      <c r="AL776" s="8"/>
      <c r="AM776" s="8"/>
      <c r="AN776" s="8"/>
      <c r="AO776" s="7"/>
      <c r="AP776" s="7"/>
      <c r="AQ776" s="7"/>
      <c r="AR776" s="65" t="s">
        <v>88</v>
      </c>
      <c r="AS776" s="65" t="s">
        <v>31</v>
      </c>
      <c r="AT776" s="7" t="s">
        <v>31</v>
      </c>
      <c r="AU776" s="7" t="s">
        <v>11</v>
      </c>
      <c r="AV776" s="485" t="s">
        <v>27</v>
      </c>
      <c r="AW776" s="7"/>
      <c r="AX776" s="7"/>
      <c r="AY776" s="7"/>
      <c r="AZ776" s="7"/>
      <c r="BA776" s="7"/>
      <c r="BB776" s="7"/>
      <c r="BC776" s="7"/>
      <c r="BD776" s="7"/>
      <c r="BE776" s="7"/>
      <c r="BF776" s="7"/>
      <c r="BG776" s="7"/>
      <c r="BH776" s="7"/>
      <c r="BI776" s="7"/>
      <c r="BJ776" s="7"/>
      <c r="BK776" s="7"/>
      <c r="BL776" s="7"/>
      <c r="BM776" s="7"/>
      <c r="BN776" s="7"/>
      <c r="BO776" s="7"/>
      <c r="BP776" s="7"/>
      <c r="BQ776" s="7"/>
      <c r="BR776" s="7"/>
      <c r="BS776" s="8"/>
      <c r="BT776" s="8"/>
      <c r="BU776" s="8"/>
      <c r="BV776" s="8"/>
      <c r="BW776" s="8"/>
      <c r="BX776" s="8"/>
      <c r="BY776" s="8"/>
      <c r="BZ776" s="8"/>
      <c r="CA776" s="8"/>
      <c r="CB776" s="8"/>
    </row>
    <row r="777" spans="11:80" ht="52.2" customHeight="1" x14ac:dyDescent="0.2">
      <c r="K777" s="60"/>
      <c r="L777" s="61"/>
      <c r="M777" s="23"/>
      <c r="N777" s="23"/>
      <c r="O777" s="23"/>
      <c r="P777" s="23"/>
      <c r="Q777" s="23"/>
      <c r="R777" s="24"/>
      <c r="S777" s="14"/>
      <c r="T777" s="7"/>
      <c r="U777" s="7"/>
      <c r="V777" s="586"/>
      <c r="W777" s="586"/>
      <c r="X777" s="586"/>
      <c r="Y777" s="586"/>
      <c r="Z777" s="586"/>
      <c r="AA777" s="586"/>
      <c r="AB777" s="65"/>
      <c r="AC777" s="65"/>
      <c r="AD777" s="7"/>
      <c r="AE777" s="7"/>
      <c r="AF777" s="7"/>
      <c r="AG777" s="7"/>
      <c r="AH777" s="7"/>
      <c r="AI777" s="7"/>
      <c r="AJ777" s="7"/>
      <c r="AK777" s="7"/>
      <c r="AL777" s="7"/>
      <c r="AM777" s="7"/>
      <c r="AN777" s="7"/>
      <c r="AO777" s="7"/>
      <c r="AP777" s="7"/>
      <c r="AQ777" s="7"/>
      <c r="AR777" s="65" t="s">
        <v>88</v>
      </c>
      <c r="AS777" s="65" t="s">
        <v>31</v>
      </c>
      <c r="AT777" s="7" t="s">
        <v>31</v>
      </c>
      <c r="AU777" s="7" t="s">
        <v>11</v>
      </c>
      <c r="AV777" s="485" t="s">
        <v>27</v>
      </c>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row>
    <row r="778" spans="11:80" ht="52.2" customHeight="1" x14ac:dyDescent="0.2">
      <c r="K778" s="66"/>
      <c r="L778" s="67"/>
      <c r="M778" s="67"/>
      <c r="N778" s="67"/>
      <c r="O778" s="67"/>
      <c r="P778" s="67"/>
      <c r="Q778" s="67"/>
      <c r="R778" s="68"/>
      <c r="S778" s="8"/>
      <c r="T778" s="6"/>
      <c r="U778" s="6"/>
      <c r="V778" s="560"/>
      <c r="W778" s="560"/>
      <c r="X778" s="560"/>
      <c r="Y778" s="560"/>
      <c r="Z778" s="560"/>
      <c r="AA778" s="560"/>
      <c r="AB778" s="65"/>
      <c r="AC778" s="65"/>
      <c r="AD778" s="6"/>
      <c r="AE778" s="6"/>
      <c r="AF778" s="6"/>
      <c r="AG778" s="6"/>
      <c r="AH778" s="6"/>
      <c r="AI778" s="6"/>
      <c r="AJ778" s="6"/>
      <c r="AK778" s="6"/>
      <c r="AL778" s="6"/>
      <c r="AM778" s="6"/>
      <c r="AN778" s="6"/>
      <c r="AO778" s="7"/>
      <c r="AP778" s="7"/>
      <c r="AQ778" s="7"/>
      <c r="AR778" s="65" t="s">
        <v>88</v>
      </c>
      <c r="AS778" s="65" t="s">
        <v>31</v>
      </c>
      <c r="AT778" s="7" t="s">
        <v>31</v>
      </c>
      <c r="AU778" s="7" t="s">
        <v>11</v>
      </c>
      <c r="AV778" s="485" t="s">
        <v>27</v>
      </c>
      <c r="AW778" s="7"/>
      <c r="AX778" s="7"/>
      <c r="AY778" s="7"/>
      <c r="AZ778" s="7"/>
      <c r="BA778" s="7"/>
      <c r="BB778" s="7"/>
      <c r="BC778" s="7"/>
      <c r="BD778" s="7"/>
      <c r="BE778" s="7"/>
      <c r="BF778" s="7"/>
      <c r="BG778" s="7"/>
      <c r="BH778" s="7"/>
      <c r="BI778" s="7"/>
      <c r="BJ778" s="7"/>
      <c r="BK778" s="7"/>
      <c r="BL778" s="7"/>
      <c r="BM778" s="7"/>
      <c r="BN778" s="7"/>
      <c r="BO778" s="7"/>
      <c r="BP778" s="7"/>
      <c r="BQ778" s="7"/>
      <c r="BR778" s="7"/>
      <c r="BS778" s="6"/>
      <c r="BT778" s="6"/>
      <c r="BU778" s="6"/>
      <c r="BV778" s="6"/>
      <c r="BW778" s="6"/>
      <c r="BX778" s="6"/>
      <c r="BY778" s="6"/>
      <c r="BZ778" s="6"/>
      <c r="CA778" s="6"/>
      <c r="CB778" s="6"/>
    </row>
    <row r="779" spans="11:80" ht="52.2" customHeight="1" x14ac:dyDescent="0.2">
      <c r="K779" s="62"/>
      <c r="L779" s="63"/>
      <c r="M779" s="63"/>
      <c r="N779" s="63"/>
      <c r="O779" s="63"/>
      <c r="P779" s="63"/>
      <c r="Q779" s="63"/>
      <c r="R779" s="64"/>
      <c r="S779" s="7"/>
      <c r="T779" s="14"/>
      <c r="U779" s="14"/>
      <c r="V779" s="558"/>
      <c r="W779" s="558"/>
      <c r="X779" s="558"/>
      <c r="Y779" s="558"/>
      <c r="Z779" s="558"/>
      <c r="AA779" s="558"/>
      <c r="AB779" s="65"/>
      <c r="AC779" s="65"/>
      <c r="AD779" s="1"/>
      <c r="AE779" s="1"/>
      <c r="AF779" s="1"/>
      <c r="AG779" s="1"/>
      <c r="AH779" s="1"/>
      <c r="AI779" s="1"/>
      <c r="AJ779" s="1"/>
      <c r="AK779" s="1"/>
      <c r="AL779" s="1"/>
      <c r="AM779" s="1"/>
      <c r="AN779" s="1"/>
      <c r="AO779" s="7"/>
      <c r="AP779" s="7"/>
      <c r="AQ779" s="7"/>
      <c r="AR779" s="65" t="s">
        <v>88</v>
      </c>
      <c r="AS779" s="65" t="s">
        <v>31</v>
      </c>
      <c r="AT779" s="7" t="s">
        <v>31</v>
      </c>
      <c r="AU779" s="7" t="s">
        <v>11</v>
      </c>
      <c r="AV779" s="485" t="s">
        <v>27</v>
      </c>
      <c r="AW779" s="7"/>
      <c r="AX779" s="7"/>
      <c r="AY779" s="7"/>
      <c r="AZ779" s="7"/>
      <c r="BA779" s="7"/>
      <c r="BB779" s="7"/>
      <c r="BC779" s="7"/>
      <c r="BD779" s="7"/>
      <c r="BE779" s="7"/>
      <c r="BF779" s="7"/>
      <c r="BG779" s="7"/>
      <c r="BH779" s="7"/>
      <c r="BI779" s="7"/>
      <c r="BJ779" s="7"/>
      <c r="BK779" s="7"/>
      <c r="BL779" s="7"/>
      <c r="BM779" s="7"/>
      <c r="BN779" s="7"/>
      <c r="BO779" s="7"/>
      <c r="BP779" s="7"/>
      <c r="BQ779" s="7"/>
      <c r="BR779" s="7"/>
      <c r="BS779" s="1"/>
      <c r="BT779" s="1"/>
      <c r="BU779" s="1"/>
      <c r="BV779" s="1"/>
      <c r="BW779" s="1"/>
      <c r="BX779" s="1"/>
      <c r="BY779" s="1"/>
      <c r="BZ779" s="1"/>
      <c r="CA779" s="1"/>
      <c r="CB779" s="1"/>
    </row>
    <row r="780" spans="11:80" ht="52.2" customHeight="1" x14ac:dyDescent="0.2">
      <c r="K780" s="62"/>
      <c r="L780" s="63"/>
      <c r="M780" s="63"/>
      <c r="N780" s="63"/>
      <c r="O780" s="63"/>
      <c r="P780" s="63"/>
      <c r="Q780" s="63"/>
      <c r="R780" s="64"/>
      <c r="S780" s="7"/>
      <c r="T780" s="8"/>
      <c r="U780" s="8"/>
      <c r="V780" s="587"/>
      <c r="W780" s="587"/>
      <c r="X780" s="587"/>
      <c r="Y780" s="587"/>
      <c r="Z780" s="587"/>
      <c r="AA780" s="587"/>
      <c r="AB780" s="65"/>
      <c r="AC780" s="65"/>
      <c r="AD780" s="8"/>
      <c r="AE780" s="8"/>
      <c r="AF780" s="8"/>
      <c r="AG780" s="8"/>
      <c r="AH780" s="8"/>
      <c r="AI780" s="8"/>
      <c r="AJ780" s="8"/>
      <c r="AK780" s="8"/>
      <c r="AL780" s="8"/>
      <c r="AM780" s="8"/>
      <c r="AN780" s="8"/>
      <c r="AO780" s="10"/>
      <c r="AP780" s="7"/>
      <c r="AQ780" s="7"/>
      <c r="AR780" s="65" t="s">
        <v>88</v>
      </c>
      <c r="AS780" s="65" t="s">
        <v>31</v>
      </c>
      <c r="AT780" s="7" t="s">
        <v>31</v>
      </c>
      <c r="AU780" s="7" t="s">
        <v>11</v>
      </c>
      <c r="AV780" s="485" t="s">
        <v>27</v>
      </c>
      <c r="AW780" s="7"/>
      <c r="AX780" s="7"/>
      <c r="AY780" s="7"/>
      <c r="AZ780" s="7"/>
      <c r="BA780" s="7"/>
      <c r="BB780" s="7"/>
      <c r="BC780" s="7"/>
      <c r="BD780" s="7"/>
      <c r="BE780" s="7"/>
      <c r="BF780" s="7"/>
      <c r="BG780" s="7"/>
      <c r="BH780" s="7"/>
      <c r="BI780" s="7"/>
      <c r="BJ780" s="7"/>
      <c r="BK780" s="7"/>
      <c r="BL780" s="7"/>
      <c r="BM780" s="7"/>
      <c r="BN780" s="7"/>
      <c r="BO780" s="7"/>
      <c r="BP780" s="7"/>
      <c r="BQ780" s="10"/>
      <c r="BR780" s="10"/>
      <c r="BS780" s="8"/>
      <c r="BT780" s="8"/>
      <c r="BU780" s="8"/>
      <c r="BV780" s="8"/>
      <c r="BW780" s="8"/>
      <c r="BX780" s="8"/>
      <c r="BY780" s="8"/>
      <c r="BZ780" s="8"/>
      <c r="CA780" s="8"/>
      <c r="CB780" s="8"/>
    </row>
    <row r="781" spans="11:80" ht="52.2" customHeight="1" x14ac:dyDescent="0.2">
      <c r="K781" s="62"/>
      <c r="L781" s="63"/>
      <c r="M781" s="63"/>
      <c r="N781" s="63"/>
      <c r="O781" s="63"/>
      <c r="P781" s="63"/>
      <c r="Q781" s="63"/>
      <c r="R781" s="64"/>
      <c r="S781" s="7"/>
      <c r="T781" s="7"/>
      <c r="U781" s="7"/>
      <c r="V781" s="586"/>
      <c r="W781" s="586"/>
      <c r="X781" s="586"/>
      <c r="Y781" s="586"/>
      <c r="Z781" s="586"/>
      <c r="AA781" s="586"/>
      <c r="AB781" s="77"/>
      <c r="AC781" s="77"/>
      <c r="AD781" s="7"/>
      <c r="AE781" s="7"/>
      <c r="AF781" s="7"/>
      <c r="AG781" s="7"/>
      <c r="AH781" s="7"/>
      <c r="AI781" s="7"/>
      <c r="AJ781" s="7"/>
      <c r="AK781" s="7"/>
      <c r="AL781" s="7"/>
      <c r="AM781" s="7"/>
      <c r="AN781" s="7"/>
      <c r="AO781" s="8"/>
      <c r="AP781" s="10"/>
      <c r="AQ781" s="10"/>
      <c r="AR781" s="77" t="s">
        <v>88</v>
      </c>
      <c r="AS781" s="77" t="s">
        <v>31</v>
      </c>
      <c r="AT781" s="10" t="s">
        <v>84</v>
      </c>
      <c r="AU781" s="10" t="s">
        <v>11</v>
      </c>
      <c r="AV781" s="488" t="s">
        <v>30</v>
      </c>
      <c r="AW781" s="10"/>
      <c r="AX781" s="10"/>
      <c r="AY781" s="10"/>
      <c r="AZ781" s="10"/>
      <c r="BA781" s="10"/>
      <c r="BB781" s="10"/>
      <c r="BC781" s="10"/>
      <c r="BD781" s="10"/>
      <c r="BE781" s="10"/>
      <c r="BF781" s="10"/>
      <c r="BG781" s="10"/>
      <c r="BH781" s="10"/>
      <c r="BI781" s="10"/>
      <c r="BJ781" s="10"/>
      <c r="BK781" s="10"/>
      <c r="BL781" s="10"/>
      <c r="BM781" s="10"/>
      <c r="BN781" s="10"/>
      <c r="BO781" s="10"/>
      <c r="BP781" s="10"/>
      <c r="BQ781" s="8"/>
      <c r="BR781" s="8"/>
      <c r="BS781" s="7"/>
      <c r="BT781" s="7"/>
      <c r="BU781" s="7"/>
      <c r="BV781" s="7"/>
      <c r="BW781" s="7"/>
      <c r="BX781" s="7"/>
      <c r="BY781" s="7"/>
      <c r="BZ781" s="7"/>
      <c r="CA781" s="7"/>
      <c r="CB781" s="7"/>
    </row>
    <row r="782" spans="11:80" ht="52.2" customHeight="1" x14ac:dyDescent="0.2">
      <c r="K782" s="70"/>
      <c r="L782" s="71"/>
      <c r="M782" s="71"/>
      <c r="N782" s="71"/>
      <c r="O782" s="71"/>
      <c r="P782" s="71"/>
      <c r="Q782" s="71"/>
      <c r="R782" s="72"/>
      <c r="S782" s="9"/>
      <c r="T782" s="7"/>
      <c r="U782" s="7"/>
      <c r="V782" s="586"/>
      <c r="W782" s="586"/>
      <c r="X782" s="586"/>
      <c r="Y782" s="586"/>
      <c r="Z782" s="586"/>
      <c r="AA782" s="586"/>
      <c r="AB782" s="69"/>
      <c r="AC782" s="69"/>
      <c r="AD782" s="7"/>
      <c r="AE782" s="7"/>
      <c r="AF782" s="7"/>
      <c r="AG782" s="7"/>
      <c r="AH782" s="7"/>
      <c r="AI782" s="7"/>
      <c r="AJ782" s="7"/>
      <c r="AK782" s="7"/>
      <c r="AL782" s="7"/>
      <c r="AM782" s="7"/>
      <c r="AN782" s="7"/>
      <c r="AO782" s="8"/>
      <c r="AP782" s="8"/>
      <c r="AQ782" s="8"/>
      <c r="AR782" s="69" t="s">
        <v>88</v>
      </c>
      <c r="AS782" s="69" t="s">
        <v>31</v>
      </c>
      <c r="AT782" s="8" t="s">
        <v>30</v>
      </c>
      <c r="AU782" s="8" t="s">
        <v>11</v>
      </c>
      <c r="AV782" s="486" t="s">
        <v>27</v>
      </c>
      <c r="AW782" s="8"/>
      <c r="AX782" s="8"/>
      <c r="AY782" s="8"/>
      <c r="AZ782" s="8"/>
      <c r="BA782" s="8"/>
      <c r="BB782" s="8"/>
      <c r="BC782" s="8"/>
      <c r="BD782" s="8"/>
      <c r="BE782" s="8"/>
      <c r="BF782" s="8"/>
      <c r="BG782" s="8"/>
      <c r="BH782" s="8"/>
      <c r="BI782" s="8"/>
      <c r="BJ782" s="8"/>
      <c r="BK782" s="8"/>
      <c r="BL782" s="8"/>
      <c r="BM782" s="8"/>
      <c r="BN782" s="8"/>
      <c r="BO782" s="8"/>
      <c r="BP782" s="8"/>
      <c r="BQ782" s="8"/>
      <c r="BR782" s="8"/>
      <c r="BS782" s="7"/>
      <c r="BT782" s="7"/>
      <c r="BU782" s="7"/>
      <c r="BV782" s="7"/>
      <c r="BW782" s="7"/>
      <c r="BX782" s="7"/>
      <c r="BY782" s="7"/>
      <c r="BZ782" s="7"/>
      <c r="CA782" s="7"/>
      <c r="CB782" s="7"/>
    </row>
    <row r="783" spans="11:80" ht="52.2" customHeight="1" x14ac:dyDescent="0.2">
      <c r="K783" s="62"/>
      <c r="L783" s="63"/>
      <c r="M783" s="63"/>
      <c r="N783" s="63"/>
      <c r="O783" s="63"/>
      <c r="P783" s="63"/>
      <c r="Q783" s="63"/>
      <c r="R783" s="64"/>
      <c r="S783" s="7"/>
      <c r="T783" s="10"/>
      <c r="U783" s="10"/>
      <c r="V783" s="589"/>
      <c r="W783" s="589"/>
      <c r="X783" s="589"/>
      <c r="Y783" s="589"/>
      <c r="Z783" s="589"/>
      <c r="AA783" s="589"/>
      <c r="AB783" s="69"/>
      <c r="AC783" s="69"/>
      <c r="AD783" s="10"/>
      <c r="AE783" s="10"/>
      <c r="AF783" s="10"/>
      <c r="AG783" s="10"/>
      <c r="AH783" s="10"/>
      <c r="AI783" s="10"/>
      <c r="AJ783" s="10"/>
      <c r="AK783" s="10"/>
      <c r="AL783" s="10"/>
      <c r="AM783" s="10"/>
      <c r="AN783" s="10"/>
      <c r="AO783" s="8"/>
      <c r="AP783" s="8"/>
      <c r="AQ783" s="8"/>
      <c r="AR783" s="69" t="s">
        <v>88</v>
      </c>
      <c r="AS783" s="69" t="s">
        <v>31</v>
      </c>
      <c r="AT783" s="8" t="s">
        <v>30</v>
      </c>
      <c r="AU783" s="8" t="s">
        <v>11</v>
      </c>
      <c r="AV783" s="486" t="s">
        <v>27</v>
      </c>
      <c r="AW783" s="8"/>
      <c r="AX783" s="8"/>
      <c r="AY783" s="8"/>
      <c r="AZ783" s="8"/>
      <c r="BA783" s="8"/>
      <c r="BB783" s="8"/>
      <c r="BC783" s="8"/>
      <c r="BD783" s="8"/>
      <c r="BE783" s="8"/>
      <c r="BF783" s="8"/>
      <c r="BG783" s="8"/>
      <c r="BH783" s="8"/>
      <c r="BI783" s="8"/>
      <c r="BJ783" s="8"/>
      <c r="BK783" s="8"/>
      <c r="BL783" s="8"/>
      <c r="BM783" s="8"/>
      <c r="BN783" s="8"/>
      <c r="BO783" s="8"/>
      <c r="BP783" s="8"/>
      <c r="BQ783" s="8"/>
      <c r="BR783" s="8"/>
      <c r="BS783" s="10"/>
      <c r="BT783" s="10"/>
      <c r="BU783" s="10"/>
      <c r="BV783" s="10"/>
      <c r="BW783" s="10"/>
      <c r="BX783" s="10"/>
      <c r="BY783" s="10"/>
      <c r="BZ783" s="10"/>
      <c r="CA783" s="10"/>
      <c r="CB783" s="10"/>
    </row>
    <row r="784" spans="11:80" ht="52.2" customHeight="1" x14ac:dyDescent="0.2">
      <c r="K784" s="74"/>
      <c r="L784" s="75"/>
      <c r="M784" s="75"/>
      <c r="N784" s="75"/>
      <c r="O784" s="75"/>
      <c r="P784" s="75"/>
      <c r="Q784" s="75"/>
      <c r="R784" s="76"/>
      <c r="S784" s="10"/>
      <c r="T784" s="8"/>
      <c r="U784" s="8"/>
      <c r="V784" s="587"/>
      <c r="W784" s="587"/>
      <c r="X784" s="587"/>
      <c r="Y784" s="587"/>
      <c r="Z784" s="587"/>
      <c r="AA784" s="587"/>
      <c r="AB784" s="69"/>
      <c r="AC784" s="69"/>
      <c r="AD784" s="8"/>
      <c r="AE784" s="8"/>
      <c r="AF784" s="8"/>
      <c r="AG784" s="8"/>
      <c r="AH784" s="8"/>
      <c r="AI784" s="8"/>
      <c r="AJ784" s="8"/>
      <c r="AK784" s="8"/>
      <c r="AL784" s="8"/>
      <c r="AM784" s="8"/>
      <c r="AN784" s="8"/>
      <c r="AO784" s="6"/>
      <c r="AP784" s="8"/>
      <c r="AQ784" s="8"/>
      <c r="AR784" s="69" t="s">
        <v>88</v>
      </c>
      <c r="AS784" s="69" t="s">
        <v>31</v>
      </c>
      <c r="AT784" s="8" t="s">
        <v>30</v>
      </c>
      <c r="AU784" s="8" t="s">
        <v>11</v>
      </c>
      <c r="AV784" s="486" t="s">
        <v>27</v>
      </c>
      <c r="AW784" s="8"/>
      <c r="AX784" s="8"/>
      <c r="AY784" s="8"/>
      <c r="AZ784" s="8"/>
      <c r="BA784" s="8"/>
      <c r="BB784" s="8"/>
      <c r="BC784" s="8"/>
      <c r="BD784" s="8"/>
      <c r="BE784" s="8"/>
      <c r="BF784" s="8"/>
      <c r="BG784" s="8"/>
      <c r="BH784" s="8"/>
      <c r="BI784" s="8"/>
      <c r="BJ784" s="8"/>
      <c r="BK784" s="8"/>
      <c r="BL784" s="8"/>
      <c r="BM784" s="8"/>
      <c r="BN784" s="8"/>
      <c r="BO784" s="8"/>
      <c r="BP784" s="8"/>
      <c r="BQ784" s="6"/>
      <c r="BR784" s="6"/>
      <c r="BS784" s="8"/>
      <c r="BT784" s="8"/>
      <c r="BU784" s="8"/>
      <c r="BV784" s="8"/>
      <c r="BW784" s="8"/>
      <c r="BX784" s="8"/>
      <c r="BY784" s="8"/>
      <c r="BZ784" s="8"/>
      <c r="CA784" s="8"/>
      <c r="CB784" s="8"/>
    </row>
    <row r="785" spans="11:80" ht="52.2" customHeight="1" x14ac:dyDescent="0.2">
      <c r="K785" s="66"/>
      <c r="L785" s="67"/>
      <c r="M785" s="67"/>
      <c r="N785" s="67"/>
      <c r="O785" s="67"/>
      <c r="P785" s="67"/>
      <c r="Q785" s="67"/>
      <c r="R785" s="68"/>
      <c r="S785" s="8"/>
      <c r="T785" s="14"/>
      <c r="U785" s="14"/>
      <c r="V785" s="558"/>
      <c r="W785" s="558"/>
      <c r="X785" s="558"/>
      <c r="Y785" s="558"/>
      <c r="Z785" s="558"/>
      <c r="AA785" s="558"/>
      <c r="AB785" s="46"/>
      <c r="AC785" s="46"/>
      <c r="AD785" s="1"/>
      <c r="AE785" s="1"/>
      <c r="AF785" s="1"/>
      <c r="AG785" s="1"/>
      <c r="AH785" s="1"/>
      <c r="AI785" s="1"/>
      <c r="AJ785" s="1"/>
      <c r="AK785" s="1"/>
      <c r="AL785" s="1"/>
      <c r="AM785" s="1"/>
      <c r="AN785" s="1"/>
      <c r="AO785" s="1"/>
      <c r="AP785" s="45" t="s">
        <v>30</v>
      </c>
      <c r="AQ785" s="6"/>
      <c r="AR785" s="46" t="s">
        <v>26</v>
      </c>
      <c r="AS785" s="46" t="s">
        <v>30</v>
      </c>
      <c r="AT785" s="6"/>
      <c r="AU785" s="6"/>
      <c r="AV785" s="484"/>
      <c r="AW785" s="6"/>
      <c r="AX785" s="6"/>
      <c r="AY785" s="6"/>
      <c r="AZ785" s="6"/>
      <c r="BA785" s="6"/>
      <c r="BB785" s="6"/>
      <c r="BC785" s="6"/>
      <c r="BD785" s="6"/>
      <c r="BE785" s="6"/>
      <c r="BF785" s="6"/>
      <c r="BG785" s="6"/>
      <c r="BH785" s="47">
        <f>SUM(BH786:BH820)</f>
        <v>134800.54999999999</v>
      </c>
      <c r="BI785" s="6"/>
      <c r="BJ785" s="6"/>
      <c r="BK785" s="6"/>
      <c r="BL785" s="6"/>
      <c r="BM785" s="6"/>
      <c r="BN785" s="6"/>
      <c r="BO785" s="6"/>
      <c r="BP785" s="6"/>
      <c r="BQ785" s="1"/>
      <c r="BR785" s="1"/>
      <c r="BS785" s="1"/>
      <c r="BT785" s="1"/>
      <c r="BU785" s="1"/>
      <c r="BV785" s="1"/>
      <c r="BW785" s="1"/>
      <c r="BX785" s="1"/>
      <c r="BY785" s="1"/>
      <c r="BZ785" s="1"/>
      <c r="CA785" s="1"/>
      <c r="CB785" s="1"/>
    </row>
    <row r="786" spans="11:80" ht="52.2" customHeight="1" x14ac:dyDescent="0.2">
      <c r="K786" s="62"/>
      <c r="L786" s="63"/>
      <c r="M786" s="63"/>
      <c r="N786" s="63"/>
      <c r="O786" s="63"/>
      <c r="P786" s="63"/>
      <c r="Q786" s="63"/>
      <c r="R786" s="64"/>
      <c r="S786" s="7"/>
      <c r="T786" s="8"/>
      <c r="U786" s="8"/>
      <c r="V786" s="587"/>
      <c r="W786" s="587"/>
      <c r="X786" s="587"/>
      <c r="Y786" s="587"/>
      <c r="Z786" s="587"/>
      <c r="AA786" s="587"/>
      <c r="AB786" s="58"/>
      <c r="AC786" s="58"/>
      <c r="AD786" s="8"/>
      <c r="AE786" s="8"/>
      <c r="AF786" s="8"/>
      <c r="AG786" s="8"/>
      <c r="AH786" s="8"/>
      <c r="AI786" s="8"/>
      <c r="AJ786" s="8"/>
      <c r="AK786" s="8"/>
      <c r="AL786" s="8"/>
      <c r="AM786" s="8"/>
      <c r="AN786" s="8"/>
      <c r="AO786" s="1"/>
      <c r="AP786" s="58" t="s">
        <v>84</v>
      </c>
      <c r="AQ786" s="1"/>
      <c r="AR786" s="58" t="s">
        <v>80</v>
      </c>
      <c r="AS786" s="58" t="s">
        <v>31</v>
      </c>
      <c r="AT786" s="1"/>
      <c r="AU786" s="1"/>
      <c r="AV786" s="473"/>
      <c r="AW786" s="1"/>
      <c r="AX786" s="1"/>
      <c r="AY786" s="1"/>
      <c r="AZ786" s="1"/>
      <c r="BA786" s="1"/>
      <c r="BB786" s="59">
        <f>IF(L852="základní",I99,0)</f>
        <v>2633.19</v>
      </c>
      <c r="BC786" s="59">
        <f>IF(L852="snížená",I99,0)</f>
        <v>0</v>
      </c>
      <c r="BD786" s="59">
        <f>IF(L852="zákl. přenesená",I99,0)</f>
        <v>0</v>
      </c>
      <c r="BE786" s="59">
        <f>IF(L852="sníž. přenesená",I99,0)</f>
        <v>0</v>
      </c>
      <c r="BF786" s="59">
        <f>IF(L852="nulová",I99,0)</f>
        <v>0</v>
      </c>
      <c r="BG786" s="12" t="s">
        <v>30</v>
      </c>
      <c r="BH786" s="59">
        <f>ROUND(H99*G99,2)</f>
        <v>2633.19</v>
      </c>
      <c r="BI786" s="12" t="s">
        <v>84</v>
      </c>
      <c r="BJ786" s="58" t="s">
        <v>214</v>
      </c>
      <c r="BK786" s="1"/>
      <c r="BL786" s="1"/>
      <c r="BM786" s="1"/>
      <c r="BN786" s="1"/>
      <c r="BO786" s="1"/>
      <c r="BP786" s="1"/>
      <c r="BQ786" s="1"/>
      <c r="BR786" s="1"/>
      <c r="BS786" s="8"/>
      <c r="BT786" s="8"/>
      <c r="BU786" s="8"/>
      <c r="BV786" s="8"/>
      <c r="BW786" s="8"/>
      <c r="BX786" s="8"/>
      <c r="BY786" s="8"/>
      <c r="BZ786" s="8"/>
      <c r="CA786" s="8"/>
      <c r="CB786" s="8"/>
    </row>
    <row r="787" spans="11:80" ht="52.2" customHeight="1" x14ac:dyDescent="0.2">
      <c r="K787" s="54" t="s">
        <v>5</v>
      </c>
      <c r="L787" s="55" t="s">
        <v>15</v>
      </c>
      <c r="M787" s="23"/>
      <c r="N787" s="56">
        <f>M787*G32</f>
        <v>0</v>
      </c>
      <c r="O787" s="56">
        <v>0</v>
      </c>
      <c r="P787" s="56">
        <f>O787*G32</f>
        <v>0</v>
      </c>
      <c r="Q787" s="56">
        <v>0</v>
      </c>
      <c r="R787" s="57">
        <f>Q787*G32</f>
        <v>0</v>
      </c>
      <c r="S787" s="14"/>
      <c r="T787" s="7"/>
      <c r="U787" s="7"/>
      <c r="V787" s="586"/>
      <c r="W787" s="586"/>
      <c r="X787" s="586"/>
      <c r="Y787" s="586"/>
      <c r="Z787" s="586"/>
      <c r="AA787" s="586"/>
      <c r="AB787" s="12"/>
      <c r="AC787" s="12"/>
      <c r="AD787" s="7"/>
      <c r="AE787" s="7"/>
      <c r="AF787" s="7"/>
      <c r="AG787" s="7"/>
      <c r="AH787" s="7"/>
      <c r="AI787" s="7"/>
      <c r="AJ787" s="7"/>
      <c r="AK787" s="7"/>
      <c r="AL787" s="7"/>
      <c r="AM787" s="7"/>
      <c r="AN787" s="7"/>
      <c r="AO787" s="8"/>
      <c r="AP787" s="1"/>
      <c r="AQ787" s="1"/>
      <c r="AR787" s="12" t="s">
        <v>86</v>
      </c>
      <c r="AS787" s="12" t="s">
        <v>31</v>
      </c>
      <c r="AT787" s="1"/>
      <c r="AU787" s="1"/>
      <c r="AV787" s="473"/>
      <c r="AW787" s="1"/>
      <c r="AX787" s="1"/>
      <c r="AY787" s="1"/>
      <c r="AZ787" s="1"/>
      <c r="BA787" s="1"/>
      <c r="BB787" s="1"/>
      <c r="BC787" s="1"/>
      <c r="BD787" s="1"/>
      <c r="BE787" s="1"/>
      <c r="BF787" s="1"/>
      <c r="BG787" s="1"/>
      <c r="BH787" s="1"/>
      <c r="BI787" s="1"/>
      <c r="BJ787" s="1"/>
      <c r="BK787" s="1"/>
      <c r="BL787" s="1"/>
      <c r="BM787" s="1"/>
      <c r="BN787" s="1"/>
      <c r="BO787" s="1"/>
      <c r="BP787" s="1"/>
      <c r="BQ787" s="8"/>
      <c r="BR787" s="8"/>
      <c r="BS787" s="7"/>
      <c r="BT787" s="7"/>
      <c r="BU787" s="7"/>
      <c r="BV787" s="7"/>
      <c r="BW787" s="7"/>
      <c r="BX787" s="7"/>
      <c r="BY787" s="7"/>
      <c r="BZ787" s="7"/>
      <c r="CA787" s="7"/>
      <c r="CB787" s="7"/>
    </row>
    <row r="788" spans="11:80" ht="52.2" customHeight="1" x14ac:dyDescent="0.2">
      <c r="K788" s="60"/>
      <c r="L788" s="61"/>
      <c r="M788" s="23"/>
      <c r="N788" s="23"/>
      <c r="O788" s="23"/>
      <c r="P788" s="23"/>
      <c r="Q788" s="23"/>
      <c r="R788" s="24"/>
      <c r="S788" s="14"/>
      <c r="T788" s="7"/>
      <c r="U788" s="7"/>
      <c r="V788" s="586"/>
      <c r="W788" s="586"/>
      <c r="X788" s="586"/>
      <c r="Y788" s="586"/>
      <c r="Z788" s="586"/>
      <c r="AA788" s="586"/>
      <c r="AB788" s="69"/>
      <c r="AC788" s="69"/>
      <c r="AD788" s="7"/>
      <c r="AE788" s="7"/>
      <c r="AF788" s="7"/>
      <c r="AG788" s="7"/>
      <c r="AH788" s="7"/>
      <c r="AI788" s="7"/>
      <c r="AJ788" s="7"/>
      <c r="AK788" s="7"/>
      <c r="AL788" s="7"/>
      <c r="AM788" s="7"/>
      <c r="AN788" s="7"/>
      <c r="AO788" s="7"/>
      <c r="AP788" s="8"/>
      <c r="AQ788" s="8"/>
      <c r="AR788" s="69" t="s">
        <v>88</v>
      </c>
      <c r="AS788" s="69" t="s">
        <v>31</v>
      </c>
      <c r="AT788" s="8" t="s">
        <v>30</v>
      </c>
      <c r="AU788" s="8" t="s">
        <v>11</v>
      </c>
      <c r="AV788" s="486" t="s">
        <v>27</v>
      </c>
      <c r="AW788" s="8"/>
      <c r="AX788" s="8"/>
      <c r="AY788" s="8"/>
      <c r="AZ788" s="8"/>
      <c r="BA788" s="8"/>
      <c r="BB788" s="8"/>
      <c r="BC788" s="8"/>
      <c r="BD788" s="8"/>
      <c r="BE788" s="8"/>
      <c r="BF788" s="8"/>
      <c r="BG788" s="8"/>
      <c r="BH788" s="8"/>
      <c r="BI788" s="8"/>
      <c r="BJ788" s="8"/>
      <c r="BK788" s="8"/>
      <c r="BL788" s="8"/>
      <c r="BM788" s="8"/>
      <c r="BN788" s="8"/>
      <c r="BO788" s="8"/>
      <c r="BP788" s="8"/>
      <c r="BQ788" s="7"/>
      <c r="BR788" s="7"/>
      <c r="BS788" s="7"/>
      <c r="BT788" s="7"/>
      <c r="BU788" s="7"/>
      <c r="BV788" s="7"/>
      <c r="BW788" s="7"/>
      <c r="BX788" s="7"/>
      <c r="BY788" s="7"/>
      <c r="BZ788" s="7"/>
      <c r="CA788" s="7"/>
      <c r="CB788" s="7"/>
    </row>
    <row r="789" spans="11:80" ht="52.2" customHeight="1" x14ac:dyDescent="0.2">
      <c r="K789" s="66"/>
      <c r="L789" s="67"/>
      <c r="M789" s="67"/>
      <c r="N789" s="67"/>
      <c r="O789" s="67"/>
      <c r="P789" s="67"/>
      <c r="Q789" s="67"/>
      <c r="R789" s="68"/>
      <c r="S789" s="8"/>
      <c r="T789" s="10"/>
      <c r="U789" s="10"/>
      <c r="V789" s="589"/>
      <c r="W789" s="589"/>
      <c r="X789" s="589"/>
      <c r="Y789" s="589"/>
      <c r="Z789" s="589"/>
      <c r="AA789" s="589"/>
      <c r="AB789" s="65"/>
      <c r="AC789" s="65"/>
      <c r="AD789" s="10"/>
      <c r="AE789" s="10"/>
      <c r="AF789" s="10"/>
      <c r="AG789" s="10"/>
      <c r="AH789" s="10"/>
      <c r="AI789" s="10"/>
      <c r="AJ789" s="10"/>
      <c r="AK789" s="10"/>
      <c r="AL789" s="10"/>
      <c r="AM789" s="10"/>
      <c r="AN789" s="10"/>
      <c r="AO789" s="1"/>
      <c r="AP789" s="7"/>
      <c r="AQ789" s="7"/>
      <c r="AR789" s="65" t="s">
        <v>88</v>
      </c>
      <c r="AS789" s="65" t="s">
        <v>31</v>
      </c>
      <c r="AT789" s="7" t="s">
        <v>31</v>
      </c>
      <c r="AU789" s="7" t="s">
        <v>11</v>
      </c>
      <c r="AV789" s="485" t="s">
        <v>30</v>
      </c>
      <c r="AW789" s="7"/>
      <c r="AX789" s="7"/>
      <c r="AY789" s="7"/>
      <c r="AZ789" s="7"/>
      <c r="BA789" s="7"/>
      <c r="BB789" s="7"/>
      <c r="BC789" s="7"/>
      <c r="BD789" s="7"/>
      <c r="BE789" s="7"/>
      <c r="BF789" s="7"/>
      <c r="BG789" s="7"/>
      <c r="BH789" s="7"/>
      <c r="BI789" s="7"/>
      <c r="BJ789" s="7"/>
      <c r="BK789" s="7"/>
      <c r="BL789" s="7"/>
      <c r="BM789" s="7"/>
      <c r="BN789" s="7"/>
      <c r="BO789" s="7"/>
      <c r="BP789" s="7"/>
      <c r="BQ789" s="1"/>
      <c r="BR789" s="1"/>
      <c r="BS789" s="10"/>
      <c r="BT789" s="10"/>
      <c r="BU789" s="10"/>
      <c r="BV789" s="10"/>
      <c r="BW789" s="10"/>
      <c r="BX789" s="10"/>
      <c r="BY789" s="10"/>
      <c r="BZ789" s="10"/>
      <c r="CA789" s="10"/>
      <c r="CB789" s="10"/>
    </row>
    <row r="790" spans="11:80" ht="52.2" customHeight="1" x14ac:dyDescent="0.2">
      <c r="K790" s="62"/>
      <c r="L790" s="63"/>
      <c r="M790" s="63"/>
      <c r="N790" s="63"/>
      <c r="O790" s="63"/>
      <c r="P790" s="63"/>
      <c r="Q790" s="63"/>
      <c r="R790" s="64"/>
      <c r="S790" s="7"/>
      <c r="T790" s="14"/>
      <c r="U790" s="14"/>
      <c r="V790" s="558"/>
      <c r="W790" s="558"/>
      <c r="X790" s="558"/>
      <c r="Y790" s="558"/>
      <c r="Z790" s="558"/>
      <c r="AA790" s="558"/>
      <c r="AB790" s="58"/>
      <c r="AC790" s="58"/>
      <c r="AD790" s="1"/>
      <c r="AE790" s="1"/>
      <c r="AF790" s="1"/>
      <c r="AG790" s="1"/>
      <c r="AH790" s="1"/>
      <c r="AI790" s="1"/>
      <c r="AJ790" s="1"/>
      <c r="AK790" s="1"/>
      <c r="AL790" s="1"/>
      <c r="AM790" s="1"/>
      <c r="AN790" s="1"/>
      <c r="AO790" s="1"/>
      <c r="AP790" s="58" t="s">
        <v>84</v>
      </c>
      <c r="AQ790" s="1"/>
      <c r="AR790" s="58" t="s">
        <v>80</v>
      </c>
      <c r="AS790" s="58" t="s">
        <v>31</v>
      </c>
      <c r="AT790" s="1"/>
      <c r="AU790" s="1"/>
      <c r="AV790" s="473"/>
      <c r="AW790" s="1"/>
      <c r="AX790" s="1"/>
      <c r="AY790" s="1"/>
      <c r="AZ790" s="1"/>
      <c r="BA790" s="1"/>
      <c r="BB790" s="59">
        <f>IF(L856="základní",I103,0)</f>
        <v>2255.61</v>
      </c>
      <c r="BC790" s="59">
        <f>IF(L856="snížená",I103,0)</f>
        <v>0</v>
      </c>
      <c r="BD790" s="59">
        <f>IF(L856="zákl. přenesená",I103,0)</f>
        <v>0</v>
      </c>
      <c r="BE790" s="59">
        <f>IF(L856="sníž. přenesená",I103,0)</f>
        <v>0</v>
      </c>
      <c r="BF790" s="59">
        <f>IF(L856="nulová",I103,0)</f>
        <v>0</v>
      </c>
      <c r="BG790" s="12" t="s">
        <v>30</v>
      </c>
      <c r="BH790" s="59">
        <f>ROUND(H103*G103,2)</f>
        <v>2255.61</v>
      </c>
      <c r="BI790" s="12" t="s">
        <v>84</v>
      </c>
      <c r="BJ790" s="58" t="s">
        <v>221</v>
      </c>
      <c r="BK790" s="1"/>
      <c r="BL790" s="1"/>
      <c r="BM790" s="1"/>
      <c r="BN790" s="1"/>
      <c r="BO790" s="1"/>
      <c r="BP790" s="1"/>
      <c r="BQ790" s="1"/>
      <c r="BR790" s="1"/>
      <c r="BS790" s="1"/>
      <c r="BT790" s="1"/>
      <c r="BU790" s="1"/>
      <c r="BV790" s="1"/>
      <c r="BW790" s="1"/>
      <c r="BX790" s="1"/>
      <c r="BY790" s="1"/>
      <c r="BZ790" s="1"/>
      <c r="CA790" s="1"/>
      <c r="CB790" s="1"/>
    </row>
    <row r="791" spans="11:80" ht="52.2" customHeight="1" x14ac:dyDescent="0.2">
      <c r="K791" s="54" t="s">
        <v>5</v>
      </c>
      <c r="L791" s="55" t="s">
        <v>15</v>
      </c>
      <c r="M791" s="23"/>
      <c r="N791" s="56">
        <f>M791*G36</f>
        <v>0</v>
      </c>
      <c r="O791" s="56">
        <v>0</v>
      </c>
      <c r="P791" s="56">
        <f>O791*G36</f>
        <v>0</v>
      </c>
      <c r="Q791" s="56">
        <v>0</v>
      </c>
      <c r="R791" s="57">
        <f>Q791*G36</f>
        <v>0</v>
      </c>
      <c r="S791" s="14"/>
      <c r="T791" s="14"/>
      <c r="U791" s="14"/>
      <c r="V791" s="558"/>
      <c r="W791" s="558"/>
      <c r="X791" s="558"/>
      <c r="Y791" s="558"/>
      <c r="Z791" s="558"/>
      <c r="AA791" s="558"/>
      <c r="AB791" s="12"/>
      <c r="AC791" s="12"/>
      <c r="AD791" s="1"/>
      <c r="AE791" s="1"/>
      <c r="AF791" s="1"/>
      <c r="AG791" s="1"/>
      <c r="AH791" s="1"/>
      <c r="AI791" s="1"/>
      <c r="AJ791" s="1"/>
      <c r="AK791" s="1"/>
      <c r="AL791" s="1"/>
      <c r="AM791" s="1"/>
      <c r="AN791" s="1"/>
      <c r="AO791" s="8"/>
      <c r="AP791" s="1"/>
      <c r="AQ791" s="1"/>
      <c r="AR791" s="12" t="s">
        <v>86</v>
      </c>
      <c r="AS791" s="12" t="s">
        <v>31</v>
      </c>
      <c r="AT791" s="1"/>
      <c r="AU791" s="1"/>
      <c r="AV791" s="473"/>
      <c r="AW791" s="1"/>
      <c r="AX791" s="1"/>
      <c r="AY791" s="1"/>
      <c r="AZ791" s="1"/>
      <c r="BA791" s="1"/>
      <c r="BB791" s="1"/>
      <c r="BC791" s="1"/>
      <c r="BD791" s="1"/>
      <c r="BE791" s="1"/>
      <c r="BF791" s="1"/>
      <c r="BG791" s="1"/>
      <c r="BH791" s="1"/>
      <c r="BI791" s="1"/>
      <c r="BJ791" s="1"/>
      <c r="BK791" s="1"/>
      <c r="BL791" s="1"/>
      <c r="BM791" s="1"/>
      <c r="BN791" s="1"/>
      <c r="BO791" s="1"/>
      <c r="BP791" s="1"/>
      <c r="BQ791" s="8"/>
      <c r="BR791" s="8"/>
      <c r="BS791" s="1"/>
      <c r="BT791" s="1"/>
      <c r="BU791" s="1"/>
      <c r="BV791" s="1"/>
      <c r="BW791" s="1"/>
      <c r="BX791" s="1"/>
      <c r="BY791" s="1"/>
      <c r="BZ791" s="1"/>
      <c r="CA791" s="1"/>
      <c r="CB791" s="1"/>
    </row>
    <row r="792" spans="11:80" ht="52.2" customHeight="1" x14ac:dyDescent="0.2">
      <c r="K792" s="60"/>
      <c r="L792" s="61"/>
      <c r="M792" s="23"/>
      <c r="N792" s="23"/>
      <c r="O792" s="23"/>
      <c r="P792" s="23"/>
      <c r="Q792" s="23"/>
      <c r="R792" s="24"/>
      <c r="S792" s="14"/>
      <c r="T792" s="8"/>
      <c r="U792" s="8"/>
      <c r="V792" s="587"/>
      <c r="W792" s="587"/>
      <c r="X792" s="587"/>
      <c r="Y792" s="587"/>
      <c r="Z792" s="587"/>
      <c r="AA792" s="587"/>
      <c r="AB792" s="69"/>
      <c r="AC792" s="69"/>
      <c r="AD792" s="8"/>
      <c r="AE792" s="8"/>
      <c r="AF792" s="8"/>
      <c r="AG792" s="8"/>
      <c r="AH792" s="8"/>
      <c r="AI792" s="8"/>
      <c r="AJ792" s="8"/>
      <c r="AK792" s="8"/>
      <c r="AL792" s="8"/>
      <c r="AM792" s="8"/>
      <c r="AN792" s="8"/>
      <c r="AO792" s="7"/>
      <c r="AP792" s="8"/>
      <c r="AQ792" s="8"/>
      <c r="AR792" s="69" t="s">
        <v>88</v>
      </c>
      <c r="AS792" s="69" t="s">
        <v>31</v>
      </c>
      <c r="AT792" s="8" t="s">
        <v>30</v>
      </c>
      <c r="AU792" s="8" t="s">
        <v>11</v>
      </c>
      <c r="AV792" s="486" t="s">
        <v>27</v>
      </c>
      <c r="AW792" s="8"/>
      <c r="AX792" s="8"/>
      <c r="AY792" s="8"/>
      <c r="AZ792" s="8"/>
      <c r="BA792" s="8"/>
      <c r="BB792" s="8"/>
      <c r="BC792" s="8"/>
      <c r="BD792" s="8"/>
      <c r="BE792" s="8"/>
      <c r="BF792" s="8"/>
      <c r="BG792" s="8"/>
      <c r="BH792" s="8"/>
      <c r="BI792" s="8"/>
      <c r="BJ792" s="8"/>
      <c r="BK792" s="8"/>
      <c r="BL792" s="8"/>
      <c r="BM792" s="8"/>
      <c r="BN792" s="8"/>
      <c r="BO792" s="8"/>
      <c r="BP792" s="8"/>
      <c r="BQ792" s="7"/>
      <c r="BR792" s="7"/>
      <c r="BS792" s="8"/>
      <c r="BT792" s="8"/>
      <c r="BU792" s="8"/>
      <c r="BV792" s="8"/>
      <c r="BW792" s="8"/>
      <c r="BX792" s="8"/>
      <c r="BY792" s="8"/>
      <c r="BZ792" s="8"/>
      <c r="CA792" s="8"/>
      <c r="CB792" s="8"/>
    </row>
    <row r="793" spans="11:80" ht="52.2" customHeight="1" x14ac:dyDescent="0.2">
      <c r="K793" s="66"/>
      <c r="L793" s="67"/>
      <c r="M793" s="67"/>
      <c r="N793" s="67"/>
      <c r="O793" s="67"/>
      <c r="P793" s="67"/>
      <c r="Q793" s="67"/>
      <c r="R793" s="68"/>
      <c r="S793" s="8"/>
      <c r="T793" s="7"/>
      <c r="U793" s="7"/>
      <c r="V793" s="586"/>
      <c r="W793" s="586"/>
      <c r="X793" s="586"/>
      <c r="Y793" s="586"/>
      <c r="Z793" s="586"/>
      <c r="AA793" s="586"/>
      <c r="AB793" s="65"/>
      <c r="AC793" s="65"/>
      <c r="AD793" s="7"/>
      <c r="AE793" s="7"/>
      <c r="AF793" s="7"/>
      <c r="AG793" s="7"/>
      <c r="AH793" s="7"/>
      <c r="AI793" s="7"/>
      <c r="AJ793" s="7"/>
      <c r="AK793" s="7"/>
      <c r="AL793" s="7"/>
      <c r="AM793" s="7"/>
      <c r="AN793" s="7"/>
      <c r="AO793" s="1"/>
      <c r="AP793" s="7"/>
      <c r="AQ793" s="7"/>
      <c r="AR793" s="65" t="s">
        <v>88</v>
      </c>
      <c r="AS793" s="65" t="s">
        <v>31</v>
      </c>
      <c r="AT793" s="7" t="s">
        <v>31</v>
      </c>
      <c r="AU793" s="7" t="s">
        <v>11</v>
      </c>
      <c r="AV793" s="485" t="s">
        <v>30</v>
      </c>
      <c r="AW793" s="7"/>
      <c r="AX793" s="7"/>
      <c r="AY793" s="7"/>
      <c r="AZ793" s="7"/>
      <c r="BA793" s="7"/>
      <c r="BB793" s="7"/>
      <c r="BC793" s="7"/>
      <c r="BD793" s="7"/>
      <c r="BE793" s="7"/>
      <c r="BF793" s="7"/>
      <c r="BG793" s="7"/>
      <c r="BH793" s="7"/>
      <c r="BI793" s="7"/>
      <c r="BJ793" s="7"/>
      <c r="BK793" s="7"/>
      <c r="BL793" s="7"/>
      <c r="BM793" s="7"/>
      <c r="BN793" s="7"/>
      <c r="BO793" s="7"/>
      <c r="BP793" s="7"/>
      <c r="BQ793" s="1"/>
      <c r="BR793" s="1"/>
      <c r="BS793" s="7"/>
      <c r="BT793" s="7"/>
      <c r="BU793" s="7"/>
      <c r="BV793" s="7"/>
      <c r="BW793" s="7"/>
      <c r="BX793" s="7"/>
      <c r="BY793" s="7"/>
      <c r="BZ793" s="7"/>
      <c r="CA793" s="7"/>
      <c r="CB793" s="7"/>
    </row>
    <row r="794" spans="11:80" ht="52.2" customHeight="1" x14ac:dyDescent="0.2">
      <c r="K794" s="62"/>
      <c r="L794" s="63"/>
      <c r="M794" s="63"/>
      <c r="N794" s="63"/>
      <c r="O794" s="63"/>
      <c r="P794" s="63"/>
      <c r="Q794" s="63"/>
      <c r="R794" s="64"/>
      <c r="S794" s="7"/>
      <c r="T794" s="14"/>
      <c r="U794" s="14"/>
      <c r="V794" s="558"/>
      <c r="W794" s="558"/>
      <c r="X794" s="558"/>
      <c r="Y794" s="558"/>
      <c r="Z794" s="558"/>
      <c r="AA794" s="558"/>
      <c r="AB794" s="58"/>
      <c r="AC794" s="58"/>
      <c r="AD794" s="1"/>
      <c r="AE794" s="1"/>
      <c r="AF794" s="1"/>
      <c r="AG794" s="1"/>
      <c r="AH794" s="1"/>
      <c r="AI794" s="1"/>
      <c r="AJ794" s="1"/>
      <c r="AK794" s="1"/>
      <c r="AL794" s="1"/>
      <c r="AM794" s="1"/>
      <c r="AN794" s="1"/>
      <c r="AO794" s="7"/>
      <c r="AP794" s="58" t="s">
        <v>84</v>
      </c>
      <c r="AQ794" s="1"/>
      <c r="AR794" s="58" t="s">
        <v>80</v>
      </c>
      <c r="AS794" s="58" t="s">
        <v>31</v>
      </c>
      <c r="AT794" s="1"/>
      <c r="AU794" s="1"/>
      <c r="AV794" s="473"/>
      <c r="AW794" s="1"/>
      <c r="AX794" s="1"/>
      <c r="AY794" s="1"/>
      <c r="AZ794" s="1"/>
      <c r="BA794" s="1"/>
      <c r="BB794" s="59">
        <f>IF(L860="základní",I107,0)</f>
        <v>7500</v>
      </c>
      <c r="BC794" s="59">
        <f>IF(L860="snížená",I107,0)</f>
        <v>0</v>
      </c>
      <c r="BD794" s="59">
        <f>IF(L860="zákl. přenesená",I107,0)</f>
        <v>0</v>
      </c>
      <c r="BE794" s="59">
        <f>IF(L860="sníž. přenesená",I107,0)</f>
        <v>0</v>
      </c>
      <c r="BF794" s="59">
        <f>IF(L860="nulová",I107,0)</f>
        <v>0</v>
      </c>
      <c r="BG794" s="12" t="s">
        <v>30</v>
      </c>
      <c r="BH794" s="59">
        <f>ROUND(H107*G107,2)</f>
        <v>7500</v>
      </c>
      <c r="BI794" s="12" t="s">
        <v>84</v>
      </c>
      <c r="BJ794" s="58" t="s">
        <v>228</v>
      </c>
      <c r="BK794" s="1"/>
      <c r="BL794" s="1"/>
      <c r="BM794" s="1"/>
      <c r="BN794" s="1"/>
      <c r="BO794" s="1"/>
      <c r="BP794" s="1"/>
      <c r="BQ794" s="7"/>
      <c r="BR794" s="7"/>
      <c r="BS794" s="1"/>
      <c r="BT794" s="1"/>
      <c r="BU794" s="1"/>
      <c r="BV794" s="1"/>
      <c r="BW794" s="1"/>
      <c r="BX794" s="1"/>
      <c r="BY794" s="1"/>
      <c r="BZ794" s="1"/>
      <c r="CA794" s="1"/>
      <c r="CB794" s="1"/>
    </row>
    <row r="795" spans="11:80" ht="52.2" customHeight="1" x14ac:dyDescent="0.2">
      <c r="K795" s="54" t="s">
        <v>5</v>
      </c>
      <c r="L795" s="55" t="s">
        <v>15</v>
      </c>
      <c r="M795" s="23"/>
      <c r="N795" s="56">
        <f>M795*G40</f>
        <v>0</v>
      </c>
      <c r="O795" s="56">
        <v>8.3000000000000001E-3</v>
      </c>
      <c r="P795" s="56">
        <f>O795*G40</f>
        <v>0.249166</v>
      </c>
      <c r="Q795" s="56">
        <v>0</v>
      </c>
      <c r="R795" s="57">
        <f>Q795*G40</f>
        <v>0</v>
      </c>
      <c r="S795" s="14"/>
      <c r="T795" s="14"/>
      <c r="U795" s="14"/>
      <c r="V795" s="558"/>
      <c r="W795" s="558"/>
      <c r="X795" s="558"/>
      <c r="Y795" s="558"/>
      <c r="Z795" s="558"/>
      <c r="AA795" s="558"/>
      <c r="AB795" s="65"/>
      <c r="AC795" s="65"/>
      <c r="AD795" s="1"/>
      <c r="AE795" s="1"/>
      <c r="AF795" s="1"/>
      <c r="AG795" s="1"/>
      <c r="AH795" s="1"/>
      <c r="AI795" s="1"/>
      <c r="AJ795" s="1"/>
      <c r="AK795" s="1"/>
      <c r="AL795" s="1"/>
      <c r="AM795" s="1"/>
      <c r="AN795" s="1"/>
      <c r="AO795" s="1"/>
      <c r="AP795" s="7"/>
      <c r="AQ795" s="7"/>
      <c r="AR795" s="65" t="s">
        <v>88</v>
      </c>
      <c r="AS795" s="65" t="s">
        <v>31</v>
      </c>
      <c r="AT795" s="7" t="s">
        <v>31</v>
      </c>
      <c r="AU795" s="7" t="s">
        <v>11</v>
      </c>
      <c r="AV795" s="485" t="s">
        <v>30</v>
      </c>
      <c r="AW795" s="7"/>
      <c r="AX795" s="7"/>
      <c r="AY795" s="7"/>
      <c r="AZ795" s="7"/>
      <c r="BA795" s="7"/>
      <c r="BB795" s="7"/>
      <c r="BC795" s="7"/>
      <c r="BD795" s="7"/>
      <c r="BE795" s="7"/>
      <c r="BF795" s="7"/>
      <c r="BG795" s="7"/>
      <c r="BH795" s="7"/>
      <c r="BI795" s="7"/>
      <c r="BJ795" s="7"/>
      <c r="BK795" s="7"/>
      <c r="BL795" s="7"/>
      <c r="BM795" s="7"/>
      <c r="BN795" s="7"/>
      <c r="BO795" s="7"/>
      <c r="BP795" s="7"/>
      <c r="BQ795" s="1"/>
      <c r="BR795" s="1"/>
      <c r="BS795" s="1"/>
      <c r="BT795" s="1"/>
      <c r="BU795" s="1"/>
      <c r="BV795" s="1"/>
      <c r="BW795" s="1"/>
      <c r="BX795" s="1"/>
      <c r="BY795" s="1"/>
      <c r="BZ795" s="1"/>
      <c r="CA795" s="1"/>
      <c r="CB795" s="1"/>
    </row>
    <row r="796" spans="11:80" ht="52.2" customHeight="1" x14ac:dyDescent="0.2">
      <c r="K796" s="60"/>
      <c r="L796" s="61"/>
      <c r="M796" s="23"/>
      <c r="N796" s="23"/>
      <c r="O796" s="23"/>
      <c r="P796" s="23"/>
      <c r="Q796" s="23"/>
      <c r="R796" s="24"/>
      <c r="S796" s="14"/>
      <c r="T796" s="8"/>
      <c r="U796" s="8"/>
      <c r="V796" s="587"/>
      <c r="W796" s="587"/>
      <c r="X796" s="587"/>
      <c r="Y796" s="587"/>
      <c r="Z796" s="587"/>
      <c r="AA796" s="587"/>
      <c r="AB796" s="58"/>
      <c r="AC796" s="58"/>
      <c r="AD796" s="8"/>
      <c r="AE796" s="8"/>
      <c r="AF796" s="8"/>
      <c r="AG796" s="8"/>
      <c r="AH796" s="8"/>
      <c r="AI796" s="8"/>
      <c r="AJ796" s="8"/>
      <c r="AK796" s="8"/>
      <c r="AL796" s="8"/>
      <c r="AM796" s="8"/>
      <c r="AN796" s="8"/>
      <c r="AO796" s="7"/>
      <c r="AP796" s="58" t="s">
        <v>130</v>
      </c>
      <c r="AQ796" s="1"/>
      <c r="AR796" s="58" t="s">
        <v>231</v>
      </c>
      <c r="AS796" s="58" t="s">
        <v>31</v>
      </c>
      <c r="AT796" s="1"/>
      <c r="AU796" s="1"/>
      <c r="AV796" s="473"/>
      <c r="AW796" s="1"/>
      <c r="AX796" s="1"/>
      <c r="AY796" s="1"/>
      <c r="AZ796" s="1"/>
      <c r="BA796" s="1"/>
      <c r="BB796" s="59">
        <f>IF(L862="základní",I109,0)</f>
        <v>1080</v>
      </c>
      <c r="BC796" s="59">
        <f>IF(L862="snížená",I109,0)</f>
        <v>0</v>
      </c>
      <c r="BD796" s="59">
        <f>IF(L862="zákl. přenesená",I109,0)</f>
        <v>0</v>
      </c>
      <c r="BE796" s="59">
        <f>IF(L862="sníž. přenesená",I109,0)</f>
        <v>0</v>
      </c>
      <c r="BF796" s="59">
        <f>IF(L862="nulová",I109,0)</f>
        <v>0</v>
      </c>
      <c r="BG796" s="12" t="s">
        <v>30</v>
      </c>
      <c r="BH796" s="59">
        <f>ROUND(H109*G109,2)</f>
        <v>1080</v>
      </c>
      <c r="BI796" s="12" t="s">
        <v>84</v>
      </c>
      <c r="BJ796" s="58" t="s">
        <v>235</v>
      </c>
      <c r="BK796" s="1"/>
      <c r="BL796" s="1"/>
      <c r="BM796" s="1"/>
      <c r="BN796" s="1"/>
      <c r="BO796" s="1"/>
      <c r="BP796" s="1"/>
      <c r="BQ796" s="7"/>
      <c r="BR796" s="7"/>
      <c r="BS796" s="8"/>
      <c r="BT796" s="8"/>
      <c r="BU796" s="8"/>
      <c r="BV796" s="8"/>
      <c r="BW796" s="8"/>
      <c r="BX796" s="8"/>
      <c r="BY796" s="8"/>
      <c r="BZ796" s="8"/>
      <c r="CA796" s="8"/>
      <c r="CB796" s="8"/>
    </row>
    <row r="797" spans="11:80" ht="52.2" customHeight="1" x14ac:dyDescent="0.2">
      <c r="K797" s="66"/>
      <c r="L797" s="67"/>
      <c r="M797" s="67"/>
      <c r="N797" s="67"/>
      <c r="O797" s="67"/>
      <c r="P797" s="67"/>
      <c r="Q797" s="67"/>
      <c r="R797" s="68"/>
      <c r="S797" s="8"/>
      <c r="T797" s="7"/>
      <c r="U797" s="7"/>
      <c r="V797" s="586"/>
      <c r="W797" s="586"/>
      <c r="X797" s="586"/>
      <c r="Y797" s="586"/>
      <c r="Z797" s="586"/>
      <c r="AA797" s="586"/>
      <c r="AB797" s="65"/>
      <c r="AC797" s="65"/>
      <c r="AD797" s="7"/>
      <c r="AE797" s="7"/>
      <c r="AF797" s="7"/>
      <c r="AG797" s="7"/>
      <c r="AH797" s="7"/>
      <c r="AI797" s="7"/>
      <c r="AJ797" s="7"/>
      <c r="AK797" s="7"/>
      <c r="AL797" s="7"/>
      <c r="AM797" s="7"/>
      <c r="AN797" s="7"/>
      <c r="AO797" s="1"/>
      <c r="AP797" s="7"/>
      <c r="AQ797" s="7"/>
      <c r="AR797" s="65" t="s">
        <v>88</v>
      </c>
      <c r="AS797" s="65" t="s">
        <v>31</v>
      </c>
      <c r="AT797" s="7" t="s">
        <v>31</v>
      </c>
      <c r="AU797" s="7" t="s">
        <v>11</v>
      </c>
      <c r="AV797" s="485" t="s">
        <v>30</v>
      </c>
      <c r="AW797" s="7"/>
      <c r="AX797" s="7"/>
      <c r="AY797" s="7"/>
      <c r="AZ797" s="7"/>
      <c r="BA797" s="7"/>
      <c r="BB797" s="7"/>
      <c r="BC797" s="7"/>
      <c r="BD797" s="7"/>
      <c r="BE797" s="7"/>
      <c r="BF797" s="7"/>
      <c r="BG797" s="7"/>
      <c r="BH797" s="7"/>
      <c r="BI797" s="7"/>
      <c r="BJ797" s="7"/>
      <c r="BK797" s="7"/>
      <c r="BL797" s="7"/>
      <c r="BM797" s="7"/>
      <c r="BN797" s="7"/>
      <c r="BO797" s="7"/>
      <c r="BP797" s="7"/>
      <c r="BQ797" s="1"/>
      <c r="BR797" s="1"/>
      <c r="BS797" s="7"/>
      <c r="BT797" s="7"/>
      <c r="BU797" s="7"/>
      <c r="BV797" s="7"/>
      <c r="BW797" s="7"/>
      <c r="BX797" s="7"/>
      <c r="BY797" s="7"/>
      <c r="BZ797" s="7"/>
      <c r="CA797" s="7"/>
      <c r="CB797" s="7"/>
    </row>
    <row r="798" spans="11:80" ht="52.2" customHeight="1" x14ac:dyDescent="0.2">
      <c r="K798" s="62"/>
      <c r="L798" s="63"/>
      <c r="M798" s="63"/>
      <c r="N798" s="63"/>
      <c r="O798" s="63"/>
      <c r="P798" s="63"/>
      <c r="Q798" s="63"/>
      <c r="R798" s="64"/>
      <c r="S798" s="7"/>
      <c r="T798" s="14"/>
      <c r="U798" s="14"/>
      <c r="V798" s="558"/>
      <c r="W798" s="558"/>
      <c r="X798" s="558"/>
      <c r="Y798" s="558"/>
      <c r="Z798" s="558"/>
      <c r="AA798" s="558"/>
      <c r="AB798" s="58"/>
      <c r="AC798" s="58"/>
      <c r="AD798" s="1"/>
      <c r="AE798" s="1"/>
      <c r="AF798" s="1"/>
      <c r="AG798" s="1"/>
      <c r="AH798" s="1"/>
      <c r="AI798" s="1"/>
      <c r="AJ798" s="1"/>
      <c r="AK798" s="1"/>
      <c r="AL798" s="1"/>
      <c r="AM798" s="1"/>
      <c r="AN798" s="1"/>
      <c r="AO798" s="1"/>
      <c r="AP798" s="58" t="s">
        <v>84</v>
      </c>
      <c r="AQ798" s="1"/>
      <c r="AR798" s="58" t="s">
        <v>80</v>
      </c>
      <c r="AS798" s="58" t="s">
        <v>31</v>
      </c>
      <c r="AT798" s="1"/>
      <c r="AU798" s="1"/>
      <c r="AV798" s="473"/>
      <c r="AW798" s="1"/>
      <c r="AX798" s="1"/>
      <c r="AY798" s="1"/>
      <c r="AZ798" s="1"/>
      <c r="BA798" s="1"/>
      <c r="BB798" s="59">
        <f>IF(L864="základní",I111,0)</f>
        <v>2825.55</v>
      </c>
      <c r="BC798" s="59">
        <f>IF(L864="snížená",I111,0)</f>
        <v>0</v>
      </c>
      <c r="BD798" s="59">
        <f>IF(L864="zákl. přenesená",I111,0)</f>
        <v>0</v>
      </c>
      <c r="BE798" s="59">
        <f>IF(L864="sníž. přenesená",I111,0)</f>
        <v>0</v>
      </c>
      <c r="BF798" s="59">
        <f>IF(L864="nulová",I111,0)</f>
        <v>0</v>
      </c>
      <c r="BG798" s="12" t="s">
        <v>30</v>
      </c>
      <c r="BH798" s="59">
        <f>ROUND(H111*G111,2)</f>
        <v>2825.55</v>
      </c>
      <c r="BI798" s="12" t="s">
        <v>84</v>
      </c>
      <c r="BJ798" s="58" t="s">
        <v>240</v>
      </c>
      <c r="BK798" s="1"/>
      <c r="BL798" s="1"/>
      <c r="BM798" s="1"/>
      <c r="BN798" s="1"/>
      <c r="BO798" s="1"/>
      <c r="BP798" s="1"/>
      <c r="BQ798" s="1"/>
      <c r="BR798" s="1"/>
      <c r="BS798" s="1"/>
      <c r="BT798" s="1"/>
      <c r="BU798" s="1"/>
      <c r="BV798" s="1"/>
      <c r="BW798" s="1"/>
      <c r="BX798" s="1"/>
      <c r="BY798" s="1"/>
      <c r="BZ798" s="1"/>
      <c r="CA798" s="1"/>
      <c r="CB798" s="1"/>
    </row>
    <row r="799" spans="11:80" ht="52.2" customHeight="1" x14ac:dyDescent="0.2">
      <c r="K799" s="54" t="s">
        <v>5</v>
      </c>
      <c r="L799" s="55" t="s">
        <v>15</v>
      </c>
      <c r="M799" s="23"/>
      <c r="N799" s="56">
        <f>M799*G44</f>
        <v>0</v>
      </c>
      <c r="O799" s="56">
        <v>0</v>
      </c>
      <c r="P799" s="56">
        <f>O799*G44</f>
        <v>0</v>
      </c>
      <c r="Q799" s="56">
        <v>0</v>
      </c>
      <c r="R799" s="57">
        <f>Q799*G44</f>
        <v>0</v>
      </c>
      <c r="S799" s="14"/>
      <c r="T799" s="7"/>
      <c r="U799" s="7"/>
      <c r="V799" s="586"/>
      <c r="W799" s="586"/>
      <c r="X799" s="586"/>
      <c r="Y799" s="586"/>
      <c r="Z799" s="586"/>
      <c r="AA799" s="586"/>
      <c r="AB799" s="12"/>
      <c r="AC799" s="12"/>
      <c r="AD799" s="7"/>
      <c r="AE799" s="7"/>
      <c r="AF799" s="7"/>
      <c r="AG799" s="7"/>
      <c r="AH799" s="7"/>
      <c r="AI799" s="7"/>
      <c r="AJ799" s="7"/>
      <c r="AK799" s="7"/>
      <c r="AL799" s="7"/>
      <c r="AM799" s="7"/>
      <c r="AN799" s="7"/>
      <c r="AO799" s="8"/>
      <c r="AP799" s="1"/>
      <c r="AQ799" s="1"/>
      <c r="AR799" s="12" t="s">
        <v>86</v>
      </c>
      <c r="AS799" s="12" t="s">
        <v>31</v>
      </c>
      <c r="AT799" s="1"/>
      <c r="AU799" s="1"/>
      <c r="AV799" s="473"/>
      <c r="AW799" s="1"/>
      <c r="AX799" s="1"/>
      <c r="AY799" s="1"/>
      <c r="AZ799" s="1"/>
      <c r="BA799" s="1"/>
      <c r="BB799" s="1"/>
      <c r="BC799" s="1"/>
      <c r="BD799" s="1"/>
      <c r="BE799" s="1"/>
      <c r="BF799" s="1"/>
      <c r="BG799" s="1"/>
      <c r="BH799" s="1"/>
      <c r="BI799" s="1"/>
      <c r="BJ799" s="1"/>
      <c r="BK799" s="1"/>
      <c r="BL799" s="1"/>
      <c r="BM799" s="1"/>
      <c r="BN799" s="1"/>
      <c r="BO799" s="1"/>
      <c r="BP799" s="1"/>
      <c r="BQ799" s="8"/>
      <c r="BR799" s="8"/>
      <c r="BS799" s="7"/>
      <c r="BT799" s="7"/>
      <c r="BU799" s="7"/>
      <c r="BV799" s="7"/>
      <c r="BW799" s="7"/>
      <c r="BX799" s="7"/>
      <c r="BY799" s="7"/>
      <c r="BZ799" s="7"/>
      <c r="CA799" s="7"/>
      <c r="CB799" s="7"/>
    </row>
    <row r="800" spans="11:80" ht="52.2" customHeight="1" x14ac:dyDescent="0.2">
      <c r="K800" s="66"/>
      <c r="L800" s="67"/>
      <c r="M800" s="67"/>
      <c r="N800" s="67"/>
      <c r="O800" s="67"/>
      <c r="P800" s="67"/>
      <c r="Q800" s="67"/>
      <c r="R800" s="68"/>
      <c r="S800" s="8"/>
      <c r="T800" s="14"/>
      <c r="U800" s="14"/>
      <c r="V800" s="558"/>
      <c r="W800" s="558"/>
      <c r="X800" s="558"/>
      <c r="Y800" s="558"/>
      <c r="Z800" s="558"/>
      <c r="AA800" s="558"/>
      <c r="AB800" s="69"/>
      <c r="AC800" s="69"/>
      <c r="AD800" s="1"/>
      <c r="AE800" s="1"/>
      <c r="AF800" s="1"/>
      <c r="AG800" s="1"/>
      <c r="AH800" s="1"/>
      <c r="AI800" s="1"/>
      <c r="AJ800" s="1"/>
      <c r="AK800" s="1"/>
      <c r="AL800" s="1"/>
      <c r="AM800" s="1"/>
      <c r="AN800" s="1"/>
      <c r="AO800" s="7"/>
      <c r="AP800" s="8"/>
      <c r="AQ800" s="8"/>
      <c r="AR800" s="69" t="s">
        <v>88</v>
      </c>
      <c r="AS800" s="69" t="s">
        <v>31</v>
      </c>
      <c r="AT800" s="8" t="s">
        <v>30</v>
      </c>
      <c r="AU800" s="8" t="s">
        <v>11</v>
      </c>
      <c r="AV800" s="486" t="s">
        <v>27</v>
      </c>
      <c r="AW800" s="8"/>
      <c r="AX800" s="8"/>
      <c r="AY800" s="8"/>
      <c r="AZ800" s="8"/>
      <c r="BA800" s="8"/>
      <c r="BB800" s="8"/>
      <c r="BC800" s="8"/>
      <c r="BD800" s="8"/>
      <c r="BE800" s="8"/>
      <c r="BF800" s="8"/>
      <c r="BG800" s="8"/>
      <c r="BH800" s="8"/>
      <c r="BI800" s="8"/>
      <c r="BJ800" s="8"/>
      <c r="BK800" s="8"/>
      <c r="BL800" s="8"/>
      <c r="BM800" s="8"/>
      <c r="BN800" s="8"/>
      <c r="BO800" s="8"/>
      <c r="BP800" s="8"/>
      <c r="BQ800" s="7"/>
      <c r="BR800" s="7"/>
      <c r="BS800" s="1"/>
      <c r="BT800" s="1"/>
      <c r="BU800" s="1"/>
      <c r="BV800" s="1"/>
      <c r="BW800" s="1"/>
      <c r="BX800" s="1"/>
      <c r="BY800" s="1"/>
      <c r="BZ800" s="1"/>
      <c r="CA800" s="1"/>
      <c r="CB800" s="1"/>
    </row>
    <row r="801" spans="11:80" ht="52.2" customHeight="1" x14ac:dyDescent="0.2">
      <c r="K801" s="62"/>
      <c r="L801" s="63"/>
      <c r="M801" s="63"/>
      <c r="N801" s="63"/>
      <c r="O801" s="63"/>
      <c r="P801" s="63"/>
      <c r="Q801" s="63"/>
      <c r="R801" s="64"/>
      <c r="S801" s="7"/>
      <c r="T801" s="7"/>
      <c r="U801" s="7"/>
      <c r="V801" s="586"/>
      <c r="W801" s="586"/>
      <c r="X801" s="586"/>
      <c r="Y801" s="586"/>
      <c r="Z801" s="586"/>
      <c r="AA801" s="586"/>
      <c r="AB801" s="65"/>
      <c r="AC801" s="65"/>
      <c r="AD801" s="7"/>
      <c r="AE801" s="7"/>
      <c r="AF801" s="7"/>
      <c r="AG801" s="7"/>
      <c r="AH801" s="7"/>
      <c r="AI801" s="7"/>
      <c r="AJ801" s="7"/>
      <c r="AK801" s="7"/>
      <c r="AL801" s="7"/>
      <c r="AM801" s="7"/>
      <c r="AN801" s="7"/>
      <c r="AO801" s="1"/>
      <c r="AP801" s="7"/>
      <c r="AQ801" s="7"/>
      <c r="AR801" s="65" t="s">
        <v>88</v>
      </c>
      <c r="AS801" s="65" t="s">
        <v>31</v>
      </c>
      <c r="AT801" s="7" t="s">
        <v>31</v>
      </c>
      <c r="AU801" s="7" t="s">
        <v>11</v>
      </c>
      <c r="AV801" s="485" t="s">
        <v>30</v>
      </c>
      <c r="AW801" s="7"/>
      <c r="AX801" s="7"/>
      <c r="AY801" s="7"/>
      <c r="AZ801" s="7"/>
      <c r="BA801" s="7"/>
      <c r="BB801" s="7"/>
      <c r="BC801" s="7"/>
      <c r="BD801" s="7"/>
      <c r="BE801" s="7"/>
      <c r="BF801" s="7"/>
      <c r="BG801" s="7"/>
      <c r="BH801" s="7"/>
      <c r="BI801" s="7"/>
      <c r="BJ801" s="7"/>
      <c r="BK801" s="7"/>
      <c r="BL801" s="7"/>
      <c r="BM801" s="7"/>
      <c r="BN801" s="7"/>
      <c r="BO801" s="7"/>
      <c r="BP801" s="7"/>
      <c r="BQ801" s="1"/>
      <c r="BR801" s="1"/>
      <c r="BS801" s="7"/>
      <c r="BT801" s="7"/>
      <c r="BU801" s="7"/>
      <c r="BV801" s="7"/>
      <c r="BW801" s="7"/>
      <c r="BX801" s="7"/>
      <c r="BY801" s="7"/>
      <c r="BZ801" s="7"/>
      <c r="CA801" s="7"/>
      <c r="CB801" s="7"/>
    </row>
    <row r="802" spans="11:80" ht="52.2" customHeight="1" x14ac:dyDescent="0.2">
      <c r="K802" s="54" t="s">
        <v>5</v>
      </c>
      <c r="L802" s="55" t="s">
        <v>15</v>
      </c>
      <c r="M802" s="23"/>
      <c r="N802" s="56">
        <f>M802*G47</f>
        <v>0</v>
      </c>
      <c r="O802" s="56">
        <v>0</v>
      </c>
      <c r="P802" s="56">
        <f>O802*G47</f>
        <v>0</v>
      </c>
      <c r="Q802" s="56">
        <v>0</v>
      </c>
      <c r="R802" s="57">
        <f>Q802*G47</f>
        <v>0</v>
      </c>
      <c r="S802" s="14"/>
      <c r="T802" s="14"/>
      <c r="U802" s="14"/>
      <c r="V802" s="558"/>
      <c r="W802" s="558"/>
      <c r="X802" s="558"/>
      <c r="Y802" s="558"/>
      <c r="Z802" s="558"/>
      <c r="AA802" s="558"/>
      <c r="AB802" s="58"/>
      <c r="AC802" s="58"/>
      <c r="AD802" s="1"/>
      <c r="AE802" s="1"/>
      <c r="AF802" s="1"/>
      <c r="AG802" s="1"/>
      <c r="AH802" s="1"/>
      <c r="AI802" s="1"/>
      <c r="AJ802" s="1"/>
      <c r="AK802" s="1"/>
      <c r="AL802" s="1"/>
      <c r="AM802" s="1"/>
      <c r="AN802" s="1"/>
      <c r="AO802" s="7"/>
      <c r="AP802" s="58" t="s">
        <v>84</v>
      </c>
      <c r="AQ802" s="1"/>
      <c r="AR802" s="58" t="s">
        <v>80</v>
      </c>
      <c r="AS802" s="58" t="s">
        <v>31</v>
      </c>
      <c r="AT802" s="1"/>
      <c r="AU802" s="1"/>
      <c r="AV802" s="473"/>
      <c r="AW802" s="1"/>
      <c r="AX802" s="1"/>
      <c r="AY802" s="1"/>
      <c r="AZ802" s="1"/>
      <c r="BA802" s="1"/>
      <c r="BB802" s="59">
        <f>IF(L868="základní",I115,0)</f>
        <v>15000</v>
      </c>
      <c r="BC802" s="59">
        <f>IF(L868="snížená",I115,0)</f>
        <v>0</v>
      </c>
      <c r="BD802" s="59">
        <f>IF(L868="zákl. přenesená",I115,0)</f>
        <v>0</v>
      </c>
      <c r="BE802" s="59">
        <f>IF(L868="sníž. přenesená",I115,0)</f>
        <v>0</v>
      </c>
      <c r="BF802" s="59">
        <f>IF(L868="nulová",I115,0)</f>
        <v>0</v>
      </c>
      <c r="BG802" s="12" t="s">
        <v>30</v>
      </c>
      <c r="BH802" s="59">
        <f>ROUND(H115*G115,2)</f>
        <v>15000</v>
      </c>
      <c r="BI802" s="12" t="s">
        <v>84</v>
      </c>
      <c r="BJ802" s="58" t="s">
        <v>247</v>
      </c>
      <c r="BK802" s="1"/>
      <c r="BL802" s="1"/>
      <c r="BM802" s="1"/>
      <c r="BN802" s="1"/>
      <c r="BO802" s="1"/>
      <c r="BP802" s="1"/>
      <c r="BQ802" s="7"/>
      <c r="BR802" s="7"/>
      <c r="BS802" s="1"/>
      <c r="BT802" s="1"/>
      <c r="BU802" s="1"/>
      <c r="BV802" s="1"/>
      <c r="BW802" s="1"/>
      <c r="BX802" s="1"/>
      <c r="BY802" s="1"/>
      <c r="BZ802" s="1"/>
      <c r="CA802" s="1"/>
      <c r="CB802" s="1"/>
    </row>
    <row r="803" spans="11:80" ht="52.2" customHeight="1" x14ac:dyDescent="0.2">
      <c r="K803" s="66"/>
      <c r="L803" s="67"/>
      <c r="M803" s="67"/>
      <c r="N803" s="67"/>
      <c r="O803" s="67"/>
      <c r="P803" s="67"/>
      <c r="Q803" s="67"/>
      <c r="R803" s="68"/>
      <c r="S803" s="8"/>
      <c r="T803" s="14"/>
      <c r="U803" s="14"/>
      <c r="V803" s="558"/>
      <c r="W803" s="558"/>
      <c r="X803" s="558"/>
      <c r="Y803" s="558"/>
      <c r="Z803" s="558"/>
      <c r="AA803" s="558"/>
      <c r="AB803" s="65"/>
      <c r="AC803" s="65"/>
      <c r="AD803" s="1"/>
      <c r="AE803" s="1"/>
      <c r="AF803" s="1"/>
      <c r="AG803" s="1"/>
      <c r="AH803" s="1"/>
      <c r="AI803" s="1"/>
      <c r="AJ803" s="1"/>
      <c r="AK803" s="1"/>
      <c r="AL803" s="1"/>
      <c r="AM803" s="1"/>
      <c r="AN803" s="1"/>
      <c r="AO803" s="1"/>
      <c r="AP803" s="7"/>
      <c r="AQ803" s="7"/>
      <c r="AR803" s="65" t="s">
        <v>88</v>
      </c>
      <c r="AS803" s="65" t="s">
        <v>31</v>
      </c>
      <c r="AT803" s="7" t="s">
        <v>31</v>
      </c>
      <c r="AU803" s="7" t="s">
        <v>11</v>
      </c>
      <c r="AV803" s="485" t="s">
        <v>30</v>
      </c>
      <c r="AW803" s="7"/>
      <c r="AX803" s="7"/>
      <c r="AY803" s="7"/>
      <c r="AZ803" s="7"/>
      <c r="BA803" s="7"/>
      <c r="BB803" s="7"/>
      <c r="BC803" s="7"/>
      <c r="BD803" s="7"/>
      <c r="BE803" s="7"/>
      <c r="BF803" s="7"/>
      <c r="BG803" s="7"/>
      <c r="BH803" s="7"/>
      <c r="BI803" s="7"/>
      <c r="BJ803" s="7"/>
      <c r="BK803" s="7"/>
      <c r="BL803" s="7"/>
      <c r="BM803" s="7"/>
      <c r="BN803" s="7"/>
      <c r="BO803" s="7"/>
      <c r="BP803" s="7"/>
      <c r="BQ803" s="1"/>
      <c r="BR803" s="1"/>
      <c r="BS803" s="1"/>
      <c r="BT803" s="1"/>
      <c r="BU803" s="1"/>
      <c r="BV803" s="1"/>
      <c r="BW803" s="1"/>
      <c r="BX803" s="1"/>
      <c r="BY803" s="1"/>
      <c r="BZ803" s="1"/>
      <c r="CA803" s="1"/>
      <c r="CB803" s="1"/>
    </row>
    <row r="804" spans="11:80" ht="52.2" customHeight="1" x14ac:dyDescent="0.2">
      <c r="K804" s="62"/>
      <c r="L804" s="63"/>
      <c r="M804" s="63"/>
      <c r="N804" s="63"/>
      <c r="O804" s="63"/>
      <c r="P804" s="63"/>
      <c r="Q804" s="63"/>
      <c r="R804" s="64"/>
      <c r="S804" s="7"/>
      <c r="T804" s="8"/>
      <c r="U804" s="8"/>
      <c r="V804" s="587"/>
      <c r="W804" s="587"/>
      <c r="X804" s="587"/>
      <c r="Y804" s="587"/>
      <c r="Z804" s="587"/>
      <c r="AA804" s="587"/>
      <c r="AB804" s="58"/>
      <c r="AC804" s="58"/>
      <c r="AD804" s="8"/>
      <c r="AE804" s="8"/>
      <c r="AF804" s="8"/>
      <c r="AG804" s="8"/>
      <c r="AH804" s="8"/>
      <c r="AI804" s="8"/>
      <c r="AJ804" s="8"/>
      <c r="AK804" s="8"/>
      <c r="AL804" s="8"/>
      <c r="AM804" s="8"/>
      <c r="AN804" s="8"/>
      <c r="AO804" s="1"/>
      <c r="AP804" s="58" t="s">
        <v>84</v>
      </c>
      <c r="AQ804" s="1"/>
      <c r="AR804" s="58" t="s">
        <v>80</v>
      </c>
      <c r="AS804" s="58" t="s">
        <v>31</v>
      </c>
      <c r="AT804" s="1"/>
      <c r="AU804" s="1"/>
      <c r="AV804" s="473"/>
      <c r="AW804" s="1"/>
      <c r="AX804" s="1"/>
      <c r="AY804" s="1"/>
      <c r="AZ804" s="1"/>
      <c r="BA804" s="1"/>
      <c r="BB804" s="59">
        <f>IF(L870="základní",I117,0)</f>
        <v>26736.58</v>
      </c>
      <c r="BC804" s="59">
        <f>IF(L870="snížená",I117,0)</f>
        <v>0</v>
      </c>
      <c r="BD804" s="59">
        <f>IF(L870="zákl. přenesená",I117,0)</f>
        <v>0</v>
      </c>
      <c r="BE804" s="59">
        <f>IF(L870="sníž. přenesená",I117,0)</f>
        <v>0</v>
      </c>
      <c r="BF804" s="59">
        <f>IF(L870="nulová",I117,0)</f>
        <v>0</v>
      </c>
      <c r="BG804" s="12" t="s">
        <v>30</v>
      </c>
      <c r="BH804" s="59">
        <f>ROUND(H117*G117,2)</f>
        <v>26736.58</v>
      </c>
      <c r="BI804" s="12" t="s">
        <v>84</v>
      </c>
      <c r="BJ804" s="58" t="s">
        <v>252</v>
      </c>
      <c r="BK804" s="1"/>
      <c r="BL804" s="1"/>
      <c r="BM804" s="1"/>
      <c r="BN804" s="1"/>
      <c r="BO804" s="1"/>
      <c r="BP804" s="1"/>
      <c r="BQ804" s="1"/>
      <c r="BR804" s="1"/>
      <c r="BS804" s="8"/>
      <c r="BT804" s="8"/>
      <c r="BU804" s="8"/>
      <c r="BV804" s="8"/>
      <c r="BW804" s="8"/>
      <c r="BX804" s="8"/>
      <c r="BY804" s="8"/>
      <c r="BZ804" s="8"/>
      <c r="CA804" s="8"/>
      <c r="CB804" s="8"/>
    </row>
    <row r="805" spans="11:80" ht="52.2" customHeight="1" x14ac:dyDescent="0.2">
      <c r="K805" s="54" t="s">
        <v>5</v>
      </c>
      <c r="L805" s="55" t="s">
        <v>15</v>
      </c>
      <c r="M805" s="23"/>
      <c r="N805" s="56">
        <f>M805*G50</f>
        <v>0</v>
      </c>
      <c r="O805" s="56">
        <v>0</v>
      </c>
      <c r="P805" s="56">
        <f>O805*G50</f>
        <v>0</v>
      </c>
      <c r="Q805" s="56">
        <v>0</v>
      </c>
      <c r="R805" s="57">
        <f>Q805*G50</f>
        <v>0</v>
      </c>
      <c r="S805" s="14"/>
      <c r="T805" s="7"/>
      <c r="U805" s="7"/>
      <c r="V805" s="586"/>
      <c r="W805" s="586"/>
      <c r="X805" s="586"/>
      <c r="Y805" s="586"/>
      <c r="Z805" s="586"/>
      <c r="AA805" s="586"/>
      <c r="AB805" s="12"/>
      <c r="AC805" s="12"/>
      <c r="AD805" s="7"/>
      <c r="AE805" s="7"/>
      <c r="AF805" s="7"/>
      <c r="AG805" s="7"/>
      <c r="AH805" s="7"/>
      <c r="AI805" s="7"/>
      <c r="AJ805" s="7"/>
      <c r="AK805" s="7"/>
      <c r="AL805" s="7"/>
      <c r="AM805" s="7"/>
      <c r="AN805" s="7"/>
      <c r="AO805" s="8"/>
      <c r="AP805" s="1"/>
      <c r="AQ805" s="1"/>
      <c r="AR805" s="12" t="s">
        <v>86</v>
      </c>
      <c r="AS805" s="12" t="s">
        <v>31</v>
      </c>
      <c r="AT805" s="1"/>
      <c r="AU805" s="1"/>
      <c r="AV805" s="473"/>
      <c r="AW805" s="1"/>
      <c r="AX805" s="1"/>
      <c r="AY805" s="1"/>
      <c r="AZ805" s="1"/>
      <c r="BA805" s="1"/>
      <c r="BB805" s="1"/>
      <c r="BC805" s="1"/>
      <c r="BD805" s="1"/>
      <c r="BE805" s="1"/>
      <c r="BF805" s="1"/>
      <c r="BG805" s="1"/>
      <c r="BH805" s="1"/>
      <c r="BI805" s="1"/>
      <c r="BJ805" s="1"/>
      <c r="BK805" s="1"/>
      <c r="BL805" s="1"/>
      <c r="BM805" s="1"/>
      <c r="BN805" s="1"/>
      <c r="BO805" s="1"/>
      <c r="BP805" s="1"/>
      <c r="BQ805" s="8"/>
      <c r="BR805" s="8"/>
      <c r="BS805" s="7"/>
      <c r="BT805" s="7"/>
      <c r="BU805" s="7"/>
      <c r="BV805" s="7"/>
      <c r="BW805" s="7"/>
      <c r="BX805" s="7"/>
      <c r="BY805" s="7"/>
      <c r="BZ805" s="7"/>
      <c r="CA805" s="7"/>
      <c r="CB805" s="7"/>
    </row>
    <row r="806" spans="11:80" ht="52.2" customHeight="1" x14ac:dyDescent="0.2">
      <c r="K806" s="60"/>
      <c r="L806" s="61"/>
      <c r="M806" s="23"/>
      <c r="N806" s="23"/>
      <c r="O806" s="23"/>
      <c r="P806" s="23"/>
      <c r="Q806" s="23"/>
      <c r="R806" s="24"/>
      <c r="S806" s="14"/>
      <c r="T806" s="7"/>
      <c r="U806" s="7"/>
      <c r="V806" s="586"/>
      <c r="W806" s="586"/>
      <c r="X806" s="586"/>
      <c r="Y806" s="586"/>
      <c r="Z806" s="586"/>
      <c r="AA806" s="586"/>
      <c r="AB806" s="69"/>
      <c r="AC806" s="69"/>
      <c r="AD806" s="7"/>
      <c r="AE806" s="7"/>
      <c r="AF806" s="7"/>
      <c r="AG806" s="7"/>
      <c r="AH806" s="7"/>
      <c r="AI806" s="7"/>
      <c r="AJ806" s="7"/>
      <c r="AK806" s="7"/>
      <c r="AL806" s="7"/>
      <c r="AM806" s="7"/>
      <c r="AN806" s="7"/>
      <c r="AO806" s="7"/>
      <c r="AP806" s="8"/>
      <c r="AQ806" s="8"/>
      <c r="AR806" s="69" t="s">
        <v>88</v>
      </c>
      <c r="AS806" s="69" t="s">
        <v>31</v>
      </c>
      <c r="AT806" s="8" t="s">
        <v>30</v>
      </c>
      <c r="AU806" s="8" t="s">
        <v>11</v>
      </c>
      <c r="AV806" s="486" t="s">
        <v>27</v>
      </c>
      <c r="AW806" s="8"/>
      <c r="AX806" s="8"/>
      <c r="AY806" s="8"/>
      <c r="AZ806" s="8"/>
      <c r="BA806" s="8"/>
      <c r="BB806" s="8"/>
      <c r="BC806" s="8"/>
      <c r="BD806" s="8"/>
      <c r="BE806" s="8"/>
      <c r="BF806" s="8"/>
      <c r="BG806" s="8"/>
      <c r="BH806" s="8"/>
      <c r="BI806" s="8"/>
      <c r="BJ806" s="8"/>
      <c r="BK806" s="8"/>
      <c r="BL806" s="8"/>
      <c r="BM806" s="8"/>
      <c r="BN806" s="8"/>
      <c r="BO806" s="8"/>
      <c r="BP806" s="8"/>
      <c r="BQ806" s="7"/>
      <c r="BR806" s="7"/>
      <c r="BS806" s="7"/>
      <c r="BT806" s="7"/>
      <c r="BU806" s="7"/>
      <c r="BV806" s="7"/>
      <c r="BW806" s="7"/>
      <c r="BX806" s="7"/>
      <c r="BY806" s="7"/>
      <c r="BZ806" s="7"/>
      <c r="CA806" s="7"/>
      <c r="CB806" s="7"/>
    </row>
    <row r="807" spans="11:80" ht="52.2" customHeight="1" x14ac:dyDescent="0.2">
      <c r="K807" s="66"/>
      <c r="L807" s="67"/>
      <c r="M807" s="67"/>
      <c r="N807" s="67"/>
      <c r="O807" s="67"/>
      <c r="P807" s="67"/>
      <c r="Q807" s="67"/>
      <c r="R807" s="68"/>
      <c r="S807" s="8"/>
      <c r="T807" s="7"/>
      <c r="U807" s="7"/>
      <c r="V807" s="586"/>
      <c r="W807" s="586"/>
      <c r="X807" s="586"/>
      <c r="Y807" s="586"/>
      <c r="Z807" s="586"/>
      <c r="AA807" s="586"/>
      <c r="AB807" s="65"/>
      <c r="AC807" s="65"/>
      <c r="AD807" s="7"/>
      <c r="AE807" s="7"/>
      <c r="AF807" s="7"/>
      <c r="AG807" s="7"/>
      <c r="AH807" s="7"/>
      <c r="AI807" s="7"/>
      <c r="AJ807" s="7"/>
      <c r="AK807" s="7"/>
      <c r="AL807" s="7"/>
      <c r="AM807" s="7"/>
      <c r="AN807" s="7"/>
      <c r="AO807" s="1"/>
      <c r="AP807" s="7"/>
      <c r="AQ807" s="7"/>
      <c r="AR807" s="65" t="s">
        <v>88</v>
      </c>
      <c r="AS807" s="65" t="s">
        <v>31</v>
      </c>
      <c r="AT807" s="7" t="s">
        <v>31</v>
      </c>
      <c r="AU807" s="7" t="s">
        <v>11</v>
      </c>
      <c r="AV807" s="485" t="s">
        <v>30</v>
      </c>
      <c r="AW807" s="7"/>
      <c r="AX807" s="7"/>
      <c r="AY807" s="7"/>
      <c r="AZ807" s="7"/>
      <c r="BA807" s="7"/>
      <c r="BB807" s="7"/>
      <c r="BC807" s="7"/>
      <c r="BD807" s="7"/>
      <c r="BE807" s="7"/>
      <c r="BF807" s="7"/>
      <c r="BG807" s="7"/>
      <c r="BH807" s="7"/>
      <c r="BI807" s="7"/>
      <c r="BJ807" s="7"/>
      <c r="BK807" s="7"/>
      <c r="BL807" s="7"/>
      <c r="BM807" s="7"/>
      <c r="BN807" s="7"/>
      <c r="BO807" s="7"/>
      <c r="BP807" s="7"/>
      <c r="BQ807" s="1"/>
      <c r="BR807" s="1"/>
      <c r="BS807" s="7"/>
      <c r="BT807" s="7"/>
      <c r="BU807" s="7"/>
      <c r="BV807" s="7"/>
      <c r="BW807" s="7"/>
      <c r="BX807" s="7"/>
      <c r="BY807" s="7"/>
      <c r="BZ807" s="7"/>
      <c r="CA807" s="7"/>
      <c r="CB807" s="7"/>
    </row>
    <row r="808" spans="11:80" ht="52.2" customHeight="1" x14ac:dyDescent="0.2">
      <c r="K808" s="62"/>
      <c r="L808" s="63"/>
      <c r="M808" s="63"/>
      <c r="N808" s="63"/>
      <c r="O808" s="63"/>
      <c r="P808" s="63"/>
      <c r="Q808" s="63"/>
      <c r="R808" s="64"/>
      <c r="S808" s="7"/>
      <c r="T808" s="10"/>
      <c r="U808" s="10"/>
      <c r="V808" s="589"/>
      <c r="W808" s="589"/>
      <c r="X808" s="589"/>
      <c r="Y808" s="589"/>
      <c r="Z808" s="589"/>
      <c r="AA808" s="589"/>
      <c r="AB808" s="58"/>
      <c r="AC808" s="58"/>
      <c r="AD808" s="10"/>
      <c r="AE808" s="10"/>
      <c r="AF808" s="10"/>
      <c r="AG808" s="10"/>
      <c r="AH808" s="10"/>
      <c r="AI808" s="10"/>
      <c r="AJ808" s="10"/>
      <c r="AK808" s="10"/>
      <c r="AL808" s="10"/>
      <c r="AM808" s="10"/>
      <c r="AN808" s="10"/>
      <c r="AO808" s="1"/>
      <c r="AP808" s="58" t="s">
        <v>84</v>
      </c>
      <c r="AQ808" s="1"/>
      <c r="AR808" s="58" t="s">
        <v>80</v>
      </c>
      <c r="AS808" s="58" t="s">
        <v>31</v>
      </c>
      <c r="AT808" s="1"/>
      <c r="AU808" s="1"/>
      <c r="AV808" s="473"/>
      <c r="AW808" s="1"/>
      <c r="AX808" s="1"/>
      <c r="AY808" s="1"/>
      <c r="AZ808" s="1"/>
      <c r="BA808" s="1"/>
      <c r="BB808" s="59">
        <f>IF(L874="základní",I121,0)</f>
        <v>29475.42</v>
      </c>
      <c r="BC808" s="59">
        <f>IF(L874="snížená",I121,0)</f>
        <v>0</v>
      </c>
      <c r="BD808" s="59">
        <f>IF(L874="zákl. přenesená",I121,0)</f>
        <v>0</v>
      </c>
      <c r="BE808" s="59">
        <f>IF(L874="sníž. přenesená",I121,0)</f>
        <v>0</v>
      </c>
      <c r="BF808" s="59">
        <f>IF(L874="nulová",I121,0)</f>
        <v>0</v>
      </c>
      <c r="BG808" s="12" t="s">
        <v>30</v>
      </c>
      <c r="BH808" s="59">
        <f>ROUND(H121*G121,2)</f>
        <v>29475.42</v>
      </c>
      <c r="BI808" s="12" t="s">
        <v>84</v>
      </c>
      <c r="BJ808" s="58" t="s">
        <v>259</v>
      </c>
      <c r="BK808" s="1"/>
      <c r="BL808" s="1"/>
      <c r="BM808" s="1"/>
      <c r="BN808" s="1"/>
      <c r="BO808" s="1"/>
      <c r="BP808" s="1"/>
      <c r="BQ808" s="1"/>
      <c r="BR808" s="1"/>
      <c r="BS808" s="10"/>
      <c r="BT808" s="10"/>
      <c r="BU808" s="10"/>
      <c r="BV808" s="10"/>
      <c r="BW808" s="10"/>
      <c r="BX808" s="10"/>
      <c r="BY808" s="10"/>
      <c r="BZ808" s="10"/>
      <c r="CA808" s="10"/>
      <c r="CB808" s="10"/>
    </row>
    <row r="809" spans="11:80" ht="52.2" customHeight="1" x14ac:dyDescent="0.2">
      <c r="K809" s="54" t="s">
        <v>5</v>
      </c>
      <c r="L809" s="55" t="s">
        <v>15</v>
      </c>
      <c r="M809" s="23"/>
      <c r="N809" s="56">
        <f>M809*G54</f>
        <v>0</v>
      </c>
      <c r="O809" s="56">
        <v>0</v>
      </c>
      <c r="P809" s="56">
        <f>O809*G54</f>
        <v>0</v>
      </c>
      <c r="Q809" s="56">
        <v>0</v>
      </c>
      <c r="R809" s="57">
        <f>Q809*G54</f>
        <v>0</v>
      </c>
      <c r="S809" s="14"/>
      <c r="T809" s="14"/>
      <c r="U809" s="14"/>
      <c r="V809" s="558"/>
      <c r="W809" s="558"/>
      <c r="X809" s="558"/>
      <c r="Y809" s="558"/>
      <c r="Z809" s="558"/>
      <c r="AA809" s="558"/>
      <c r="AB809" s="12"/>
      <c r="AC809" s="12"/>
      <c r="AD809" s="1"/>
      <c r="AE809" s="1"/>
      <c r="AF809" s="1"/>
      <c r="AG809" s="1"/>
      <c r="AH809" s="1"/>
      <c r="AI809" s="1"/>
      <c r="AJ809" s="1"/>
      <c r="AK809" s="1"/>
      <c r="AL809" s="1"/>
      <c r="AM809" s="1"/>
      <c r="AN809" s="1"/>
      <c r="AO809" s="7"/>
      <c r="AP809" s="1"/>
      <c r="AQ809" s="1"/>
      <c r="AR809" s="12" t="s">
        <v>86</v>
      </c>
      <c r="AS809" s="12" t="s">
        <v>31</v>
      </c>
      <c r="AT809" s="1"/>
      <c r="AU809" s="1"/>
      <c r="AV809" s="473"/>
      <c r="AW809" s="1"/>
      <c r="AX809" s="1"/>
      <c r="AY809" s="1"/>
      <c r="AZ809" s="1"/>
      <c r="BA809" s="1"/>
      <c r="BB809" s="1"/>
      <c r="BC809" s="1"/>
      <c r="BD809" s="1"/>
      <c r="BE809" s="1"/>
      <c r="BF809" s="1"/>
      <c r="BG809" s="1"/>
      <c r="BH809" s="1"/>
      <c r="BI809" s="1"/>
      <c r="BJ809" s="1"/>
      <c r="BK809" s="1"/>
      <c r="BL809" s="1"/>
      <c r="BM809" s="1"/>
      <c r="BN809" s="1"/>
      <c r="BO809" s="1"/>
      <c r="BP809" s="1"/>
      <c r="BQ809" s="7"/>
      <c r="BR809" s="7"/>
      <c r="BS809" s="1"/>
      <c r="BT809" s="1"/>
      <c r="BU809" s="1"/>
      <c r="BV809" s="1"/>
      <c r="BW809" s="1"/>
      <c r="BX809" s="1"/>
      <c r="BY809" s="1"/>
      <c r="BZ809" s="1"/>
      <c r="CA809" s="1"/>
      <c r="CB809" s="1"/>
    </row>
    <row r="810" spans="11:80" ht="52.2" customHeight="1" x14ac:dyDescent="0.2">
      <c r="K810" s="60"/>
      <c r="L810" s="61"/>
      <c r="M810" s="23"/>
      <c r="N810" s="23"/>
      <c r="O810" s="23"/>
      <c r="P810" s="23"/>
      <c r="Q810" s="23"/>
      <c r="R810" s="24"/>
      <c r="S810" s="14"/>
      <c r="T810" s="8"/>
      <c r="U810" s="8"/>
      <c r="V810" s="587"/>
      <c r="W810" s="587"/>
      <c r="X810" s="587"/>
      <c r="Y810" s="587"/>
      <c r="Z810" s="587"/>
      <c r="AA810" s="587"/>
      <c r="AB810" s="65"/>
      <c r="AC810" s="65"/>
      <c r="AD810" s="8"/>
      <c r="AE810" s="8"/>
      <c r="AF810" s="8"/>
      <c r="AG810" s="8"/>
      <c r="AH810" s="8"/>
      <c r="AI810" s="8"/>
      <c r="AJ810" s="8"/>
      <c r="AK810" s="8"/>
      <c r="AL810" s="8"/>
      <c r="AM810" s="8"/>
      <c r="AN810" s="8"/>
      <c r="AO810" s="1"/>
      <c r="AP810" s="7"/>
      <c r="AQ810" s="7"/>
      <c r="AR810" s="65" t="s">
        <v>88</v>
      </c>
      <c r="AS810" s="65" t="s">
        <v>31</v>
      </c>
      <c r="AT810" s="7" t="s">
        <v>31</v>
      </c>
      <c r="AU810" s="7" t="s">
        <v>11</v>
      </c>
      <c r="AV810" s="485" t="s">
        <v>30</v>
      </c>
      <c r="AW810" s="7"/>
      <c r="AX810" s="7"/>
      <c r="AY810" s="7"/>
      <c r="AZ810" s="7"/>
      <c r="BA810" s="7"/>
      <c r="BB810" s="7"/>
      <c r="BC810" s="7"/>
      <c r="BD810" s="7"/>
      <c r="BE810" s="7"/>
      <c r="BF810" s="7"/>
      <c r="BG810" s="7"/>
      <c r="BH810" s="7"/>
      <c r="BI810" s="7"/>
      <c r="BJ810" s="7"/>
      <c r="BK810" s="7"/>
      <c r="BL810" s="7"/>
      <c r="BM810" s="7"/>
      <c r="BN810" s="7"/>
      <c r="BO810" s="7"/>
      <c r="BP810" s="7"/>
      <c r="BQ810" s="1"/>
      <c r="BR810" s="1"/>
      <c r="BS810" s="8"/>
      <c r="BT810" s="8"/>
      <c r="BU810" s="8"/>
      <c r="BV810" s="8"/>
      <c r="BW810" s="8"/>
      <c r="BX810" s="8"/>
      <c r="BY810" s="8"/>
      <c r="BZ810" s="8"/>
      <c r="CA810" s="8"/>
      <c r="CB810" s="8"/>
    </row>
    <row r="811" spans="11:80" ht="52.2" customHeight="1" x14ac:dyDescent="0.2">
      <c r="K811" s="66"/>
      <c r="L811" s="67"/>
      <c r="M811" s="67"/>
      <c r="N811" s="67"/>
      <c r="O811" s="67"/>
      <c r="P811" s="67"/>
      <c r="Q811" s="67"/>
      <c r="R811" s="68"/>
      <c r="S811" s="8"/>
      <c r="T811" s="7"/>
      <c r="U811" s="7"/>
      <c r="V811" s="586"/>
      <c r="W811" s="586"/>
      <c r="X811" s="586"/>
      <c r="Y811" s="586"/>
      <c r="Z811" s="586"/>
      <c r="AA811" s="586"/>
      <c r="AB811" s="58"/>
      <c r="AC811" s="58"/>
      <c r="AD811" s="7"/>
      <c r="AE811" s="7"/>
      <c r="AF811" s="7"/>
      <c r="AG811" s="7"/>
      <c r="AH811" s="7"/>
      <c r="AI811" s="7"/>
      <c r="AJ811" s="7"/>
      <c r="AK811" s="7"/>
      <c r="AL811" s="7"/>
      <c r="AM811" s="7"/>
      <c r="AN811" s="7"/>
      <c r="AO811" s="1"/>
      <c r="AP811" s="58" t="s">
        <v>84</v>
      </c>
      <c r="AQ811" s="1"/>
      <c r="AR811" s="58" t="s">
        <v>80</v>
      </c>
      <c r="AS811" s="58" t="s">
        <v>31</v>
      </c>
      <c r="AT811" s="1"/>
      <c r="AU811" s="1"/>
      <c r="AV811" s="473"/>
      <c r="AW811" s="1"/>
      <c r="AX811" s="1"/>
      <c r="AY811" s="1"/>
      <c r="AZ811" s="1"/>
      <c r="BA811" s="1"/>
      <c r="BB811" s="59">
        <f>IF(L877="základní",I124,0)</f>
        <v>1112.28</v>
      </c>
      <c r="BC811" s="59">
        <f>IF(L877="snížená",I124,0)</f>
        <v>0</v>
      </c>
      <c r="BD811" s="59">
        <f>IF(L877="zákl. přenesená",I124,0)</f>
        <v>0</v>
      </c>
      <c r="BE811" s="59">
        <f>IF(L877="sníž. přenesená",I124,0)</f>
        <v>0</v>
      </c>
      <c r="BF811" s="59">
        <f>IF(L877="nulová",I124,0)</f>
        <v>0</v>
      </c>
      <c r="BG811" s="12" t="s">
        <v>30</v>
      </c>
      <c r="BH811" s="59">
        <f>ROUND(H124*G124,2)</f>
        <v>1112.28</v>
      </c>
      <c r="BI811" s="12" t="s">
        <v>84</v>
      </c>
      <c r="BJ811" s="58" t="s">
        <v>264</v>
      </c>
      <c r="BK811" s="1"/>
      <c r="BL811" s="1"/>
      <c r="BM811" s="1"/>
      <c r="BN811" s="1"/>
      <c r="BO811" s="1"/>
      <c r="BP811" s="1"/>
      <c r="BQ811" s="1"/>
      <c r="BR811" s="1"/>
      <c r="BS811" s="7"/>
      <c r="BT811" s="7"/>
      <c r="BU811" s="7"/>
      <c r="BV811" s="7"/>
      <c r="BW811" s="7"/>
      <c r="BX811" s="7"/>
      <c r="BY811" s="7"/>
      <c r="BZ811" s="7"/>
      <c r="CA811" s="7"/>
      <c r="CB811" s="7"/>
    </row>
    <row r="812" spans="11:80" ht="52.2" customHeight="1" x14ac:dyDescent="0.2">
      <c r="K812" s="62"/>
      <c r="L812" s="63"/>
      <c r="M812" s="63"/>
      <c r="N812" s="63"/>
      <c r="O812" s="63"/>
      <c r="P812" s="63"/>
      <c r="Q812" s="63"/>
      <c r="R812" s="64"/>
      <c r="S812" s="7"/>
      <c r="T812" s="7"/>
      <c r="U812" s="7"/>
      <c r="V812" s="586"/>
      <c r="W812" s="586"/>
      <c r="X812" s="586"/>
      <c r="Y812" s="586"/>
      <c r="Z812" s="586"/>
      <c r="AA812" s="586"/>
      <c r="AB812" s="12"/>
      <c r="AC812" s="12"/>
      <c r="AD812" s="7"/>
      <c r="AE812" s="7"/>
      <c r="AF812" s="7"/>
      <c r="AG812" s="7"/>
      <c r="AH812" s="7"/>
      <c r="AI812" s="7"/>
      <c r="AJ812" s="7"/>
      <c r="AK812" s="7"/>
      <c r="AL812" s="7"/>
      <c r="AM812" s="7"/>
      <c r="AN812" s="7"/>
      <c r="AO812" s="7"/>
      <c r="AP812" s="1"/>
      <c r="AQ812" s="1"/>
      <c r="AR812" s="12" t="s">
        <v>86</v>
      </c>
      <c r="AS812" s="12" t="s">
        <v>31</v>
      </c>
      <c r="AT812" s="1"/>
      <c r="AU812" s="1"/>
      <c r="AV812" s="473"/>
      <c r="AW812" s="1"/>
      <c r="AX812" s="1"/>
      <c r="AY812" s="1"/>
      <c r="AZ812" s="1"/>
      <c r="BA812" s="1"/>
      <c r="BB812" s="1"/>
      <c r="BC812" s="1"/>
      <c r="BD812" s="1"/>
      <c r="BE812" s="1"/>
      <c r="BF812" s="1"/>
      <c r="BG812" s="1"/>
      <c r="BH812" s="1"/>
      <c r="BI812" s="1"/>
      <c r="BJ812" s="1"/>
      <c r="BK812" s="1"/>
      <c r="BL812" s="1"/>
      <c r="BM812" s="1"/>
      <c r="BN812" s="1"/>
      <c r="BO812" s="1"/>
      <c r="BP812" s="1"/>
      <c r="BQ812" s="7"/>
      <c r="BR812" s="7"/>
      <c r="BS812" s="7"/>
      <c r="BT812" s="7"/>
      <c r="BU812" s="7"/>
      <c r="BV812" s="7"/>
      <c r="BW812" s="7"/>
      <c r="BX812" s="7"/>
      <c r="BY812" s="7"/>
      <c r="BZ812" s="7"/>
      <c r="CA812" s="7"/>
      <c r="CB812" s="7"/>
    </row>
    <row r="813" spans="11:80" ht="52.2" customHeight="1" x14ac:dyDescent="0.2">
      <c r="K813" s="54" t="s">
        <v>5</v>
      </c>
      <c r="L813" s="55" t="s">
        <v>15</v>
      </c>
      <c r="M813" s="23"/>
      <c r="N813" s="56">
        <f>M813*G58</f>
        <v>0</v>
      </c>
      <c r="O813" s="56">
        <v>0</v>
      </c>
      <c r="P813" s="56">
        <f>O813*G58</f>
        <v>0</v>
      </c>
      <c r="Q813" s="56">
        <v>0</v>
      </c>
      <c r="R813" s="57">
        <f>Q813*G58</f>
        <v>0</v>
      </c>
      <c r="S813" s="14"/>
      <c r="T813" s="7"/>
      <c r="U813" s="7"/>
      <c r="V813" s="586"/>
      <c r="W813" s="586"/>
      <c r="X813" s="586"/>
      <c r="Y813" s="586"/>
      <c r="Z813" s="586"/>
      <c r="AA813" s="586"/>
      <c r="AB813" s="65"/>
      <c r="AC813" s="65"/>
      <c r="AD813" s="7"/>
      <c r="AE813" s="7"/>
      <c r="AF813" s="7"/>
      <c r="AG813" s="7"/>
      <c r="AH813" s="7"/>
      <c r="AI813" s="7"/>
      <c r="AJ813" s="7"/>
      <c r="AK813" s="7"/>
      <c r="AL813" s="7"/>
      <c r="AM813" s="7"/>
      <c r="AN813" s="7"/>
      <c r="AO813" s="1"/>
      <c r="AP813" s="7"/>
      <c r="AQ813" s="7"/>
      <c r="AR813" s="65" t="s">
        <v>88</v>
      </c>
      <c r="AS813" s="65" t="s">
        <v>31</v>
      </c>
      <c r="AT813" s="7" t="s">
        <v>31</v>
      </c>
      <c r="AU813" s="7" t="s">
        <v>11</v>
      </c>
      <c r="AV813" s="485" t="s">
        <v>30</v>
      </c>
      <c r="AW813" s="7"/>
      <c r="AX813" s="7"/>
      <c r="AY813" s="7"/>
      <c r="AZ813" s="7"/>
      <c r="BA813" s="7"/>
      <c r="BB813" s="7"/>
      <c r="BC813" s="7"/>
      <c r="BD813" s="7"/>
      <c r="BE813" s="7"/>
      <c r="BF813" s="7"/>
      <c r="BG813" s="7"/>
      <c r="BH813" s="7"/>
      <c r="BI813" s="7"/>
      <c r="BJ813" s="7"/>
      <c r="BK813" s="7"/>
      <c r="BL813" s="7"/>
      <c r="BM813" s="7"/>
      <c r="BN813" s="7"/>
      <c r="BO813" s="7"/>
      <c r="BP813" s="7"/>
      <c r="BQ813" s="1"/>
      <c r="BR813" s="1"/>
      <c r="BS813" s="7"/>
      <c r="BT813" s="7"/>
      <c r="BU813" s="7"/>
      <c r="BV813" s="7"/>
      <c r="BW813" s="7"/>
      <c r="BX813" s="7"/>
      <c r="BY813" s="7"/>
      <c r="BZ813" s="7"/>
      <c r="CA813" s="7"/>
      <c r="CB813" s="7"/>
    </row>
    <row r="814" spans="11:80" ht="52.2" customHeight="1" x14ac:dyDescent="0.2">
      <c r="K814" s="60"/>
      <c r="L814" s="61"/>
      <c r="M814" s="23"/>
      <c r="N814" s="23"/>
      <c r="O814" s="23"/>
      <c r="P814" s="23"/>
      <c r="Q814" s="23"/>
      <c r="R814" s="24"/>
      <c r="S814" s="14"/>
      <c r="T814" s="7"/>
      <c r="U814" s="7"/>
      <c r="V814" s="586"/>
      <c r="W814" s="586"/>
      <c r="X814" s="586"/>
      <c r="Y814" s="586"/>
      <c r="Z814" s="586"/>
      <c r="AA814" s="586"/>
      <c r="AB814" s="58"/>
      <c r="AC814" s="58"/>
      <c r="AD814" s="7"/>
      <c r="AE814" s="7"/>
      <c r="AF814" s="7"/>
      <c r="AG814" s="7"/>
      <c r="AH814" s="7"/>
      <c r="AI814" s="7"/>
      <c r="AJ814" s="7"/>
      <c r="AK814" s="7"/>
      <c r="AL814" s="7"/>
      <c r="AM814" s="7"/>
      <c r="AN814" s="7"/>
      <c r="AO814" s="8"/>
      <c r="AP814" s="58" t="s">
        <v>130</v>
      </c>
      <c r="AQ814" s="1"/>
      <c r="AR814" s="58" t="s">
        <v>231</v>
      </c>
      <c r="AS814" s="58" t="s">
        <v>31</v>
      </c>
      <c r="AT814" s="1"/>
      <c r="AU814" s="1"/>
      <c r="AV814" s="473"/>
      <c r="AW814" s="1"/>
      <c r="AX814" s="1"/>
      <c r="AY814" s="1"/>
      <c r="AZ814" s="1"/>
      <c r="BA814" s="1"/>
      <c r="BB814" s="59">
        <f>IF(L880="základní",I127,0)</f>
        <v>3013.92</v>
      </c>
      <c r="BC814" s="59">
        <f>IF(L880="snížená",I127,0)</f>
        <v>0</v>
      </c>
      <c r="BD814" s="59">
        <f>IF(L880="zákl. přenesená",I127,0)</f>
        <v>0</v>
      </c>
      <c r="BE814" s="59">
        <f>IF(L880="sníž. přenesená",I127,0)</f>
        <v>0</v>
      </c>
      <c r="BF814" s="59">
        <f>IF(L880="nulová",I127,0)</f>
        <v>0</v>
      </c>
      <c r="BG814" s="12" t="s">
        <v>30</v>
      </c>
      <c r="BH814" s="59">
        <f>ROUND(H127*G127,2)</f>
        <v>3013.92</v>
      </c>
      <c r="BI814" s="12" t="s">
        <v>84</v>
      </c>
      <c r="BJ814" s="58" t="s">
        <v>270</v>
      </c>
      <c r="BK814" s="1"/>
      <c r="BL814" s="1"/>
      <c r="BM814" s="1"/>
      <c r="BN814" s="1"/>
      <c r="BO814" s="1"/>
      <c r="BP814" s="1"/>
      <c r="BQ814" s="8"/>
      <c r="BR814" s="8"/>
      <c r="BS814" s="7"/>
      <c r="BT814" s="7"/>
      <c r="BU814" s="7"/>
      <c r="BV814" s="7"/>
      <c r="BW814" s="7"/>
      <c r="BX814" s="7"/>
      <c r="BY814" s="7"/>
      <c r="BZ814" s="7"/>
      <c r="CA814" s="7"/>
      <c r="CB814" s="7"/>
    </row>
    <row r="815" spans="11:80" ht="52.2" customHeight="1" x14ac:dyDescent="0.2">
      <c r="K815" s="62"/>
      <c r="L815" s="63"/>
      <c r="M815" s="63"/>
      <c r="N815" s="63"/>
      <c r="O815" s="63"/>
      <c r="P815" s="63"/>
      <c r="Q815" s="63"/>
      <c r="R815" s="64"/>
      <c r="S815" s="7"/>
      <c r="T815" s="10"/>
      <c r="U815" s="10"/>
      <c r="V815" s="589"/>
      <c r="W815" s="589"/>
      <c r="X815" s="589"/>
      <c r="Y815" s="589"/>
      <c r="Z815" s="589"/>
      <c r="AA815" s="589"/>
      <c r="AB815" s="69"/>
      <c r="AC815" s="69"/>
      <c r="AD815" s="10"/>
      <c r="AE815" s="10"/>
      <c r="AF815" s="10"/>
      <c r="AG815" s="10"/>
      <c r="AH815" s="10"/>
      <c r="AI815" s="10"/>
      <c r="AJ815" s="10"/>
      <c r="AK815" s="10"/>
      <c r="AL815" s="10"/>
      <c r="AM815" s="10"/>
      <c r="AN815" s="10"/>
      <c r="AO815" s="7"/>
      <c r="AP815" s="8"/>
      <c r="AQ815" s="8"/>
      <c r="AR815" s="69" t="s">
        <v>88</v>
      </c>
      <c r="AS815" s="69" t="s">
        <v>31</v>
      </c>
      <c r="AT815" s="8" t="s">
        <v>30</v>
      </c>
      <c r="AU815" s="8" t="s">
        <v>11</v>
      </c>
      <c r="AV815" s="486" t="s">
        <v>27</v>
      </c>
      <c r="AW815" s="8"/>
      <c r="AX815" s="8"/>
      <c r="AY815" s="8"/>
      <c r="AZ815" s="8"/>
      <c r="BA815" s="8"/>
      <c r="BB815" s="8"/>
      <c r="BC815" s="8"/>
      <c r="BD815" s="8"/>
      <c r="BE815" s="8"/>
      <c r="BF815" s="8"/>
      <c r="BG815" s="8"/>
      <c r="BH815" s="8"/>
      <c r="BI815" s="8"/>
      <c r="BJ815" s="8"/>
      <c r="BK815" s="8"/>
      <c r="BL815" s="8"/>
      <c r="BM815" s="8"/>
      <c r="BN815" s="8"/>
      <c r="BO815" s="8"/>
      <c r="BP815" s="8"/>
      <c r="BQ815" s="7"/>
      <c r="BR815" s="7"/>
      <c r="BS815" s="10"/>
      <c r="BT815" s="10"/>
      <c r="BU815" s="10"/>
      <c r="BV815" s="10"/>
      <c r="BW815" s="10"/>
      <c r="BX815" s="10"/>
      <c r="BY815" s="10"/>
      <c r="BZ815" s="10"/>
      <c r="CA815" s="10"/>
      <c r="CB815" s="10"/>
    </row>
    <row r="816" spans="11:80" ht="52.2" customHeight="1" x14ac:dyDescent="0.2">
      <c r="K816" s="62"/>
      <c r="L816" s="63"/>
      <c r="M816" s="63"/>
      <c r="N816" s="63"/>
      <c r="O816" s="63"/>
      <c r="P816" s="63"/>
      <c r="Q816" s="63"/>
      <c r="R816" s="64"/>
      <c r="S816" s="7"/>
      <c r="T816" s="14"/>
      <c r="U816" s="14"/>
      <c r="V816" s="558"/>
      <c r="W816" s="558"/>
      <c r="X816" s="558"/>
      <c r="Y816" s="558"/>
      <c r="Z816" s="558"/>
      <c r="AA816" s="558"/>
      <c r="AB816" s="65"/>
      <c r="AC816" s="65"/>
      <c r="AD816" s="1"/>
      <c r="AE816" s="1"/>
      <c r="AF816" s="1"/>
      <c r="AG816" s="1"/>
      <c r="AH816" s="1"/>
      <c r="AI816" s="1"/>
      <c r="AJ816" s="1"/>
      <c r="AK816" s="1"/>
      <c r="AL816" s="1"/>
      <c r="AM816" s="1"/>
      <c r="AN816" s="1"/>
      <c r="AO816" s="1"/>
      <c r="AP816" s="7"/>
      <c r="AQ816" s="7"/>
      <c r="AR816" s="65" t="s">
        <v>88</v>
      </c>
      <c r="AS816" s="65" t="s">
        <v>31</v>
      </c>
      <c r="AT816" s="7" t="s">
        <v>31</v>
      </c>
      <c r="AU816" s="7" t="s">
        <v>11</v>
      </c>
      <c r="AV816" s="485" t="s">
        <v>30</v>
      </c>
      <c r="AW816" s="7"/>
      <c r="AX816" s="7"/>
      <c r="AY816" s="7"/>
      <c r="AZ816" s="7"/>
      <c r="BA816" s="7"/>
      <c r="BB816" s="7"/>
      <c r="BC816" s="7"/>
      <c r="BD816" s="7"/>
      <c r="BE816" s="7"/>
      <c r="BF816" s="7"/>
      <c r="BG816" s="7"/>
      <c r="BH816" s="7"/>
      <c r="BI816" s="7"/>
      <c r="BJ816" s="7"/>
      <c r="BK816" s="7"/>
      <c r="BL816" s="7"/>
      <c r="BM816" s="7"/>
      <c r="BN816" s="7"/>
      <c r="BO816" s="7"/>
      <c r="BP816" s="7"/>
      <c r="BQ816" s="1"/>
      <c r="BR816" s="1"/>
      <c r="BS816" s="1"/>
      <c r="BT816" s="1"/>
      <c r="BU816" s="1"/>
      <c r="BV816" s="1"/>
      <c r="BW816" s="1"/>
      <c r="BX816" s="1"/>
      <c r="BY816" s="1"/>
      <c r="BZ816" s="1"/>
      <c r="CA816" s="1"/>
      <c r="CB816" s="1"/>
    </row>
    <row r="817" spans="11:80" ht="52.2" customHeight="1" x14ac:dyDescent="0.2">
      <c r="K817" s="62"/>
      <c r="L817" s="63"/>
      <c r="M817" s="63"/>
      <c r="N817" s="63"/>
      <c r="O817" s="63"/>
      <c r="P817" s="63"/>
      <c r="Q817" s="63"/>
      <c r="R817" s="64"/>
      <c r="S817" s="7"/>
      <c r="T817" s="14"/>
      <c r="U817" s="14"/>
      <c r="V817" s="558"/>
      <c r="W817" s="558"/>
      <c r="X817" s="558"/>
      <c r="Y817" s="558"/>
      <c r="Z817" s="558"/>
      <c r="AA817" s="558"/>
      <c r="AB817" s="58"/>
      <c r="AC817" s="58"/>
      <c r="AD817" s="1"/>
      <c r="AE817" s="1"/>
      <c r="AF817" s="1"/>
      <c r="AG817" s="1"/>
      <c r="AH817" s="1"/>
      <c r="AI817" s="1"/>
      <c r="AJ817" s="1"/>
      <c r="AK817" s="1"/>
      <c r="AL817" s="1"/>
      <c r="AM817" s="1"/>
      <c r="AN817" s="1"/>
      <c r="AO817" s="1"/>
      <c r="AP817" s="58" t="s">
        <v>84</v>
      </c>
      <c r="AQ817" s="1"/>
      <c r="AR817" s="58" t="s">
        <v>80</v>
      </c>
      <c r="AS817" s="58" t="s">
        <v>31</v>
      </c>
      <c r="AT817" s="1"/>
      <c r="AU817" s="1"/>
      <c r="AV817" s="473"/>
      <c r="AW817" s="1"/>
      <c r="AX817" s="1"/>
      <c r="AY817" s="1"/>
      <c r="AZ817" s="1"/>
      <c r="BA817" s="1"/>
      <c r="BB817" s="59">
        <f>IF(L883="základní",I130,0)</f>
        <v>43168</v>
      </c>
      <c r="BC817" s="59">
        <f>IF(L883="snížená",I130,0)</f>
        <v>0</v>
      </c>
      <c r="BD817" s="59">
        <f>IF(L883="zákl. přenesená",I130,0)</f>
        <v>0</v>
      </c>
      <c r="BE817" s="59">
        <f>IF(L883="sníž. přenesená",I130,0)</f>
        <v>0</v>
      </c>
      <c r="BF817" s="59">
        <f>IF(L883="nulová",I130,0)</f>
        <v>0</v>
      </c>
      <c r="BG817" s="12" t="s">
        <v>30</v>
      </c>
      <c r="BH817" s="59">
        <f>ROUND(H130*G130,2)</f>
        <v>43168</v>
      </c>
      <c r="BI817" s="12" t="s">
        <v>84</v>
      </c>
      <c r="BJ817" s="58" t="s">
        <v>276</v>
      </c>
      <c r="BK817" s="1"/>
      <c r="BL817" s="1"/>
      <c r="BM817" s="1"/>
      <c r="BN817" s="1"/>
      <c r="BO817" s="1"/>
      <c r="BP817" s="1"/>
      <c r="BQ817" s="1"/>
      <c r="BR817" s="1"/>
      <c r="BS817" s="1"/>
      <c r="BT817" s="1"/>
      <c r="BU817" s="1"/>
      <c r="BV817" s="1"/>
      <c r="BW817" s="1"/>
      <c r="BX817" s="1"/>
      <c r="BY817" s="1"/>
      <c r="BZ817" s="1"/>
      <c r="CA817" s="1"/>
      <c r="CB817" s="1"/>
    </row>
    <row r="818" spans="11:80" ht="52.2" customHeight="1" x14ac:dyDescent="0.2">
      <c r="K818" s="74"/>
      <c r="L818" s="75"/>
      <c r="M818" s="75"/>
      <c r="N818" s="75"/>
      <c r="O818" s="75"/>
      <c r="P818" s="75"/>
      <c r="Q818" s="75"/>
      <c r="R818" s="76"/>
      <c r="S818" s="10"/>
      <c r="T818" s="8"/>
      <c r="U818" s="8"/>
      <c r="V818" s="587"/>
      <c r="W818" s="587"/>
      <c r="X818" s="587"/>
      <c r="Y818" s="587"/>
      <c r="Z818" s="587"/>
      <c r="AA818" s="587"/>
      <c r="AB818" s="12"/>
      <c r="AC818" s="12"/>
      <c r="AD818" s="8"/>
      <c r="AE818" s="8"/>
      <c r="AF818" s="8"/>
      <c r="AG818" s="8"/>
      <c r="AH818" s="8"/>
      <c r="AI818" s="8"/>
      <c r="AJ818" s="8"/>
      <c r="AK818" s="8"/>
      <c r="AL818" s="8"/>
      <c r="AM818" s="8"/>
      <c r="AN818" s="8"/>
      <c r="AO818" s="8"/>
      <c r="AP818" s="1"/>
      <c r="AQ818" s="1"/>
      <c r="AR818" s="12" t="s">
        <v>86</v>
      </c>
      <c r="AS818" s="12" t="s">
        <v>31</v>
      </c>
      <c r="AT818" s="1"/>
      <c r="AU818" s="1"/>
      <c r="AV818" s="473"/>
      <c r="AW818" s="1"/>
      <c r="AX818" s="1"/>
      <c r="AY818" s="1"/>
      <c r="AZ818" s="1"/>
      <c r="BA818" s="1"/>
      <c r="BB818" s="1"/>
      <c r="BC818" s="1"/>
      <c r="BD818" s="1"/>
      <c r="BE818" s="1"/>
      <c r="BF818" s="1"/>
      <c r="BG818" s="1"/>
      <c r="BH818" s="1"/>
      <c r="BI818" s="1"/>
      <c r="BJ818" s="1"/>
      <c r="BK818" s="1"/>
      <c r="BL818" s="1"/>
      <c r="BM818" s="1"/>
      <c r="BN818" s="1"/>
      <c r="BO818" s="1"/>
      <c r="BP818" s="1"/>
      <c r="BQ818" s="8"/>
      <c r="BR818" s="8"/>
      <c r="BS818" s="8"/>
      <c r="BT818" s="8"/>
      <c r="BU818" s="8"/>
      <c r="BV818" s="8"/>
      <c r="BW818" s="8"/>
      <c r="BX818" s="8"/>
      <c r="BY818" s="8"/>
      <c r="BZ818" s="8"/>
      <c r="CA818" s="8"/>
      <c r="CB818" s="8"/>
    </row>
    <row r="819" spans="11:80" ht="52.2" customHeight="1" x14ac:dyDescent="0.2">
      <c r="K819" s="54" t="s">
        <v>5</v>
      </c>
      <c r="L819" s="55" t="s">
        <v>15</v>
      </c>
      <c r="M819" s="23"/>
      <c r="N819" s="56">
        <f>M819*G64</f>
        <v>0</v>
      </c>
      <c r="O819" s="56">
        <v>0</v>
      </c>
      <c r="P819" s="56">
        <f>O819*G64</f>
        <v>0</v>
      </c>
      <c r="Q819" s="56">
        <v>0</v>
      </c>
      <c r="R819" s="57">
        <f>Q819*G64</f>
        <v>0</v>
      </c>
      <c r="S819" s="14"/>
      <c r="T819" s="7"/>
      <c r="U819" s="7"/>
      <c r="V819" s="586"/>
      <c r="W819" s="586"/>
      <c r="X819" s="586"/>
      <c r="Y819" s="586"/>
      <c r="Z819" s="586"/>
      <c r="AA819" s="586"/>
      <c r="AB819" s="69"/>
      <c r="AC819" s="69"/>
      <c r="AD819" s="7"/>
      <c r="AE819" s="7"/>
      <c r="AF819" s="7"/>
      <c r="AG819" s="7"/>
      <c r="AH819" s="7"/>
      <c r="AI819" s="7"/>
      <c r="AJ819" s="7"/>
      <c r="AK819" s="7"/>
      <c r="AL819" s="7"/>
      <c r="AM819" s="7"/>
      <c r="AN819" s="7"/>
      <c r="AO819" s="7"/>
      <c r="AP819" s="8"/>
      <c r="AQ819" s="8"/>
      <c r="AR819" s="69" t="s">
        <v>88</v>
      </c>
      <c r="AS819" s="69" t="s">
        <v>31</v>
      </c>
      <c r="AT819" s="8" t="s">
        <v>30</v>
      </c>
      <c r="AU819" s="8" t="s">
        <v>11</v>
      </c>
      <c r="AV819" s="486" t="s">
        <v>27</v>
      </c>
      <c r="AW819" s="8"/>
      <c r="AX819" s="8"/>
      <c r="AY819" s="8"/>
      <c r="AZ819" s="8"/>
      <c r="BA819" s="8"/>
      <c r="BB819" s="8"/>
      <c r="BC819" s="8"/>
      <c r="BD819" s="8"/>
      <c r="BE819" s="8"/>
      <c r="BF819" s="8"/>
      <c r="BG819" s="8"/>
      <c r="BH819" s="8"/>
      <c r="BI819" s="8"/>
      <c r="BJ819" s="8"/>
      <c r="BK819" s="8"/>
      <c r="BL819" s="8"/>
      <c r="BM819" s="8"/>
      <c r="BN819" s="8"/>
      <c r="BO819" s="8"/>
      <c r="BP819" s="8"/>
      <c r="BQ819" s="7"/>
      <c r="BR819" s="7"/>
      <c r="BS819" s="7"/>
      <c r="BT819" s="7"/>
      <c r="BU819" s="7"/>
      <c r="BV819" s="7"/>
      <c r="BW819" s="7"/>
      <c r="BX819" s="7"/>
      <c r="BY819" s="7"/>
      <c r="BZ819" s="7"/>
      <c r="CA819" s="7"/>
      <c r="CB819" s="7"/>
    </row>
    <row r="820" spans="11:80" ht="52.2" customHeight="1" x14ac:dyDescent="0.2">
      <c r="K820" s="60"/>
      <c r="L820" s="61"/>
      <c r="M820" s="23"/>
      <c r="N820" s="23"/>
      <c r="O820" s="23"/>
      <c r="P820" s="23"/>
      <c r="Q820" s="23"/>
      <c r="R820" s="24"/>
      <c r="S820" s="14"/>
      <c r="T820" s="7"/>
      <c r="U820" s="7"/>
      <c r="V820" s="586"/>
      <c r="W820" s="586"/>
      <c r="X820" s="586"/>
      <c r="Y820" s="586"/>
      <c r="Z820" s="586"/>
      <c r="AA820" s="586"/>
      <c r="AB820" s="65"/>
      <c r="AC820" s="65"/>
      <c r="AD820" s="7"/>
      <c r="AE820" s="7"/>
      <c r="AF820" s="7"/>
      <c r="AG820" s="7"/>
      <c r="AH820" s="7"/>
      <c r="AI820" s="7"/>
      <c r="AJ820" s="7"/>
      <c r="AK820" s="7"/>
      <c r="AL820" s="7"/>
      <c r="AM820" s="7"/>
      <c r="AN820" s="7"/>
      <c r="AO820" s="6"/>
      <c r="AP820" s="7"/>
      <c r="AQ820" s="7"/>
      <c r="AR820" s="65" t="s">
        <v>88</v>
      </c>
      <c r="AS820" s="65" t="s">
        <v>31</v>
      </c>
      <c r="AT820" s="7" t="s">
        <v>31</v>
      </c>
      <c r="AU820" s="7" t="s">
        <v>11</v>
      </c>
      <c r="AV820" s="485" t="s">
        <v>30</v>
      </c>
      <c r="AW820" s="7"/>
      <c r="AX820" s="7"/>
      <c r="AY820" s="7"/>
      <c r="AZ820" s="7"/>
      <c r="BA820" s="7"/>
      <c r="BB820" s="7"/>
      <c r="BC820" s="7"/>
      <c r="BD820" s="7"/>
      <c r="BE820" s="7"/>
      <c r="BF820" s="7"/>
      <c r="BG820" s="7"/>
      <c r="BH820" s="7"/>
      <c r="BI820" s="7"/>
      <c r="BJ820" s="7"/>
      <c r="BK820" s="7"/>
      <c r="BL820" s="7"/>
      <c r="BM820" s="7"/>
      <c r="BN820" s="7"/>
      <c r="BO820" s="7"/>
      <c r="BP820" s="7"/>
      <c r="BQ820" s="6"/>
      <c r="BR820" s="6"/>
      <c r="BS820" s="7"/>
      <c r="BT820" s="7"/>
      <c r="BU820" s="7"/>
      <c r="BV820" s="7"/>
      <c r="BW820" s="7"/>
      <c r="BX820" s="7"/>
      <c r="BY820" s="7"/>
      <c r="BZ820" s="7"/>
      <c r="CA820" s="7"/>
      <c r="CB820" s="7"/>
    </row>
    <row r="821" spans="11:80" ht="52.2" customHeight="1" x14ac:dyDescent="0.2">
      <c r="K821" s="66"/>
      <c r="L821" s="67"/>
      <c r="M821" s="67"/>
      <c r="N821" s="67"/>
      <c r="O821" s="67"/>
      <c r="P821" s="67"/>
      <c r="Q821" s="67"/>
      <c r="R821" s="68"/>
      <c r="S821" s="8"/>
      <c r="T821" s="7"/>
      <c r="U821" s="7"/>
      <c r="V821" s="586"/>
      <c r="W821" s="586"/>
      <c r="X821" s="586"/>
      <c r="Y821" s="586"/>
      <c r="Z821" s="586"/>
      <c r="AA821" s="586"/>
      <c r="AB821" s="46"/>
      <c r="AC821" s="46"/>
      <c r="AD821" s="7"/>
      <c r="AE821" s="7"/>
      <c r="AF821" s="7"/>
      <c r="AG821" s="7"/>
      <c r="AH821" s="7"/>
      <c r="AI821" s="7"/>
      <c r="AJ821" s="7"/>
      <c r="AK821" s="7"/>
      <c r="AL821" s="7"/>
      <c r="AM821" s="7"/>
      <c r="AN821" s="7"/>
      <c r="AO821" s="1"/>
      <c r="AP821" s="45" t="s">
        <v>30</v>
      </c>
      <c r="AQ821" s="6"/>
      <c r="AR821" s="46" t="s">
        <v>26</v>
      </c>
      <c r="AS821" s="46" t="s">
        <v>30</v>
      </c>
      <c r="AT821" s="6"/>
      <c r="AU821" s="6"/>
      <c r="AV821" s="484"/>
      <c r="AW821" s="6"/>
      <c r="AX821" s="6"/>
      <c r="AY821" s="6"/>
      <c r="AZ821" s="6"/>
      <c r="BA821" s="6"/>
      <c r="BB821" s="6"/>
      <c r="BC821" s="6"/>
      <c r="BD821" s="6"/>
      <c r="BE821" s="6"/>
      <c r="BF821" s="6"/>
      <c r="BG821" s="6"/>
      <c r="BH821" s="47">
        <f>SUM(BH822:BH872)</f>
        <v>2102415.71</v>
      </c>
      <c r="BI821" s="6"/>
      <c r="BJ821" s="6"/>
      <c r="BK821" s="6"/>
      <c r="BL821" s="6"/>
      <c r="BM821" s="6"/>
      <c r="BN821" s="6"/>
      <c r="BO821" s="6"/>
      <c r="BP821" s="6"/>
      <c r="BQ821" s="1"/>
      <c r="BR821" s="1"/>
      <c r="BS821" s="7"/>
      <c r="BT821" s="7"/>
      <c r="BU821" s="7"/>
      <c r="BV821" s="7"/>
      <c r="BW821" s="7"/>
      <c r="BX821" s="7"/>
      <c r="BY821" s="7"/>
      <c r="BZ821" s="7"/>
      <c r="CA821" s="7"/>
      <c r="CB821" s="7"/>
    </row>
    <row r="822" spans="11:80" ht="52.2" customHeight="1" x14ac:dyDescent="0.2">
      <c r="K822" s="62"/>
      <c r="L822" s="63"/>
      <c r="M822" s="63"/>
      <c r="N822" s="63"/>
      <c r="O822" s="63"/>
      <c r="P822" s="63"/>
      <c r="Q822" s="63"/>
      <c r="R822" s="64"/>
      <c r="S822" s="7"/>
      <c r="T822" s="8"/>
      <c r="U822" s="8"/>
      <c r="V822" s="587"/>
      <c r="W822" s="587"/>
      <c r="X822" s="587"/>
      <c r="Y822" s="587"/>
      <c r="Z822" s="587"/>
      <c r="AA822" s="587"/>
      <c r="AB822" s="58"/>
      <c r="AC822" s="58"/>
      <c r="AD822" s="8"/>
      <c r="AE822" s="8"/>
      <c r="AF822" s="8"/>
      <c r="AG822" s="8"/>
      <c r="AH822" s="8"/>
      <c r="AI822" s="8"/>
      <c r="AJ822" s="8"/>
      <c r="AK822" s="8"/>
      <c r="AL822" s="8"/>
      <c r="AM822" s="8"/>
      <c r="AN822" s="8"/>
      <c r="AO822" s="8"/>
      <c r="AP822" s="58" t="s">
        <v>84</v>
      </c>
      <c r="AQ822" s="1"/>
      <c r="AR822" s="58" t="s">
        <v>80</v>
      </c>
      <c r="AS822" s="58" t="s">
        <v>31</v>
      </c>
      <c r="AT822" s="1"/>
      <c r="AU822" s="1"/>
      <c r="AV822" s="473"/>
      <c r="AW822" s="1"/>
      <c r="AX822" s="1"/>
      <c r="AY822" s="1"/>
      <c r="AZ822" s="1"/>
      <c r="BA822" s="1"/>
      <c r="BB822" s="59">
        <f>IF(L888="základní",I137,0)</f>
        <v>150967.56</v>
      </c>
      <c r="BC822" s="59">
        <f>IF(L888="snížená",I137,0)</f>
        <v>0</v>
      </c>
      <c r="BD822" s="59">
        <f>IF(L888="zákl. přenesená",I137,0)</f>
        <v>0</v>
      </c>
      <c r="BE822" s="59">
        <f>IF(L888="sníž. přenesená",I137,0)</f>
        <v>0</v>
      </c>
      <c r="BF822" s="59">
        <f>IF(L888="nulová",I137,0)</f>
        <v>0</v>
      </c>
      <c r="BG822" s="12" t="s">
        <v>30</v>
      </c>
      <c r="BH822" s="59">
        <f>ROUND(H137*G137,2)</f>
        <v>150967.56</v>
      </c>
      <c r="BI822" s="12" t="s">
        <v>84</v>
      </c>
      <c r="BJ822" s="58" t="s">
        <v>283</v>
      </c>
      <c r="BK822" s="1"/>
      <c r="BL822" s="1"/>
      <c r="BM822" s="1"/>
      <c r="BN822" s="1"/>
      <c r="BO822" s="1"/>
      <c r="BP822" s="1"/>
      <c r="BQ822" s="8"/>
      <c r="BR822" s="8"/>
      <c r="BS822" s="8"/>
      <c r="BT822" s="8"/>
      <c r="BU822" s="8"/>
      <c r="BV822" s="8"/>
      <c r="BW822" s="8"/>
      <c r="BX822" s="8"/>
      <c r="BY822" s="8"/>
      <c r="BZ822" s="8"/>
      <c r="CA822" s="8"/>
      <c r="CB822" s="8"/>
    </row>
    <row r="823" spans="11:80" ht="52.2" customHeight="1" x14ac:dyDescent="0.2">
      <c r="K823" s="54" t="s">
        <v>5</v>
      </c>
      <c r="L823" s="55" t="s">
        <v>15</v>
      </c>
      <c r="M823" s="23"/>
      <c r="N823" s="56">
        <f>M823*G68</f>
        <v>0</v>
      </c>
      <c r="O823" s="56">
        <v>0</v>
      </c>
      <c r="P823" s="56">
        <f>O823*G68</f>
        <v>0</v>
      </c>
      <c r="Q823" s="56">
        <v>0</v>
      </c>
      <c r="R823" s="57">
        <f>Q823*G68</f>
        <v>0</v>
      </c>
      <c r="S823" s="14"/>
      <c r="T823" s="7"/>
      <c r="U823" s="7"/>
      <c r="V823" s="586"/>
      <c r="W823" s="586"/>
      <c r="X823" s="586"/>
      <c r="Y823" s="586"/>
      <c r="Z823" s="586"/>
      <c r="AA823" s="586"/>
      <c r="AB823" s="69"/>
      <c r="AC823" s="69"/>
      <c r="AD823" s="7"/>
      <c r="AE823" s="7"/>
      <c r="AF823" s="7"/>
      <c r="AG823" s="7"/>
      <c r="AH823" s="7"/>
      <c r="AI823" s="7"/>
      <c r="AJ823" s="7"/>
      <c r="AK823" s="7"/>
      <c r="AL823" s="7"/>
      <c r="AM823" s="7"/>
      <c r="AN823" s="7"/>
      <c r="AO823" s="7"/>
      <c r="AP823" s="8"/>
      <c r="AQ823" s="8"/>
      <c r="AR823" s="69" t="s">
        <v>88</v>
      </c>
      <c r="AS823" s="69" t="s">
        <v>31</v>
      </c>
      <c r="AT823" s="8" t="s">
        <v>30</v>
      </c>
      <c r="AU823" s="8" t="s">
        <v>11</v>
      </c>
      <c r="AV823" s="486" t="s">
        <v>27</v>
      </c>
      <c r="AW823" s="8"/>
      <c r="AX823" s="8"/>
      <c r="AY823" s="8"/>
      <c r="AZ823" s="8"/>
      <c r="BA823" s="8"/>
      <c r="BB823" s="8"/>
      <c r="BC823" s="8"/>
      <c r="BD823" s="8"/>
      <c r="BE823" s="8"/>
      <c r="BF823" s="8"/>
      <c r="BG823" s="8"/>
      <c r="BH823" s="8"/>
      <c r="BI823" s="8"/>
      <c r="BJ823" s="8"/>
      <c r="BK823" s="8"/>
      <c r="BL823" s="8"/>
      <c r="BM823" s="8"/>
      <c r="BN823" s="8"/>
      <c r="BO823" s="8"/>
      <c r="BP823" s="8"/>
      <c r="BQ823" s="7"/>
      <c r="BR823" s="7"/>
      <c r="BS823" s="7"/>
      <c r="BT823" s="7"/>
      <c r="BU823" s="7"/>
      <c r="BV823" s="7"/>
      <c r="BW823" s="7"/>
      <c r="BX823" s="7"/>
      <c r="BY823" s="7"/>
      <c r="BZ823" s="7"/>
      <c r="CA823" s="7"/>
      <c r="CB823" s="7"/>
    </row>
    <row r="824" spans="11:80" ht="52.2" customHeight="1" x14ac:dyDescent="0.2">
      <c r="K824" s="60"/>
      <c r="L824" s="61"/>
      <c r="M824" s="23"/>
      <c r="N824" s="23"/>
      <c r="O824" s="23"/>
      <c r="P824" s="23"/>
      <c r="Q824" s="23"/>
      <c r="R824" s="24"/>
      <c r="S824" s="14"/>
      <c r="T824" s="10"/>
      <c r="U824" s="10"/>
      <c r="V824" s="589"/>
      <c r="W824" s="589"/>
      <c r="X824" s="589"/>
      <c r="Y824" s="589"/>
      <c r="Z824" s="589"/>
      <c r="AA824" s="589"/>
      <c r="AB824" s="65"/>
      <c r="AC824" s="65"/>
      <c r="AD824" s="10"/>
      <c r="AE824" s="10"/>
      <c r="AF824" s="10"/>
      <c r="AG824" s="10"/>
      <c r="AH824" s="10"/>
      <c r="AI824" s="10"/>
      <c r="AJ824" s="10"/>
      <c r="AK824" s="10"/>
      <c r="AL824" s="10"/>
      <c r="AM824" s="10"/>
      <c r="AN824" s="10"/>
      <c r="AO824" s="7"/>
      <c r="AP824" s="7"/>
      <c r="AQ824" s="7"/>
      <c r="AR824" s="65" t="s">
        <v>88</v>
      </c>
      <c r="AS824" s="65" t="s">
        <v>31</v>
      </c>
      <c r="AT824" s="7" t="s">
        <v>31</v>
      </c>
      <c r="AU824" s="7" t="s">
        <v>11</v>
      </c>
      <c r="AV824" s="485" t="s">
        <v>27</v>
      </c>
      <c r="AW824" s="7"/>
      <c r="AX824" s="7"/>
      <c r="AY824" s="7"/>
      <c r="AZ824" s="7"/>
      <c r="BA824" s="7"/>
      <c r="BB824" s="7"/>
      <c r="BC824" s="7"/>
      <c r="BD824" s="7"/>
      <c r="BE824" s="7"/>
      <c r="BF824" s="7"/>
      <c r="BG824" s="7"/>
      <c r="BH824" s="7"/>
      <c r="BI824" s="7"/>
      <c r="BJ824" s="7"/>
      <c r="BK824" s="7"/>
      <c r="BL824" s="7"/>
      <c r="BM824" s="7"/>
      <c r="BN824" s="7"/>
      <c r="BO824" s="7"/>
      <c r="BP824" s="7"/>
      <c r="BQ824" s="7"/>
      <c r="BR824" s="7"/>
      <c r="BS824" s="10"/>
      <c r="BT824" s="10"/>
      <c r="BU824" s="10"/>
      <c r="BV824" s="10"/>
      <c r="BW824" s="10"/>
      <c r="BX824" s="10"/>
      <c r="BY824" s="10"/>
      <c r="BZ824" s="10"/>
      <c r="CA824" s="10"/>
      <c r="CB824" s="10"/>
    </row>
    <row r="825" spans="11:80" ht="52.2" customHeight="1" x14ac:dyDescent="0.2">
      <c r="K825" s="62"/>
      <c r="L825" s="63"/>
      <c r="M825" s="63"/>
      <c r="N825" s="63"/>
      <c r="O825" s="63"/>
      <c r="P825" s="63"/>
      <c r="Q825" s="63"/>
      <c r="R825" s="64"/>
      <c r="S825" s="7"/>
      <c r="T825" s="14"/>
      <c r="U825" s="14"/>
      <c r="V825" s="558"/>
      <c r="W825" s="558"/>
      <c r="X825" s="558"/>
      <c r="Y825" s="558"/>
      <c r="Z825" s="558"/>
      <c r="AA825" s="558"/>
      <c r="AB825" s="65"/>
      <c r="AC825" s="65"/>
      <c r="AD825" s="1"/>
      <c r="AE825" s="1"/>
      <c r="AF825" s="1"/>
      <c r="AG825" s="1"/>
      <c r="AH825" s="1"/>
      <c r="AI825" s="1"/>
      <c r="AJ825" s="1"/>
      <c r="AK825" s="1"/>
      <c r="AL825" s="1"/>
      <c r="AM825" s="1"/>
      <c r="AN825" s="1"/>
      <c r="AO825" s="10"/>
      <c r="AP825" s="7"/>
      <c r="AQ825" s="7"/>
      <c r="AR825" s="65" t="s">
        <v>88</v>
      </c>
      <c r="AS825" s="65" t="s">
        <v>31</v>
      </c>
      <c r="AT825" s="7" t="s">
        <v>31</v>
      </c>
      <c r="AU825" s="7" t="s">
        <v>11</v>
      </c>
      <c r="AV825" s="485" t="s">
        <v>27</v>
      </c>
      <c r="AW825" s="7"/>
      <c r="AX825" s="7"/>
      <c r="AY825" s="7"/>
      <c r="AZ825" s="7"/>
      <c r="BA825" s="7"/>
      <c r="BB825" s="7"/>
      <c r="BC825" s="7"/>
      <c r="BD825" s="7"/>
      <c r="BE825" s="7"/>
      <c r="BF825" s="7"/>
      <c r="BG825" s="7"/>
      <c r="BH825" s="7"/>
      <c r="BI825" s="7"/>
      <c r="BJ825" s="7"/>
      <c r="BK825" s="7"/>
      <c r="BL825" s="7"/>
      <c r="BM825" s="7"/>
      <c r="BN825" s="7"/>
      <c r="BO825" s="7"/>
      <c r="BP825" s="7"/>
      <c r="BQ825" s="10"/>
      <c r="BR825" s="10"/>
      <c r="BS825" s="1"/>
      <c r="BT825" s="1"/>
      <c r="BU825" s="1"/>
      <c r="BV825" s="1"/>
      <c r="BW825" s="1"/>
      <c r="BX825" s="1"/>
      <c r="BY825" s="1"/>
      <c r="BZ825" s="1"/>
      <c r="CA825" s="1"/>
      <c r="CB825" s="1"/>
    </row>
    <row r="826" spans="11:80" ht="52.2" customHeight="1" x14ac:dyDescent="0.2">
      <c r="K826" s="54" t="s">
        <v>5</v>
      </c>
      <c r="L826" s="55" t="s">
        <v>15</v>
      </c>
      <c r="M826" s="23"/>
      <c r="N826" s="56">
        <f>M826*G71</f>
        <v>0</v>
      </c>
      <c r="O826" s="56">
        <v>0</v>
      </c>
      <c r="P826" s="56">
        <f>O826*G71</f>
        <v>0</v>
      </c>
      <c r="Q826" s="56">
        <v>0</v>
      </c>
      <c r="R826" s="57">
        <f>Q826*G71</f>
        <v>0</v>
      </c>
      <c r="S826" s="14"/>
      <c r="T826" s="14"/>
      <c r="U826" s="14"/>
      <c r="V826" s="558"/>
      <c r="W826" s="558"/>
      <c r="X826" s="558"/>
      <c r="Y826" s="558"/>
      <c r="Z826" s="558"/>
      <c r="AA826" s="558"/>
      <c r="AB826" s="77"/>
      <c r="AC826" s="77"/>
      <c r="AD826" s="1"/>
      <c r="AE826" s="1"/>
      <c r="AF826" s="1"/>
      <c r="AG826" s="1"/>
      <c r="AH826" s="1"/>
      <c r="AI826" s="1"/>
      <c r="AJ826" s="1"/>
      <c r="AK826" s="1"/>
      <c r="AL826" s="1"/>
      <c r="AM826" s="1"/>
      <c r="AN826" s="1"/>
      <c r="AO826" s="8"/>
      <c r="AP826" s="10"/>
      <c r="AQ826" s="10"/>
      <c r="AR826" s="77" t="s">
        <v>88</v>
      </c>
      <c r="AS826" s="77" t="s">
        <v>31</v>
      </c>
      <c r="AT826" s="10" t="s">
        <v>84</v>
      </c>
      <c r="AU826" s="10" t="s">
        <v>11</v>
      </c>
      <c r="AV826" s="488" t="s">
        <v>30</v>
      </c>
      <c r="AW826" s="10"/>
      <c r="AX826" s="10"/>
      <c r="AY826" s="10"/>
      <c r="AZ826" s="10"/>
      <c r="BA826" s="10"/>
      <c r="BB826" s="10"/>
      <c r="BC826" s="10"/>
      <c r="BD826" s="10"/>
      <c r="BE826" s="10"/>
      <c r="BF826" s="10"/>
      <c r="BG826" s="10"/>
      <c r="BH826" s="10"/>
      <c r="BI826" s="10"/>
      <c r="BJ826" s="10"/>
      <c r="BK826" s="10"/>
      <c r="BL826" s="10"/>
      <c r="BM826" s="10"/>
      <c r="BN826" s="10"/>
      <c r="BO826" s="10"/>
      <c r="BP826" s="10"/>
      <c r="BQ826" s="8"/>
      <c r="BR826" s="8"/>
      <c r="BS826" s="1"/>
      <c r="BT826" s="1"/>
      <c r="BU826" s="1"/>
      <c r="BV826" s="1"/>
      <c r="BW826" s="1"/>
      <c r="BX826" s="1"/>
      <c r="BY826" s="1"/>
      <c r="BZ826" s="1"/>
      <c r="CA826" s="1"/>
      <c r="CB826" s="1"/>
    </row>
    <row r="827" spans="11:80" ht="52.2" customHeight="1" x14ac:dyDescent="0.2">
      <c r="K827" s="60"/>
      <c r="L827" s="61"/>
      <c r="M827" s="23"/>
      <c r="N827" s="23"/>
      <c r="O827" s="23"/>
      <c r="P827" s="23"/>
      <c r="Q827" s="23"/>
      <c r="R827" s="24"/>
      <c r="S827" s="14"/>
      <c r="T827" s="7"/>
      <c r="U827" s="7"/>
      <c r="V827" s="586"/>
      <c r="W827" s="586"/>
      <c r="X827" s="586"/>
      <c r="Y827" s="586"/>
      <c r="Z827" s="586"/>
      <c r="AA827" s="586"/>
      <c r="AB827" s="69"/>
      <c r="AC827" s="69"/>
      <c r="AD827" s="7"/>
      <c r="AE827" s="7"/>
      <c r="AF827" s="7"/>
      <c r="AG827" s="7"/>
      <c r="AH827" s="7"/>
      <c r="AI827" s="7"/>
      <c r="AJ827" s="7"/>
      <c r="AK827" s="7"/>
      <c r="AL827" s="7"/>
      <c r="AM827" s="7"/>
      <c r="AN827" s="7"/>
      <c r="AO827" s="1"/>
      <c r="AP827" s="8"/>
      <c r="AQ827" s="8"/>
      <c r="AR827" s="69" t="s">
        <v>88</v>
      </c>
      <c r="AS827" s="69" t="s">
        <v>31</v>
      </c>
      <c r="AT827" s="8" t="s">
        <v>30</v>
      </c>
      <c r="AU827" s="8" t="s">
        <v>11</v>
      </c>
      <c r="AV827" s="486" t="s">
        <v>27</v>
      </c>
      <c r="AW827" s="8"/>
      <c r="AX827" s="8"/>
      <c r="AY827" s="8"/>
      <c r="AZ827" s="8"/>
      <c r="BA827" s="8"/>
      <c r="BB827" s="8"/>
      <c r="BC827" s="8"/>
      <c r="BD827" s="8"/>
      <c r="BE827" s="8"/>
      <c r="BF827" s="8"/>
      <c r="BG827" s="8"/>
      <c r="BH827" s="8"/>
      <c r="BI827" s="8"/>
      <c r="BJ827" s="8"/>
      <c r="BK827" s="8"/>
      <c r="BL827" s="8"/>
      <c r="BM827" s="8"/>
      <c r="BN827" s="8"/>
      <c r="BO827" s="8"/>
      <c r="BP827" s="8"/>
      <c r="BQ827" s="1"/>
      <c r="BR827" s="1"/>
      <c r="BS827" s="7"/>
      <c r="BT827" s="7"/>
      <c r="BU827" s="7"/>
      <c r="BV827" s="7"/>
      <c r="BW827" s="7"/>
      <c r="BX827" s="7"/>
      <c r="BY827" s="7"/>
      <c r="BZ827" s="7"/>
      <c r="CA827" s="7"/>
      <c r="CB827" s="7"/>
    </row>
    <row r="828" spans="11:80" ht="52.2" customHeight="1" x14ac:dyDescent="0.2">
      <c r="K828" s="66"/>
      <c r="L828" s="67"/>
      <c r="M828" s="67"/>
      <c r="N828" s="67"/>
      <c r="O828" s="67"/>
      <c r="P828" s="67"/>
      <c r="Q828" s="67"/>
      <c r="R828" s="68"/>
      <c r="S828" s="8"/>
      <c r="T828" s="14"/>
      <c r="U828" s="14"/>
      <c r="V828" s="558"/>
      <c r="W828" s="558"/>
      <c r="X828" s="558"/>
      <c r="Y828" s="558"/>
      <c r="Z828" s="558"/>
      <c r="AA828" s="558"/>
      <c r="AB828" s="58"/>
      <c r="AC828" s="58"/>
      <c r="AD828" s="1"/>
      <c r="AE828" s="1"/>
      <c r="AF828" s="1"/>
      <c r="AG828" s="1"/>
      <c r="AH828" s="1"/>
      <c r="AI828" s="1"/>
      <c r="AJ828" s="1"/>
      <c r="AK828" s="1"/>
      <c r="AL828" s="1"/>
      <c r="AM828" s="1"/>
      <c r="AN828" s="1"/>
      <c r="AO828" s="8"/>
      <c r="AP828" s="58" t="s">
        <v>84</v>
      </c>
      <c r="AQ828" s="1"/>
      <c r="AR828" s="58" t="s">
        <v>80</v>
      </c>
      <c r="AS828" s="58" t="s">
        <v>31</v>
      </c>
      <c r="AT828" s="1"/>
      <c r="AU828" s="1"/>
      <c r="AV828" s="473"/>
      <c r="AW828" s="1"/>
      <c r="AX828" s="1"/>
      <c r="AY828" s="1"/>
      <c r="AZ828" s="1"/>
      <c r="BA828" s="1"/>
      <c r="BB828" s="59">
        <f>IF(L894="základní",I143,0)</f>
        <v>19647.34</v>
      </c>
      <c r="BC828" s="59">
        <f>IF(L894="snížená",I143,0)</f>
        <v>0</v>
      </c>
      <c r="BD828" s="59">
        <f>IF(L894="zákl. přenesená",I143,0)</f>
        <v>0</v>
      </c>
      <c r="BE828" s="59">
        <f>IF(L894="sníž. přenesená",I143,0)</f>
        <v>0</v>
      </c>
      <c r="BF828" s="59">
        <f>IF(L894="nulová",I143,0)</f>
        <v>0</v>
      </c>
      <c r="BG828" s="12" t="s">
        <v>30</v>
      </c>
      <c r="BH828" s="59">
        <f>ROUND(H143*G143,2)</f>
        <v>19647.34</v>
      </c>
      <c r="BI828" s="12" t="s">
        <v>84</v>
      </c>
      <c r="BJ828" s="58" t="s">
        <v>290</v>
      </c>
      <c r="BK828" s="1"/>
      <c r="BL828" s="1"/>
      <c r="BM828" s="1"/>
      <c r="BN828" s="1"/>
      <c r="BO828" s="1"/>
      <c r="BP828" s="1"/>
      <c r="BQ828" s="8"/>
      <c r="BR828" s="8"/>
      <c r="BS828" s="1"/>
      <c r="BT828" s="1"/>
      <c r="BU828" s="1"/>
      <c r="BV828" s="1"/>
      <c r="BW828" s="1"/>
      <c r="BX828" s="1"/>
      <c r="BY828" s="1"/>
      <c r="BZ828" s="1"/>
      <c r="CA828" s="1"/>
      <c r="CB828" s="1"/>
    </row>
    <row r="829" spans="11:80" ht="52.2" customHeight="1" x14ac:dyDescent="0.2">
      <c r="K829" s="62"/>
      <c r="L829" s="63"/>
      <c r="M829" s="63"/>
      <c r="N829" s="63"/>
      <c r="O829" s="63"/>
      <c r="P829" s="63"/>
      <c r="Q829" s="63"/>
      <c r="R829" s="64"/>
      <c r="S829" s="7"/>
      <c r="T829" s="7"/>
      <c r="U829" s="7"/>
      <c r="V829" s="586"/>
      <c r="W829" s="586"/>
      <c r="X829" s="586"/>
      <c r="Y829" s="586"/>
      <c r="Z829" s="586"/>
      <c r="AA829" s="586"/>
      <c r="AB829" s="69"/>
      <c r="AC829" s="69"/>
      <c r="AD829" s="7"/>
      <c r="AE829" s="7"/>
      <c r="AF829" s="7"/>
      <c r="AG829" s="7"/>
      <c r="AH829" s="7"/>
      <c r="AI829" s="7"/>
      <c r="AJ829" s="7"/>
      <c r="AK829" s="7"/>
      <c r="AL829" s="7"/>
      <c r="AM829" s="7"/>
      <c r="AN829" s="7"/>
      <c r="AO829" s="7"/>
      <c r="AP829" s="8"/>
      <c r="AQ829" s="8"/>
      <c r="AR829" s="69" t="s">
        <v>88</v>
      </c>
      <c r="AS829" s="69" t="s">
        <v>31</v>
      </c>
      <c r="AT829" s="8" t="s">
        <v>30</v>
      </c>
      <c r="AU829" s="8" t="s">
        <v>11</v>
      </c>
      <c r="AV829" s="486" t="s">
        <v>27</v>
      </c>
      <c r="AW829" s="8"/>
      <c r="AX829" s="8"/>
      <c r="AY829" s="8"/>
      <c r="AZ829" s="8"/>
      <c r="BA829" s="8"/>
      <c r="BB829" s="8"/>
      <c r="BC829" s="8"/>
      <c r="BD829" s="8"/>
      <c r="BE829" s="8"/>
      <c r="BF829" s="8"/>
      <c r="BG829" s="8"/>
      <c r="BH829" s="8"/>
      <c r="BI829" s="8"/>
      <c r="BJ829" s="8"/>
      <c r="BK829" s="8"/>
      <c r="BL829" s="8"/>
      <c r="BM829" s="8"/>
      <c r="BN829" s="8"/>
      <c r="BO829" s="8"/>
      <c r="BP829" s="8"/>
      <c r="BQ829" s="7"/>
      <c r="BR829" s="7"/>
      <c r="BS829" s="7"/>
      <c r="BT829" s="7"/>
      <c r="BU829" s="7"/>
      <c r="BV829" s="7"/>
      <c r="BW829" s="7"/>
      <c r="BX829" s="7"/>
      <c r="BY829" s="7"/>
      <c r="BZ829" s="7"/>
      <c r="CA829" s="7"/>
      <c r="CB829" s="7"/>
    </row>
    <row r="830" spans="11:80" ht="52.2" customHeight="1" x14ac:dyDescent="0.2">
      <c r="K830" s="54" t="s">
        <v>5</v>
      </c>
      <c r="L830" s="55" t="s">
        <v>15</v>
      </c>
      <c r="M830" s="23"/>
      <c r="N830" s="56">
        <f>M830*G75</f>
        <v>0</v>
      </c>
      <c r="O830" s="56">
        <v>0</v>
      </c>
      <c r="P830" s="56">
        <f>O830*G75</f>
        <v>0</v>
      </c>
      <c r="Q830" s="56">
        <v>0</v>
      </c>
      <c r="R830" s="57">
        <f>Q830*G75</f>
        <v>0</v>
      </c>
      <c r="S830" s="14"/>
      <c r="T830" s="6"/>
      <c r="U830" s="6"/>
      <c r="V830" s="560"/>
      <c r="W830" s="560"/>
      <c r="X830" s="560"/>
      <c r="Y830" s="560"/>
      <c r="Z830" s="560"/>
      <c r="AA830" s="560"/>
      <c r="AB830" s="65"/>
      <c r="AC830" s="65"/>
      <c r="AD830" s="6"/>
      <c r="AE830" s="6"/>
      <c r="AF830" s="6"/>
      <c r="AG830" s="6"/>
      <c r="AH830" s="6"/>
      <c r="AI830" s="6"/>
      <c r="AJ830" s="6"/>
      <c r="AK830" s="6"/>
      <c r="AL830" s="6"/>
      <c r="AM830" s="6"/>
      <c r="AN830" s="6"/>
      <c r="AO830" s="7"/>
      <c r="AP830" s="7"/>
      <c r="AQ830" s="7"/>
      <c r="AR830" s="65" t="s">
        <v>88</v>
      </c>
      <c r="AS830" s="65" t="s">
        <v>31</v>
      </c>
      <c r="AT830" s="7" t="s">
        <v>31</v>
      </c>
      <c r="AU830" s="7" t="s">
        <v>11</v>
      </c>
      <c r="AV830" s="485" t="s">
        <v>27</v>
      </c>
      <c r="AW830" s="7"/>
      <c r="AX830" s="7"/>
      <c r="AY830" s="7"/>
      <c r="AZ830" s="7"/>
      <c r="BA830" s="7"/>
      <c r="BB830" s="7"/>
      <c r="BC830" s="7"/>
      <c r="BD830" s="7"/>
      <c r="BE830" s="7"/>
      <c r="BF830" s="7"/>
      <c r="BG830" s="7"/>
      <c r="BH830" s="7"/>
      <c r="BI830" s="7"/>
      <c r="BJ830" s="7"/>
      <c r="BK830" s="7"/>
      <c r="BL830" s="7"/>
      <c r="BM830" s="7"/>
      <c r="BN830" s="7"/>
      <c r="BO830" s="7"/>
      <c r="BP830" s="7"/>
      <c r="BQ830" s="7"/>
      <c r="BR830" s="7"/>
      <c r="BS830" s="6"/>
      <c r="BT830" s="6"/>
      <c r="BU830" s="6"/>
      <c r="BV830" s="6"/>
      <c r="BW830" s="6"/>
      <c r="BX830" s="6"/>
      <c r="BY830" s="6"/>
      <c r="BZ830" s="6"/>
      <c r="CA830" s="6"/>
      <c r="CB830" s="6"/>
    </row>
    <row r="831" spans="11:80" ht="52.2" customHeight="1" x14ac:dyDescent="0.2">
      <c r="K831" s="60"/>
      <c r="L831" s="61"/>
      <c r="M831" s="23"/>
      <c r="N831" s="23"/>
      <c r="O831" s="23"/>
      <c r="P831" s="23"/>
      <c r="Q831" s="23"/>
      <c r="R831" s="24"/>
      <c r="S831" s="14"/>
      <c r="T831" s="14"/>
      <c r="U831" s="14"/>
      <c r="V831" s="558"/>
      <c r="W831" s="558"/>
      <c r="X831" s="558"/>
      <c r="Y831" s="558"/>
      <c r="Z831" s="558"/>
      <c r="AA831" s="558"/>
      <c r="AB831" s="65"/>
      <c r="AC831" s="65"/>
      <c r="AD831" s="1"/>
      <c r="AE831" s="1"/>
      <c r="AF831" s="1"/>
      <c r="AG831" s="1"/>
      <c r="AH831" s="1"/>
      <c r="AI831" s="1"/>
      <c r="AJ831" s="1"/>
      <c r="AK831" s="1"/>
      <c r="AL831" s="1"/>
      <c r="AM831" s="1"/>
      <c r="AN831" s="1"/>
      <c r="AO831" s="10"/>
      <c r="AP831" s="7"/>
      <c r="AQ831" s="7"/>
      <c r="AR831" s="65" t="s">
        <v>88</v>
      </c>
      <c r="AS831" s="65" t="s">
        <v>31</v>
      </c>
      <c r="AT831" s="7" t="s">
        <v>31</v>
      </c>
      <c r="AU831" s="7" t="s">
        <v>11</v>
      </c>
      <c r="AV831" s="485" t="s">
        <v>27</v>
      </c>
      <c r="AW831" s="7"/>
      <c r="AX831" s="7"/>
      <c r="AY831" s="7"/>
      <c r="AZ831" s="7"/>
      <c r="BA831" s="7"/>
      <c r="BB831" s="7"/>
      <c r="BC831" s="7"/>
      <c r="BD831" s="7"/>
      <c r="BE831" s="7"/>
      <c r="BF831" s="7"/>
      <c r="BG831" s="7"/>
      <c r="BH831" s="7"/>
      <c r="BI831" s="7"/>
      <c r="BJ831" s="7"/>
      <c r="BK831" s="7"/>
      <c r="BL831" s="7"/>
      <c r="BM831" s="7"/>
      <c r="BN831" s="7"/>
      <c r="BO831" s="7"/>
      <c r="BP831" s="7"/>
      <c r="BQ831" s="10"/>
      <c r="BR831" s="10"/>
      <c r="BS831" s="1"/>
      <c r="BT831" s="1"/>
      <c r="BU831" s="1"/>
      <c r="BV831" s="1"/>
      <c r="BW831" s="1"/>
      <c r="BX831" s="1"/>
      <c r="BY831" s="1"/>
      <c r="BZ831" s="1"/>
      <c r="CA831" s="1"/>
      <c r="CB831" s="1"/>
    </row>
    <row r="832" spans="11:80" ht="52.2" customHeight="1" x14ac:dyDescent="0.2">
      <c r="K832" s="62"/>
      <c r="L832" s="63"/>
      <c r="M832" s="63"/>
      <c r="N832" s="63"/>
      <c r="O832" s="63"/>
      <c r="P832" s="63"/>
      <c r="Q832" s="63"/>
      <c r="R832" s="64"/>
      <c r="S832" s="7"/>
      <c r="T832" s="14"/>
      <c r="U832" s="14"/>
      <c r="V832" s="558"/>
      <c r="W832" s="558"/>
      <c r="X832" s="558"/>
      <c r="Y832" s="558"/>
      <c r="Z832" s="558"/>
      <c r="AA832" s="558"/>
      <c r="AB832" s="77"/>
      <c r="AC832" s="77"/>
      <c r="AD832" s="1"/>
      <c r="AE832" s="1"/>
      <c r="AF832" s="1"/>
      <c r="AG832" s="1"/>
      <c r="AH832" s="1"/>
      <c r="AI832" s="1"/>
      <c r="AJ832" s="1"/>
      <c r="AK832" s="1"/>
      <c r="AL832" s="1"/>
      <c r="AM832" s="1"/>
      <c r="AN832" s="1"/>
      <c r="AO832" s="1"/>
      <c r="AP832" s="10"/>
      <c r="AQ832" s="10"/>
      <c r="AR832" s="77" t="s">
        <v>88</v>
      </c>
      <c r="AS832" s="77" t="s">
        <v>31</v>
      </c>
      <c r="AT832" s="10" t="s">
        <v>84</v>
      </c>
      <c r="AU832" s="10" t="s">
        <v>11</v>
      </c>
      <c r="AV832" s="488" t="s">
        <v>30</v>
      </c>
      <c r="AW832" s="10"/>
      <c r="AX832" s="10"/>
      <c r="AY832" s="10"/>
      <c r="AZ832" s="10"/>
      <c r="BA832" s="10"/>
      <c r="BB832" s="10"/>
      <c r="BC832" s="10"/>
      <c r="BD832" s="10"/>
      <c r="BE832" s="10"/>
      <c r="BF832" s="10"/>
      <c r="BG832" s="10"/>
      <c r="BH832" s="10"/>
      <c r="BI832" s="10"/>
      <c r="BJ832" s="10"/>
      <c r="BK832" s="10"/>
      <c r="BL832" s="10"/>
      <c r="BM832" s="10"/>
      <c r="BN832" s="10"/>
      <c r="BO832" s="10"/>
      <c r="BP832" s="10"/>
      <c r="BQ832" s="1"/>
      <c r="BR832" s="1"/>
      <c r="BS832" s="1"/>
      <c r="BT832" s="1"/>
      <c r="BU832" s="1"/>
      <c r="BV832" s="1"/>
      <c r="BW832" s="1"/>
      <c r="BX832" s="1"/>
      <c r="BY832" s="1"/>
      <c r="BZ832" s="1"/>
      <c r="CA832" s="1"/>
      <c r="CB832" s="1"/>
    </row>
    <row r="833" spans="11:80" ht="52.2" customHeight="1" x14ac:dyDescent="0.2">
      <c r="K833" s="54" t="s">
        <v>5</v>
      </c>
      <c r="L833" s="55" t="s">
        <v>15</v>
      </c>
      <c r="M833" s="23"/>
      <c r="N833" s="56">
        <f>M833*G78</f>
        <v>0</v>
      </c>
      <c r="O833" s="56">
        <v>0</v>
      </c>
      <c r="P833" s="56">
        <f>O833*G78</f>
        <v>0</v>
      </c>
      <c r="Q833" s="56">
        <v>0</v>
      </c>
      <c r="R833" s="57">
        <f>Q833*G78</f>
        <v>0</v>
      </c>
      <c r="S833" s="14"/>
      <c r="T833" s="8"/>
      <c r="U833" s="8"/>
      <c r="V833" s="587"/>
      <c r="W833" s="587"/>
      <c r="X833" s="587"/>
      <c r="Y833" s="587"/>
      <c r="Z833" s="587"/>
      <c r="AA833" s="587"/>
      <c r="AB833" s="58"/>
      <c r="AC833" s="58"/>
      <c r="AD833" s="8"/>
      <c r="AE833" s="8"/>
      <c r="AF833" s="8"/>
      <c r="AG833" s="8"/>
      <c r="AH833" s="8"/>
      <c r="AI833" s="8"/>
      <c r="AJ833" s="8"/>
      <c r="AK833" s="8"/>
      <c r="AL833" s="8"/>
      <c r="AM833" s="8"/>
      <c r="AN833" s="8"/>
      <c r="AO833" s="1"/>
      <c r="AP833" s="58" t="s">
        <v>84</v>
      </c>
      <c r="AQ833" s="1"/>
      <c r="AR833" s="58" t="s">
        <v>80</v>
      </c>
      <c r="AS833" s="58" t="s">
        <v>31</v>
      </c>
      <c r="AT833" s="1"/>
      <c r="AU833" s="1"/>
      <c r="AV833" s="473"/>
      <c r="AW833" s="1"/>
      <c r="AX833" s="1"/>
      <c r="AY833" s="1"/>
      <c r="AZ833" s="1"/>
      <c r="BA833" s="1"/>
      <c r="BB833" s="59">
        <f>IF(L899="základní",I148,0)</f>
        <v>1320.35</v>
      </c>
      <c r="BC833" s="59">
        <f>IF(L899="snížená",I148,0)</f>
        <v>0</v>
      </c>
      <c r="BD833" s="59">
        <f>IF(L899="zákl. přenesená",I148,0)</f>
        <v>0</v>
      </c>
      <c r="BE833" s="59">
        <f>IF(L899="sníž. přenesená",I148,0)</f>
        <v>0</v>
      </c>
      <c r="BF833" s="59">
        <f>IF(L899="nulová",I148,0)</f>
        <v>0</v>
      </c>
      <c r="BG833" s="12" t="s">
        <v>30</v>
      </c>
      <c r="BH833" s="59">
        <f>ROUND(H148*G148,2)</f>
        <v>1320.35</v>
      </c>
      <c r="BI833" s="12" t="s">
        <v>84</v>
      </c>
      <c r="BJ833" s="58" t="s">
        <v>296</v>
      </c>
      <c r="BK833" s="1"/>
      <c r="BL833" s="1"/>
      <c r="BM833" s="1"/>
      <c r="BN833" s="1"/>
      <c r="BO833" s="1"/>
      <c r="BP833" s="1"/>
      <c r="BQ833" s="1"/>
      <c r="BR833" s="1"/>
      <c r="BS833" s="8"/>
      <c r="BT833" s="8"/>
      <c r="BU833" s="8"/>
      <c r="BV833" s="8"/>
      <c r="BW833" s="8"/>
      <c r="BX833" s="8"/>
      <c r="BY833" s="8"/>
      <c r="BZ833" s="8"/>
      <c r="CA833" s="8"/>
      <c r="CB833" s="8"/>
    </row>
    <row r="834" spans="11:80" ht="52.2" customHeight="1" x14ac:dyDescent="0.2">
      <c r="K834" s="60"/>
      <c r="L834" s="61"/>
      <c r="M834" s="23"/>
      <c r="N834" s="23"/>
      <c r="O834" s="23"/>
      <c r="P834" s="23"/>
      <c r="Q834" s="23"/>
      <c r="R834" s="24"/>
      <c r="S834" s="14"/>
      <c r="T834" s="7"/>
      <c r="U834" s="7"/>
      <c r="V834" s="586"/>
      <c r="W834" s="586"/>
      <c r="X834" s="586"/>
      <c r="Y834" s="586"/>
      <c r="Z834" s="586"/>
      <c r="AA834" s="586"/>
      <c r="AB834" s="12"/>
      <c r="AC834" s="12"/>
      <c r="AD834" s="7"/>
      <c r="AE834" s="7"/>
      <c r="AF834" s="7"/>
      <c r="AG834" s="7"/>
      <c r="AH834" s="7"/>
      <c r="AI834" s="7"/>
      <c r="AJ834" s="7"/>
      <c r="AK834" s="7"/>
      <c r="AL834" s="7"/>
      <c r="AM834" s="7"/>
      <c r="AN834" s="7"/>
      <c r="AO834" s="8"/>
      <c r="AP834" s="1"/>
      <c r="AQ834" s="1"/>
      <c r="AR834" s="12" t="s">
        <v>86</v>
      </c>
      <c r="AS834" s="12" t="s">
        <v>31</v>
      </c>
      <c r="AT834" s="1"/>
      <c r="AU834" s="1"/>
      <c r="AV834" s="473"/>
      <c r="AW834" s="1"/>
      <c r="AX834" s="1"/>
      <c r="AY834" s="1"/>
      <c r="AZ834" s="1"/>
      <c r="BA834" s="1"/>
      <c r="BB834" s="1"/>
      <c r="BC834" s="1"/>
      <c r="BD834" s="1"/>
      <c r="BE834" s="1"/>
      <c r="BF834" s="1"/>
      <c r="BG834" s="1"/>
      <c r="BH834" s="1"/>
      <c r="BI834" s="1"/>
      <c r="BJ834" s="1"/>
      <c r="BK834" s="1"/>
      <c r="BL834" s="1"/>
      <c r="BM834" s="1"/>
      <c r="BN834" s="1"/>
      <c r="BO834" s="1"/>
      <c r="BP834" s="1"/>
      <c r="BQ834" s="8"/>
      <c r="BR834" s="8"/>
      <c r="BS834" s="7"/>
      <c r="BT834" s="7"/>
      <c r="BU834" s="7"/>
      <c r="BV834" s="7"/>
      <c r="BW834" s="7"/>
      <c r="BX834" s="7"/>
      <c r="BY834" s="7"/>
      <c r="BZ834" s="7"/>
      <c r="CA834" s="7"/>
      <c r="CB834" s="7"/>
    </row>
    <row r="835" spans="11:80" ht="52.2" customHeight="1" x14ac:dyDescent="0.2">
      <c r="K835" s="66"/>
      <c r="L835" s="67"/>
      <c r="M835" s="67"/>
      <c r="N835" s="67"/>
      <c r="O835" s="67"/>
      <c r="P835" s="67"/>
      <c r="Q835" s="67"/>
      <c r="R835" s="68"/>
      <c r="S835" s="8"/>
      <c r="T835" s="7"/>
      <c r="U835" s="7"/>
      <c r="V835" s="586"/>
      <c r="W835" s="586"/>
      <c r="X835" s="586"/>
      <c r="Y835" s="586"/>
      <c r="Z835" s="586"/>
      <c r="AA835" s="586"/>
      <c r="AB835" s="69"/>
      <c r="AC835" s="69"/>
      <c r="AD835" s="7"/>
      <c r="AE835" s="7"/>
      <c r="AF835" s="7"/>
      <c r="AG835" s="7"/>
      <c r="AH835" s="7"/>
      <c r="AI835" s="7"/>
      <c r="AJ835" s="7"/>
      <c r="AK835" s="7"/>
      <c r="AL835" s="7"/>
      <c r="AM835" s="7"/>
      <c r="AN835" s="7"/>
      <c r="AO835" s="7"/>
      <c r="AP835" s="8"/>
      <c r="AQ835" s="8"/>
      <c r="AR835" s="69" t="s">
        <v>88</v>
      </c>
      <c r="AS835" s="69" t="s">
        <v>31</v>
      </c>
      <c r="AT835" s="8" t="s">
        <v>30</v>
      </c>
      <c r="AU835" s="8" t="s">
        <v>11</v>
      </c>
      <c r="AV835" s="486" t="s">
        <v>27</v>
      </c>
      <c r="AW835" s="8"/>
      <c r="AX835" s="8"/>
      <c r="AY835" s="8"/>
      <c r="AZ835" s="8"/>
      <c r="BA835" s="8"/>
      <c r="BB835" s="8"/>
      <c r="BC835" s="8"/>
      <c r="BD835" s="8"/>
      <c r="BE835" s="8"/>
      <c r="BF835" s="8"/>
      <c r="BG835" s="8"/>
      <c r="BH835" s="8"/>
      <c r="BI835" s="8"/>
      <c r="BJ835" s="8"/>
      <c r="BK835" s="8"/>
      <c r="BL835" s="8"/>
      <c r="BM835" s="8"/>
      <c r="BN835" s="8"/>
      <c r="BO835" s="8"/>
      <c r="BP835" s="8"/>
      <c r="BQ835" s="7"/>
      <c r="BR835" s="7"/>
      <c r="BS835" s="7"/>
      <c r="BT835" s="7"/>
      <c r="BU835" s="7"/>
      <c r="BV835" s="7"/>
      <c r="BW835" s="7"/>
      <c r="BX835" s="7"/>
      <c r="BY835" s="7"/>
      <c r="BZ835" s="7"/>
      <c r="CA835" s="7"/>
      <c r="CB835" s="7"/>
    </row>
    <row r="836" spans="11:80" ht="52.2" customHeight="1" x14ac:dyDescent="0.2">
      <c r="K836" s="62"/>
      <c r="L836" s="63"/>
      <c r="M836" s="63"/>
      <c r="N836" s="63"/>
      <c r="O836" s="63"/>
      <c r="P836" s="63"/>
      <c r="Q836" s="63"/>
      <c r="R836" s="64"/>
      <c r="S836" s="7"/>
      <c r="T836" s="10"/>
      <c r="U836" s="10"/>
      <c r="V836" s="589"/>
      <c r="W836" s="589"/>
      <c r="X836" s="589"/>
      <c r="Y836" s="589"/>
      <c r="Z836" s="589"/>
      <c r="AA836" s="589"/>
      <c r="AB836" s="65"/>
      <c r="AC836" s="65"/>
      <c r="AD836" s="10"/>
      <c r="AE836" s="10"/>
      <c r="AF836" s="10"/>
      <c r="AG836" s="10"/>
      <c r="AH836" s="10"/>
      <c r="AI836" s="10"/>
      <c r="AJ836" s="10"/>
      <c r="AK836" s="10"/>
      <c r="AL836" s="10"/>
      <c r="AM836" s="10"/>
      <c r="AN836" s="10"/>
      <c r="AO836" s="1"/>
      <c r="AP836" s="7"/>
      <c r="AQ836" s="7"/>
      <c r="AR836" s="65" t="s">
        <v>88</v>
      </c>
      <c r="AS836" s="65" t="s">
        <v>31</v>
      </c>
      <c r="AT836" s="7" t="s">
        <v>31</v>
      </c>
      <c r="AU836" s="7" t="s">
        <v>11</v>
      </c>
      <c r="AV836" s="485" t="s">
        <v>30</v>
      </c>
      <c r="AW836" s="7"/>
      <c r="AX836" s="7"/>
      <c r="AY836" s="7"/>
      <c r="AZ836" s="7"/>
      <c r="BA836" s="7"/>
      <c r="BB836" s="7"/>
      <c r="BC836" s="7"/>
      <c r="BD836" s="7"/>
      <c r="BE836" s="7"/>
      <c r="BF836" s="7"/>
      <c r="BG836" s="7"/>
      <c r="BH836" s="7"/>
      <c r="BI836" s="7"/>
      <c r="BJ836" s="7"/>
      <c r="BK836" s="7"/>
      <c r="BL836" s="7"/>
      <c r="BM836" s="7"/>
      <c r="BN836" s="7"/>
      <c r="BO836" s="7"/>
      <c r="BP836" s="7"/>
      <c r="BQ836" s="1"/>
      <c r="BR836" s="1"/>
      <c r="BS836" s="10"/>
      <c r="BT836" s="10"/>
      <c r="BU836" s="10"/>
      <c r="BV836" s="10"/>
      <c r="BW836" s="10"/>
      <c r="BX836" s="10"/>
      <c r="BY836" s="10"/>
      <c r="BZ836" s="10"/>
      <c r="CA836" s="10"/>
      <c r="CB836" s="10"/>
    </row>
    <row r="837" spans="11:80" ht="52.2" customHeight="1" x14ac:dyDescent="0.2">
      <c r="K837" s="54" t="s">
        <v>5</v>
      </c>
      <c r="L837" s="55" t="s">
        <v>15</v>
      </c>
      <c r="M837" s="23"/>
      <c r="N837" s="56">
        <f>M837*G82</f>
        <v>0</v>
      </c>
      <c r="O837" s="56">
        <v>0</v>
      </c>
      <c r="P837" s="56">
        <f>O837*G82</f>
        <v>0</v>
      </c>
      <c r="Q837" s="56">
        <v>0</v>
      </c>
      <c r="R837" s="57">
        <f>Q837*G82</f>
        <v>0</v>
      </c>
      <c r="S837" s="14"/>
      <c r="T837" s="14"/>
      <c r="U837" s="14"/>
      <c r="V837" s="558"/>
      <c r="W837" s="558"/>
      <c r="X837" s="558"/>
      <c r="Y837" s="558"/>
      <c r="Z837" s="558"/>
      <c r="AA837" s="558"/>
      <c r="AB837" s="58"/>
      <c r="AC837" s="58"/>
      <c r="AD837" s="1"/>
      <c r="AE837" s="1"/>
      <c r="AF837" s="1"/>
      <c r="AG837" s="1"/>
      <c r="AH837" s="1"/>
      <c r="AI837" s="1"/>
      <c r="AJ837" s="1"/>
      <c r="AK837" s="1"/>
      <c r="AL837" s="1"/>
      <c r="AM837" s="1"/>
      <c r="AN837" s="1"/>
      <c r="AO837" s="1"/>
      <c r="AP837" s="58" t="s">
        <v>84</v>
      </c>
      <c r="AQ837" s="1"/>
      <c r="AR837" s="58" t="s">
        <v>80</v>
      </c>
      <c r="AS837" s="58" t="s">
        <v>31</v>
      </c>
      <c r="AT837" s="1"/>
      <c r="AU837" s="1"/>
      <c r="AV837" s="473"/>
      <c r="AW837" s="1"/>
      <c r="AX837" s="1"/>
      <c r="AY837" s="1"/>
      <c r="AZ837" s="1"/>
      <c r="BA837" s="1"/>
      <c r="BB837" s="59">
        <f>IF(L903="základní",I152,0)</f>
        <v>2988.48</v>
      </c>
      <c r="BC837" s="59">
        <f>IF(L903="snížená",I152,0)</f>
        <v>0</v>
      </c>
      <c r="BD837" s="59">
        <f>IF(L903="zákl. přenesená",I152,0)</f>
        <v>0</v>
      </c>
      <c r="BE837" s="59">
        <f>IF(L903="sníž. přenesená",I152,0)</f>
        <v>0</v>
      </c>
      <c r="BF837" s="59">
        <f>IF(L903="nulová",I152,0)</f>
        <v>0</v>
      </c>
      <c r="BG837" s="12" t="s">
        <v>30</v>
      </c>
      <c r="BH837" s="59">
        <f>ROUND(H152*G152,2)</f>
        <v>2988.48</v>
      </c>
      <c r="BI837" s="12" t="s">
        <v>84</v>
      </c>
      <c r="BJ837" s="58" t="s">
        <v>302</v>
      </c>
      <c r="BK837" s="1"/>
      <c r="BL837" s="1"/>
      <c r="BM837" s="1"/>
      <c r="BN837" s="1"/>
      <c r="BO837" s="1"/>
      <c r="BP837" s="1"/>
      <c r="BQ837" s="1"/>
      <c r="BR837" s="1"/>
      <c r="BS837" s="1"/>
      <c r="BT837" s="1"/>
      <c r="BU837" s="1"/>
      <c r="BV837" s="1"/>
      <c r="BW837" s="1"/>
      <c r="BX837" s="1"/>
      <c r="BY837" s="1"/>
      <c r="BZ837" s="1"/>
      <c r="CA837" s="1"/>
      <c r="CB837" s="1"/>
    </row>
    <row r="838" spans="11:80" ht="52.2" customHeight="1" x14ac:dyDescent="0.2">
      <c r="K838" s="60"/>
      <c r="L838" s="61"/>
      <c r="M838" s="23"/>
      <c r="N838" s="23"/>
      <c r="O838" s="23"/>
      <c r="P838" s="23"/>
      <c r="Q838" s="23"/>
      <c r="R838" s="24"/>
      <c r="S838" s="14"/>
      <c r="T838" s="14"/>
      <c r="U838" s="14"/>
      <c r="V838" s="558"/>
      <c r="W838" s="558"/>
      <c r="X838" s="558"/>
      <c r="Y838" s="558"/>
      <c r="Z838" s="558"/>
      <c r="AA838" s="558"/>
      <c r="AB838" s="12"/>
      <c r="AC838" s="12"/>
      <c r="AD838" s="1"/>
      <c r="AE838" s="1"/>
      <c r="AF838" s="1"/>
      <c r="AG838" s="1"/>
      <c r="AH838" s="1"/>
      <c r="AI838" s="1"/>
      <c r="AJ838" s="1"/>
      <c r="AK838" s="1"/>
      <c r="AL838" s="1"/>
      <c r="AM838" s="1"/>
      <c r="AN838" s="1"/>
      <c r="AO838" s="8"/>
      <c r="AP838" s="1"/>
      <c r="AQ838" s="1"/>
      <c r="AR838" s="12" t="s">
        <v>86</v>
      </c>
      <c r="AS838" s="12" t="s">
        <v>31</v>
      </c>
      <c r="AT838" s="1"/>
      <c r="AU838" s="1"/>
      <c r="AV838" s="473"/>
      <c r="AW838" s="1"/>
      <c r="AX838" s="1"/>
      <c r="AY838" s="1"/>
      <c r="AZ838" s="1"/>
      <c r="BA838" s="1"/>
      <c r="BB838" s="1"/>
      <c r="BC838" s="1"/>
      <c r="BD838" s="1"/>
      <c r="BE838" s="1"/>
      <c r="BF838" s="1"/>
      <c r="BG838" s="1"/>
      <c r="BH838" s="1"/>
      <c r="BI838" s="1"/>
      <c r="BJ838" s="1"/>
      <c r="BK838" s="1"/>
      <c r="BL838" s="1"/>
      <c r="BM838" s="1"/>
      <c r="BN838" s="1"/>
      <c r="BO838" s="1"/>
      <c r="BP838" s="1"/>
      <c r="BQ838" s="8"/>
      <c r="BR838" s="8"/>
      <c r="BS838" s="1"/>
      <c r="BT838" s="1"/>
      <c r="BU838" s="1"/>
      <c r="BV838" s="1"/>
      <c r="BW838" s="1"/>
      <c r="BX838" s="1"/>
      <c r="BY838" s="1"/>
      <c r="BZ838" s="1"/>
      <c r="CA838" s="1"/>
      <c r="CB838" s="1"/>
    </row>
    <row r="839" spans="11:80" ht="52.2" customHeight="1" x14ac:dyDescent="0.2">
      <c r="K839" s="62"/>
      <c r="L839" s="63"/>
      <c r="M839" s="63"/>
      <c r="N839" s="63"/>
      <c r="O839" s="63"/>
      <c r="P839" s="63"/>
      <c r="Q839" s="63"/>
      <c r="R839" s="64"/>
      <c r="S839" s="7"/>
      <c r="T839" s="7"/>
      <c r="U839" s="7"/>
      <c r="V839" s="586"/>
      <c r="W839" s="586"/>
      <c r="X839" s="586"/>
      <c r="Y839" s="586"/>
      <c r="Z839" s="586"/>
      <c r="AA839" s="586"/>
      <c r="AB839" s="69"/>
      <c r="AC839" s="69"/>
      <c r="AD839" s="7"/>
      <c r="AE839" s="7"/>
      <c r="AF839" s="7"/>
      <c r="AG839" s="7"/>
      <c r="AH839" s="7"/>
      <c r="AI839" s="7"/>
      <c r="AJ839" s="7"/>
      <c r="AK839" s="7"/>
      <c r="AL839" s="7"/>
      <c r="AM839" s="7"/>
      <c r="AN839" s="7"/>
      <c r="AO839" s="7"/>
      <c r="AP839" s="8"/>
      <c r="AQ839" s="8"/>
      <c r="AR839" s="69" t="s">
        <v>88</v>
      </c>
      <c r="AS839" s="69" t="s">
        <v>31</v>
      </c>
      <c r="AT839" s="8" t="s">
        <v>30</v>
      </c>
      <c r="AU839" s="8" t="s">
        <v>11</v>
      </c>
      <c r="AV839" s="486" t="s">
        <v>27</v>
      </c>
      <c r="AW839" s="8"/>
      <c r="AX839" s="8"/>
      <c r="AY839" s="8"/>
      <c r="AZ839" s="8"/>
      <c r="BA839" s="8"/>
      <c r="BB839" s="8"/>
      <c r="BC839" s="8"/>
      <c r="BD839" s="8"/>
      <c r="BE839" s="8"/>
      <c r="BF839" s="8"/>
      <c r="BG839" s="8"/>
      <c r="BH839" s="8"/>
      <c r="BI839" s="8"/>
      <c r="BJ839" s="8"/>
      <c r="BK839" s="8"/>
      <c r="BL839" s="8"/>
      <c r="BM839" s="8"/>
      <c r="BN839" s="8"/>
      <c r="BO839" s="8"/>
      <c r="BP839" s="8"/>
      <c r="BQ839" s="7"/>
      <c r="BR839" s="7"/>
      <c r="BS839" s="7"/>
      <c r="BT839" s="7"/>
      <c r="BU839" s="7"/>
      <c r="BV839" s="7"/>
      <c r="BW839" s="7"/>
      <c r="BX839" s="7"/>
      <c r="BY839" s="7"/>
      <c r="BZ839" s="7"/>
      <c r="CA839" s="7"/>
      <c r="CB839" s="7"/>
    </row>
    <row r="840" spans="11:80" ht="52.2" customHeight="1" x14ac:dyDescent="0.2">
      <c r="K840" s="54" t="s">
        <v>5</v>
      </c>
      <c r="L840" s="55" t="s">
        <v>15</v>
      </c>
      <c r="M840" s="23"/>
      <c r="N840" s="56">
        <f>M840*G85</f>
        <v>0</v>
      </c>
      <c r="O840" s="56">
        <v>0</v>
      </c>
      <c r="P840" s="56">
        <f>O840*G85</f>
        <v>0</v>
      </c>
      <c r="Q840" s="56">
        <v>0</v>
      </c>
      <c r="R840" s="57">
        <f>Q840*G85</f>
        <v>0</v>
      </c>
      <c r="S840" s="14"/>
      <c r="T840" s="14"/>
      <c r="U840" s="14"/>
      <c r="V840" s="558"/>
      <c r="W840" s="558"/>
      <c r="X840" s="558"/>
      <c r="Y840" s="558"/>
      <c r="Z840" s="558"/>
      <c r="AA840" s="558"/>
      <c r="AB840" s="65"/>
      <c r="AC840" s="65"/>
      <c r="AD840" s="1"/>
      <c r="AE840" s="1"/>
      <c r="AF840" s="1"/>
      <c r="AG840" s="1"/>
      <c r="AH840" s="1"/>
      <c r="AI840" s="1"/>
      <c r="AJ840" s="1"/>
      <c r="AK840" s="1"/>
      <c r="AL840" s="1"/>
      <c r="AM840" s="1"/>
      <c r="AN840" s="1"/>
      <c r="AO840" s="1"/>
      <c r="AP840" s="7"/>
      <c r="AQ840" s="7"/>
      <c r="AR840" s="65" t="s">
        <v>88</v>
      </c>
      <c r="AS840" s="65" t="s">
        <v>31</v>
      </c>
      <c r="AT840" s="7" t="s">
        <v>31</v>
      </c>
      <c r="AU840" s="7" t="s">
        <v>11</v>
      </c>
      <c r="AV840" s="485" t="s">
        <v>30</v>
      </c>
      <c r="AW840" s="7"/>
      <c r="AX840" s="7"/>
      <c r="AY840" s="7"/>
      <c r="AZ840" s="7"/>
      <c r="BA840" s="7"/>
      <c r="BB840" s="7"/>
      <c r="BC840" s="7"/>
      <c r="BD840" s="7"/>
      <c r="BE840" s="7"/>
      <c r="BF840" s="7"/>
      <c r="BG840" s="7"/>
      <c r="BH840" s="7"/>
      <c r="BI840" s="7"/>
      <c r="BJ840" s="7"/>
      <c r="BK840" s="7"/>
      <c r="BL840" s="7"/>
      <c r="BM840" s="7"/>
      <c r="BN840" s="7"/>
      <c r="BO840" s="7"/>
      <c r="BP840" s="7"/>
      <c r="BQ840" s="1"/>
      <c r="BR840" s="1"/>
      <c r="BS840" s="1"/>
      <c r="BT840" s="1"/>
      <c r="BU840" s="1"/>
      <c r="BV840" s="1"/>
      <c r="BW840" s="1"/>
      <c r="BX840" s="1"/>
      <c r="BY840" s="1"/>
      <c r="BZ840" s="1"/>
      <c r="CA840" s="1"/>
      <c r="CB840" s="1"/>
    </row>
    <row r="841" spans="11:80" ht="52.2" customHeight="1" x14ac:dyDescent="0.2">
      <c r="K841" s="60"/>
      <c r="L841" s="61"/>
      <c r="M841" s="23"/>
      <c r="N841" s="23"/>
      <c r="O841" s="23"/>
      <c r="P841" s="23"/>
      <c r="Q841" s="23"/>
      <c r="R841" s="24"/>
      <c r="S841" s="14"/>
      <c r="T841" s="8"/>
      <c r="U841" s="8"/>
      <c r="V841" s="587"/>
      <c r="W841" s="587"/>
      <c r="X841" s="587"/>
      <c r="Y841" s="587"/>
      <c r="Z841" s="587"/>
      <c r="AA841" s="587"/>
      <c r="AB841" s="58"/>
      <c r="AC841" s="58"/>
      <c r="AD841" s="8"/>
      <c r="AE841" s="8"/>
      <c r="AF841" s="8"/>
      <c r="AG841" s="8"/>
      <c r="AH841" s="8"/>
      <c r="AI841" s="8"/>
      <c r="AJ841" s="8"/>
      <c r="AK841" s="8"/>
      <c r="AL841" s="8"/>
      <c r="AM841" s="8"/>
      <c r="AN841" s="8"/>
      <c r="AO841" s="7"/>
      <c r="AP841" s="58" t="s">
        <v>84</v>
      </c>
      <c r="AQ841" s="1"/>
      <c r="AR841" s="58" t="s">
        <v>80</v>
      </c>
      <c r="AS841" s="58" t="s">
        <v>31</v>
      </c>
      <c r="AT841" s="1"/>
      <c r="AU841" s="1"/>
      <c r="AV841" s="473"/>
      <c r="AW841" s="1"/>
      <c r="AX841" s="1"/>
      <c r="AY841" s="1"/>
      <c r="AZ841" s="1"/>
      <c r="BA841" s="1"/>
      <c r="BB841" s="59">
        <f>IF(L907="základní",I156,0)</f>
        <v>277.39</v>
      </c>
      <c r="BC841" s="59">
        <f>IF(L907="snížená",I156,0)</f>
        <v>0</v>
      </c>
      <c r="BD841" s="59">
        <f>IF(L907="zákl. přenesená",I156,0)</f>
        <v>0</v>
      </c>
      <c r="BE841" s="59">
        <f>IF(L907="sníž. přenesená",I156,0)</f>
        <v>0</v>
      </c>
      <c r="BF841" s="59">
        <f>IF(L907="nulová",I156,0)</f>
        <v>0</v>
      </c>
      <c r="BG841" s="12" t="s">
        <v>30</v>
      </c>
      <c r="BH841" s="59">
        <f>ROUND(H156*G156,2)</f>
        <v>277.39</v>
      </c>
      <c r="BI841" s="12" t="s">
        <v>84</v>
      </c>
      <c r="BJ841" s="58" t="s">
        <v>308</v>
      </c>
      <c r="BK841" s="1"/>
      <c r="BL841" s="1"/>
      <c r="BM841" s="1"/>
      <c r="BN841" s="1"/>
      <c r="BO841" s="1"/>
      <c r="BP841" s="1"/>
      <c r="BQ841" s="7"/>
      <c r="BR841" s="7"/>
      <c r="BS841" s="8"/>
      <c r="BT841" s="8"/>
      <c r="BU841" s="8"/>
      <c r="BV841" s="8"/>
      <c r="BW841" s="8"/>
      <c r="BX841" s="8"/>
      <c r="BY841" s="8"/>
      <c r="BZ841" s="8"/>
      <c r="CA841" s="8"/>
      <c r="CB841" s="8"/>
    </row>
    <row r="842" spans="11:80" ht="52.2" customHeight="1" x14ac:dyDescent="0.2">
      <c r="K842" s="62"/>
      <c r="L842" s="63"/>
      <c r="M842" s="63"/>
      <c r="N842" s="63"/>
      <c r="O842" s="63"/>
      <c r="P842" s="63"/>
      <c r="Q842" s="63"/>
      <c r="R842" s="64"/>
      <c r="S842" s="7"/>
      <c r="T842" s="7"/>
      <c r="U842" s="7"/>
      <c r="V842" s="586"/>
      <c r="W842" s="586"/>
      <c r="X842" s="586"/>
      <c r="Y842" s="586"/>
      <c r="Z842" s="586"/>
      <c r="AA842" s="586"/>
      <c r="AB842" s="65"/>
      <c r="AC842" s="65"/>
      <c r="AD842" s="7"/>
      <c r="AE842" s="7"/>
      <c r="AF842" s="7"/>
      <c r="AG842" s="7"/>
      <c r="AH842" s="7"/>
      <c r="AI842" s="7"/>
      <c r="AJ842" s="7"/>
      <c r="AK842" s="7"/>
      <c r="AL842" s="7"/>
      <c r="AM842" s="7"/>
      <c r="AN842" s="7"/>
      <c r="AO842" s="1"/>
      <c r="AP842" s="7"/>
      <c r="AQ842" s="7"/>
      <c r="AR842" s="65" t="s">
        <v>88</v>
      </c>
      <c r="AS842" s="65" t="s">
        <v>31</v>
      </c>
      <c r="AT842" s="7" t="s">
        <v>31</v>
      </c>
      <c r="AU842" s="7" t="s">
        <v>11</v>
      </c>
      <c r="AV842" s="485" t="s">
        <v>30</v>
      </c>
      <c r="AW842" s="7"/>
      <c r="AX842" s="7"/>
      <c r="AY842" s="7"/>
      <c r="AZ842" s="7"/>
      <c r="BA842" s="7"/>
      <c r="BB842" s="7"/>
      <c r="BC842" s="7"/>
      <c r="BD842" s="7"/>
      <c r="BE842" s="7"/>
      <c r="BF842" s="7"/>
      <c r="BG842" s="7"/>
      <c r="BH842" s="7"/>
      <c r="BI842" s="7"/>
      <c r="BJ842" s="7"/>
      <c r="BK842" s="7"/>
      <c r="BL842" s="7"/>
      <c r="BM842" s="7"/>
      <c r="BN842" s="7"/>
      <c r="BO842" s="7"/>
      <c r="BP842" s="7"/>
      <c r="BQ842" s="1"/>
      <c r="BR842" s="1"/>
      <c r="BS842" s="7"/>
      <c r="BT842" s="7"/>
      <c r="BU842" s="7"/>
      <c r="BV842" s="7"/>
      <c r="BW842" s="7"/>
      <c r="BX842" s="7"/>
      <c r="BY842" s="7"/>
      <c r="BZ842" s="7"/>
      <c r="CA842" s="7"/>
      <c r="CB842" s="7"/>
    </row>
    <row r="843" spans="11:80" ht="52.2" customHeight="1" x14ac:dyDescent="0.2">
      <c r="K843" s="62"/>
      <c r="L843" s="63"/>
      <c r="M843" s="63"/>
      <c r="N843" s="63"/>
      <c r="O843" s="63"/>
      <c r="P843" s="63"/>
      <c r="Q843" s="63"/>
      <c r="R843" s="64"/>
      <c r="S843" s="7"/>
      <c r="T843" s="14"/>
      <c r="U843" s="14"/>
      <c r="V843" s="558"/>
      <c r="W843" s="558"/>
      <c r="X843" s="558"/>
      <c r="Y843" s="558"/>
      <c r="Z843" s="558"/>
      <c r="AA843" s="558"/>
      <c r="AB843" s="58"/>
      <c r="AC843" s="58"/>
      <c r="AD843" s="1"/>
      <c r="AE843" s="1"/>
      <c r="AF843" s="1"/>
      <c r="AG843" s="1"/>
      <c r="AH843" s="1"/>
      <c r="AI843" s="1"/>
      <c r="AJ843" s="1"/>
      <c r="AK843" s="1"/>
      <c r="AL843" s="1"/>
      <c r="AM843" s="1"/>
      <c r="AN843" s="1"/>
      <c r="AO843" s="7"/>
      <c r="AP843" s="58" t="s">
        <v>84</v>
      </c>
      <c r="AQ843" s="1"/>
      <c r="AR843" s="58" t="s">
        <v>80</v>
      </c>
      <c r="AS843" s="58" t="s">
        <v>31</v>
      </c>
      <c r="AT843" s="1"/>
      <c r="AU843" s="1"/>
      <c r="AV843" s="473"/>
      <c r="AW843" s="1"/>
      <c r="AX843" s="1"/>
      <c r="AY843" s="1"/>
      <c r="AZ843" s="1"/>
      <c r="BA843" s="1"/>
      <c r="BB843" s="59">
        <f>IF(L909="základní",I158,0)</f>
        <v>273</v>
      </c>
      <c r="BC843" s="59">
        <f>IF(L909="snížená",I158,0)</f>
        <v>0</v>
      </c>
      <c r="BD843" s="59">
        <f>IF(L909="zákl. přenesená",I158,0)</f>
        <v>0</v>
      </c>
      <c r="BE843" s="59">
        <f>IF(L909="sníž. přenesená",I158,0)</f>
        <v>0</v>
      </c>
      <c r="BF843" s="59">
        <f>IF(L909="nulová",I158,0)</f>
        <v>0</v>
      </c>
      <c r="BG843" s="12" t="s">
        <v>30</v>
      </c>
      <c r="BH843" s="59">
        <f>ROUND(H158*G158,2)</f>
        <v>273</v>
      </c>
      <c r="BI843" s="12" t="s">
        <v>84</v>
      </c>
      <c r="BJ843" s="58" t="s">
        <v>313</v>
      </c>
      <c r="BK843" s="1"/>
      <c r="BL843" s="1"/>
      <c r="BM843" s="1"/>
      <c r="BN843" s="1"/>
      <c r="BO843" s="1"/>
      <c r="BP843" s="1"/>
      <c r="BQ843" s="7"/>
      <c r="BR843" s="7"/>
      <c r="BS843" s="1"/>
      <c r="BT843" s="1"/>
      <c r="BU843" s="1"/>
      <c r="BV843" s="1"/>
      <c r="BW843" s="1"/>
      <c r="BX843" s="1"/>
      <c r="BY843" s="1"/>
      <c r="BZ843" s="1"/>
      <c r="CA843" s="1"/>
      <c r="CB843" s="1"/>
    </row>
    <row r="844" spans="11:80" ht="52.2" customHeight="1" x14ac:dyDescent="0.2">
      <c r="K844" s="62"/>
      <c r="L844" s="63"/>
      <c r="M844" s="63"/>
      <c r="N844" s="63"/>
      <c r="O844" s="63"/>
      <c r="P844" s="63"/>
      <c r="Q844" s="63"/>
      <c r="R844" s="64"/>
      <c r="S844" s="7"/>
      <c r="T844" s="8"/>
      <c r="U844" s="8"/>
      <c r="V844" s="587"/>
      <c r="W844" s="587"/>
      <c r="X844" s="587"/>
      <c r="Y844" s="587"/>
      <c r="Z844" s="587"/>
      <c r="AA844" s="587"/>
      <c r="AB844" s="65"/>
      <c r="AC844" s="65"/>
      <c r="AD844" s="8"/>
      <c r="AE844" s="8"/>
      <c r="AF844" s="8"/>
      <c r="AG844" s="8"/>
      <c r="AH844" s="8"/>
      <c r="AI844" s="8"/>
      <c r="AJ844" s="8"/>
      <c r="AK844" s="8"/>
      <c r="AL844" s="8"/>
      <c r="AM844" s="8"/>
      <c r="AN844" s="8"/>
      <c r="AO844" s="1"/>
      <c r="AP844" s="7"/>
      <c r="AQ844" s="7"/>
      <c r="AR844" s="65" t="s">
        <v>88</v>
      </c>
      <c r="AS844" s="65" t="s">
        <v>31</v>
      </c>
      <c r="AT844" s="7" t="s">
        <v>31</v>
      </c>
      <c r="AU844" s="7" t="s">
        <v>11</v>
      </c>
      <c r="AV844" s="485" t="s">
        <v>30</v>
      </c>
      <c r="AW844" s="7"/>
      <c r="AX844" s="7"/>
      <c r="AY844" s="7"/>
      <c r="AZ844" s="7"/>
      <c r="BA844" s="7"/>
      <c r="BB844" s="7"/>
      <c r="BC844" s="7"/>
      <c r="BD844" s="7"/>
      <c r="BE844" s="7"/>
      <c r="BF844" s="7"/>
      <c r="BG844" s="7"/>
      <c r="BH844" s="7"/>
      <c r="BI844" s="7"/>
      <c r="BJ844" s="7"/>
      <c r="BK844" s="7"/>
      <c r="BL844" s="7"/>
      <c r="BM844" s="7"/>
      <c r="BN844" s="7"/>
      <c r="BO844" s="7"/>
      <c r="BP844" s="7"/>
      <c r="BQ844" s="1"/>
      <c r="BR844" s="1"/>
      <c r="BS844" s="8"/>
      <c r="BT844" s="8"/>
      <c r="BU844" s="8"/>
      <c r="BV844" s="8"/>
      <c r="BW844" s="8"/>
      <c r="BX844" s="8"/>
      <c r="BY844" s="8"/>
      <c r="BZ844" s="8"/>
      <c r="CA844" s="8"/>
      <c r="CB844" s="8"/>
    </row>
    <row r="845" spans="11:80" ht="52.2" customHeight="1" x14ac:dyDescent="0.2">
      <c r="K845" s="62"/>
      <c r="L845" s="63"/>
      <c r="M845" s="63"/>
      <c r="N845" s="63"/>
      <c r="O845" s="63"/>
      <c r="P845" s="63"/>
      <c r="Q845" s="63"/>
      <c r="R845" s="64"/>
      <c r="S845" s="7"/>
      <c r="T845" s="7"/>
      <c r="U845" s="7"/>
      <c r="V845" s="586"/>
      <c r="W845" s="586"/>
      <c r="X845" s="586"/>
      <c r="Y845" s="586"/>
      <c r="Z845" s="586"/>
      <c r="AA845" s="586"/>
      <c r="AB845" s="58"/>
      <c r="AC845" s="58"/>
      <c r="AD845" s="7"/>
      <c r="AE845" s="7"/>
      <c r="AF845" s="7"/>
      <c r="AG845" s="7"/>
      <c r="AH845" s="7"/>
      <c r="AI845" s="7"/>
      <c r="AJ845" s="7"/>
      <c r="AK845" s="7"/>
      <c r="AL845" s="7"/>
      <c r="AM845" s="7"/>
      <c r="AN845" s="7"/>
      <c r="AO845" s="1"/>
      <c r="AP845" s="58" t="s">
        <v>84</v>
      </c>
      <c r="AQ845" s="1"/>
      <c r="AR845" s="58" t="s">
        <v>80</v>
      </c>
      <c r="AS845" s="58" t="s">
        <v>31</v>
      </c>
      <c r="AT845" s="1"/>
      <c r="AU845" s="1"/>
      <c r="AV845" s="473"/>
      <c r="AW845" s="1"/>
      <c r="AX845" s="1"/>
      <c r="AY845" s="1"/>
      <c r="AZ845" s="1"/>
      <c r="BA845" s="1"/>
      <c r="BB845" s="59">
        <f>IF(L911="základní",I160,0)</f>
        <v>71663.81</v>
      </c>
      <c r="BC845" s="59">
        <f>IF(L911="snížená",I160,0)</f>
        <v>0</v>
      </c>
      <c r="BD845" s="59">
        <f>IF(L911="zákl. přenesená",I160,0)</f>
        <v>0</v>
      </c>
      <c r="BE845" s="59">
        <f>IF(L911="sníž. přenesená",I160,0)</f>
        <v>0</v>
      </c>
      <c r="BF845" s="59">
        <f>IF(L911="nulová",I160,0)</f>
        <v>0</v>
      </c>
      <c r="BG845" s="12" t="s">
        <v>30</v>
      </c>
      <c r="BH845" s="59">
        <f>ROUND(H160*G160,2)</f>
        <v>71663.81</v>
      </c>
      <c r="BI845" s="12" t="s">
        <v>84</v>
      </c>
      <c r="BJ845" s="58" t="s">
        <v>318</v>
      </c>
      <c r="BK845" s="1"/>
      <c r="BL845" s="1"/>
      <c r="BM845" s="1"/>
      <c r="BN845" s="1"/>
      <c r="BO845" s="1"/>
      <c r="BP845" s="1"/>
      <c r="BQ845" s="1"/>
      <c r="BR845" s="1"/>
      <c r="BS845" s="7"/>
      <c r="BT845" s="7"/>
      <c r="BU845" s="7"/>
      <c r="BV845" s="7"/>
      <c r="BW845" s="7"/>
      <c r="BX845" s="7"/>
      <c r="BY845" s="7"/>
      <c r="BZ845" s="7"/>
      <c r="CA845" s="7"/>
      <c r="CB845" s="7"/>
    </row>
    <row r="846" spans="11:80" ht="52.2" customHeight="1" x14ac:dyDescent="0.2">
      <c r="K846" s="62"/>
      <c r="L846" s="63"/>
      <c r="M846" s="63"/>
      <c r="N846" s="63"/>
      <c r="O846" s="63"/>
      <c r="P846" s="63"/>
      <c r="Q846" s="63"/>
      <c r="R846" s="64"/>
      <c r="S846" s="7"/>
      <c r="T846" s="7"/>
      <c r="U846" s="7"/>
      <c r="V846" s="586"/>
      <c r="W846" s="586"/>
      <c r="X846" s="586"/>
      <c r="Y846" s="586"/>
      <c r="Z846" s="586"/>
      <c r="AA846" s="586"/>
      <c r="AB846" s="12"/>
      <c r="AC846" s="12"/>
      <c r="AD846" s="7"/>
      <c r="AE846" s="7"/>
      <c r="AF846" s="7"/>
      <c r="AG846" s="7"/>
      <c r="AH846" s="7"/>
      <c r="AI846" s="7"/>
      <c r="AJ846" s="7"/>
      <c r="AK846" s="7"/>
      <c r="AL846" s="7"/>
      <c r="AM846" s="7"/>
      <c r="AN846" s="7"/>
      <c r="AO846" s="8"/>
      <c r="AP846" s="1"/>
      <c r="AQ846" s="1"/>
      <c r="AR846" s="12" t="s">
        <v>86</v>
      </c>
      <c r="AS846" s="12" t="s">
        <v>31</v>
      </c>
      <c r="AT846" s="1"/>
      <c r="AU846" s="1"/>
      <c r="AV846" s="473"/>
      <c r="AW846" s="1"/>
      <c r="AX846" s="1"/>
      <c r="AY846" s="1"/>
      <c r="AZ846" s="1"/>
      <c r="BA846" s="1"/>
      <c r="BB846" s="1"/>
      <c r="BC846" s="1"/>
      <c r="BD846" s="1"/>
      <c r="BE846" s="1"/>
      <c r="BF846" s="1"/>
      <c r="BG846" s="1"/>
      <c r="BH846" s="1"/>
      <c r="BI846" s="1"/>
      <c r="BJ846" s="1"/>
      <c r="BK846" s="1"/>
      <c r="BL846" s="1"/>
      <c r="BM846" s="1"/>
      <c r="BN846" s="1"/>
      <c r="BO846" s="1"/>
      <c r="BP846" s="1"/>
      <c r="BQ846" s="8"/>
      <c r="BR846" s="8"/>
      <c r="BS846" s="7"/>
      <c r="BT846" s="7"/>
      <c r="BU846" s="7"/>
      <c r="BV846" s="7"/>
      <c r="BW846" s="7"/>
      <c r="BX846" s="7"/>
      <c r="BY846" s="7"/>
      <c r="BZ846" s="7"/>
      <c r="CA846" s="7"/>
      <c r="CB846" s="7"/>
    </row>
    <row r="847" spans="11:80" ht="52.2" customHeight="1" x14ac:dyDescent="0.2">
      <c r="K847" s="74"/>
      <c r="L847" s="75"/>
      <c r="M847" s="75"/>
      <c r="N847" s="75"/>
      <c r="O847" s="75"/>
      <c r="P847" s="75"/>
      <c r="Q847" s="75"/>
      <c r="R847" s="76"/>
      <c r="S847" s="10"/>
      <c r="T847" s="10"/>
      <c r="U847" s="10"/>
      <c r="V847" s="589"/>
      <c r="W847" s="589"/>
      <c r="X847" s="589"/>
      <c r="Y847" s="589"/>
      <c r="Z847" s="589"/>
      <c r="AA847" s="589"/>
      <c r="AB847" s="69"/>
      <c r="AC847" s="69"/>
      <c r="AD847" s="10"/>
      <c r="AE847" s="10"/>
      <c r="AF847" s="10"/>
      <c r="AG847" s="10"/>
      <c r="AH847" s="10"/>
      <c r="AI847" s="10"/>
      <c r="AJ847" s="10"/>
      <c r="AK847" s="10"/>
      <c r="AL847" s="10"/>
      <c r="AM847" s="10"/>
      <c r="AN847" s="10"/>
      <c r="AO847" s="7"/>
      <c r="AP847" s="8"/>
      <c r="AQ847" s="8"/>
      <c r="AR847" s="69" t="s">
        <v>88</v>
      </c>
      <c r="AS847" s="69" t="s">
        <v>31</v>
      </c>
      <c r="AT847" s="8" t="s">
        <v>30</v>
      </c>
      <c r="AU847" s="8" t="s">
        <v>11</v>
      </c>
      <c r="AV847" s="486" t="s">
        <v>27</v>
      </c>
      <c r="AW847" s="8"/>
      <c r="AX847" s="8"/>
      <c r="AY847" s="8"/>
      <c r="AZ847" s="8"/>
      <c r="BA847" s="8"/>
      <c r="BB847" s="8"/>
      <c r="BC847" s="8"/>
      <c r="BD847" s="8"/>
      <c r="BE847" s="8"/>
      <c r="BF847" s="8"/>
      <c r="BG847" s="8"/>
      <c r="BH847" s="8"/>
      <c r="BI847" s="8"/>
      <c r="BJ847" s="8"/>
      <c r="BK847" s="8"/>
      <c r="BL847" s="8"/>
      <c r="BM847" s="8"/>
      <c r="BN847" s="8"/>
      <c r="BO847" s="8"/>
      <c r="BP847" s="8"/>
      <c r="BQ847" s="7"/>
      <c r="BR847" s="7"/>
      <c r="BS847" s="10"/>
      <c r="BT847" s="10"/>
      <c r="BU847" s="10"/>
      <c r="BV847" s="10"/>
      <c r="BW847" s="10"/>
      <c r="BX847" s="10"/>
      <c r="BY847" s="10"/>
      <c r="BZ847" s="10"/>
      <c r="CA847" s="10"/>
      <c r="CB847" s="10"/>
    </row>
    <row r="848" spans="11:80" ht="52.2" customHeight="1" x14ac:dyDescent="0.2">
      <c r="K848" s="66"/>
      <c r="L848" s="67"/>
      <c r="M848" s="67"/>
      <c r="N848" s="67"/>
      <c r="O848" s="67"/>
      <c r="P848" s="67"/>
      <c r="Q848" s="67"/>
      <c r="R848" s="68"/>
      <c r="S848" s="8"/>
      <c r="T848" s="14"/>
      <c r="U848" s="14"/>
      <c r="V848" s="558"/>
      <c r="W848" s="558"/>
      <c r="X848" s="558"/>
      <c r="Y848" s="558"/>
      <c r="Z848" s="558"/>
      <c r="AA848" s="558"/>
      <c r="AB848" s="65"/>
      <c r="AC848" s="65"/>
      <c r="AD848" s="1"/>
      <c r="AE848" s="1"/>
      <c r="AF848" s="1"/>
      <c r="AG848" s="1"/>
      <c r="AH848" s="1"/>
      <c r="AI848" s="1"/>
      <c r="AJ848" s="1"/>
      <c r="AK848" s="1"/>
      <c r="AL848" s="1"/>
      <c r="AM848" s="1"/>
      <c r="AN848" s="1"/>
      <c r="AO848" s="7"/>
      <c r="AP848" s="7"/>
      <c r="AQ848" s="7"/>
      <c r="AR848" s="65" t="s">
        <v>88</v>
      </c>
      <c r="AS848" s="65" t="s">
        <v>31</v>
      </c>
      <c r="AT848" s="7" t="s">
        <v>31</v>
      </c>
      <c r="AU848" s="7" t="s">
        <v>11</v>
      </c>
      <c r="AV848" s="485" t="s">
        <v>27</v>
      </c>
      <c r="AW848" s="7"/>
      <c r="AX848" s="7"/>
      <c r="AY848" s="7"/>
      <c r="AZ848" s="7"/>
      <c r="BA848" s="7"/>
      <c r="BB848" s="7"/>
      <c r="BC848" s="7"/>
      <c r="BD848" s="7"/>
      <c r="BE848" s="7"/>
      <c r="BF848" s="7"/>
      <c r="BG848" s="7"/>
      <c r="BH848" s="7"/>
      <c r="BI848" s="7"/>
      <c r="BJ848" s="7"/>
      <c r="BK848" s="7"/>
      <c r="BL848" s="7"/>
      <c r="BM848" s="7"/>
      <c r="BN848" s="7"/>
      <c r="BO848" s="7"/>
      <c r="BP848" s="7"/>
      <c r="BQ848" s="7"/>
      <c r="BR848" s="7"/>
      <c r="BS848" s="1"/>
      <c r="BT848" s="1"/>
      <c r="BU848" s="1"/>
      <c r="BV848" s="1"/>
      <c r="BW848" s="1"/>
      <c r="BX848" s="1"/>
      <c r="BY848" s="1"/>
      <c r="BZ848" s="1"/>
      <c r="CA848" s="1"/>
      <c r="CB848" s="1"/>
    </row>
    <row r="849" spans="11:80" ht="52.2" customHeight="1" x14ac:dyDescent="0.2">
      <c r="K849" s="66"/>
      <c r="L849" s="67"/>
      <c r="M849" s="67"/>
      <c r="N849" s="67"/>
      <c r="O849" s="67"/>
      <c r="P849" s="67"/>
      <c r="Q849" s="67"/>
      <c r="R849" s="68"/>
      <c r="S849" s="8"/>
      <c r="T849" s="7"/>
      <c r="U849" s="7"/>
      <c r="V849" s="586"/>
      <c r="W849" s="586"/>
      <c r="X849" s="586"/>
      <c r="Y849" s="586"/>
      <c r="Z849" s="586"/>
      <c r="AA849" s="586"/>
      <c r="AB849" s="65"/>
      <c r="AC849" s="65"/>
      <c r="AD849" s="7"/>
      <c r="AE849" s="7"/>
      <c r="AF849" s="7"/>
      <c r="AG849" s="7"/>
      <c r="AH849" s="7"/>
      <c r="AI849" s="7"/>
      <c r="AJ849" s="7"/>
      <c r="AK849" s="7"/>
      <c r="AL849" s="7"/>
      <c r="AM849" s="7"/>
      <c r="AN849" s="7"/>
      <c r="AO849" s="7"/>
      <c r="AP849" s="7"/>
      <c r="AQ849" s="7"/>
      <c r="AR849" s="65" t="s">
        <v>88</v>
      </c>
      <c r="AS849" s="65" t="s">
        <v>31</v>
      </c>
      <c r="AT849" s="7" t="s">
        <v>31</v>
      </c>
      <c r="AU849" s="7" t="s">
        <v>11</v>
      </c>
      <c r="AV849" s="485" t="s">
        <v>27</v>
      </c>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row>
    <row r="850" spans="11:80" ht="52.2" customHeight="1" x14ac:dyDescent="0.2">
      <c r="K850" s="66"/>
      <c r="L850" s="67"/>
      <c r="M850" s="67"/>
      <c r="N850" s="67"/>
      <c r="O850" s="67"/>
      <c r="P850" s="67"/>
      <c r="Q850" s="67"/>
      <c r="R850" s="68"/>
      <c r="S850" s="8"/>
      <c r="T850" s="14"/>
      <c r="U850" s="14"/>
      <c r="V850" s="558"/>
      <c r="W850" s="558"/>
      <c r="X850" s="558"/>
      <c r="Y850" s="558"/>
      <c r="Z850" s="558"/>
      <c r="AA850" s="558"/>
      <c r="AB850" s="65"/>
      <c r="AC850" s="65"/>
      <c r="AD850" s="1"/>
      <c r="AE850" s="1"/>
      <c r="AF850" s="1"/>
      <c r="AG850" s="1"/>
      <c r="AH850" s="1"/>
      <c r="AI850" s="1"/>
      <c r="AJ850" s="1"/>
      <c r="AK850" s="1"/>
      <c r="AL850" s="1"/>
      <c r="AM850" s="1"/>
      <c r="AN850" s="1"/>
      <c r="AO850" s="10"/>
      <c r="AP850" s="7"/>
      <c r="AQ850" s="7"/>
      <c r="AR850" s="65" t="s">
        <v>88</v>
      </c>
      <c r="AS850" s="65" t="s">
        <v>31</v>
      </c>
      <c r="AT850" s="7" t="s">
        <v>31</v>
      </c>
      <c r="AU850" s="7" t="s">
        <v>11</v>
      </c>
      <c r="AV850" s="485" t="s">
        <v>27</v>
      </c>
      <c r="AW850" s="7"/>
      <c r="AX850" s="7"/>
      <c r="AY850" s="7"/>
      <c r="AZ850" s="7"/>
      <c r="BA850" s="7"/>
      <c r="BB850" s="7"/>
      <c r="BC850" s="7"/>
      <c r="BD850" s="7"/>
      <c r="BE850" s="7"/>
      <c r="BF850" s="7"/>
      <c r="BG850" s="7"/>
      <c r="BH850" s="7"/>
      <c r="BI850" s="7"/>
      <c r="BJ850" s="7"/>
      <c r="BK850" s="7"/>
      <c r="BL850" s="7"/>
      <c r="BM850" s="7"/>
      <c r="BN850" s="7"/>
      <c r="BO850" s="7"/>
      <c r="BP850" s="7"/>
      <c r="BQ850" s="10"/>
      <c r="BR850" s="10"/>
      <c r="BS850" s="1"/>
      <c r="BT850" s="1"/>
      <c r="BU850" s="1"/>
      <c r="BV850" s="1"/>
      <c r="BW850" s="1"/>
      <c r="BX850" s="1"/>
      <c r="BY850" s="1"/>
      <c r="BZ850" s="1"/>
      <c r="CA850" s="1"/>
      <c r="CB850" s="1"/>
    </row>
    <row r="851" spans="11:80" ht="52.2" customHeight="1" x14ac:dyDescent="0.2">
      <c r="K851" s="41"/>
      <c r="L851" s="42"/>
      <c r="M851" s="42"/>
      <c r="N851" s="43">
        <f>SUM(N852:N886)</f>
        <v>0</v>
      </c>
      <c r="O851" s="42"/>
      <c r="P851" s="43">
        <f>SUM(P852:P886)</f>
        <v>171.6462564</v>
      </c>
      <c r="Q851" s="42"/>
      <c r="R851" s="44">
        <f>SUM(R852:R886)</f>
        <v>0</v>
      </c>
      <c r="S851" s="6"/>
      <c r="T851" s="8"/>
      <c r="U851" s="8"/>
      <c r="V851" s="587"/>
      <c r="W851" s="587"/>
      <c r="X851" s="587"/>
      <c r="Y851" s="587"/>
      <c r="Z851" s="587"/>
      <c r="AA851" s="587"/>
      <c r="AB851" s="77"/>
      <c r="AC851" s="77"/>
      <c r="AD851" s="8"/>
      <c r="AE851" s="8"/>
      <c r="AF851" s="8"/>
      <c r="AG851" s="8"/>
      <c r="AH851" s="8"/>
      <c r="AI851" s="8"/>
      <c r="AJ851" s="8"/>
      <c r="AK851" s="8"/>
      <c r="AL851" s="8"/>
      <c r="AM851" s="8"/>
      <c r="AN851" s="8"/>
      <c r="AO851" s="1"/>
      <c r="AP851" s="10"/>
      <c r="AQ851" s="10"/>
      <c r="AR851" s="77" t="s">
        <v>88</v>
      </c>
      <c r="AS851" s="77" t="s">
        <v>31</v>
      </c>
      <c r="AT851" s="10" t="s">
        <v>84</v>
      </c>
      <c r="AU851" s="10" t="s">
        <v>11</v>
      </c>
      <c r="AV851" s="488" t="s">
        <v>30</v>
      </c>
      <c r="AW851" s="10"/>
      <c r="AX851" s="10"/>
      <c r="AY851" s="10"/>
      <c r="AZ851" s="10"/>
      <c r="BA851" s="10"/>
      <c r="BB851" s="10"/>
      <c r="BC851" s="10"/>
      <c r="BD851" s="10"/>
      <c r="BE851" s="10"/>
      <c r="BF851" s="10"/>
      <c r="BG851" s="10"/>
      <c r="BH851" s="10"/>
      <c r="BI851" s="10"/>
      <c r="BJ851" s="10"/>
      <c r="BK851" s="10"/>
      <c r="BL851" s="10"/>
      <c r="BM851" s="10"/>
      <c r="BN851" s="10"/>
      <c r="BO851" s="10"/>
      <c r="BP851" s="10"/>
      <c r="BQ851" s="1"/>
      <c r="BR851" s="1"/>
      <c r="BS851" s="8"/>
      <c r="BT851" s="8"/>
      <c r="BU851" s="8"/>
      <c r="BV851" s="8"/>
      <c r="BW851" s="8"/>
      <c r="BX851" s="8"/>
      <c r="BY851" s="8"/>
      <c r="BZ851" s="8"/>
      <c r="CA851" s="8"/>
      <c r="CB851" s="8"/>
    </row>
    <row r="852" spans="11:80" ht="52.2" customHeight="1" x14ac:dyDescent="0.2">
      <c r="K852" s="54" t="s">
        <v>5</v>
      </c>
      <c r="L852" s="55" t="s">
        <v>15</v>
      </c>
      <c r="M852" s="23"/>
      <c r="N852" s="56">
        <f>M852*G99</f>
        <v>0</v>
      </c>
      <c r="O852" s="56">
        <v>1.9205000000000001</v>
      </c>
      <c r="P852" s="56">
        <f>O852*G99</f>
        <v>6.9522100000000009</v>
      </c>
      <c r="Q852" s="56">
        <v>0</v>
      </c>
      <c r="R852" s="57">
        <f>Q852*G99</f>
        <v>0</v>
      </c>
      <c r="S852" s="14"/>
      <c r="T852" s="8"/>
      <c r="U852" s="8"/>
      <c r="V852" s="587"/>
      <c r="W852" s="587"/>
      <c r="X852" s="587"/>
      <c r="Y852" s="587"/>
      <c r="Z852" s="587"/>
      <c r="AA852" s="587"/>
      <c r="AB852" s="58"/>
      <c r="AC852" s="58"/>
      <c r="AD852" s="8"/>
      <c r="AE852" s="8"/>
      <c r="AF852" s="8"/>
      <c r="AG852" s="8"/>
      <c r="AH852" s="8"/>
      <c r="AI852" s="8"/>
      <c r="AJ852" s="8"/>
      <c r="AK852" s="8"/>
      <c r="AL852" s="8"/>
      <c r="AM852" s="8"/>
      <c r="AN852" s="8"/>
      <c r="AO852" s="8"/>
      <c r="AP852" s="58" t="s">
        <v>84</v>
      </c>
      <c r="AQ852" s="1"/>
      <c r="AR852" s="58" t="s">
        <v>80</v>
      </c>
      <c r="AS852" s="58" t="s">
        <v>31</v>
      </c>
      <c r="AT852" s="1"/>
      <c r="AU852" s="1"/>
      <c r="AV852" s="473"/>
      <c r="AW852" s="1"/>
      <c r="AX852" s="1"/>
      <c r="AY852" s="1"/>
      <c r="AZ852" s="1"/>
      <c r="BA852" s="1"/>
      <c r="BB852" s="59">
        <f>IF(L918="základní",I167,0)</f>
        <v>726199.08</v>
      </c>
      <c r="BC852" s="59">
        <f>IF(L918="snížená",I167,0)</f>
        <v>0</v>
      </c>
      <c r="BD852" s="59">
        <f>IF(L918="zákl. přenesená",I167,0)</f>
        <v>0</v>
      </c>
      <c r="BE852" s="59">
        <f>IF(L918="sníž. přenesená",I167,0)</f>
        <v>0</v>
      </c>
      <c r="BF852" s="59">
        <f>IF(L918="nulová",I167,0)</f>
        <v>0</v>
      </c>
      <c r="BG852" s="12" t="s">
        <v>30</v>
      </c>
      <c r="BH852" s="59">
        <f>ROUND(H167*G167,2)</f>
        <v>726199.08</v>
      </c>
      <c r="BI852" s="12" t="s">
        <v>84</v>
      </c>
      <c r="BJ852" s="58" t="s">
        <v>327</v>
      </c>
      <c r="BK852" s="1"/>
      <c r="BL852" s="1"/>
      <c r="BM852" s="1"/>
      <c r="BN852" s="1"/>
      <c r="BO852" s="1"/>
      <c r="BP852" s="1"/>
      <c r="BQ852" s="8"/>
      <c r="BR852" s="8"/>
      <c r="BS852" s="8"/>
      <c r="BT852" s="8"/>
      <c r="BU852" s="8"/>
      <c r="BV852" s="8"/>
      <c r="BW852" s="8"/>
      <c r="BX852" s="8"/>
      <c r="BY852" s="8"/>
      <c r="BZ852" s="8"/>
      <c r="CA852" s="8"/>
      <c r="CB852" s="8"/>
    </row>
    <row r="853" spans="11:80" ht="52.2" customHeight="1" x14ac:dyDescent="0.2">
      <c r="K853" s="60"/>
      <c r="L853" s="61"/>
      <c r="M853" s="23"/>
      <c r="N853" s="23"/>
      <c r="O853" s="23"/>
      <c r="P853" s="23"/>
      <c r="Q853" s="23"/>
      <c r="R853" s="24"/>
      <c r="S853" s="14"/>
      <c r="T853" s="8"/>
      <c r="U853" s="8"/>
      <c r="V853" s="587"/>
      <c r="W853" s="587"/>
      <c r="X853" s="587"/>
      <c r="Y853" s="587"/>
      <c r="Z853" s="587"/>
      <c r="AA853" s="587"/>
      <c r="AB853" s="69"/>
      <c r="AC853" s="69"/>
      <c r="AD853" s="8"/>
      <c r="AE853" s="8"/>
      <c r="AF853" s="8"/>
      <c r="AG853" s="8"/>
      <c r="AH853" s="8"/>
      <c r="AI853" s="8"/>
      <c r="AJ853" s="8"/>
      <c r="AK853" s="8"/>
      <c r="AL853" s="8"/>
      <c r="AM853" s="8"/>
      <c r="AN853" s="8"/>
      <c r="AO853" s="7"/>
      <c r="AP853" s="8"/>
      <c r="AQ853" s="8"/>
      <c r="AR853" s="69" t="s">
        <v>88</v>
      </c>
      <c r="AS853" s="69" t="s">
        <v>31</v>
      </c>
      <c r="AT853" s="8" t="s">
        <v>30</v>
      </c>
      <c r="AU853" s="8" t="s">
        <v>11</v>
      </c>
      <c r="AV853" s="486" t="s">
        <v>27</v>
      </c>
      <c r="AW853" s="8"/>
      <c r="AX853" s="8"/>
      <c r="AY853" s="8"/>
      <c r="AZ853" s="8"/>
      <c r="BA853" s="8"/>
      <c r="BB853" s="8"/>
      <c r="BC853" s="8"/>
      <c r="BD853" s="8"/>
      <c r="BE853" s="8"/>
      <c r="BF853" s="8"/>
      <c r="BG853" s="8"/>
      <c r="BH853" s="8"/>
      <c r="BI853" s="8"/>
      <c r="BJ853" s="8"/>
      <c r="BK853" s="8"/>
      <c r="BL853" s="8"/>
      <c r="BM853" s="8"/>
      <c r="BN853" s="8"/>
      <c r="BO853" s="8"/>
      <c r="BP853" s="8"/>
      <c r="BQ853" s="7"/>
      <c r="BR853" s="7"/>
      <c r="BS853" s="8"/>
      <c r="BT853" s="8"/>
      <c r="BU853" s="8"/>
      <c r="BV853" s="8"/>
      <c r="BW853" s="8"/>
      <c r="BX853" s="8"/>
      <c r="BY853" s="8"/>
      <c r="BZ853" s="8"/>
      <c r="CA853" s="8"/>
      <c r="CB853" s="8"/>
    </row>
    <row r="854" spans="11:80" ht="52.2" customHeight="1" x14ac:dyDescent="0.2">
      <c r="K854" s="66"/>
      <c r="L854" s="67"/>
      <c r="M854" s="67"/>
      <c r="N854" s="67"/>
      <c r="O854" s="67"/>
      <c r="P854" s="67"/>
      <c r="Q854" s="67"/>
      <c r="R854" s="68"/>
      <c r="S854" s="8"/>
      <c r="T854" s="8"/>
      <c r="U854" s="8"/>
      <c r="V854" s="587"/>
      <c r="W854" s="587"/>
      <c r="X854" s="587"/>
      <c r="Y854" s="587"/>
      <c r="Z854" s="587"/>
      <c r="AA854" s="587"/>
      <c r="AB854" s="65"/>
      <c r="AC854" s="65"/>
      <c r="AD854" s="8"/>
      <c r="AE854" s="8"/>
      <c r="AF854" s="8"/>
      <c r="AG854" s="8"/>
      <c r="AH854" s="8"/>
      <c r="AI854" s="8"/>
      <c r="AJ854" s="8"/>
      <c r="AK854" s="8"/>
      <c r="AL854" s="8"/>
      <c r="AM854" s="8"/>
      <c r="AN854" s="8"/>
      <c r="AO854" s="7"/>
      <c r="AP854" s="7"/>
      <c r="AQ854" s="7"/>
      <c r="AR854" s="65" t="s">
        <v>88</v>
      </c>
      <c r="AS854" s="65" t="s">
        <v>31</v>
      </c>
      <c r="AT854" s="7" t="s">
        <v>31</v>
      </c>
      <c r="AU854" s="7" t="s">
        <v>11</v>
      </c>
      <c r="AV854" s="485" t="s">
        <v>27</v>
      </c>
      <c r="AW854" s="7"/>
      <c r="AX854" s="7"/>
      <c r="AY854" s="7"/>
      <c r="AZ854" s="7"/>
      <c r="BA854" s="7"/>
      <c r="BB854" s="7"/>
      <c r="BC854" s="7"/>
      <c r="BD854" s="7"/>
      <c r="BE854" s="7"/>
      <c r="BF854" s="7"/>
      <c r="BG854" s="7"/>
      <c r="BH854" s="7"/>
      <c r="BI854" s="7"/>
      <c r="BJ854" s="7"/>
      <c r="BK854" s="7"/>
      <c r="BL854" s="7"/>
      <c r="BM854" s="7"/>
      <c r="BN854" s="7"/>
      <c r="BO854" s="7"/>
      <c r="BP854" s="7"/>
      <c r="BQ854" s="7"/>
      <c r="BR854" s="7"/>
      <c r="BS854" s="8"/>
      <c r="BT854" s="8"/>
      <c r="BU854" s="8"/>
      <c r="BV854" s="8"/>
      <c r="BW854" s="8"/>
      <c r="BX854" s="8"/>
      <c r="BY854" s="8"/>
      <c r="BZ854" s="8"/>
      <c r="CA854" s="8"/>
      <c r="CB854" s="8"/>
    </row>
    <row r="855" spans="11:80" ht="52.2" customHeight="1" x14ac:dyDescent="0.2">
      <c r="K855" s="62"/>
      <c r="L855" s="63"/>
      <c r="M855" s="63"/>
      <c r="N855" s="63"/>
      <c r="O855" s="63"/>
      <c r="P855" s="63"/>
      <c r="Q855" s="63"/>
      <c r="R855" s="64"/>
      <c r="S855" s="7"/>
      <c r="T855" s="8"/>
      <c r="U855" s="8"/>
      <c r="V855" s="587"/>
      <c r="W855" s="587"/>
      <c r="X855" s="587"/>
      <c r="Y855" s="587"/>
      <c r="Z855" s="587"/>
      <c r="AA855" s="587"/>
      <c r="AB855" s="65"/>
      <c r="AC855" s="65"/>
      <c r="AD855" s="8"/>
      <c r="AE855" s="8"/>
      <c r="AF855" s="8"/>
      <c r="AG855" s="8"/>
      <c r="AH855" s="8"/>
      <c r="AI855" s="8"/>
      <c r="AJ855" s="8"/>
      <c r="AK855" s="8"/>
      <c r="AL855" s="8"/>
      <c r="AM855" s="8"/>
      <c r="AN855" s="8"/>
      <c r="AO855" s="7"/>
      <c r="AP855" s="7"/>
      <c r="AQ855" s="7"/>
      <c r="AR855" s="65" t="s">
        <v>88</v>
      </c>
      <c r="AS855" s="65" t="s">
        <v>31</v>
      </c>
      <c r="AT855" s="7" t="s">
        <v>31</v>
      </c>
      <c r="AU855" s="7" t="s">
        <v>11</v>
      </c>
      <c r="AV855" s="485" t="s">
        <v>27</v>
      </c>
      <c r="AW855" s="7"/>
      <c r="AX855" s="7"/>
      <c r="AY855" s="7"/>
      <c r="AZ855" s="7"/>
      <c r="BA855" s="7"/>
      <c r="BB855" s="7"/>
      <c r="BC855" s="7"/>
      <c r="BD855" s="7"/>
      <c r="BE855" s="7"/>
      <c r="BF855" s="7"/>
      <c r="BG855" s="7"/>
      <c r="BH855" s="7"/>
      <c r="BI855" s="7"/>
      <c r="BJ855" s="7"/>
      <c r="BK855" s="7"/>
      <c r="BL855" s="7"/>
      <c r="BM855" s="7"/>
      <c r="BN855" s="7"/>
      <c r="BO855" s="7"/>
      <c r="BP855" s="7"/>
      <c r="BQ855" s="7"/>
      <c r="BR855" s="7"/>
      <c r="BS855" s="8"/>
      <c r="BT855" s="8"/>
      <c r="BU855" s="8"/>
      <c r="BV855" s="8"/>
      <c r="BW855" s="8"/>
      <c r="BX855" s="8"/>
      <c r="BY855" s="8"/>
      <c r="BZ855" s="8"/>
      <c r="CA855" s="8"/>
      <c r="CB855" s="8"/>
    </row>
    <row r="856" spans="11:80" ht="52.2" customHeight="1" x14ac:dyDescent="0.2">
      <c r="K856" s="54" t="s">
        <v>5</v>
      </c>
      <c r="L856" s="55" t="s">
        <v>15</v>
      </c>
      <c r="M856" s="23"/>
      <c r="N856" s="56">
        <f>M856*G103</f>
        <v>0</v>
      </c>
      <c r="O856" s="56">
        <v>4.8999999999999998E-4</v>
      </c>
      <c r="P856" s="56">
        <f>O856*G103</f>
        <v>2.3666999999999997E-2</v>
      </c>
      <c r="Q856" s="56">
        <v>0</v>
      </c>
      <c r="R856" s="57">
        <f>Q856*G103</f>
        <v>0</v>
      </c>
      <c r="S856" s="14"/>
      <c r="T856" s="8"/>
      <c r="U856" s="8"/>
      <c r="V856" s="587"/>
      <c r="W856" s="587"/>
      <c r="X856" s="587"/>
      <c r="Y856" s="587"/>
      <c r="Z856" s="587"/>
      <c r="AA856" s="587"/>
      <c r="AB856" s="65"/>
      <c r="AC856" s="65"/>
      <c r="AD856" s="8"/>
      <c r="AE856" s="8"/>
      <c r="AF856" s="8"/>
      <c r="AG856" s="8"/>
      <c r="AH856" s="8"/>
      <c r="AI856" s="8"/>
      <c r="AJ856" s="8"/>
      <c r="AK856" s="8"/>
      <c r="AL856" s="8"/>
      <c r="AM856" s="8"/>
      <c r="AN856" s="8"/>
      <c r="AO856" s="7"/>
      <c r="AP856" s="7"/>
      <c r="AQ856" s="7"/>
      <c r="AR856" s="65" t="s">
        <v>88</v>
      </c>
      <c r="AS856" s="65" t="s">
        <v>31</v>
      </c>
      <c r="AT856" s="7" t="s">
        <v>31</v>
      </c>
      <c r="AU856" s="7" t="s">
        <v>11</v>
      </c>
      <c r="AV856" s="485" t="s">
        <v>27</v>
      </c>
      <c r="AW856" s="7"/>
      <c r="AX856" s="7"/>
      <c r="AY856" s="7"/>
      <c r="AZ856" s="7"/>
      <c r="BA856" s="7"/>
      <c r="BB856" s="7"/>
      <c r="BC856" s="7"/>
      <c r="BD856" s="7"/>
      <c r="BE856" s="7"/>
      <c r="BF856" s="7"/>
      <c r="BG856" s="7"/>
      <c r="BH856" s="7"/>
      <c r="BI856" s="7"/>
      <c r="BJ856" s="7"/>
      <c r="BK856" s="7"/>
      <c r="BL856" s="7"/>
      <c r="BM856" s="7"/>
      <c r="BN856" s="7"/>
      <c r="BO856" s="7"/>
      <c r="BP856" s="7"/>
      <c r="BQ856" s="7"/>
      <c r="BR856" s="7"/>
      <c r="BS856" s="8"/>
      <c r="BT856" s="8"/>
      <c r="BU856" s="8"/>
      <c r="BV856" s="8"/>
      <c r="BW856" s="8"/>
      <c r="BX856" s="8"/>
      <c r="BY856" s="8"/>
      <c r="BZ856" s="8"/>
      <c r="CA856" s="8"/>
      <c r="CB856" s="8"/>
    </row>
    <row r="857" spans="11:80" ht="52.2" customHeight="1" x14ac:dyDescent="0.2">
      <c r="K857" s="60"/>
      <c r="L857" s="61"/>
      <c r="M857" s="23"/>
      <c r="N857" s="23"/>
      <c r="O857" s="23"/>
      <c r="P857" s="23"/>
      <c r="Q857" s="23"/>
      <c r="R857" s="24"/>
      <c r="S857" s="14"/>
      <c r="T857" s="8"/>
      <c r="U857" s="8"/>
      <c r="V857" s="587"/>
      <c r="W857" s="587"/>
      <c r="X857" s="587"/>
      <c r="Y857" s="587"/>
      <c r="Z857" s="587"/>
      <c r="AA857" s="587"/>
      <c r="AB857" s="65"/>
      <c r="AC857" s="65"/>
      <c r="AD857" s="8"/>
      <c r="AE857" s="8"/>
      <c r="AF857" s="8"/>
      <c r="AG857" s="8"/>
      <c r="AH857" s="8"/>
      <c r="AI857" s="8"/>
      <c r="AJ857" s="8"/>
      <c r="AK857" s="8"/>
      <c r="AL857" s="8"/>
      <c r="AM857" s="8"/>
      <c r="AN857" s="8"/>
      <c r="AO857" s="10"/>
      <c r="AP857" s="7"/>
      <c r="AQ857" s="7"/>
      <c r="AR857" s="65" t="s">
        <v>88</v>
      </c>
      <c r="AS857" s="65" t="s">
        <v>31</v>
      </c>
      <c r="AT857" s="7" t="s">
        <v>31</v>
      </c>
      <c r="AU857" s="7" t="s">
        <v>11</v>
      </c>
      <c r="AV857" s="485" t="s">
        <v>27</v>
      </c>
      <c r="AW857" s="7"/>
      <c r="AX857" s="7"/>
      <c r="AY857" s="7"/>
      <c r="AZ857" s="7"/>
      <c r="BA857" s="7"/>
      <c r="BB857" s="7"/>
      <c r="BC857" s="7"/>
      <c r="BD857" s="7"/>
      <c r="BE857" s="7"/>
      <c r="BF857" s="7"/>
      <c r="BG857" s="7"/>
      <c r="BH857" s="7"/>
      <c r="BI857" s="7"/>
      <c r="BJ857" s="7"/>
      <c r="BK857" s="7"/>
      <c r="BL857" s="7"/>
      <c r="BM857" s="7"/>
      <c r="BN857" s="7"/>
      <c r="BO857" s="7"/>
      <c r="BP857" s="7"/>
      <c r="BQ857" s="10"/>
      <c r="BR857" s="10"/>
      <c r="BS857" s="8"/>
      <c r="BT857" s="8"/>
      <c r="BU857" s="8"/>
      <c r="BV857" s="8"/>
      <c r="BW857" s="8"/>
      <c r="BX857" s="8"/>
      <c r="BY857" s="8"/>
      <c r="BZ857" s="8"/>
      <c r="CA857" s="8"/>
      <c r="CB857" s="8"/>
    </row>
    <row r="858" spans="11:80" ht="52.2" customHeight="1" x14ac:dyDescent="0.2">
      <c r="K858" s="66"/>
      <c r="L858" s="67"/>
      <c r="M858" s="67"/>
      <c r="N858" s="67"/>
      <c r="O858" s="67"/>
      <c r="P858" s="67"/>
      <c r="Q858" s="67"/>
      <c r="R858" s="68"/>
      <c r="S858" s="8"/>
      <c r="T858" s="7"/>
      <c r="U858" s="7"/>
      <c r="V858" s="586"/>
      <c r="W858" s="586"/>
      <c r="X858" s="586"/>
      <c r="Y858" s="586"/>
      <c r="Z858" s="586"/>
      <c r="AA858" s="586"/>
      <c r="AB858" s="77"/>
      <c r="AC858" s="77"/>
      <c r="AD858" s="7"/>
      <c r="AE858" s="7"/>
      <c r="AF858" s="7"/>
      <c r="AG858" s="7"/>
      <c r="AH858" s="7"/>
      <c r="AI858" s="7"/>
      <c r="AJ858" s="7"/>
      <c r="AK858" s="7"/>
      <c r="AL858" s="7"/>
      <c r="AM858" s="7"/>
      <c r="AN858" s="7"/>
      <c r="AO858" s="1"/>
      <c r="AP858" s="10"/>
      <c r="AQ858" s="10"/>
      <c r="AR858" s="77" t="s">
        <v>88</v>
      </c>
      <c r="AS858" s="77" t="s">
        <v>31</v>
      </c>
      <c r="AT858" s="10" t="s">
        <v>84</v>
      </c>
      <c r="AU858" s="10" t="s">
        <v>11</v>
      </c>
      <c r="AV858" s="488" t="s">
        <v>30</v>
      </c>
      <c r="AW858" s="10"/>
      <c r="AX858" s="10"/>
      <c r="AY858" s="10"/>
      <c r="AZ858" s="10"/>
      <c r="BA858" s="10"/>
      <c r="BB858" s="10"/>
      <c r="BC858" s="10"/>
      <c r="BD858" s="10"/>
      <c r="BE858" s="10"/>
      <c r="BF858" s="10"/>
      <c r="BG858" s="10"/>
      <c r="BH858" s="10"/>
      <c r="BI858" s="10"/>
      <c r="BJ858" s="10"/>
      <c r="BK858" s="10"/>
      <c r="BL858" s="10"/>
      <c r="BM858" s="10"/>
      <c r="BN858" s="10"/>
      <c r="BO858" s="10"/>
      <c r="BP858" s="10"/>
      <c r="BQ858" s="1"/>
      <c r="BR858" s="1"/>
      <c r="BS858" s="7"/>
      <c r="BT858" s="7"/>
      <c r="BU858" s="7"/>
      <c r="BV858" s="7"/>
      <c r="BW858" s="7"/>
      <c r="BX858" s="7"/>
      <c r="BY858" s="7"/>
      <c r="BZ858" s="7"/>
      <c r="CA858" s="7"/>
      <c r="CB858" s="7"/>
    </row>
    <row r="859" spans="11:80" ht="52.2" customHeight="1" x14ac:dyDescent="0.2">
      <c r="K859" s="62"/>
      <c r="L859" s="63"/>
      <c r="M859" s="63"/>
      <c r="N859" s="63"/>
      <c r="O859" s="63"/>
      <c r="P859" s="63"/>
      <c r="Q859" s="63"/>
      <c r="R859" s="64"/>
      <c r="S859" s="7"/>
      <c r="T859" s="14"/>
      <c r="U859" s="14"/>
      <c r="V859" s="558"/>
      <c r="W859" s="558"/>
      <c r="X859" s="558"/>
      <c r="Y859" s="558"/>
      <c r="Z859" s="558"/>
      <c r="AA859" s="558"/>
      <c r="AB859" s="58"/>
      <c r="AC859" s="58"/>
      <c r="AD859" s="1"/>
      <c r="AE859" s="1"/>
      <c r="AF859" s="1"/>
      <c r="AG859" s="1"/>
      <c r="AH859" s="1"/>
      <c r="AI859" s="1"/>
      <c r="AJ859" s="1"/>
      <c r="AK859" s="1"/>
      <c r="AL859" s="1"/>
      <c r="AM859" s="1"/>
      <c r="AN859" s="1"/>
      <c r="AO859" s="1"/>
      <c r="AP859" s="58" t="s">
        <v>84</v>
      </c>
      <c r="AQ859" s="1"/>
      <c r="AR859" s="58" t="s">
        <v>80</v>
      </c>
      <c r="AS859" s="58" t="s">
        <v>31</v>
      </c>
      <c r="AT859" s="1"/>
      <c r="AU859" s="1"/>
      <c r="AV859" s="473"/>
      <c r="AW859" s="1"/>
      <c r="AX859" s="1"/>
      <c r="AY859" s="1"/>
      <c r="AZ859" s="1"/>
      <c r="BA859" s="1"/>
      <c r="BB859" s="59">
        <f>IF(L925="základní",I174,0)</f>
        <v>365135.32</v>
      </c>
      <c r="BC859" s="59">
        <f>IF(L925="snížená",I174,0)</f>
        <v>0</v>
      </c>
      <c r="BD859" s="59">
        <f>IF(L925="zákl. přenesená",I174,0)</f>
        <v>0</v>
      </c>
      <c r="BE859" s="59">
        <f>IF(L925="sníž. přenesená",I174,0)</f>
        <v>0</v>
      </c>
      <c r="BF859" s="59">
        <f>IF(L925="nulová",I174,0)</f>
        <v>0</v>
      </c>
      <c r="BG859" s="12" t="s">
        <v>30</v>
      </c>
      <c r="BH859" s="59">
        <f>ROUND(H174*G174,2)</f>
        <v>365135.32</v>
      </c>
      <c r="BI859" s="12" t="s">
        <v>84</v>
      </c>
      <c r="BJ859" s="58" t="s">
        <v>335</v>
      </c>
      <c r="BK859" s="1"/>
      <c r="BL859" s="1"/>
      <c r="BM859" s="1"/>
      <c r="BN859" s="1"/>
      <c r="BO859" s="1"/>
      <c r="BP859" s="1"/>
      <c r="BQ859" s="1"/>
      <c r="BR859" s="1"/>
      <c r="BS859" s="1"/>
      <c r="BT859" s="1"/>
      <c r="BU859" s="1"/>
      <c r="BV859" s="1"/>
      <c r="BW859" s="1"/>
      <c r="BX859" s="1"/>
      <c r="BY859" s="1"/>
      <c r="BZ859" s="1"/>
      <c r="CA859" s="1"/>
      <c r="CB859" s="1"/>
    </row>
    <row r="860" spans="11:80" ht="52.2" customHeight="1" x14ac:dyDescent="0.2">
      <c r="K860" s="54" t="s">
        <v>5</v>
      </c>
      <c r="L860" s="55" t="s">
        <v>15</v>
      </c>
      <c r="M860" s="23"/>
      <c r="N860" s="56">
        <f>M860*G107</f>
        <v>0</v>
      </c>
      <c r="O860" s="56">
        <v>1.916E-2</v>
      </c>
      <c r="P860" s="56">
        <f>O860*G107</f>
        <v>1.916E-2</v>
      </c>
      <c r="Q860" s="56">
        <v>0</v>
      </c>
      <c r="R860" s="57">
        <f>Q860*G107</f>
        <v>0</v>
      </c>
      <c r="S860" s="14"/>
      <c r="T860" s="14"/>
      <c r="U860" s="14"/>
      <c r="V860" s="558"/>
      <c r="W860" s="558"/>
      <c r="X860" s="558"/>
      <c r="Y860" s="558"/>
      <c r="Z860" s="558"/>
      <c r="AA860" s="558"/>
      <c r="AB860" s="12"/>
      <c r="AC860" s="12"/>
      <c r="AD860" s="1"/>
      <c r="AE860" s="1"/>
      <c r="AF860" s="1"/>
      <c r="AG860" s="1"/>
      <c r="AH860" s="1"/>
      <c r="AI860" s="1"/>
      <c r="AJ860" s="1"/>
      <c r="AK860" s="1"/>
      <c r="AL860" s="1"/>
      <c r="AM860" s="1"/>
      <c r="AN860" s="1"/>
      <c r="AO860" s="8"/>
      <c r="AP860" s="1"/>
      <c r="AQ860" s="1"/>
      <c r="AR860" s="12" t="s">
        <v>86</v>
      </c>
      <c r="AS860" s="12" t="s">
        <v>31</v>
      </c>
      <c r="AT860" s="1"/>
      <c r="AU860" s="1"/>
      <c r="AV860" s="473"/>
      <c r="AW860" s="1"/>
      <c r="AX860" s="1"/>
      <c r="AY860" s="1"/>
      <c r="AZ860" s="1"/>
      <c r="BA860" s="1"/>
      <c r="BB860" s="1"/>
      <c r="BC860" s="1"/>
      <c r="BD860" s="1"/>
      <c r="BE860" s="1"/>
      <c r="BF860" s="1"/>
      <c r="BG860" s="1"/>
      <c r="BH860" s="1"/>
      <c r="BI860" s="1"/>
      <c r="BJ860" s="1"/>
      <c r="BK860" s="1"/>
      <c r="BL860" s="1"/>
      <c r="BM860" s="1"/>
      <c r="BN860" s="1"/>
      <c r="BO860" s="1"/>
      <c r="BP860" s="1"/>
      <c r="BQ860" s="8"/>
      <c r="BR860" s="8"/>
      <c r="BS860" s="1"/>
      <c r="BT860" s="1"/>
      <c r="BU860" s="1"/>
      <c r="BV860" s="1"/>
      <c r="BW860" s="1"/>
      <c r="BX860" s="1"/>
      <c r="BY860" s="1"/>
      <c r="BZ860" s="1"/>
      <c r="CA860" s="1"/>
      <c r="CB860" s="1"/>
    </row>
    <row r="861" spans="11:80" ht="52.2" customHeight="1" x14ac:dyDescent="0.2">
      <c r="K861" s="62"/>
      <c r="L861" s="63"/>
      <c r="M861" s="63"/>
      <c r="N861" s="63"/>
      <c r="O861" s="63"/>
      <c r="P861" s="63"/>
      <c r="Q861" s="63"/>
      <c r="R861" s="64"/>
      <c r="S861" s="7"/>
      <c r="T861" s="8"/>
      <c r="U861" s="8"/>
      <c r="V861" s="587"/>
      <c r="W861" s="587"/>
      <c r="X861" s="587"/>
      <c r="Y861" s="587"/>
      <c r="Z861" s="587"/>
      <c r="AA861" s="587"/>
      <c r="AB861" s="69"/>
      <c r="AC861" s="69"/>
      <c r="AD861" s="8"/>
      <c r="AE861" s="8"/>
      <c r="AF861" s="8"/>
      <c r="AG861" s="8"/>
      <c r="AH861" s="8"/>
      <c r="AI861" s="8"/>
      <c r="AJ861" s="8"/>
      <c r="AK861" s="8"/>
      <c r="AL861" s="8"/>
      <c r="AM861" s="8"/>
      <c r="AN861" s="8"/>
      <c r="AO861" s="7"/>
      <c r="AP861" s="8"/>
      <c r="AQ861" s="8"/>
      <c r="AR861" s="69" t="s">
        <v>88</v>
      </c>
      <c r="AS861" s="69" t="s">
        <v>31</v>
      </c>
      <c r="AT861" s="8" t="s">
        <v>30</v>
      </c>
      <c r="AU861" s="8" t="s">
        <v>11</v>
      </c>
      <c r="AV861" s="486" t="s">
        <v>27</v>
      </c>
      <c r="AW861" s="8"/>
      <c r="AX861" s="8"/>
      <c r="AY861" s="8"/>
      <c r="AZ861" s="8"/>
      <c r="BA861" s="8"/>
      <c r="BB861" s="8"/>
      <c r="BC861" s="8"/>
      <c r="BD861" s="8"/>
      <c r="BE861" s="8"/>
      <c r="BF861" s="8"/>
      <c r="BG861" s="8"/>
      <c r="BH861" s="8"/>
      <c r="BI861" s="8"/>
      <c r="BJ861" s="8"/>
      <c r="BK861" s="8"/>
      <c r="BL861" s="8"/>
      <c r="BM861" s="8"/>
      <c r="BN861" s="8"/>
      <c r="BO861" s="8"/>
      <c r="BP861" s="8"/>
      <c r="BQ861" s="7"/>
      <c r="BR861" s="7"/>
      <c r="BS861" s="8"/>
      <c r="BT861" s="8"/>
      <c r="BU861" s="8"/>
      <c r="BV861" s="8"/>
      <c r="BW861" s="8"/>
      <c r="BX861" s="8"/>
      <c r="BY861" s="8"/>
      <c r="BZ861" s="8"/>
      <c r="CA861" s="8"/>
      <c r="CB861" s="8"/>
    </row>
    <row r="862" spans="11:80" ht="52.2" customHeight="1" x14ac:dyDescent="0.2">
      <c r="K862" s="84" t="s">
        <v>5</v>
      </c>
      <c r="L862" s="85" t="s">
        <v>15</v>
      </c>
      <c r="M862" s="23"/>
      <c r="N862" s="56">
        <f>M862*G109</f>
        <v>0</v>
      </c>
      <c r="O862" s="56">
        <v>0.51</v>
      </c>
      <c r="P862" s="56">
        <f>O862*G109</f>
        <v>1.02</v>
      </c>
      <c r="Q862" s="56">
        <v>0</v>
      </c>
      <c r="R862" s="57">
        <f>Q862*G109</f>
        <v>0</v>
      </c>
      <c r="S862" s="14"/>
      <c r="T862" s="7"/>
      <c r="U862" s="7"/>
      <c r="V862" s="586"/>
      <c r="W862" s="586"/>
      <c r="X862" s="586"/>
      <c r="Y862" s="586"/>
      <c r="Z862" s="586"/>
      <c r="AA862" s="586"/>
      <c r="AB862" s="65"/>
      <c r="AC862" s="65"/>
      <c r="AD862" s="7"/>
      <c r="AE862" s="7"/>
      <c r="AF862" s="7"/>
      <c r="AG862" s="7"/>
      <c r="AH862" s="7"/>
      <c r="AI862" s="7"/>
      <c r="AJ862" s="7"/>
      <c r="AK862" s="7"/>
      <c r="AL862" s="7"/>
      <c r="AM862" s="7"/>
      <c r="AN862" s="7"/>
      <c r="AO862" s="7"/>
      <c r="AP862" s="7"/>
      <c r="AQ862" s="7"/>
      <c r="AR862" s="65" t="s">
        <v>88</v>
      </c>
      <c r="AS862" s="65" t="s">
        <v>31</v>
      </c>
      <c r="AT862" s="7" t="s">
        <v>31</v>
      </c>
      <c r="AU862" s="7" t="s">
        <v>11</v>
      </c>
      <c r="AV862" s="485" t="s">
        <v>27</v>
      </c>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row>
    <row r="863" spans="11:80" ht="52.2" customHeight="1" x14ac:dyDescent="0.2">
      <c r="K863" s="62"/>
      <c r="L863" s="63"/>
      <c r="M863" s="63"/>
      <c r="N863" s="63"/>
      <c r="O863" s="63"/>
      <c r="P863" s="63"/>
      <c r="Q863" s="63"/>
      <c r="R863" s="64"/>
      <c r="S863" s="7"/>
      <c r="T863" s="14"/>
      <c r="U863" s="14"/>
      <c r="V863" s="558"/>
      <c r="W863" s="558"/>
      <c r="X863" s="558"/>
      <c r="Y863" s="558"/>
      <c r="Z863" s="558"/>
      <c r="AA863" s="558"/>
      <c r="AB863" s="65"/>
      <c r="AC863" s="65"/>
      <c r="AD863" s="1"/>
      <c r="AE863" s="1"/>
      <c r="AF863" s="1"/>
      <c r="AG863" s="1"/>
      <c r="AH863" s="1"/>
      <c r="AI863" s="1"/>
      <c r="AJ863" s="1"/>
      <c r="AK863" s="1"/>
      <c r="AL863" s="1"/>
      <c r="AM863" s="1"/>
      <c r="AN863" s="1"/>
      <c r="AO863" s="7"/>
      <c r="AP863" s="7"/>
      <c r="AQ863" s="7"/>
      <c r="AR863" s="65" t="s">
        <v>88</v>
      </c>
      <c r="AS863" s="65" t="s">
        <v>31</v>
      </c>
      <c r="AT863" s="7" t="s">
        <v>31</v>
      </c>
      <c r="AU863" s="7" t="s">
        <v>11</v>
      </c>
      <c r="AV863" s="485" t="s">
        <v>27</v>
      </c>
      <c r="AW863" s="7"/>
      <c r="AX863" s="7"/>
      <c r="AY863" s="7"/>
      <c r="AZ863" s="7"/>
      <c r="BA863" s="7"/>
      <c r="BB863" s="7"/>
      <c r="BC863" s="7"/>
      <c r="BD863" s="7"/>
      <c r="BE863" s="7"/>
      <c r="BF863" s="7"/>
      <c r="BG863" s="7"/>
      <c r="BH863" s="7"/>
      <c r="BI863" s="7"/>
      <c r="BJ863" s="7"/>
      <c r="BK863" s="7"/>
      <c r="BL863" s="7"/>
      <c r="BM863" s="7"/>
      <c r="BN863" s="7"/>
      <c r="BO863" s="7"/>
      <c r="BP863" s="7"/>
      <c r="BQ863" s="7"/>
      <c r="BR863" s="7"/>
      <c r="BS863" s="1"/>
      <c r="BT863" s="1"/>
      <c r="BU863" s="1"/>
      <c r="BV863" s="1"/>
      <c r="BW863" s="1"/>
      <c r="BX863" s="1"/>
      <c r="BY863" s="1"/>
      <c r="BZ863" s="1"/>
      <c r="CA863" s="1"/>
      <c r="CB863" s="1"/>
    </row>
    <row r="864" spans="11:80" ht="52.2" customHeight="1" x14ac:dyDescent="0.2">
      <c r="K864" s="54" t="s">
        <v>5</v>
      </c>
      <c r="L864" s="55" t="s">
        <v>15</v>
      </c>
      <c r="M864" s="23"/>
      <c r="N864" s="56">
        <f>M864*G111</f>
        <v>0</v>
      </c>
      <c r="O864" s="56">
        <v>0</v>
      </c>
      <c r="P864" s="56">
        <f>O864*G111</f>
        <v>0</v>
      </c>
      <c r="Q864" s="56">
        <v>0</v>
      </c>
      <c r="R864" s="57">
        <f>Q864*G111</f>
        <v>0</v>
      </c>
      <c r="S864" s="14"/>
      <c r="T864" s="14"/>
      <c r="U864" s="14"/>
      <c r="V864" s="558"/>
      <c r="W864" s="558"/>
      <c r="X864" s="558"/>
      <c r="Y864" s="558"/>
      <c r="Z864" s="558"/>
      <c r="AA864" s="558"/>
      <c r="AB864" s="65"/>
      <c r="AC864" s="65"/>
      <c r="AD864" s="1"/>
      <c r="AE864" s="1"/>
      <c r="AF864" s="1"/>
      <c r="AG864" s="1"/>
      <c r="AH864" s="1"/>
      <c r="AI864" s="1"/>
      <c r="AJ864" s="1"/>
      <c r="AK864" s="1"/>
      <c r="AL864" s="1"/>
      <c r="AM864" s="1"/>
      <c r="AN864" s="1"/>
      <c r="AO864" s="8"/>
      <c r="AP864" s="7"/>
      <c r="AQ864" s="7"/>
      <c r="AR864" s="65" t="s">
        <v>88</v>
      </c>
      <c r="AS864" s="65" t="s">
        <v>31</v>
      </c>
      <c r="AT864" s="7" t="s">
        <v>31</v>
      </c>
      <c r="AU864" s="7" t="s">
        <v>11</v>
      </c>
      <c r="AV864" s="485" t="s">
        <v>27</v>
      </c>
      <c r="AW864" s="7"/>
      <c r="AX864" s="7"/>
      <c r="AY864" s="7"/>
      <c r="AZ864" s="7"/>
      <c r="BA864" s="7"/>
      <c r="BB864" s="7"/>
      <c r="BC864" s="7"/>
      <c r="BD864" s="7"/>
      <c r="BE864" s="7"/>
      <c r="BF864" s="7"/>
      <c r="BG864" s="7"/>
      <c r="BH864" s="7"/>
      <c r="BI864" s="7"/>
      <c r="BJ864" s="7"/>
      <c r="BK864" s="7"/>
      <c r="BL864" s="7"/>
      <c r="BM864" s="7"/>
      <c r="BN864" s="7"/>
      <c r="BO864" s="7"/>
      <c r="BP864" s="7"/>
      <c r="BQ864" s="8"/>
      <c r="BR864" s="8"/>
      <c r="BS864" s="1"/>
      <c r="BT864" s="1"/>
      <c r="BU864" s="1"/>
      <c r="BV864" s="1"/>
      <c r="BW864" s="1"/>
      <c r="BX864" s="1"/>
      <c r="BY864" s="1"/>
      <c r="BZ864" s="1"/>
      <c r="CA864" s="1"/>
      <c r="CB864" s="1"/>
    </row>
    <row r="865" spans="11:80" ht="52.2" customHeight="1" x14ac:dyDescent="0.2">
      <c r="K865" s="60"/>
      <c r="L865" s="61"/>
      <c r="M865" s="23"/>
      <c r="N865" s="23"/>
      <c r="O865" s="23"/>
      <c r="P865" s="23"/>
      <c r="Q865" s="23"/>
      <c r="R865" s="24"/>
      <c r="S865" s="14"/>
      <c r="T865" s="7"/>
      <c r="U865" s="7"/>
      <c r="V865" s="586"/>
      <c r="W865" s="586"/>
      <c r="X865" s="586"/>
      <c r="Y865" s="586"/>
      <c r="Z865" s="586"/>
      <c r="AA865" s="586"/>
      <c r="AB865" s="69"/>
      <c r="AC865" s="69"/>
      <c r="AD865" s="7"/>
      <c r="AE865" s="7"/>
      <c r="AF865" s="7"/>
      <c r="AG865" s="7"/>
      <c r="AH865" s="7"/>
      <c r="AI865" s="7"/>
      <c r="AJ865" s="7"/>
      <c r="AK865" s="7"/>
      <c r="AL865" s="7"/>
      <c r="AM865" s="7"/>
      <c r="AN865" s="7"/>
      <c r="AO865" s="7"/>
      <c r="AP865" s="8"/>
      <c r="AQ865" s="8"/>
      <c r="AR865" s="69" t="s">
        <v>88</v>
      </c>
      <c r="AS865" s="69" t="s">
        <v>31</v>
      </c>
      <c r="AT865" s="8" t="s">
        <v>30</v>
      </c>
      <c r="AU865" s="8" t="s">
        <v>11</v>
      </c>
      <c r="AV865" s="486" t="s">
        <v>27</v>
      </c>
      <c r="AW865" s="8"/>
      <c r="AX865" s="8"/>
      <c r="AY865" s="8"/>
      <c r="AZ865" s="8"/>
      <c r="BA865" s="8"/>
      <c r="BB865" s="8"/>
      <c r="BC865" s="8"/>
      <c r="BD865" s="8"/>
      <c r="BE865" s="8"/>
      <c r="BF865" s="8"/>
      <c r="BG865" s="8"/>
      <c r="BH865" s="8"/>
      <c r="BI865" s="8"/>
      <c r="BJ865" s="8"/>
      <c r="BK865" s="8"/>
      <c r="BL865" s="8"/>
      <c r="BM865" s="8"/>
      <c r="BN865" s="8"/>
      <c r="BO865" s="8"/>
      <c r="BP865" s="8"/>
      <c r="BQ865" s="7"/>
      <c r="BR865" s="7"/>
      <c r="BS865" s="7"/>
      <c r="BT865" s="7"/>
      <c r="BU865" s="7"/>
      <c r="BV865" s="7"/>
      <c r="BW865" s="7"/>
      <c r="BX865" s="7"/>
      <c r="BY865" s="7"/>
      <c r="BZ865" s="7"/>
      <c r="CA865" s="7"/>
      <c r="CB865" s="7"/>
    </row>
    <row r="866" spans="11:80" ht="52.2" customHeight="1" x14ac:dyDescent="0.2">
      <c r="K866" s="66"/>
      <c r="L866" s="67"/>
      <c r="M866" s="67"/>
      <c r="N866" s="67"/>
      <c r="O866" s="67"/>
      <c r="P866" s="67"/>
      <c r="Q866" s="67"/>
      <c r="R866" s="68"/>
      <c r="S866" s="8"/>
      <c r="T866" s="8"/>
      <c r="U866" s="8"/>
      <c r="V866" s="587"/>
      <c r="W866" s="587"/>
      <c r="X866" s="587"/>
      <c r="Y866" s="587"/>
      <c r="Z866" s="587"/>
      <c r="AA866" s="587"/>
      <c r="AB866" s="65"/>
      <c r="AC866" s="65"/>
      <c r="AD866" s="8"/>
      <c r="AE866" s="8"/>
      <c r="AF866" s="8"/>
      <c r="AG866" s="8"/>
      <c r="AH866" s="8"/>
      <c r="AI866" s="8"/>
      <c r="AJ866" s="8"/>
      <c r="AK866" s="8"/>
      <c r="AL866" s="8"/>
      <c r="AM866" s="8"/>
      <c r="AN866" s="8"/>
      <c r="AO866" s="10"/>
      <c r="AP866" s="7"/>
      <c r="AQ866" s="7"/>
      <c r="AR866" s="65" t="s">
        <v>88</v>
      </c>
      <c r="AS866" s="65" t="s">
        <v>31</v>
      </c>
      <c r="AT866" s="7" t="s">
        <v>31</v>
      </c>
      <c r="AU866" s="7" t="s">
        <v>11</v>
      </c>
      <c r="AV866" s="485" t="s">
        <v>27</v>
      </c>
      <c r="AW866" s="7"/>
      <c r="AX866" s="7"/>
      <c r="AY866" s="7"/>
      <c r="AZ866" s="7"/>
      <c r="BA866" s="7"/>
      <c r="BB866" s="7"/>
      <c r="BC866" s="7"/>
      <c r="BD866" s="7"/>
      <c r="BE866" s="7"/>
      <c r="BF866" s="7"/>
      <c r="BG866" s="7"/>
      <c r="BH866" s="7"/>
      <c r="BI866" s="7"/>
      <c r="BJ866" s="7"/>
      <c r="BK866" s="7"/>
      <c r="BL866" s="7"/>
      <c r="BM866" s="7"/>
      <c r="BN866" s="7"/>
      <c r="BO866" s="7"/>
      <c r="BP866" s="7"/>
      <c r="BQ866" s="10"/>
      <c r="BR866" s="10"/>
      <c r="BS866" s="8"/>
      <c r="BT866" s="8"/>
      <c r="BU866" s="8"/>
      <c r="BV866" s="8"/>
      <c r="BW866" s="8"/>
      <c r="BX866" s="8"/>
      <c r="BY866" s="8"/>
      <c r="BZ866" s="8"/>
      <c r="CA866" s="8"/>
      <c r="CB866" s="8"/>
    </row>
    <row r="867" spans="11:80" ht="52.2" customHeight="1" x14ac:dyDescent="0.2">
      <c r="K867" s="62"/>
      <c r="L867" s="63"/>
      <c r="M867" s="63"/>
      <c r="N867" s="63"/>
      <c r="O867" s="63"/>
      <c r="P867" s="63"/>
      <c r="Q867" s="63"/>
      <c r="R867" s="64"/>
      <c r="S867" s="7"/>
      <c r="T867" s="7"/>
      <c r="U867" s="7"/>
      <c r="V867" s="586"/>
      <c r="W867" s="586"/>
      <c r="X867" s="586"/>
      <c r="Y867" s="586"/>
      <c r="Z867" s="586"/>
      <c r="AA867" s="586"/>
      <c r="AB867" s="77"/>
      <c r="AC867" s="77"/>
      <c r="AD867" s="7"/>
      <c r="AE867" s="7"/>
      <c r="AF867" s="7"/>
      <c r="AG867" s="7"/>
      <c r="AH867" s="7"/>
      <c r="AI867" s="7"/>
      <c r="AJ867" s="7"/>
      <c r="AK867" s="7"/>
      <c r="AL867" s="7"/>
      <c r="AM867" s="7"/>
      <c r="AN867" s="7"/>
      <c r="AO867" s="1"/>
      <c r="AP867" s="10"/>
      <c r="AQ867" s="10"/>
      <c r="AR867" s="77" t="s">
        <v>88</v>
      </c>
      <c r="AS867" s="77" t="s">
        <v>31</v>
      </c>
      <c r="AT867" s="10" t="s">
        <v>84</v>
      </c>
      <c r="AU867" s="10" t="s">
        <v>11</v>
      </c>
      <c r="AV867" s="488" t="s">
        <v>30</v>
      </c>
      <c r="AW867" s="10"/>
      <c r="AX867" s="10"/>
      <c r="AY867" s="10"/>
      <c r="AZ867" s="10"/>
      <c r="BA867" s="10"/>
      <c r="BB867" s="10"/>
      <c r="BC867" s="10"/>
      <c r="BD867" s="10"/>
      <c r="BE867" s="10"/>
      <c r="BF867" s="10"/>
      <c r="BG867" s="10"/>
      <c r="BH867" s="10"/>
      <c r="BI867" s="10"/>
      <c r="BJ867" s="10"/>
      <c r="BK867" s="10"/>
      <c r="BL867" s="10"/>
      <c r="BM867" s="10"/>
      <c r="BN867" s="10"/>
      <c r="BO867" s="10"/>
      <c r="BP867" s="10"/>
      <c r="BQ867" s="1"/>
      <c r="BR867" s="1"/>
      <c r="BS867" s="7"/>
      <c r="BT867" s="7"/>
      <c r="BU867" s="7"/>
      <c r="BV867" s="7"/>
      <c r="BW867" s="7"/>
      <c r="BX867" s="7"/>
      <c r="BY867" s="7"/>
      <c r="BZ867" s="7"/>
      <c r="CA867" s="7"/>
      <c r="CB867" s="7"/>
    </row>
    <row r="868" spans="11:80" ht="52.2" customHeight="1" x14ac:dyDescent="0.2">
      <c r="K868" s="54" t="s">
        <v>5</v>
      </c>
      <c r="L868" s="55" t="s">
        <v>15</v>
      </c>
      <c r="M868" s="23"/>
      <c r="N868" s="56">
        <f>M868*G115</f>
        <v>0</v>
      </c>
      <c r="O868" s="56">
        <v>0</v>
      </c>
      <c r="P868" s="56">
        <f>O868*G115</f>
        <v>0</v>
      </c>
      <c r="Q868" s="56">
        <v>0</v>
      </c>
      <c r="R868" s="57">
        <f>Q868*G115</f>
        <v>0</v>
      </c>
      <c r="S868" s="14"/>
      <c r="T868" s="14"/>
      <c r="U868" s="14"/>
      <c r="V868" s="558"/>
      <c r="W868" s="558"/>
      <c r="X868" s="558"/>
      <c r="Y868" s="558"/>
      <c r="Z868" s="558"/>
      <c r="AA868" s="558"/>
      <c r="AB868" s="58"/>
      <c r="AC868" s="58"/>
      <c r="AD868" s="1"/>
      <c r="AE868" s="1"/>
      <c r="AF868" s="1"/>
      <c r="AG868" s="1"/>
      <c r="AH868" s="1"/>
      <c r="AI868" s="1"/>
      <c r="AJ868" s="1"/>
      <c r="AK868" s="1"/>
      <c r="AL868" s="1"/>
      <c r="AM868" s="1"/>
      <c r="AN868" s="1"/>
      <c r="AO868" s="1"/>
      <c r="AP868" s="58" t="s">
        <v>84</v>
      </c>
      <c r="AQ868" s="1"/>
      <c r="AR868" s="58" t="s">
        <v>80</v>
      </c>
      <c r="AS868" s="58" t="s">
        <v>31</v>
      </c>
      <c r="AT868" s="1"/>
      <c r="AU868" s="1"/>
      <c r="AV868" s="473"/>
      <c r="AW868" s="1"/>
      <c r="AX868" s="1"/>
      <c r="AY868" s="1"/>
      <c r="AZ868" s="1"/>
      <c r="BA868" s="1"/>
      <c r="BB868" s="59">
        <f>IF(L934="základní",I183,0)</f>
        <v>119810.38</v>
      </c>
      <c r="BC868" s="59">
        <f>IF(L934="snížená",I183,0)</f>
        <v>0</v>
      </c>
      <c r="BD868" s="59">
        <f>IF(L934="zákl. přenesená",I183,0)</f>
        <v>0</v>
      </c>
      <c r="BE868" s="59">
        <f>IF(L934="sníž. přenesená",I183,0)</f>
        <v>0</v>
      </c>
      <c r="BF868" s="59">
        <f>IF(L934="nulová",I183,0)</f>
        <v>0</v>
      </c>
      <c r="BG868" s="12" t="s">
        <v>30</v>
      </c>
      <c r="BH868" s="59">
        <f>ROUND(H183*G183,2)</f>
        <v>119810.38</v>
      </c>
      <c r="BI868" s="12" t="s">
        <v>84</v>
      </c>
      <c r="BJ868" s="58" t="s">
        <v>345</v>
      </c>
      <c r="BK868" s="1"/>
      <c r="BL868" s="1"/>
      <c r="BM868" s="1"/>
      <c r="BN868" s="1"/>
      <c r="BO868" s="1"/>
      <c r="BP868" s="1"/>
      <c r="BQ868" s="1"/>
      <c r="BR868" s="1"/>
      <c r="BS868" s="1"/>
      <c r="BT868" s="1"/>
      <c r="BU868" s="1"/>
      <c r="BV868" s="1"/>
      <c r="BW868" s="1"/>
      <c r="BX868" s="1"/>
      <c r="BY868" s="1"/>
      <c r="BZ868" s="1"/>
      <c r="CA868" s="1"/>
      <c r="CB868" s="1"/>
    </row>
    <row r="869" spans="11:80" ht="52.2" customHeight="1" x14ac:dyDescent="0.2">
      <c r="K869" s="62"/>
      <c r="L869" s="63"/>
      <c r="M869" s="63"/>
      <c r="N869" s="63"/>
      <c r="O869" s="63"/>
      <c r="P869" s="63"/>
      <c r="Q869" s="63"/>
      <c r="R869" s="64"/>
      <c r="S869" s="7"/>
      <c r="T869" s="14"/>
      <c r="U869" s="14"/>
      <c r="V869" s="558"/>
      <c r="W869" s="558"/>
      <c r="X869" s="558"/>
      <c r="Y869" s="558"/>
      <c r="Z869" s="558"/>
      <c r="AA869" s="558"/>
      <c r="AB869" s="12"/>
      <c r="AC869" s="12"/>
      <c r="AD869" s="1"/>
      <c r="AE869" s="1"/>
      <c r="AF869" s="1"/>
      <c r="AG869" s="1"/>
      <c r="AH869" s="1"/>
      <c r="AI869" s="1"/>
      <c r="AJ869" s="1"/>
      <c r="AK869" s="1"/>
      <c r="AL869" s="1"/>
      <c r="AM869" s="1"/>
      <c r="AN869" s="1"/>
      <c r="AO869" s="7"/>
      <c r="AP869" s="1"/>
      <c r="AQ869" s="1"/>
      <c r="AR869" s="12" t="s">
        <v>86</v>
      </c>
      <c r="AS869" s="12" t="s">
        <v>31</v>
      </c>
      <c r="AT869" s="1"/>
      <c r="AU869" s="1"/>
      <c r="AV869" s="473"/>
      <c r="AW869" s="1"/>
      <c r="AX869" s="1"/>
      <c r="AY869" s="1"/>
      <c r="AZ869" s="1"/>
      <c r="BA869" s="1"/>
      <c r="BB869" s="1"/>
      <c r="BC869" s="1"/>
      <c r="BD869" s="1"/>
      <c r="BE869" s="1"/>
      <c r="BF869" s="1"/>
      <c r="BG869" s="1"/>
      <c r="BH869" s="1"/>
      <c r="BI869" s="1"/>
      <c r="BJ869" s="1"/>
      <c r="BK869" s="1"/>
      <c r="BL869" s="1"/>
      <c r="BM869" s="1"/>
      <c r="BN869" s="1"/>
      <c r="BO869" s="1"/>
      <c r="BP869" s="1"/>
      <c r="BQ869" s="7"/>
      <c r="BR869" s="7"/>
      <c r="BS869" s="1"/>
      <c r="BT869" s="1"/>
      <c r="BU869" s="1"/>
      <c r="BV869" s="1"/>
      <c r="BW869" s="1"/>
      <c r="BX869" s="1"/>
      <c r="BY869" s="1"/>
      <c r="BZ869" s="1"/>
      <c r="CA869" s="1"/>
      <c r="CB869" s="1"/>
    </row>
    <row r="870" spans="11:80" ht="52.2" customHeight="1" x14ac:dyDescent="0.2">
      <c r="K870" s="54" t="s">
        <v>5</v>
      </c>
      <c r="L870" s="55" t="s">
        <v>15</v>
      </c>
      <c r="M870" s="23"/>
      <c r="N870" s="56">
        <f>M870*G117</f>
        <v>0</v>
      </c>
      <c r="O870" s="56">
        <v>2.16</v>
      </c>
      <c r="P870" s="56">
        <f>O870*G117</f>
        <v>64.584000000000003</v>
      </c>
      <c r="Q870" s="56">
        <v>0</v>
      </c>
      <c r="R870" s="57">
        <f>Q870*G117</f>
        <v>0</v>
      </c>
      <c r="S870" s="14"/>
      <c r="T870" s="8"/>
      <c r="U870" s="8"/>
      <c r="V870" s="587"/>
      <c r="W870" s="587"/>
      <c r="X870" s="587"/>
      <c r="Y870" s="587"/>
      <c r="Z870" s="587"/>
      <c r="AA870" s="587"/>
      <c r="AB870" s="65"/>
      <c r="AC870" s="65"/>
      <c r="AD870" s="8"/>
      <c r="AE870" s="8"/>
      <c r="AF870" s="8"/>
      <c r="AG870" s="8"/>
      <c r="AH870" s="8"/>
      <c r="AI870" s="8"/>
      <c r="AJ870" s="8"/>
      <c r="AK870" s="8"/>
      <c r="AL870" s="8"/>
      <c r="AM870" s="8"/>
      <c r="AN870" s="8"/>
      <c r="AO870" s="1"/>
      <c r="AP870" s="7"/>
      <c r="AQ870" s="7"/>
      <c r="AR870" s="65" t="s">
        <v>88</v>
      </c>
      <c r="AS870" s="65" t="s">
        <v>31</v>
      </c>
      <c r="AT870" s="7" t="s">
        <v>31</v>
      </c>
      <c r="AU870" s="7" t="s">
        <v>11</v>
      </c>
      <c r="AV870" s="485" t="s">
        <v>30</v>
      </c>
      <c r="AW870" s="7"/>
      <c r="AX870" s="7"/>
      <c r="AY870" s="7"/>
      <c r="AZ870" s="7"/>
      <c r="BA870" s="7"/>
      <c r="BB870" s="7"/>
      <c r="BC870" s="7"/>
      <c r="BD870" s="7"/>
      <c r="BE870" s="7"/>
      <c r="BF870" s="7"/>
      <c r="BG870" s="7"/>
      <c r="BH870" s="7"/>
      <c r="BI870" s="7"/>
      <c r="BJ870" s="7"/>
      <c r="BK870" s="7"/>
      <c r="BL870" s="7"/>
      <c r="BM870" s="7"/>
      <c r="BN870" s="7"/>
      <c r="BO870" s="7"/>
      <c r="BP870" s="7"/>
      <c r="BQ870" s="1"/>
      <c r="BR870" s="1"/>
      <c r="BS870" s="8"/>
      <c r="BT870" s="8"/>
      <c r="BU870" s="8"/>
      <c r="BV870" s="8"/>
      <c r="BW870" s="8"/>
      <c r="BX870" s="8"/>
      <c r="BY870" s="8"/>
      <c r="BZ870" s="8"/>
      <c r="CA870" s="8"/>
      <c r="CB870" s="8"/>
    </row>
    <row r="871" spans="11:80" ht="52.2" customHeight="1" x14ac:dyDescent="0.2">
      <c r="K871" s="60"/>
      <c r="L871" s="61"/>
      <c r="M871" s="23"/>
      <c r="N871" s="23"/>
      <c r="O871" s="23"/>
      <c r="P871" s="23"/>
      <c r="Q871" s="23"/>
      <c r="R871" s="24"/>
      <c r="S871" s="14"/>
      <c r="T871" s="7"/>
      <c r="U871" s="7"/>
      <c r="V871" s="586"/>
      <c r="W871" s="586"/>
      <c r="X871" s="586"/>
      <c r="Y871" s="586"/>
      <c r="Z871" s="586"/>
      <c r="AA871" s="586"/>
      <c r="AB871" s="58"/>
      <c r="AC871" s="58"/>
      <c r="AD871" s="7"/>
      <c r="AE871" s="7"/>
      <c r="AF871" s="7"/>
      <c r="AG871" s="7"/>
      <c r="AH871" s="7"/>
      <c r="AI871" s="7"/>
      <c r="AJ871" s="7"/>
      <c r="AK871" s="7"/>
      <c r="AL871" s="7"/>
      <c r="AM871" s="7"/>
      <c r="AN871" s="7"/>
      <c r="AO871" s="7"/>
      <c r="AP871" s="58" t="s">
        <v>84</v>
      </c>
      <c r="AQ871" s="1"/>
      <c r="AR871" s="58" t="s">
        <v>80</v>
      </c>
      <c r="AS871" s="58" t="s">
        <v>31</v>
      </c>
      <c r="AT871" s="1"/>
      <c r="AU871" s="1"/>
      <c r="AV871" s="473"/>
      <c r="AW871" s="1"/>
      <c r="AX871" s="1"/>
      <c r="AY871" s="1"/>
      <c r="AZ871" s="1"/>
      <c r="BA871" s="1"/>
      <c r="BB871" s="59">
        <f>IF(L937="základní",I186,0)</f>
        <v>644133</v>
      </c>
      <c r="BC871" s="59">
        <f>IF(L937="snížená",I186,0)</f>
        <v>0</v>
      </c>
      <c r="BD871" s="59">
        <f>IF(L937="zákl. přenesená",I186,0)</f>
        <v>0</v>
      </c>
      <c r="BE871" s="59">
        <f>IF(L937="sníž. přenesená",I186,0)</f>
        <v>0</v>
      </c>
      <c r="BF871" s="59">
        <f>IF(L937="nulová",I186,0)</f>
        <v>0</v>
      </c>
      <c r="BG871" s="12" t="s">
        <v>30</v>
      </c>
      <c r="BH871" s="59">
        <f>ROUND(H186*G186,2)</f>
        <v>644133</v>
      </c>
      <c r="BI871" s="12" t="s">
        <v>84</v>
      </c>
      <c r="BJ871" s="58" t="s">
        <v>350</v>
      </c>
      <c r="BK871" s="1"/>
      <c r="BL871" s="1"/>
      <c r="BM871" s="1"/>
      <c r="BN871" s="1"/>
      <c r="BO871" s="1"/>
      <c r="BP871" s="1"/>
      <c r="BQ871" s="7"/>
      <c r="BR871" s="7"/>
      <c r="BS871" s="7"/>
      <c r="BT871" s="7"/>
      <c r="BU871" s="7"/>
      <c r="BV871" s="7"/>
      <c r="BW871" s="7"/>
      <c r="BX871" s="7"/>
      <c r="BY871" s="7"/>
      <c r="BZ871" s="7"/>
      <c r="CA871" s="7"/>
      <c r="CB871" s="7"/>
    </row>
    <row r="872" spans="11:80" ht="52.2" customHeight="1" x14ac:dyDescent="0.2">
      <c r="K872" s="66"/>
      <c r="L872" s="67"/>
      <c r="M872" s="67"/>
      <c r="N872" s="67"/>
      <c r="O872" s="67"/>
      <c r="P872" s="67"/>
      <c r="Q872" s="67"/>
      <c r="R872" s="68"/>
      <c r="S872" s="8"/>
      <c r="T872" s="14"/>
      <c r="U872" s="14"/>
      <c r="V872" s="558"/>
      <c r="W872" s="558"/>
      <c r="X872" s="558"/>
      <c r="Y872" s="558"/>
      <c r="Z872" s="558"/>
      <c r="AA872" s="558"/>
      <c r="AB872" s="65"/>
      <c r="AC872" s="65"/>
      <c r="AD872" s="1"/>
      <c r="AE872" s="1"/>
      <c r="AF872" s="1"/>
      <c r="AG872" s="1"/>
      <c r="AH872" s="1"/>
      <c r="AI872" s="1"/>
      <c r="AJ872" s="1"/>
      <c r="AK872" s="1"/>
      <c r="AL872" s="1"/>
      <c r="AM872" s="1"/>
      <c r="AN872" s="1"/>
      <c r="AO872" s="6"/>
      <c r="AP872" s="7"/>
      <c r="AQ872" s="7"/>
      <c r="AR872" s="65" t="s">
        <v>88</v>
      </c>
      <c r="AS872" s="65" t="s">
        <v>31</v>
      </c>
      <c r="AT872" s="7" t="s">
        <v>31</v>
      </c>
      <c r="AU872" s="7" t="s">
        <v>11</v>
      </c>
      <c r="AV872" s="485" t="s">
        <v>30</v>
      </c>
      <c r="AW872" s="7"/>
      <c r="AX872" s="7"/>
      <c r="AY872" s="7"/>
      <c r="AZ872" s="7"/>
      <c r="BA872" s="7"/>
      <c r="BB872" s="7"/>
      <c r="BC872" s="7"/>
      <c r="BD872" s="7"/>
      <c r="BE872" s="7"/>
      <c r="BF872" s="7"/>
      <c r="BG872" s="7"/>
      <c r="BH872" s="7"/>
      <c r="BI872" s="7"/>
      <c r="BJ872" s="7"/>
      <c r="BK872" s="7"/>
      <c r="BL872" s="7"/>
      <c r="BM872" s="7"/>
      <c r="BN872" s="7"/>
      <c r="BO872" s="7"/>
      <c r="BP872" s="7"/>
      <c r="BQ872" s="6"/>
      <c r="BR872" s="6"/>
      <c r="BS872" s="1"/>
      <c r="BT872" s="1"/>
      <c r="BU872" s="1"/>
      <c r="BV872" s="1"/>
      <c r="BW872" s="1"/>
      <c r="BX872" s="1"/>
      <c r="BY872" s="1"/>
      <c r="BZ872" s="1"/>
      <c r="CA872" s="1"/>
      <c r="CB872" s="1"/>
    </row>
    <row r="873" spans="11:80" ht="52.2" customHeight="1" x14ac:dyDescent="0.2">
      <c r="K873" s="62"/>
      <c r="L873" s="63"/>
      <c r="M873" s="63"/>
      <c r="N873" s="63"/>
      <c r="O873" s="63"/>
      <c r="P873" s="63"/>
      <c r="Q873" s="63"/>
      <c r="R873" s="64"/>
      <c r="S873" s="7"/>
      <c r="T873" s="14"/>
      <c r="U873" s="14"/>
      <c r="V873" s="558"/>
      <c r="W873" s="558"/>
      <c r="X873" s="558"/>
      <c r="Y873" s="558"/>
      <c r="Z873" s="558"/>
      <c r="AA873" s="558"/>
      <c r="AB873" s="46"/>
      <c r="AC873" s="46"/>
      <c r="AD873" s="1"/>
      <c r="AE873" s="1"/>
      <c r="AF873" s="1"/>
      <c r="AG873" s="1"/>
      <c r="AH873" s="1"/>
      <c r="AI873" s="1"/>
      <c r="AJ873" s="1"/>
      <c r="AK873" s="1"/>
      <c r="AL873" s="1"/>
      <c r="AM873" s="1"/>
      <c r="AN873" s="1"/>
      <c r="AO873" s="1"/>
      <c r="AP873" s="45" t="s">
        <v>30</v>
      </c>
      <c r="AQ873" s="6"/>
      <c r="AR873" s="46" t="s">
        <v>26</v>
      </c>
      <c r="AS873" s="46" t="s">
        <v>30</v>
      </c>
      <c r="AT873" s="6"/>
      <c r="AU873" s="6"/>
      <c r="AV873" s="484"/>
      <c r="AW873" s="6"/>
      <c r="AX873" s="6"/>
      <c r="AY873" s="6"/>
      <c r="AZ873" s="6"/>
      <c r="BA873" s="6"/>
      <c r="BB873" s="6"/>
      <c r="BC873" s="6"/>
      <c r="BD873" s="6"/>
      <c r="BE873" s="6"/>
      <c r="BF873" s="6"/>
      <c r="BG873" s="6"/>
      <c r="BH873" s="47">
        <f>SUM(BH874:BH950)</f>
        <v>108883.1</v>
      </c>
      <c r="BI873" s="6"/>
      <c r="BJ873" s="6"/>
      <c r="BK873" s="6"/>
      <c r="BL873" s="6"/>
      <c r="BM873" s="6"/>
      <c r="BN873" s="6"/>
      <c r="BO873" s="6"/>
      <c r="BP873" s="6"/>
      <c r="BQ873" s="1"/>
      <c r="BR873" s="1"/>
      <c r="BS873" s="1"/>
      <c r="BT873" s="1"/>
      <c r="BU873" s="1"/>
      <c r="BV873" s="1"/>
      <c r="BW873" s="1"/>
      <c r="BX873" s="1"/>
      <c r="BY873" s="1"/>
      <c r="BZ873" s="1"/>
      <c r="CA873" s="1"/>
      <c r="CB873" s="1"/>
    </row>
    <row r="874" spans="11:80" ht="52.2" customHeight="1" x14ac:dyDescent="0.2">
      <c r="K874" s="54" t="s">
        <v>5</v>
      </c>
      <c r="L874" s="55" t="s">
        <v>15</v>
      </c>
      <c r="M874" s="23"/>
      <c r="N874" s="56">
        <f>M874*G121</f>
        <v>0</v>
      </c>
      <c r="O874" s="56">
        <v>2.16</v>
      </c>
      <c r="P874" s="56">
        <f>O874*G121</f>
        <v>64.584000000000003</v>
      </c>
      <c r="Q874" s="56">
        <v>0</v>
      </c>
      <c r="R874" s="57">
        <f>Q874*G121</f>
        <v>0</v>
      </c>
      <c r="S874" s="14"/>
      <c r="T874" s="8"/>
      <c r="U874" s="8"/>
      <c r="V874" s="587"/>
      <c r="W874" s="587"/>
      <c r="X874" s="587"/>
      <c r="Y874" s="587"/>
      <c r="Z874" s="587"/>
      <c r="AA874" s="587"/>
      <c r="AB874" s="58"/>
      <c r="AC874" s="58"/>
      <c r="AD874" s="8"/>
      <c r="AE874" s="8"/>
      <c r="AF874" s="8"/>
      <c r="AG874" s="8"/>
      <c r="AH874" s="8"/>
      <c r="AI874" s="8"/>
      <c r="AJ874" s="8"/>
      <c r="AK874" s="8"/>
      <c r="AL874" s="8"/>
      <c r="AM874" s="8"/>
      <c r="AN874" s="8"/>
      <c r="AO874" s="1"/>
      <c r="AP874" s="58" t="s">
        <v>84</v>
      </c>
      <c r="AQ874" s="1"/>
      <c r="AR874" s="58" t="s">
        <v>80</v>
      </c>
      <c r="AS874" s="58" t="s">
        <v>31</v>
      </c>
      <c r="AT874" s="1"/>
      <c r="AU874" s="1"/>
      <c r="AV874" s="473"/>
      <c r="AW874" s="1"/>
      <c r="AX874" s="1"/>
      <c r="AY874" s="1"/>
      <c r="AZ874" s="1"/>
      <c r="BA874" s="1"/>
      <c r="BB874" s="59">
        <f>IF(L940="základní",I191,0)</f>
        <v>5252.04</v>
      </c>
      <c r="BC874" s="59">
        <f>IF(L940="snížená",I191,0)</f>
        <v>0</v>
      </c>
      <c r="BD874" s="59">
        <f>IF(L940="zákl. přenesená",I191,0)</f>
        <v>0</v>
      </c>
      <c r="BE874" s="59">
        <f>IF(L940="sníž. přenesená",I191,0)</f>
        <v>0</v>
      </c>
      <c r="BF874" s="59">
        <f>IF(L940="nulová",I191,0)</f>
        <v>0</v>
      </c>
      <c r="BG874" s="12" t="s">
        <v>30</v>
      </c>
      <c r="BH874" s="59">
        <f>ROUND(H191*G191,2)</f>
        <v>5252.04</v>
      </c>
      <c r="BI874" s="12" t="s">
        <v>84</v>
      </c>
      <c r="BJ874" s="58" t="s">
        <v>356</v>
      </c>
      <c r="BK874" s="1"/>
      <c r="BL874" s="1"/>
      <c r="BM874" s="1"/>
      <c r="BN874" s="1"/>
      <c r="BO874" s="1"/>
      <c r="BP874" s="1"/>
      <c r="BQ874" s="1"/>
      <c r="BR874" s="1"/>
      <c r="BS874" s="8"/>
      <c r="BT874" s="8"/>
      <c r="BU874" s="8"/>
      <c r="BV874" s="8"/>
      <c r="BW874" s="8"/>
      <c r="BX874" s="8"/>
      <c r="BY874" s="8"/>
      <c r="BZ874" s="8"/>
      <c r="CA874" s="8"/>
      <c r="CB874" s="8"/>
    </row>
    <row r="875" spans="11:80" ht="52.2" customHeight="1" x14ac:dyDescent="0.2">
      <c r="K875" s="60"/>
      <c r="L875" s="61"/>
      <c r="M875" s="23"/>
      <c r="N875" s="23"/>
      <c r="O875" s="23"/>
      <c r="P875" s="23"/>
      <c r="Q875" s="23"/>
      <c r="R875" s="24"/>
      <c r="S875" s="14"/>
      <c r="T875" s="7"/>
      <c r="U875" s="7"/>
      <c r="V875" s="586"/>
      <c r="W875" s="586"/>
      <c r="X875" s="586"/>
      <c r="Y875" s="586"/>
      <c r="Z875" s="586"/>
      <c r="AA875" s="586"/>
      <c r="AB875" s="12"/>
      <c r="AC875" s="12"/>
      <c r="AD875" s="7"/>
      <c r="AE875" s="7"/>
      <c r="AF875" s="7"/>
      <c r="AG875" s="7"/>
      <c r="AH875" s="7"/>
      <c r="AI875" s="7"/>
      <c r="AJ875" s="7"/>
      <c r="AK875" s="7"/>
      <c r="AL875" s="7"/>
      <c r="AM875" s="7"/>
      <c r="AN875" s="7"/>
      <c r="AO875" s="8"/>
      <c r="AP875" s="1"/>
      <c r="AQ875" s="1"/>
      <c r="AR875" s="12" t="s">
        <v>86</v>
      </c>
      <c r="AS875" s="12" t="s">
        <v>31</v>
      </c>
      <c r="AT875" s="1"/>
      <c r="AU875" s="1"/>
      <c r="AV875" s="473"/>
      <c r="AW875" s="1"/>
      <c r="AX875" s="1"/>
      <c r="AY875" s="1"/>
      <c r="AZ875" s="1"/>
      <c r="BA875" s="1"/>
      <c r="BB875" s="1"/>
      <c r="BC875" s="1"/>
      <c r="BD875" s="1"/>
      <c r="BE875" s="1"/>
      <c r="BF875" s="1"/>
      <c r="BG875" s="1"/>
      <c r="BH875" s="1"/>
      <c r="BI875" s="1"/>
      <c r="BJ875" s="1"/>
      <c r="BK875" s="1"/>
      <c r="BL875" s="1"/>
      <c r="BM875" s="1"/>
      <c r="BN875" s="1"/>
      <c r="BO875" s="1"/>
      <c r="BP875" s="1"/>
      <c r="BQ875" s="8"/>
      <c r="BR875" s="8"/>
      <c r="BS875" s="7"/>
      <c r="BT875" s="7"/>
      <c r="BU875" s="7"/>
      <c r="BV875" s="7"/>
      <c r="BW875" s="7"/>
      <c r="BX875" s="7"/>
      <c r="BY875" s="7"/>
      <c r="BZ875" s="7"/>
      <c r="CA875" s="7"/>
      <c r="CB875" s="7"/>
    </row>
    <row r="876" spans="11:80" ht="52.2" customHeight="1" x14ac:dyDescent="0.2">
      <c r="K876" s="62"/>
      <c r="L876" s="63"/>
      <c r="M876" s="63"/>
      <c r="N876" s="63"/>
      <c r="O876" s="63"/>
      <c r="P876" s="63"/>
      <c r="Q876" s="63"/>
      <c r="R876" s="64"/>
      <c r="S876" s="7"/>
      <c r="T876" s="14"/>
      <c r="U876" s="14"/>
      <c r="V876" s="558"/>
      <c r="W876" s="558"/>
      <c r="X876" s="558"/>
      <c r="Y876" s="558"/>
      <c r="Z876" s="558"/>
      <c r="AA876" s="558"/>
      <c r="AB876" s="69"/>
      <c r="AC876" s="69"/>
      <c r="AD876" s="1"/>
      <c r="AE876" s="1"/>
      <c r="AF876" s="1"/>
      <c r="AG876" s="1"/>
      <c r="AH876" s="1"/>
      <c r="AI876" s="1"/>
      <c r="AJ876" s="1"/>
      <c r="AK876" s="1"/>
      <c r="AL876" s="1"/>
      <c r="AM876" s="1"/>
      <c r="AN876" s="1"/>
      <c r="AO876" s="7"/>
      <c r="AP876" s="8"/>
      <c r="AQ876" s="8"/>
      <c r="AR876" s="69" t="s">
        <v>88</v>
      </c>
      <c r="AS876" s="69" t="s">
        <v>31</v>
      </c>
      <c r="AT876" s="8" t="s">
        <v>30</v>
      </c>
      <c r="AU876" s="8" t="s">
        <v>11</v>
      </c>
      <c r="AV876" s="486" t="s">
        <v>27</v>
      </c>
      <c r="AW876" s="8"/>
      <c r="AX876" s="8"/>
      <c r="AY876" s="8"/>
      <c r="AZ876" s="8"/>
      <c r="BA876" s="8"/>
      <c r="BB876" s="8"/>
      <c r="BC876" s="8"/>
      <c r="BD876" s="8"/>
      <c r="BE876" s="8"/>
      <c r="BF876" s="8"/>
      <c r="BG876" s="8"/>
      <c r="BH876" s="8"/>
      <c r="BI876" s="8"/>
      <c r="BJ876" s="8"/>
      <c r="BK876" s="8"/>
      <c r="BL876" s="8"/>
      <c r="BM876" s="8"/>
      <c r="BN876" s="8"/>
      <c r="BO876" s="8"/>
      <c r="BP876" s="8"/>
      <c r="BQ876" s="7"/>
      <c r="BR876" s="7"/>
      <c r="BS876" s="1"/>
      <c r="BT876" s="1"/>
      <c r="BU876" s="1"/>
      <c r="BV876" s="1"/>
      <c r="BW876" s="1"/>
      <c r="BX876" s="1"/>
      <c r="BY876" s="1"/>
      <c r="BZ876" s="1"/>
      <c r="CA876" s="1"/>
      <c r="CB876" s="1"/>
    </row>
    <row r="877" spans="11:80" ht="52.2" customHeight="1" x14ac:dyDescent="0.2">
      <c r="K877" s="54" t="s">
        <v>5</v>
      </c>
      <c r="L877" s="55" t="s">
        <v>15</v>
      </c>
      <c r="M877" s="23"/>
      <c r="N877" s="56">
        <f>M877*G124</f>
        <v>0</v>
      </c>
      <c r="O877" s="56">
        <v>1E-4</v>
      </c>
      <c r="P877" s="56">
        <f>O877*G124</f>
        <v>5.9800000000000001E-3</v>
      </c>
      <c r="Q877" s="56">
        <v>0</v>
      </c>
      <c r="R877" s="57">
        <f>Q877*G124</f>
        <v>0</v>
      </c>
      <c r="S877" s="14"/>
      <c r="T877" s="14"/>
      <c r="U877" s="14"/>
      <c r="V877" s="558"/>
      <c r="W877" s="558"/>
      <c r="X877" s="558"/>
      <c r="Y877" s="558"/>
      <c r="Z877" s="558"/>
      <c r="AA877" s="558"/>
      <c r="AB877" s="65"/>
      <c r="AC877" s="65"/>
      <c r="AD877" s="1"/>
      <c r="AE877" s="1"/>
      <c r="AF877" s="1"/>
      <c r="AG877" s="1"/>
      <c r="AH877" s="1"/>
      <c r="AI877" s="1"/>
      <c r="AJ877" s="1"/>
      <c r="AK877" s="1"/>
      <c r="AL877" s="1"/>
      <c r="AM877" s="1"/>
      <c r="AN877" s="1"/>
      <c r="AO877" s="7"/>
      <c r="AP877" s="7"/>
      <c r="AQ877" s="7"/>
      <c r="AR877" s="65" t="s">
        <v>88</v>
      </c>
      <c r="AS877" s="65" t="s">
        <v>31</v>
      </c>
      <c r="AT877" s="7" t="s">
        <v>31</v>
      </c>
      <c r="AU877" s="7" t="s">
        <v>11</v>
      </c>
      <c r="AV877" s="485" t="s">
        <v>27</v>
      </c>
      <c r="AW877" s="7"/>
      <c r="AX877" s="7"/>
      <c r="AY877" s="7"/>
      <c r="AZ877" s="7"/>
      <c r="BA877" s="7"/>
      <c r="BB877" s="7"/>
      <c r="BC877" s="7"/>
      <c r="BD877" s="7"/>
      <c r="BE877" s="7"/>
      <c r="BF877" s="7"/>
      <c r="BG877" s="7"/>
      <c r="BH877" s="7"/>
      <c r="BI877" s="7"/>
      <c r="BJ877" s="7"/>
      <c r="BK877" s="7"/>
      <c r="BL877" s="7"/>
      <c r="BM877" s="7"/>
      <c r="BN877" s="7"/>
      <c r="BO877" s="7"/>
      <c r="BP877" s="7"/>
      <c r="BQ877" s="7"/>
      <c r="BR877" s="7"/>
      <c r="BS877" s="1"/>
      <c r="BT877" s="1"/>
      <c r="BU877" s="1"/>
      <c r="BV877" s="1"/>
      <c r="BW877" s="1"/>
      <c r="BX877" s="1"/>
      <c r="BY877" s="1"/>
      <c r="BZ877" s="1"/>
      <c r="CA877" s="1"/>
      <c r="CB877" s="1"/>
    </row>
    <row r="878" spans="11:80" ht="52.2" customHeight="1" x14ac:dyDescent="0.2">
      <c r="K878" s="60"/>
      <c r="L878" s="61"/>
      <c r="M878" s="23"/>
      <c r="N878" s="23"/>
      <c r="O878" s="23"/>
      <c r="P878" s="23"/>
      <c r="Q878" s="23"/>
      <c r="R878" s="24"/>
      <c r="S878" s="14"/>
      <c r="T878" s="8"/>
      <c r="U878" s="8"/>
      <c r="V878" s="587"/>
      <c r="W878" s="587"/>
      <c r="X878" s="587"/>
      <c r="Y878" s="587"/>
      <c r="Z878" s="587"/>
      <c r="AA878" s="587"/>
      <c r="AB878" s="65"/>
      <c r="AC878" s="65"/>
      <c r="AD878" s="8"/>
      <c r="AE878" s="8"/>
      <c r="AF878" s="8"/>
      <c r="AG878" s="8"/>
      <c r="AH878" s="8"/>
      <c r="AI878" s="8"/>
      <c r="AJ878" s="8"/>
      <c r="AK878" s="8"/>
      <c r="AL878" s="8"/>
      <c r="AM878" s="8"/>
      <c r="AN878" s="8"/>
      <c r="AO878" s="10"/>
      <c r="AP878" s="7"/>
      <c r="AQ878" s="7"/>
      <c r="AR878" s="65" t="s">
        <v>88</v>
      </c>
      <c r="AS878" s="65" t="s">
        <v>31</v>
      </c>
      <c r="AT878" s="7" t="s">
        <v>31</v>
      </c>
      <c r="AU878" s="7" t="s">
        <v>11</v>
      </c>
      <c r="AV878" s="485" t="s">
        <v>27</v>
      </c>
      <c r="AW878" s="7"/>
      <c r="AX878" s="7"/>
      <c r="AY878" s="7"/>
      <c r="AZ878" s="7"/>
      <c r="BA878" s="7"/>
      <c r="BB878" s="7"/>
      <c r="BC878" s="7"/>
      <c r="BD878" s="7"/>
      <c r="BE878" s="7"/>
      <c r="BF878" s="7"/>
      <c r="BG878" s="7"/>
      <c r="BH878" s="7"/>
      <c r="BI878" s="7"/>
      <c r="BJ878" s="7"/>
      <c r="BK878" s="7"/>
      <c r="BL878" s="7"/>
      <c r="BM878" s="7"/>
      <c r="BN878" s="7"/>
      <c r="BO878" s="7"/>
      <c r="BP878" s="7"/>
      <c r="BQ878" s="10"/>
      <c r="BR878" s="10"/>
      <c r="BS878" s="8"/>
      <c r="BT878" s="8"/>
      <c r="BU878" s="8"/>
      <c r="BV878" s="8"/>
      <c r="BW878" s="8"/>
      <c r="BX878" s="8"/>
      <c r="BY878" s="8"/>
      <c r="BZ878" s="8"/>
      <c r="CA878" s="8"/>
      <c r="CB878" s="8"/>
    </row>
    <row r="879" spans="11:80" ht="52.2" customHeight="1" x14ac:dyDescent="0.2">
      <c r="K879" s="62"/>
      <c r="L879" s="63"/>
      <c r="M879" s="63"/>
      <c r="N879" s="63"/>
      <c r="O879" s="63"/>
      <c r="P879" s="63"/>
      <c r="Q879" s="63"/>
      <c r="R879" s="64"/>
      <c r="S879" s="7"/>
      <c r="T879" s="7"/>
      <c r="U879" s="7"/>
      <c r="V879" s="586"/>
      <c r="W879" s="586"/>
      <c r="X879" s="586"/>
      <c r="Y879" s="586"/>
      <c r="Z879" s="586"/>
      <c r="AA879" s="586"/>
      <c r="AB879" s="77"/>
      <c r="AC879" s="77"/>
      <c r="AD879" s="7"/>
      <c r="AE879" s="7"/>
      <c r="AF879" s="7"/>
      <c r="AG879" s="7"/>
      <c r="AH879" s="7"/>
      <c r="AI879" s="7"/>
      <c r="AJ879" s="7"/>
      <c r="AK879" s="7"/>
      <c r="AL879" s="7"/>
      <c r="AM879" s="7"/>
      <c r="AN879" s="7"/>
      <c r="AO879" s="1"/>
      <c r="AP879" s="10"/>
      <c r="AQ879" s="10"/>
      <c r="AR879" s="77" t="s">
        <v>88</v>
      </c>
      <c r="AS879" s="77" t="s">
        <v>31</v>
      </c>
      <c r="AT879" s="10" t="s">
        <v>84</v>
      </c>
      <c r="AU879" s="10" t="s">
        <v>11</v>
      </c>
      <c r="AV879" s="488" t="s">
        <v>30</v>
      </c>
      <c r="AW879" s="10"/>
      <c r="AX879" s="10"/>
      <c r="AY879" s="10"/>
      <c r="AZ879" s="10"/>
      <c r="BA879" s="10"/>
      <c r="BB879" s="10"/>
      <c r="BC879" s="10"/>
      <c r="BD879" s="10"/>
      <c r="BE879" s="10"/>
      <c r="BF879" s="10"/>
      <c r="BG879" s="10"/>
      <c r="BH879" s="10"/>
      <c r="BI879" s="10"/>
      <c r="BJ879" s="10"/>
      <c r="BK879" s="10"/>
      <c r="BL879" s="10"/>
      <c r="BM879" s="10"/>
      <c r="BN879" s="10"/>
      <c r="BO879" s="10"/>
      <c r="BP879" s="10"/>
      <c r="BQ879" s="1"/>
      <c r="BR879" s="1"/>
      <c r="BS879" s="7"/>
      <c r="BT879" s="7"/>
      <c r="BU879" s="7"/>
      <c r="BV879" s="7"/>
      <c r="BW879" s="7"/>
      <c r="BX879" s="7"/>
      <c r="BY879" s="7"/>
      <c r="BZ879" s="7"/>
      <c r="CA879" s="7"/>
      <c r="CB879" s="7"/>
    </row>
    <row r="880" spans="11:80" ht="52.2" customHeight="1" x14ac:dyDescent="0.2">
      <c r="K880" s="84" t="s">
        <v>5</v>
      </c>
      <c r="L880" s="85" t="s">
        <v>15</v>
      </c>
      <c r="M880" s="23"/>
      <c r="N880" s="56">
        <f>M880*G127</f>
        <v>0</v>
      </c>
      <c r="O880" s="56">
        <v>4.6999999999999999E-4</v>
      </c>
      <c r="P880" s="56">
        <f>O880*G127</f>
        <v>3.3727199999999999E-2</v>
      </c>
      <c r="Q880" s="56">
        <v>0</v>
      </c>
      <c r="R880" s="57">
        <f>Q880*G127</f>
        <v>0</v>
      </c>
      <c r="S880" s="14"/>
      <c r="T880" s="14"/>
      <c r="U880" s="14"/>
      <c r="V880" s="558"/>
      <c r="W880" s="558"/>
      <c r="X880" s="558"/>
      <c r="Y880" s="558"/>
      <c r="Z880" s="558"/>
      <c r="AA880" s="558"/>
      <c r="AB880" s="58"/>
      <c r="AC880" s="58"/>
      <c r="AD880" s="1"/>
      <c r="AE880" s="1"/>
      <c r="AF880" s="1"/>
      <c r="AG880" s="1"/>
      <c r="AH880" s="1"/>
      <c r="AI880" s="1"/>
      <c r="AJ880" s="1"/>
      <c r="AK880" s="1"/>
      <c r="AL880" s="1"/>
      <c r="AM880" s="1"/>
      <c r="AN880" s="1"/>
      <c r="AO880" s="1"/>
      <c r="AP880" s="58" t="s">
        <v>84</v>
      </c>
      <c r="AQ880" s="1"/>
      <c r="AR880" s="58" t="s">
        <v>80</v>
      </c>
      <c r="AS880" s="58" t="s">
        <v>31</v>
      </c>
      <c r="AT880" s="1"/>
      <c r="AU880" s="1"/>
      <c r="AV880" s="473"/>
      <c r="AW880" s="1"/>
      <c r="AX880" s="1"/>
      <c r="AY880" s="1"/>
      <c r="AZ880" s="1"/>
      <c r="BA880" s="1"/>
      <c r="BB880" s="59">
        <f>IF(L946="základní",I197,0)</f>
        <v>1491.32</v>
      </c>
      <c r="BC880" s="59">
        <f>IF(L946="snížená",I197,0)</f>
        <v>0</v>
      </c>
      <c r="BD880" s="59">
        <f>IF(L946="zákl. přenesená",I197,0)</f>
        <v>0</v>
      </c>
      <c r="BE880" s="59">
        <f>IF(L946="sníž. přenesená",I197,0)</f>
        <v>0</v>
      </c>
      <c r="BF880" s="59">
        <f>IF(L946="nulová",I197,0)</f>
        <v>0</v>
      </c>
      <c r="BG880" s="12" t="s">
        <v>30</v>
      </c>
      <c r="BH880" s="59">
        <f>ROUND(H197*G197,2)</f>
        <v>1491.32</v>
      </c>
      <c r="BI880" s="12" t="s">
        <v>84</v>
      </c>
      <c r="BJ880" s="58" t="s">
        <v>363</v>
      </c>
      <c r="BK880" s="1"/>
      <c r="BL880" s="1"/>
      <c r="BM880" s="1"/>
      <c r="BN880" s="1"/>
      <c r="BO880" s="1"/>
      <c r="BP880" s="1"/>
      <c r="BQ880" s="1"/>
      <c r="BR880" s="1"/>
      <c r="BS880" s="1"/>
      <c r="BT880" s="1"/>
      <c r="BU880" s="1"/>
      <c r="BV880" s="1"/>
      <c r="BW880" s="1"/>
      <c r="BX880" s="1"/>
      <c r="BY880" s="1"/>
      <c r="BZ880" s="1"/>
      <c r="CA880" s="1"/>
      <c r="CB880" s="1"/>
    </row>
    <row r="881" spans="11:80" ht="52.2" customHeight="1" x14ac:dyDescent="0.2">
      <c r="K881" s="66"/>
      <c r="L881" s="67"/>
      <c r="M881" s="67"/>
      <c r="N881" s="67"/>
      <c r="O881" s="67"/>
      <c r="P881" s="67"/>
      <c r="Q881" s="67"/>
      <c r="R881" s="68"/>
      <c r="S881" s="8"/>
      <c r="T881" s="14"/>
      <c r="U881" s="14"/>
      <c r="V881" s="558"/>
      <c r="W881" s="558"/>
      <c r="X881" s="558"/>
      <c r="Y881" s="558"/>
      <c r="Z881" s="558"/>
      <c r="AA881" s="558"/>
      <c r="AB881" s="12"/>
      <c r="AC881" s="12"/>
      <c r="AD881" s="1"/>
      <c r="AE881" s="1"/>
      <c r="AF881" s="1"/>
      <c r="AG881" s="1"/>
      <c r="AH881" s="1"/>
      <c r="AI881" s="1"/>
      <c r="AJ881" s="1"/>
      <c r="AK881" s="1"/>
      <c r="AL881" s="1"/>
      <c r="AM881" s="1"/>
      <c r="AN881" s="1"/>
      <c r="AO881" s="7"/>
      <c r="AP881" s="1"/>
      <c r="AQ881" s="1"/>
      <c r="AR881" s="12" t="s">
        <v>86</v>
      </c>
      <c r="AS881" s="12" t="s">
        <v>31</v>
      </c>
      <c r="AT881" s="1"/>
      <c r="AU881" s="1"/>
      <c r="AV881" s="473"/>
      <c r="AW881" s="1"/>
      <c r="AX881" s="1"/>
      <c r="AY881" s="1"/>
      <c r="AZ881" s="1"/>
      <c r="BA881" s="1"/>
      <c r="BB881" s="1"/>
      <c r="BC881" s="1"/>
      <c r="BD881" s="1"/>
      <c r="BE881" s="1"/>
      <c r="BF881" s="1"/>
      <c r="BG881" s="1"/>
      <c r="BH881" s="1"/>
      <c r="BI881" s="1"/>
      <c r="BJ881" s="1"/>
      <c r="BK881" s="1"/>
      <c r="BL881" s="1"/>
      <c r="BM881" s="1"/>
      <c r="BN881" s="1"/>
      <c r="BO881" s="1"/>
      <c r="BP881" s="1"/>
      <c r="BQ881" s="7"/>
      <c r="BR881" s="7"/>
      <c r="BS881" s="1"/>
      <c r="BT881" s="1"/>
      <c r="BU881" s="1"/>
      <c r="BV881" s="1"/>
      <c r="BW881" s="1"/>
      <c r="BX881" s="1"/>
      <c r="BY881" s="1"/>
      <c r="BZ881" s="1"/>
      <c r="CA881" s="1"/>
      <c r="CB881" s="1"/>
    </row>
    <row r="882" spans="11:80" ht="52.2" customHeight="1" x14ac:dyDescent="0.2">
      <c r="K882" s="62"/>
      <c r="L882" s="63"/>
      <c r="M882" s="63"/>
      <c r="N882" s="63"/>
      <c r="O882" s="63"/>
      <c r="P882" s="63"/>
      <c r="Q882" s="63"/>
      <c r="R882" s="64"/>
      <c r="S882" s="7"/>
      <c r="T882" s="8"/>
      <c r="U882" s="8"/>
      <c r="V882" s="587"/>
      <c r="W882" s="587"/>
      <c r="X882" s="587"/>
      <c r="Y882" s="587"/>
      <c r="Z882" s="587"/>
      <c r="AA882" s="587"/>
      <c r="AB882" s="65"/>
      <c r="AC882" s="65"/>
      <c r="AD882" s="8"/>
      <c r="AE882" s="8"/>
      <c r="AF882" s="8"/>
      <c r="AG882" s="8"/>
      <c r="AH882" s="8"/>
      <c r="AI882" s="8"/>
      <c r="AJ882" s="8"/>
      <c r="AK882" s="8"/>
      <c r="AL882" s="8"/>
      <c r="AM882" s="8"/>
      <c r="AN882" s="8"/>
      <c r="AO882" s="1"/>
      <c r="AP882" s="7"/>
      <c r="AQ882" s="7"/>
      <c r="AR882" s="65" t="s">
        <v>88</v>
      </c>
      <c r="AS882" s="65" t="s">
        <v>31</v>
      </c>
      <c r="AT882" s="7" t="s">
        <v>31</v>
      </c>
      <c r="AU882" s="7" t="s">
        <v>11</v>
      </c>
      <c r="AV882" s="485" t="s">
        <v>30</v>
      </c>
      <c r="AW882" s="7"/>
      <c r="AX882" s="7"/>
      <c r="AY882" s="7"/>
      <c r="AZ882" s="7"/>
      <c r="BA882" s="7"/>
      <c r="BB882" s="7"/>
      <c r="BC882" s="7"/>
      <c r="BD882" s="7"/>
      <c r="BE882" s="7"/>
      <c r="BF882" s="7"/>
      <c r="BG882" s="7"/>
      <c r="BH882" s="7"/>
      <c r="BI882" s="7"/>
      <c r="BJ882" s="7"/>
      <c r="BK882" s="7"/>
      <c r="BL882" s="7"/>
      <c r="BM882" s="7"/>
      <c r="BN882" s="7"/>
      <c r="BO882" s="7"/>
      <c r="BP882" s="7"/>
      <c r="BQ882" s="1"/>
      <c r="BR882" s="1"/>
      <c r="BS882" s="8"/>
      <c r="BT882" s="8"/>
      <c r="BU882" s="8"/>
      <c r="BV882" s="8"/>
      <c r="BW882" s="8"/>
      <c r="BX882" s="8"/>
      <c r="BY882" s="8"/>
      <c r="BZ882" s="8"/>
      <c r="CA882" s="8"/>
      <c r="CB882" s="8"/>
    </row>
    <row r="883" spans="11:80" ht="52.2" customHeight="1" x14ac:dyDescent="0.2">
      <c r="K883" s="54" t="s">
        <v>5</v>
      </c>
      <c r="L883" s="55" t="s">
        <v>15</v>
      </c>
      <c r="M883" s="23"/>
      <c r="N883" s="56">
        <f>M883*G130</f>
        <v>0</v>
      </c>
      <c r="O883" s="56">
        <v>2.5517799999999999</v>
      </c>
      <c r="P883" s="56">
        <f>O883*G130</f>
        <v>34.423512199999998</v>
      </c>
      <c r="Q883" s="56">
        <v>0</v>
      </c>
      <c r="R883" s="57">
        <f>Q883*G130</f>
        <v>0</v>
      </c>
      <c r="S883" s="14"/>
      <c r="T883" s="7"/>
      <c r="U883" s="7"/>
      <c r="V883" s="586"/>
      <c r="W883" s="586"/>
      <c r="X883" s="586"/>
      <c r="Y883" s="586"/>
      <c r="Z883" s="586"/>
      <c r="AA883" s="586"/>
      <c r="AB883" s="58"/>
      <c r="AC883" s="58"/>
      <c r="AD883" s="7"/>
      <c r="AE883" s="7"/>
      <c r="AF883" s="7"/>
      <c r="AG883" s="7"/>
      <c r="AH883" s="7"/>
      <c r="AI883" s="7"/>
      <c r="AJ883" s="7"/>
      <c r="AK883" s="7"/>
      <c r="AL883" s="7"/>
      <c r="AM883" s="7"/>
      <c r="AN883" s="7"/>
      <c r="AO883" s="8"/>
      <c r="AP883" s="58" t="s">
        <v>84</v>
      </c>
      <c r="AQ883" s="1"/>
      <c r="AR883" s="58" t="s">
        <v>80</v>
      </c>
      <c r="AS883" s="58" t="s">
        <v>31</v>
      </c>
      <c r="AT883" s="1"/>
      <c r="AU883" s="1"/>
      <c r="AV883" s="473"/>
      <c r="AW883" s="1"/>
      <c r="AX883" s="1"/>
      <c r="AY883" s="1"/>
      <c r="AZ883" s="1"/>
      <c r="BA883" s="1"/>
      <c r="BB883" s="59">
        <f>IF(L949="základní",I200,0)</f>
        <v>5613.94</v>
      </c>
      <c r="BC883" s="59">
        <f>IF(L949="snížená",I200,0)</f>
        <v>0</v>
      </c>
      <c r="BD883" s="59">
        <f>IF(L949="zákl. přenesená",I200,0)</f>
        <v>0</v>
      </c>
      <c r="BE883" s="59">
        <f>IF(L949="sníž. přenesená",I200,0)</f>
        <v>0</v>
      </c>
      <c r="BF883" s="59">
        <f>IF(L949="nulová",I200,0)</f>
        <v>0</v>
      </c>
      <c r="BG883" s="12" t="s">
        <v>30</v>
      </c>
      <c r="BH883" s="59">
        <f>ROUND(H200*G200,2)</f>
        <v>5613.94</v>
      </c>
      <c r="BI883" s="12" t="s">
        <v>84</v>
      </c>
      <c r="BJ883" s="58" t="s">
        <v>368</v>
      </c>
      <c r="BK883" s="1"/>
      <c r="BL883" s="1"/>
      <c r="BM883" s="1"/>
      <c r="BN883" s="1"/>
      <c r="BO883" s="1"/>
      <c r="BP883" s="1"/>
      <c r="BQ883" s="8"/>
      <c r="BR883" s="8"/>
      <c r="BS883" s="7"/>
      <c r="BT883" s="7"/>
      <c r="BU883" s="7"/>
      <c r="BV883" s="7"/>
      <c r="BW883" s="7"/>
      <c r="BX883" s="7"/>
      <c r="BY883" s="7"/>
      <c r="BZ883" s="7"/>
      <c r="CA883" s="7"/>
      <c r="CB883" s="7"/>
    </row>
    <row r="884" spans="11:80" ht="52.2" customHeight="1" x14ac:dyDescent="0.2">
      <c r="K884" s="60"/>
      <c r="L884" s="61"/>
      <c r="M884" s="23"/>
      <c r="N884" s="23"/>
      <c r="O884" s="23"/>
      <c r="P884" s="23"/>
      <c r="Q884" s="23"/>
      <c r="R884" s="24"/>
      <c r="S884" s="14"/>
      <c r="T884" s="14"/>
      <c r="U884" s="14"/>
      <c r="V884" s="558"/>
      <c r="W884" s="558"/>
      <c r="X884" s="558"/>
      <c r="Y884" s="558"/>
      <c r="Z884" s="558"/>
      <c r="AA884" s="558"/>
      <c r="AB884" s="69"/>
      <c r="AC884" s="69"/>
      <c r="AD884" s="1"/>
      <c r="AE884" s="1"/>
      <c r="AF884" s="1"/>
      <c r="AG884" s="1"/>
      <c r="AH884" s="1"/>
      <c r="AI884" s="1"/>
      <c r="AJ884" s="1"/>
      <c r="AK884" s="1"/>
      <c r="AL884" s="1"/>
      <c r="AM884" s="1"/>
      <c r="AN884" s="1"/>
      <c r="AO884" s="7"/>
      <c r="AP884" s="8"/>
      <c r="AQ884" s="8"/>
      <c r="AR884" s="69" t="s">
        <v>88</v>
      </c>
      <c r="AS884" s="69" t="s">
        <v>31</v>
      </c>
      <c r="AT884" s="8" t="s">
        <v>30</v>
      </c>
      <c r="AU884" s="8" t="s">
        <v>11</v>
      </c>
      <c r="AV884" s="486" t="s">
        <v>27</v>
      </c>
      <c r="AW884" s="8"/>
      <c r="AX884" s="8"/>
      <c r="AY884" s="8"/>
      <c r="AZ884" s="8"/>
      <c r="BA884" s="8"/>
      <c r="BB884" s="8"/>
      <c r="BC884" s="8"/>
      <c r="BD884" s="8"/>
      <c r="BE884" s="8"/>
      <c r="BF884" s="8"/>
      <c r="BG884" s="8"/>
      <c r="BH884" s="8"/>
      <c r="BI884" s="8"/>
      <c r="BJ884" s="8"/>
      <c r="BK884" s="8"/>
      <c r="BL884" s="8"/>
      <c r="BM884" s="8"/>
      <c r="BN884" s="8"/>
      <c r="BO884" s="8"/>
      <c r="BP884" s="8"/>
      <c r="BQ884" s="7"/>
      <c r="BR884" s="7"/>
      <c r="BS884" s="1"/>
      <c r="BT884" s="1"/>
      <c r="BU884" s="1"/>
      <c r="BV884" s="1"/>
      <c r="BW884" s="1"/>
      <c r="BX884" s="1"/>
      <c r="BY884" s="1"/>
      <c r="BZ884" s="1"/>
      <c r="CA884" s="1"/>
      <c r="CB884" s="1"/>
    </row>
    <row r="885" spans="11:80" ht="52.2" customHeight="1" x14ac:dyDescent="0.2">
      <c r="K885" s="66"/>
      <c r="L885" s="67"/>
      <c r="M885" s="67"/>
      <c r="N885" s="67"/>
      <c r="O885" s="67"/>
      <c r="P885" s="67"/>
      <c r="Q885" s="67"/>
      <c r="R885" s="68"/>
      <c r="S885" s="8"/>
      <c r="T885" s="14"/>
      <c r="U885" s="14"/>
      <c r="V885" s="558"/>
      <c r="W885" s="558"/>
      <c r="X885" s="558"/>
      <c r="Y885" s="558"/>
      <c r="Z885" s="558"/>
      <c r="AA885" s="558"/>
      <c r="AB885" s="65"/>
      <c r="AC885" s="65"/>
      <c r="AD885" s="1"/>
      <c r="AE885" s="1"/>
      <c r="AF885" s="1"/>
      <c r="AG885" s="1"/>
      <c r="AH885" s="1"/>
      <c r="AI885" s="1"/>
      <c r="AJ885" s="1"/>
      <c r="AK885" s="1"/>
      <c r="AL885" s="1"/>
      <c r="AM885" s="1"/>
      <c r="AN885" s="1"/>
      <c r="AO885" s="1"/>
      <c r="AP885" s="7"/>
      <c r="AQ885" s="7"/>
      <c r="AR885" s="65" t="s">
        <v>88</v>
      </c>
      <c r="AS885" s="65" t="s">
        <v>31</v>
      </c>
      <c r="AT885" s="7" t="s">
        <v>31</v>
      </c>
      <c r="AU885" s="7" t="s">
        <v>11</v>
      </c>
      <c r="AV885" s="485" t="s">
        <v>30</v>
      </c>
      <c r="AW885" s="7"/>
      <c r="AX885" s="7"/>
      <c r="AY885" s="7"/>
      <c r="AZ885" s="7"/>
      <c r="BA885" s="7"/>
      <c r="BB885" s="7"/>
      <c r="BC885" s="7"/>
      <c r="BD885" s="7"/>
      <c r="BE885" s="7"/>
      <c r="BF885" s="7"/>
      <c r="BG885" s="7"/>
      <c r="BH885" s="7"/>
      <c r="BI885" s="7"/>
      <c r="BJ885" s="7"/>
      <c r="BK885" s="7"/>
      <c r="BL885" s="7"/>
      <c r="BM885" s="7"/>
      <c r="BN885" s="7"/>
      <c r="BO885" s="7"/>
      <c r="BP885" s="7"/>
      <c r="BQ885" s="1"/>
      <c r="BR885" s="1"/>
      <c r="BS885" s="1"/>
      <c r="BT885" s="1"/>
      <c r="BU885" s="1"/>
      <c r="BV885" s="1"/>
      <c r="BW885" s="1"/>
      <c r="BX885" s="1"/>
      <c r="BY885" s="1"/>
      <c r="BZ885" s="1"/>
      <c r="CA885" s="1"/>
      <c r="CB885" s="1"/>
    </row>
    <row r="886" spans="11:80" ht="52.2" customHeight="1" x14ac:dyDescent="0.2">
      <c r="K886" s="62"/>
      <c r="L886" s="63"/>
      <c r="M886" s="63"/>
      <c r="N886" s="63"/>
      <c r="O886" s="63"/>
      <c r="P886" s="63"/>
      <c r="Q886" s="63"/>
      <c r="R886" s="64"/>
      <c r="S886" s="7"/>
      <c r="T886" s="8"/>
      <c r="U886" s="8"/>
      <c r="V886" s="587"/>
      <c r="W886" s="587"/>
      <c r="X886" s="587"/>
      <c r="Y886" s="587"/>
      <c r="Z886" s="587"/>
      <c r="AA886" s="587"/>
      <c r="AB886" s="58"/>
      <c r="AC886" s="58"/>
      <c r="AD886" s="8"/>
      <c r="AE886" s="8"/>
      <c r="AF886" s="8"/>
      <c r="AG886" s="8"/>
      <c r="AH886" s="8"/>
      <c r="AI886" s="8"/>
      <c r="AJ886" s="8"/>
      <c r="AK886" s="8"/>
      <c r="AL886" s="8"/>
      <c r="AM886" s="8"/>
      <c r="AN886" s="8"/>
      <c r="AO886" s="8"/>
      <c r="AP886" s="58" t="s">
        <v>84</v>
      </c>
      <c r="AQ886" s="1"/>
      <c r="AR886" s="58" t="s">
        <v>80</v>
      </c>
      <c r="AS886" s="58" t="s">
        <v>31</v>
      </c>
      <c r="AT886" s="1"/>
      <c r="AU886" s="1"/>
      <c r="AV886" s="473"/>
      <c r="AW886" s="1"/>
      <c r="AX886" s="1"/>
      <c r="AY886" s="1"/>
      <c r="AZ886" s="1"/>
      <c r="BA886" s="1"/>
      <c r="BB886" s="59">
        <f>IF(L952="základní",I203,0)</f>
        <v>10902.84</v>
      </c>
      <c r="BC886" s="59">
        <f>IF(L952="snížená",I203,0)</f>
        <v>0</v>
      </c>
      <c r="BD886" s="59">
        <f>IF(L952="zákl. přenesená",I203,0)</f>
        <v>0</v>
      </c>
      <c r="BE886" s="59">
        <f>IF(L952="sníž. přenesená",I203,0)</f>
        <v>0</v>
      </c>
      <c r="BF886" s="59">
        <f>IF(L952="nulová",I203,0)</f>
        <v>0</v>
      </c>
      <c r="BG886" s="12" t="s">
        <v>30</v>
      </c>
      <c r="BH886" s="59">
        <f>ROUND(H203*G203,2)</f>
        <v>10902.84</v>
      </c>
      <c r="BI886" s="12" t="s">
        <v>84</v>
      </c>
      <c r="BJ886" s="58" t="s">
        <v>373</v>
      </c>
      <c r="BK886" s="1"/>
      <c r="BL886" s="1"/>
      <c r="BM886" s="1"/>
      <c r="BN886" s="1"/>
      <c r="BO886" s="1"/>
      <c r="BP886" s="1"/>
      <c r="BQ886" s="8"/>
      <c r="BR886" s="8"/>
      <c r="BS886" s="8"/>
      <c r="BT886" s="8"/>
      <c r="BU886" s="8"/>
      <c r="BV886" s="8"/>
      <c r="BW886" s="8"/>
      <c r="BX886" s="8"/>
      <c r="BY886" s="8"/>
      <c r="BZ886" s="8"/>
      <c r="CA886" s="8"/>
      <c r="CB886" s="8"/>
    </row>
    <row r="887" spans="11:80" ht="52.2" customHeight="1" x14ac:dyDescent="0.2">
      <c r="K887" s="41"/>
      <c r="L887" s="42"/>
      <c r="M887" s="42"/>
      <c r="N887" s="43">
        <f>SUM(N888:N938)</f>
        <v>0</v>
      </c>
      <c r="O887" s="42"/>
      <c r="P887" s="43">
        <f>SUM(P888:P938)</f>
        <v>542.71859469999993</v>
      </c>
      <c r="Q887" s="42"/>
      <c r="R887" s="44">
        <f>SUM(R888:R938)</f>
        <v>0</v>
      </c>
      <c r="S887" s="6"/>
      <c r="T887" s="7"/>
      <c r="U887" s="7"/>
      <c r="V887" s="586"/>
      <c r="W887" s="586"/>
      <c r="X887" s="586"/>
      <c r="Y887" s="586"/>
      <c r="Z887" s="586"/>
      <c r="AA887" s="586"/>
      <c r="AB887" s="69"/>
      <c r="AC887" s="69"/>
      <c r="AD887" s="7"/>
      <c r="AE887" s="7"/>
      <c r="AF887" s="7"/>
      <c r="AG887" s="7"/>
      <c r="AH887" s="7"/>
      <c r="AI887" s="7"/>
      <c r="AJ887" s="7"/>
      <c r="AK887" s="7"/>
      <c r="AL887" s="7"/>
      <c r="AM887" s="7"/>
      <c r="AN887" s="7"/>
      <c r="AO887" s="7"/>
      <c r="AP887" s="8"/>
      <c r="AQ887" s="8"/>
      <c r="AR887" s="69" t="s">
        <v>88</v>
      </c>
      <c r="AS887" s="69" t="s">
        <v>31</v>
      </c>
      <c r="AT887" s="8" t="s">
        <v>30</v>
      </c>
      <c r="AU887" s="8" t="s">
        <v>11</v>
      </c>
      <c r="AV887" s="486" t="s">
        <v>27</v>
      </c>
      <c r="AW887" s="8"/>
      <c r="AX887" s="8"/>
      <c r="AY887" s="8"/>
      <c r="AZ887" s="8"/>
      <c r="BA887" s="8"/>
      <c r="BB887" s="8"/>
      <c r="BC887" s="8"/>
      <c r="BD887" s="8"/>
      <c r="BE887" s="8"/>
      <c r="BF887" s="8"/>
      <c r="BG887" s="8"/>
      <c r="BH887" s="8"/>
      <c r="BI887" s="8"/>
      <c r="BJ887" s="8"/>
      <c r="BK887" s="8"/>
      <c r="BL887" s="8"/>
      <c r="BM887" s="8"/>
      <c r="BN887" s="8"/>
      <c r="BO887" s="8"/>
      <c r="BP887" s="8"/>
      <c r="BQ887" s="7"/>
      <c r="BR887" s="7"/>
      <c r="BS887" s="7"/>
      <c r="BT887" s="7"/>
      <c r="BU887" s="7"/>
      <c r="BV887" s="7"/>
      <c r="BW887" s="7"/>
      <c r="BX887" s="7"/>
      <c r="BY887" s="7"/>
      <c r="BZ887" s="7"/>
      <c r="CA887" s="7"/>
      <c r="CB887" s="7"/>
    </row>
    <row r="888" spans="11:80" ht="52.2" customHeight="1" x14ac:dyDescent="0.2">
      <c r="K888" s="54" t="s">
        <v>5</v>
      </c>
      <c r="L888" s="55" t="s">
        <v>15</v>
      </c>
      <c r="M888" s="23"/>
      <c r="N888" s="56">
        <f>M888*G137</f>
        <v>0</v>
      </c>
      <c r="O888" s="56">
        <v>0.73885999999999996</v>
      </c>
      <c r="P888" s="56">
        <f>O888*G137</f>
        <v>27.352597200000002</v>
      </c>
      <c r="Q888" s="56">
        <v>0</v>
      </c>
      <c r="R888" s="57">
        <f>Q888*G137</f>
        <v>0</v>
      </c>
      <c r="S888" s="14"/>
      <c r="T888" s="14"/>
      <c r="U888" s="14"/>
      <c r="V888" s="558"/>
      <c r="W888" s="558"/>
      <c r="X888" s="558"/>
      <c r="Y888" s="558"/>
      <c r="Z888" s="558"/>
      <c r="AA888" s="558"/>
      <c r="AB888" s="65"/>
      <c r="AC888" s="65"/>
      <c r="AD888" s="1"/>
      <c r="AE888" s="1"/>
      <c r="AF888" s="1"/>
      <c r="AG888" s="1"/>
      <c r="AH888" s="1"/>
      <c r="AI888" s="1"/>
      <c r="AJ888" s="1"/>
      <c r="AK888" s="1"/>
      <c r="AL888" s="1"/>
      <c r="AM888" s="1"/>
      <c r="AN888" s="1"/>
      <c r="AO888" s="7"/>
      <c r="AP888" s="7"/>
      <c r="AQ888" s="7"/>
      <c r="AR888" s="65" t="s">
        <v>88</v>
      </c>
      <c r="AS888" s="65" t="s">
        <v>31</v>
      </c>
      <c r="AT888" s="7" t="s">
        <v>31</v>
      </c>
      <c r="AU888" s="7" t="s">
        <v>11</v>
      </c>
      <c r="AV888" s="485" t="s">
        <v>27</v>
      </c>
      <c r="AW888" s="7"/>
      <c r="AX888" s="7"/>
      <c r="AY888" s="7"/>
      <c r="AZ888" s="7"/>
      <c r="BA888" s="7"/>
      <c r="BB888" s="7"/>
      <c r="BC888" s="7"/>
      <c r="BD888" s="7"/>
      <c r="BE888" s="7"/>
      <c r="BF888" s="7"/>
      <c r="BG888" s="7"/>
      <c r="BH888" s="7"/>
      <c r="BI888" s="7"/>
      <c r="BJ888" s="7"/>
      <c r="BK888" s="7"/>
      <c r="BL888" s="7"/>
      <c r="BM888" s="7"/>
      <c r="BN888" s="7"/>
      <c r="BO888" s="7"/>
      <c r="BP888" s="7"/>
      <c r="BQ888" s="7"/>
      <c r="BR888" s="7"/>
      <c r="BS888" s="1"/>
      <c r="BT888" s="1"/>
      <c r="BU888" s="1"/>
      <c r="BV888" s="1"/>
      <c r="BW888" s="1"/>
      <c r="BX888" s="1"/>
      <c r="BY888" s="1"/>
      <c r="BZ888" s="1"/>
      <c r="CA888" s="1"/>
      <c r="CB888" s="1"/>
    </row>
    <row r="889" spans="11:80" ht="52.2" customHeight="1" x14ac:dyDescent="0.2">
      <c r="K889" s="66"/>
      <c r="L889" s="67"/>
      <c r="M889" s="67"/>
      <c r="N889" s="67"/>
      <c r="O889" s="67"/>
      <c r="P889" s="67"/>
      <c r="Q889" s="67"/>
      <c r="R889" s="68"/>
      <c r="S889" s="8"/>
      <c r="T889" s="14"/>
      <c r="U889" s="14"/>
      <c r="V889" s="558"/>
      <c r="W889" s="558"/>
      <c r="X889" s="558"/>
      <c r="Y889" s="558"/>
      <c r="Z889" s="558"/>
      <c r="AA889" s="558"/>
      <c r="AB889" s="65"/>
      <c r="AC889" s="65"/>
      <c r="AD889" s="1"/>
      <c r="AE889" s="1"/>
      <c r="AF889" s="1"/>
      <c r="AG889" s="1"/>
      <c r="AH889" s="1"/>
      <c r="AI889" s="1"/>
      <c r="AJ889" s="1"/>
      <c r="AK889" s="1"/>
      <c r="AL889" s="1"/>
      <c r="AM889" s="1"/>
      <c r="AN889" s="1"/>
      <c r="AO889" s="10"/>
      <c r="AP889" s="7"/>
      <c r="AQ889" s="7"/>
      <c r="AR889" s="65" t="s">
        <v>88</v>
      </c>
      <c r="AS889" s="65" t="s">
        <v>31</v>
      </c>
      <c r="AT889" s="7" t="s">
        <v>31</v>
      </c>
      <c r="AU889" s="7" t="s">
        <v>11</v>
      </c>
      <c r="AV889" s="485" t="s">
        <v>27</v>
      </c>
      <c r="AW889" s="7"/>
      <c r="AX889" s="7"/>
      <c r="AY889" s="7"/>
      <c r="AZ889" s="7"/>
      <c r="BA889" s="7"/>
      <c r="BB889" s="7"/>
      <c r="BC889" s="7"/>
      <c r="BD889" s="7"/>
      <c r="BE889" s="7"/>
      <c r="BF889" s="7"/>
      <c r="BG889" s="7"/>
      <c r="BH889" s="7"/>
      <c r="BI889" s="7"/>
      <c r="BJ889" s="7"/>
      <c r="BK889" s="7"/>
      <c r="BL889" s="7"/>
      <c r="BM889" s="7"/>
      <c r="BN889" s="7"/>
      <c r="BO889" s="7"/>
      <c r="BP889" s="7"/>
      <c r="BQ889" s="10"/>
      <c r="BR889" s="10"/>
      <c r="BS889" s="1"/>
      <c r="BT889" s="1"/>
      <c r="BU889" s="1"/>
      <c r="BV889" s="1"/>
      <c r="BW889" s="1"/>
      <c r="BX889" s="1"/>
      <c r="BY889" s="1"/>
      <c r="BZ889" s="1"/>
      <c r="CA889" s="1"/>
      <c r="CB889" s="1"/>
    </row>
    <row r="890" spans="11:80" ht="52.2" customHeight="1" x14ac:dyDescent="0.2">
      <c r="K890" s="62"/>
      <c r="L890" s="63"/>
      <c r="M890" s="63"/>
      <c r="N890" s="63"/>
      <c r="O890" s="63"/>
      <c r="P890" s="63"/>
      <c r="Q890" s="63"/>
      <c r="R890" s="64"/>
      <c r="S890" s="7"/>
      <c r="T890" s="8"/>
      <c r="U890" s="8"/>
      <c r="V890" s="587"/>
      <c r="W890" s="587"/>
      <c r="X890" s="587"/>
      <c r="Y890" s="587"/>
      <c r="Z890" s="587"/>
      <c r="AA890" s="587"/>
      <c r="AB890" s="77"/>
      <c r="AC890" s="77"/>
      <c r="AD890" s="8"/>
      <c r="AE890" s="8"/>
      <c r="AF890" s="8"/>
      <c r="AG890" s="8"/>
      <c r="AH890" s="8"/>
      <c r="AI890" s="8"/>
      <c r="AJ890" s="8"/>
      <c r="AK890" s="8"/>
      <c r="AL890" s="8"/>
      <c r="AM890" s="8"/>
      <c r="AN890" s="8"/>
      <c r="AO890" s="1"/>
      <c r="AP890" s="10"/>
      <c r="AQ890" s="10"/>
      <c r="AR890" s="77" t="s">
        <v>88</v>
      </c>
      <c r="AS890" s="77" t="s">
        <v>31</v>
      </c>
      <c r="AT890" s="10" t="s">
        <v>84</v>
      </c>
      <c r="AU890" s="10" t="s">
        <v>11</v>
      </c>
      <c r="AV890" s="488" t="s">
        <v>30</v>
      </c>
      <c r="AW890" s="10"/>
      <c r="AX890" s="10"/>
      <c r="AY890" s="10"/>
      <c r="AZ890" s="10"/>
      <c r="BA890" s="10"/>
      <c r="BB890" s="10"/>
      <c r="BC890" s="10"/>
      <c r="BD890" s="10"/>
      <c r="BE890" s="10"/>
      <c r="BF890" s="10"/>
      <c r="BG890" s="10"/>
      <c r="BH890" s="10"/>
      <c r="BI890" s="10"/>
      <c r="BJ890" s="10"/>
      <c r="BK890" s="10"/>
      <c r="BL890" s="10"/>
      <c r="BM890" s="10"/>
      <c r="BN890" s="10"/>
      <c r="BO890" s="10"/>
      <c r="BP890" s="10"/>
      <c r="BQ890" s="1"/>
      <c r="BR890" s="1"/>
      <c r="BS890" s="8"/>
      <c r="BT890" s="8"/>
      <c r="BU890" s="8"/>
      <c r="BV890" s="8"/>
      <c r="BW890" s="8"/>
      <c r="BX890" s="8"/>
      <c r="BY890" s="8"/>
      <c r="BZ890" s="8"/>
      <c r="CA890" s="8"/>
      <c r="CB890" s="8"/>
    </row>
    <row r="891" spans="11:80" ht="52.2" customHeight="1" x14ac:dyDescent="0.2">
      <c r="K891" s="62"/>
      <c r="L891" s="63"/>
      <c r="M891" s="63"/>
      <c r="N891" s="63"/>
      <c r="O891" s="63"/>
      <c r="P891" s="63"/>
      <c r="Q891" s="63"/>
      <c r="R891" s="64"/>
      <c r="S891" s="7"/>
      <c r="T891" s="7"/>
      <c r="U891" s="7"/>
      <c r="V891" s="586"/>
      <c r="W891" s="586"/>
      <c r="X891" s="586"/>
      <c r="Y891" s="586"/>
      <c r="Z891" s="586"/>
      <c r="AA891" s="586"/>
      <c r="AB891" s="58"/>
      <c r="AC891" s="58"/>
      <c r="AD891" s="7"/>
      <c r="AE891" s="7"/>
      <c r="AF891" s="7"/>
      <c r="AG891" s="7"/>
      <c r="AH891" s="7"/>
      <c r="AI891" s="7"/>
      <c r="AJ891" s="7"/>
      <c r="AK891" s="7"/>
      <c r="AL891" s="7"/>
      <c r="AM891" s="7"/>
      <c r="AN891" s="7"/>
      <c r="AO891" s="7"/>
      <c r="AP891" s="58" t="s">
        <v>84</v>
      </c>
      <c r="AQ891" s="1"/>
      <c r="AR891" s="58" t="s">
        <v>80</v>
      </c>
      <c r="AS891" s="58" t="s">
        <v>31</v>
      </c>
      <c r="AT891" s="1"/>
      <c r="AU891" s="1"/>
      <c r="AV891" s="473"/>
      <c r="AW891" s="1"/>
      <c r="AX891" s="1"/>
      <c r="AY891" s="1"/>
      <c r="AZ891" s="1"/>
      <c r="BA891" s="1"/>
      <c r="BB891" s="59">
        <f>IF(L957="základní",I208,0)</f>
        <v>4776.3</v>
      </c>
      <c r="BC891" s="59">
        <f>IF(L957="snížená",I208,0)</f>
        <v>0</v>
      </c>
      <c r="BD891" s="59">
        <f>IF(L957="zákl. přenesená",I208,0)</f>
        <v>0</v>
      </c>
      <c r="BE891" s="59">
        <f>IF(L957="sníž. přenesená",I208,0)</f>
        <v>0</v>
      </c>
      <c r="BF891" s="59">
        <f>IF(L957="nulová",I208,0)</f>
        <v>0</v>
      </c>
      <c r="BG891" s="12" t="s">
        <v>30</v>
      </c>
      <c r="BH891" s="59">
        <f>ROUND(H208*G208,2)</f>
        <v>4776.3</v>
      </c>
      <c r="BI891" s="12" t="s">
        <v>84</v>
      </c>
      <c r="BJ891" s="58" t="s">
        <v>380</v>
      </c>
      <c r="BK891" s="1"/>
      <c r="BL891" s="1"/>
      <c r="BM891" s="1"/>
      <c r="BN891" s="1"/>
      <c r="BO891" s="1"/>
      <c r="BP891" s="1"/>
      <c r="BQ891" s="7"/>
      <c r="BR891" s="7"/>
      <c r="BS891" s="7"/>
      <c r="BT891" s="7"/>
      <c r="BU891" s="7"/>
      <c r="BV891" s="7"/>
      <c r="BW891" s="7"/>
      <c r="BX891" s="7"/>
      <c r="BY891" s="7"/>
      <c r="BZ891" s="7"/>
      <c r="CA891" s="7"/>
      <c r="CB891" s="7"/>
    </row>
    <row r="892" spans="11:80" ht="52.2" customHeight="1" x14ac:dyDescent="0.2">
      <c r="K892" s="74"/>
      <c r="L892" s="75"/>
      <c r="M892" s="75"/>
      <c r="N892" s="75"/>
      <c r="O892" s="75"/>
      <c r="P892" s="75"/>
      <c r="Q892" s="75"/>
      <c r="R892" s="76"/>
      <c r="S892" s="10"/>
      <c r="T892" s="14"/>
      <c r="U892" s="14"/>
      <c r="V892" s="558"/>
      <c r="W892" s="558"/>
      <c r="X892" s="558"/>
      <c r="Y892" s="558"/>
      <c r="Z892" s="558"/>
      <c r="AA892" s="558"/>
      <c r="AB892" s="65"/>
      <c r="AC892" s="65"/>
      <c r="AD892" s="1"/>
      <c r="AE892" s="1"/>
      <c r="AF892" s="1"/>
      <c r="AG892" s="1"/>
      <c r="AH892" s="1"/>
      <c r="AI892" s="1"/>
      <c r="AJ892" s="1"/>
      <c r="AK892" s="1"/>
      <c r="AL892" s="1"/>
      <c r="AM892" s="1"/>
      <c r="AN892" s="1"/>
      <c r="AO892" s="1"/>
      <c r="AP892" s="7"/>
      <c r="AQ892" s="7"/>
      <c r="AR892" s="65" t="s">
        <v>88</v>
      </c>
      <c r="AS892" s="65" t="s">
        <v>31</v>
      </c>
      <c r="AT892" s="7" t="s">
        <v>31</v>
      </c>
      <c r="AU892" s="7" t="s">
        <v>11</v>
      </c>
      <c r="AV892" s="485" t="s">
        <v>30</v>
      </c>
      <c r="AW892" s="7"/>
      <c r="AX892" s="7"/>
      <c r="AY892" s="7"/>
      <c r="AZ892" s="7"/>
      <c r="BA892" s="7"/>
      <c r="BB892" s="7"/>
      <c r="BC892" s="7"/>
      <c r="BD892" s="7"/>
      <c r="BE892" s="7"/>
      <c r="BF892" s="7"/>
      <c r="BG892" s="7"/>
      <c r="BH892" s="7"/>
      <c r="BI892" s="7"/>
      <c r="BJ892" s="7"/>
      <c r="BK892" s="7"/>
      <c r="BL892" s="7"/>
      <c r="BM892" s="7"/>
      <c r="BN892" s="7"/>
      <c r="BO892" s="7"/>
      <c r="BP892" s="7"/>
      <c r="BQ892" s="1"/>
      <c r="BR892" s="1"/>
      <c r="BS892" s="1"/>
      <c r="BT892" s="1"/>
      <c r="BU892" s="1"/>
      <c r="BV892" s="1"/>
      <c r="BW892" s="1"/>
      <c r="BX892" s="1"/>
      <c r="BY892" s="1"/>
      <c r="BZ892" s="1"/>
      <c r="CA892" s="1"/>
      <c r="CB892" s="1"/>
    </row>
    <row r="893" spans="11:80" ht="52.2" customHeight="1" x14ac:dyDescent="0.2">
      <c r="K893" s="66"/>
      <c r="L893" s="67"/>
      <c r="M893" s="67"/>
      <c r="N893" s="67"/>
      <c r="O893" s="67"/>
      <c r="P893" s="67"/>
      <c r="Q893" s="67"/>
      <c r="R893" s="68"/>
      <c r="S893" s="8"/>
      <c r="T893" s="8"/>
      <c r="U893" s="8"/>
      <c r="V893" s="587"/>
      <c r="W893" s="587"/>
      <c r="X893" s="587"/>
      <c r="Y893" s="587"/>
      <c r="Z893" s="587"/>
      <c r="AA893" s="587"/>
      <c r="AB893" s="58"/>
      <c r="AC893" s="58"/>
      <c r="AD893" s="8"/>
      <c r="AE893" s="8"/>
      <c r="AF893" s="8"/>
      <c r="AG893" s="8"/>
      <c r="AH893" s="8"/>
      <c r="AI893" s="8"/>
      <c r="AJ893" s="8"/>
      <c r="AK893" s="8"/>
      <c r="AL893" s="8"/>
      <c r="AM893" s="8"/>
      <c r="AN893" s="8"/>
      <c r="AO893" s="8"/>
      <c r="AP893" s="58" t="s">
        <v>84</v>
      </c>
      <c r="AQ893" s="1"/>
      <c r="AR893" s="58" t="s">
        <v>80</v>
      </c>
      <c r="AS893" s="58" t="s">
        <v>31</v>
      </c>
      <c r="AT893" s="1"/>
      <c r="AU893" s="1"/>
      <c r="AV893" s="473"/>
      <c r="AW893" s="1"/>
      <c r="AX893" s="1"/>
      <c r="AY893" s="1"/>
      <c r="AZ893" s="1"/>
      <c r="BA893" s="1"/>
      <c r="BB893" s="59">
        <f>IF(L959="základní",I210,0)</f>
        <v>4397.43</v>
      </c>
      <c r="BC893" s="59">
        <f>IF(L959="snížená",I210,0)</f>
        <v>0</v>
      </c>
      <c r="BD893" s="59">
        <f>IF(L959="zákl. přenesená",I210,0)</f>
        <v>0</v>
      </c>
      <c r="BE893" s="59">
        <f>IF(L959="sníž. přenesená",I210,0)</f>
        <v>0</v>
      </c>
      <c r="BF893" s="59">
        <f>IF(L959="nulová",I210,0)</f>
        <v>0</v>
      </c>
      <c r="BG893" s="12" t="s">
        <v>30</v>
      </c>
      <c r="BH893" s="59">
        <f>ROUND(H210*G210,2)</f>
        <v>4397.43</v>
      </c>
      <c r="BI893" s="12" t="s">
        <v>84</v>
      </c>
      <c r="BJ893" s="58" t="s">
        <v>385</v>
      </c>
      <c r="BK893" s="1"/>
      <c r="BL893" s="1"/>
      <c r="BM893" s="1"/>
      <c r="BN893" s="1"/>
      <c r="BO893" s="1"/>
      <c r="BP893" s="1"/>
      <c r="BQ893" s="8"/>
      <c r="BR893" s="8"/>
      <c r="BS893" s="8"/>
      <c r="BT893" s="8"/>
      <c r="BU893" s="8"/>
      <c r="BV893" s="8"/>
      <c r="BW893" s="8"/>
      <c r="BX893" s="8"/>
      <c r="BY893" s="8"/>
      <c r="BZ893" s="8"/>
      <c r="CA893" s="8"/>
      <c r="CB893" s="8"/>
    </row>
    <row r="894" spans="11:80" ht="52.2" customHeight="1" x14ac:dyDescent="0.2">
      <c r="K894" s="54" t="s">
        <v>5</v>
      </c>
      <c r="L894" s="55" t="s">
        <v>15</v>
      </c>
      <c r="M894" s="23"/>
      <c r="N894" s="56">
        <f>M894*G143</f>
        <v>0</v>
      </c>
      <c r="O894" s="56">
        <v>0.14651</v>
      </c>
      <c r="P894" s="56">
        <f>O894*G143</f>
        <v>5.9204690999999992</v>
      </c>
      <c r="Q894" s="56">
        <v>0</v>
      </c>
      <c r="R894" s="57">
        <f>Q894*G143</f>
        <v>0</v>
      </c>
      <c r="S894" s="14"/>
      <c r="T894" s="7"/>
      <c r="U894" s="7"/>
      <c r="V894" s="586"/>
      <c r="W894" s="586"/>
      <c r="X894" s="586"/>
      <c r="Y894" s="586"/>
      <c r="Z894" s="586"/>
      <c r="AA894" s="586"/>
      <c r="AB894" s="69"/>
      <c r="AC894" s="69"/>
      <c r="AD894" s="7"/>
      <c r="AE894" s="7"/>
      <c r="AF894" s="7"/>
      <c r="AG894" s="7"/>
      <c r="AH894" s="7"/>
      <c r="AI894" s="7"/>
      <c r="AJ894" s="7"/>
      <c r="AK894" s="7"/>
      <c r="AL894" s="7"/>
      <c r="AM894" s="7"/>
      <c r="AN894" s="7"/>
      <c r="AO894" s="8"/>
      <c r="AP894" s="8"/>
      <c r="AQ894" s="8"/>
      <c r="AR894" s="69" t="s">
        <v>88</v>
      </c>
      <c r="AS894" s="69" t="s">
        <v>31</v>
      </c>
      <c r="AT894" s="8" t="s">
        <v>30</v>
      </c>
      <c r="AU894" s="8" t="s">
        <v>11</v>
      </c>
      <c r="AV894" s="486" t="s">
        <v>27</v>
      </c>
      <c r="AW894" s="8"/>
      <c r="AX894" s="8"/>
      <c r="AY894" s="8"/>
      <c r="AZ894" s="8"/>
      <c r="BA894" s="8"/>
      <c r="BB894" s="8"/>
      <c r="BC894" s="8"/>
      <c r="BD894" s="8"/>
      <c r="BE894" s="8"/>
      <c r="BF894" s="8"/>
      <c r="BG894" s="8"/>
      <c r="BH894" s="8"/>
      <c r="BI894" s="8"/>
      <c r="BJ894" s="8"/>
      <c r="BK894" s="8"/>
      <c r="BL894" s="8"/>
      <c r="BM894" s="8"/>
      <c r="BN894" s="8"/>
      <c r="BO894" s="8"/>
      <c r="BP894" s="8"/>
      <c r="BQ894" s="8"/>
      <c r="BR894" s="8"/>
      <c r="BS894" s="7"/>
      <c r="BT894" s="7"/>
      <c r="BU894" s="7"/>
      <c r="BV894" s="7"/>
      <c r="BW894" s="7"/>
      <c r="BX894" s="7"/>
      <c r="BY894" s="7"/>
      <c r="BZ894" s="7"/>
      <c r="CA894" s="7"/>
      <c r="CB894" s="7"/>
    </row>
    <row r="895" spans="11:80" ht="52.2" customHeight="1" x14ac:dyDescent="0.2">
      <c r="K895" s="66"/>
      <c r="L895" s="67"/>
      <c r="M895" s="67"/>
      <c r="N895" s="67"/>
      <c r="O895" s="67"/>
      <c r="P895" s="67"/>
      <c r="Q895" s="67"/>
      <c r="R895" s="68"/>
      <c r="S895" s="8"/>
      <c r="T895" s="14"/>
      <c r="U895" s="14"/>
      <c r="V895" s="558"/>
      <c r="W895" s="558"/>
      <c r="X895" s="558"/>
      <c r="Y895" s="558"/>
      <c r="Z895" s="558"/>
      <c r="AA895" s="558"/>
      <c r="AB895" s="69"/>
      <c r="AC895" s="69"/>
      <c r="AD895" s="1"/>
      <c r="AE895" s="1"/>
      <c r="AF895" s="1"/>
      <c r="AG895" s="1"/>
      <c r="AH895" s="1"/>
      <c r="AI895" s="1"/>
      <c r="AJ895" s="1"/>
      <c r="AK895" s="1"/>
      <c r="AL895" s="1"/>
      <c r="AM895" s="1"/>
      <c r="AN895" s="1"/>
      <c r="AO895" s="8"/>
      <c r="AP895" s="8"/>
      <c r="AQ895" s="8"/>
      <c r="AR895" s="69" t="s">
        <v>88</v>
      </c>
      <c r="AS895" s="69" t="s">
        <v>31</v>
      </c>
      <c r="AT895" s="8" t="s">
        <v>30</v>
      </c>
      <c r="AU895" s="8" t="s">
        <v>11</v>
      </c>
      <c r="AV895" s="486" t="s">
        <v>27</v>
      </c>
      <c r="AW895" s="8"/>
      <c r="AX895" s="8"/>
      <c r="AY895" s="8"/>
      <c r="AZ895" s="8"/>
      <c r="BA895" s="8"/>
      <c r="BB895" s="8"/>
      <c r="BC895" s="8"/>
      <c r="BD895" s="8"/>
      <c r="BE895" s="8"/>
      <c r="BF895" s="8"/>
      <c r="BG895" s="8"/>
      <c r="BH895" s="8"/>
      <c r="BI895" s="8"/>
      <c r="BJ895" s="8"/>
      <c r="BK895" s="8"/>
      <c r="BL895" s="8"/>
      <c r="BM895" s="8"/>
      <c r="BN895" s="8"/>
      <c r="BO895" s="8"/>
      <c r="BP895" s="8"/>
      <c r="BQ895" s="8"/>
      <c r="BR895" s="8"/>
      <c r="BS895" s="1"/>
      <c r="BT895" s="1"/>
      <c r="BU895" s="1"/>
      <c r="BV895" s="1"/>
      <c r="BW895" s="1"/>
      <c r="BX895" s="1"/>
      <c r="BY895" s="1"/>
      <c r="BZ895" s="1"/>
      <c r="CA895" s="1"/>
      <c r="CB895" s="1"/>
    </row>
    <row r="896" spans="11:80" ht="52.2" customHeight="1" x14ac:dyDescent="0.2">
      <c r="K896" s="62"/>
      <c r="L896" s="63"/>
      <c r="M896" s="63"/>
      <c r="N896" s="63"/>
      <c r="O896" s="63"/>
      <c r="P896" s="63"/>
      <c r="Q896" s="63"/>
      <c r="R896" s="64"/>
      <c r="S896" s="7"/>
      <c r="T896" s="8"/>
      <c r="U896" s="8"/>
      <c r="V896" s="587"/>
      <c r="W896" s="587"/>
      <c r="X896" s="587"/>
      <c r="Y896" s="587"/>
      <c r="Z896" s="587"/>
      <c r="AA896" s="587"/>
      <c r="AB896" s="69"/>
      <c r="AC896" s="69"/>
      <c r="AD896" s="8"/>
      <c r="AE896" s="8"/>
      <c r="AF896" s="8"/>
      <c r="AG896" s="8"/>
      <c r="AH896" s="8"/>
      <c r="AI896" s="8"/>
      <c r="AJ896" s="8"/>
      <c r="AK896" s="8"/>
      <c r="AL896" s="8"/>
      <c r="AM896" s="8"/>
      <c r="AN896" s="8"/>
      <c r="AO896" s="8"/>
      <c r="AP896" s="8"/>
      <c r="AQ896" s="8"/>
      <c r="AR896" s="69" t="s">
        <v>88</v>
      </c>
      <c r="AS896" s="69" t="s">
        <v>31</v>
      </c>
      <c r="AT896" s="8" t="s">
        <v>30</v>
      </c>
      <c r="AU896" s="8" t="s">
        <v>11</v>
      </c>
      <c r="AV896" s="486" t="s">
        <v>27</v>
      </c>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row>
    <row r="897" spans="11:80" ht="52.2" customHeight="1" x14ac:dyDescent="0.2">
      <c r="K897" s="62"/>
      <c r="L897" s="63"/>
      <c r="M897" s="63"/>
      <c r="N897" s="63"/>
      <c r="O897" s="63"/>
      <c r="P897" s="63"/>
      <c r="Q897" s="63"/>
      <c r="R897" s="64"/>
      <c r="S897" s="7"/>
      <c r="T897" s="7"/>
      <c r="U897" s="7"/>
      <c r="V897" s="586"/>
      <c r="W897" s="586"/>
      <c r="X897" s="586"/>
      <c r="Y897" s="586"/>
      <c r="Z897" s="586"/>
      <c r="AA897" s="586"/>
      <c r="AB897" s="69"/>
      <c r="AC897" s="69"/>
      <c r="AD897" s="7"/>
      <c r="AE897" s="7"/>
      <c r="AF897" s="7"/>
      <c r="AG897" s="7"/>
      <c r="AH897" s="7"/>
      <c r="AI897" s="7"/>
      <c r="AJ897" s="7"/>
      <c r="AK897" s="7"/>
      <c r="AL897" s="7"/>
      <c r="AM897" s="7"/>
      <c r="AN897" s="7"/>
      <c r="AO897" s="8"/>
      <c r="AP897" s="8"/>
      <c r="AQ897" s="8"/>
      <c r="AR897" s="69" t="s">
        <v>88</v>
      </c>
      <c r="AS897" s="69" t="s">
        <v>31</v>
      </c>
      <c r="AT897" s="8" t="s">
        <v>30</v>
      </c>
      <c r="AU897" s="8" t="s">
        <v>11</v>
      </c>
      <c r="AV897" s="486" t="s">
        <v>27</v>
      </c>
      <c r="AW897" s="8"/>
      <c r="AX897" s="8"/>
      <c r="AY897" s="8"/>
      <c r="AZ897" s="8"/>
      <c r="BA897" s="8"/>
      <c r="BB897" s="8"/>
      <c r="BC897" s="8"/>
      <c r="BD897" s="8"/>
      <c r="BE897" s="8"/>
      <c r="BF897" s="8"/>
      <c r="BG897" s="8"/>
      <c r="BH897" s="8"/>
      <c r="BI897" s="8"/>
      <c r="BJ897" s="8"/>
      <c r="BK897" s="8"/>
      <c r="BL897" s="8"/>
      <c r="BM897" s="8"/>
      <c r="BN897" s="8"/>
      <c r="BO897" s="8"/>
      <c r="BP897" s="8"/>
      <c r="BQ897" s="8"/>
      <c r="BR897" s="8"/>
      <c r="BS897" s="7"/>
      <c r="BT897" s="7"/>
      <c r="BU897" s="7"/>
      <c r="BV897" s="7"/>
      <c r="BW897" s="7"/>
      <c r="BX897" s="7"/>
      <c r="BY897" s="7"/>
      <c r="BZ897" s="7"/>
      <c r="CA897" s="7"/>
      <c r="CB897" s="7"/>
    </row>
    <row r="898" spans="11:80" ht="52.2" customHeight="1" x14ac:dyDescent="0.2">
      <c r="K898" s="74"/>
      <c r="L898" s="75"/>
      <c r="M898" s="75"/>
      <c r="N898" s="75"/>
      <c r="O898" s="75"/>
      <c r="P898" s="75"/>
      <c r="Q898" s="75"/>
      <c r="R898" s="76"/>
      <c r="S898" s="10"/>
      <c r="T898" s="14"/>
      <c r="U898" s="14"/>
      <c r="V898" s="558"/>
      <c r="W898" s="558"/>
      <c r="X898" s="558"/>
      <c r="Y898" s="558"/>
      <c r="Z898" s="558"/>
      <c r="AA898" s="558"/>
      <c r="AB898" s="69"/>
      <c r="AC898" s="69"/>
      <c r="AD898" s="1"/>
      <c r="AE898" s="1"/>
      <c r="AF898" s="1"/>
      <c r="AG898" s="1"/>
      <c r="AH898" s="1"/>
      <c r="AI898" s="1"/>
      <c r="AJ898" s="1"/>
      <c r="AK898" s="1"/>
      <c r="AL898" s="1"/>
      <c r="AM898" s="1"/>
      <c r="AN898" s="1"/>
      <c r="AO898" s="8"/>
      <c r="AP898" s="8"/>
      <c r="AQ898" s="8"/>
      <c r="AR898" s="69" t="s">
        <v>88</v>
      </c>
      <c r="AS898" s="69" t="s">
        <v>31</v>
      </c>
      <c r="AT898" s="8" t="s">
        <v>30</v>
      </c>
      <c r="AU898" s="8" t="s">
        <v>11</v>
      </c>
      <c r="AV898" s="486" t="s">
        <v>27</v>
      </c>
      <c r="AW898" s="8"/>
      <c r="AX898" s="8"/>
      <c r="AY898" s="8"/>
      <c r="AZ898" s="8"/>
      <c r="BA898" s="8"/>
      <c r="BB898" s="8"/>
      <c r="BC898" s="8"/>
      <c r="BD898" s="8"/>
      <c r="BE898" s="8"/>
      <c r="BF898" s="8"/>
      <c r="BG898" s="8"/>
      <c r="BH898" s="8"/>
      <c r="BI898" s="8"/>
      <c r="BJ898" s="8"/>
      <c r="BK898" s="8"/>
      <c r="BL898" s="8"/>
      <c r="BM898" s="8"/>
      <c r="BN898" s="8"/>
      <c r="BO898" s="8"/>
      <c r="BP898" s="8"/>
      <c r="BQ898" s="8"/>
      <c r="BR898" s="8"/>
      <c r="BS898" s="1"/>
      <c r="BT898" s="1"/>
      <c r="BU898" s="1"/>
      <c r="BV898" s="1"/>
      <c r="BW898" s="1"/>
      <c r="BX898" s="1"/>
      <c r="BY898" s="1"/>
      <c r="BZ898" s="1"/>
      <c r="CA898" s="1"/>
      <c r="CB898" s="1"/>
    </row>
    <row r="899" spans="11:80" ht="52.2" customHeight="1" x14ac:dyDescent="0.2">
      <c r="K899" s="54" t="s">
        <v>5</v>
      </c>
      <c r="L899" s="55" t="s">
        <v>15</v>
      </c>
      <c r="M899" s="23"/>
      <c r="N899" s="56">
        <f>M899*G148</f>
        <v>0</v>
      </c>
      <c r="O899" s="56">
        <v>2.0000000000000001E-4</v>
      </c>
      <c r="P899" s="56">
        <f>O899*G148</f>
        <v>2.7280000000000004E-3</v>
      </c>
      <c r="Q899" s="56">
        <v>0</v>
      </c>
      <c r="R899" s="57">
        <f>Q899*G148</f>
        <v>0</v>
      </c>
      <c r="S899" s="14"/>
      <c r="T899" s="8"/>
      <c r="U899" s="8"/>
      <c r="V899" s="587"/>
      <c r="W899" s="587"/>
      <c r="X899" s="587"/>
      <c r="Y899" s="587"/>
      <c r="Z899" s="587"/>
      <c r="AA899" s="587"/>
      <c r="AB899" s="69"/>
      <c r="AC899" s="69"/>
      <c r="AD899" s="8"/>
      <c r="AE899" s="8"/>
      <c r="AF899" s="8"/>
      <c r="AG899" s="8"/>
      <c r="AH899" s="8"/>
      <c r="AI899" s="8"/>
      <c r="AJ899" s="8"/>
      <c r="AK899" s="8"/>
      <c r="AL899" s="8"/>
      <c r="AM899" s="8"/>
      <c r="AN899" s="8"/>
      <c r="AO899" s="8"/>
      <c r="AP899" s="8"/>
      <c r="AQ899" s="8"/>
      <c r="AR899" s="69" t="s">
        <v>88</v>
      </c>
      <c r="AS899" s="69" t="s">
        <v>31</v>
      </c>
      <c r="AT899" s="8" t="s">
        <v>30</v>
      </c>
      <c r="AU899" s="8" t="s">
        <v>11</v>
      </c>
      <c r="AV899" s="486" t="s">
        <v>27</v>
      </c>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row>
    <row r="900" spans="11:80" ht="52.2" customHeight="1" x14ac:dyDescent="0.2">
      <c r="K900" s="60"/>
      <c r="L900" s="61"/>
      <c r="M900" s="23"/>
      <c r="N900" s="23"/>
      <c r="O900" s="23"/>
      <c r="P900" s="23"/>
      <c r="Q900" s="23"/>
      <c r="R900" s="24"/>
      <c r="S900" s="14"/>
      <c r="T900" s="7"/>
      <c r="U900" s="7"/>
      <c r="V900" s="586"/>
      <c r="W900" s="586"/>
      <c r="X900" s="586"/>
      <c r="Y900" s="586"/>
      <c r="Z900" s="586"/>
      <c r="AA900" s="586"/>
      <c r="AB900" s="69"/>
      <c r="AC900" s="69"/>
      <c r="AD900" s="7"/>
      <c r="AE900" s="7"/>
      <c r="AF900" s="7"/>
      <c r="AG900" s="7"/>
      <c r="AH900" s="7"/>
      <c r="AI900" s="7"/>
      <c r="AJ900" s="7"/>
      <c r="AK900" s="7"/>
      <c r="AL900" s="7"/>
      <c r="AM900" s="7"/>
      <c r="AN900" s="7"/>
      <c r="AO900" s="7"/>
      <c r="AP900" s="8"/>
      <c r="AQ900" s="8"/>
      <c r="AR900" s="69" t="s">
        <v>88</v>
      </c>
      <c r="AS900" s="69" t="s">
        <v>31</v>
      </c>
      <c r="AT900" s="8" t="s">
        <v>30</v>
      </c>
      <c r="AU900" s="8" t="s">
        <v>11</v>
      </c>
      <c r="AV900" s="486" t="s">
        <v>27</v>
      </c>
      <c r="AW900" s="8"/>
      <c r="AX900" s="8"/>
      <c r="AY900" s="8"/>
      <c r="AZ900" s="8"/>
      <c r="BA900" s="8"/>
      <c r="BB900" s="8"/>
      <c r="BC900" s="8"/>
      <c r="BD900" s="8"/>
      <c r="BE900" s="8"/>
      <c r="BF900" s="8"/>
      <c r="BG900" s="8"/>
      <c r="BH900" s="8"/>
      <c r="BI900" s="8"/>
      <c r="BJ900" s="8"/>
      <c r="BK900" s="8"/>
      <c r="BL900" s="8"/>
      <c r="BM900" s="8"/>
      <c r="BN900" s="8"/>
      <c r="BO900" s="8"/>
      <c r="BP900" s="8"/>
      <c r="BQ900" s="7"/>
      <c r="BR900" s="7"/>
      <c r="BS900" s="7"/>
      <c r="BT900" s="7"/>
      <c r="BU900" s="7"/>
      <c r="BV900" s="7"/>
      <c r="BW900" s="7"/>
      <c r="BX900" s="7"/>
      <c r="BY900" s="7"/>
      <c r="BZ900" s="7"/>
      <c r="CA900" s="7"/>
      <c r="CB900" s="7"/>
    </row>
    <row r="901" spans="11:80" ht="52.2" customHeight="1" x14ac:dyDescent="0.2">
      <c r="K901" s="66"/>
      <c r="L901" s="67"/>
      <c r="M901" s="67"/>
      <c r="N901" s="67"/>
      <c r="O901" s="67"/>
      <c r="P901" s="67"/>
      <c r="Q901" s="67"/>
      <c r="R901" s="68"/>
      <c r="S901" s="8"/>
      <c r="T901" s="14"/>
      <c r="U901" s="14"/>
      <c r="V901" s="558"/>
      <c r="W901" s="558"/>
      <c r="X901" s="558"/>
      <c r="Y901" s="558"/>
      <c r="Z901" s="558"/>
      <c r="AA901" s="558"/>
      <c r="AB901" s="65"/>
      <c r="AC901" s="65"/>
      <c r="AD901" s="1"/>
      <c r="AE901" s="1"/>
      <c r="AF901" s="1"/>
      <c r="AG901" s="1"/>
      <c r="AH901" s="1"/>
      <c r="AI901" s="1"/>
      <c r="AJ901" s="1"/>
      <c r="AK901" s="1"/>
      <c r="AL901" s="1"/>
      <c r="AM901" s="1"/>
      <c r="AN901" s="1"/>
      <c r="AO901" s="1"/>
      <c r="AP901" s="7"/>
      <c r="AQ901" s="7"/>
      <c r="AR901" s="65" t="s">
        <v>88</v>
      </c>
      <c r="AS901" s="65" t="s">
        <v>31</v>
      </c>
      <c r="AT901" s="7" t="s">
        <v>31</v>
      </c>
      <c r="AU901" s="7" t="s">
        <v>11</v>
      </c>
      <c r="AV901" s="485" t="s">
        <v>30</v>
      </c>
      <c r="AW901" s="7"/>
      <c r="AX901" s="7"/>
      <c r="AY901" s="7"/>
      <c r="AZ901" s="7"/>
      <c r="BA901" s="7"/>
      <c r="BB901" s="7"/>
      <c r="BC901" s="7"/>
      <c r="BD901" s="7"/>
      <c r="BE901" s="7"/>
      <c r="BF901" s="7"/>
      <c r="BG901" s="7"/>
      <c r="BH901" s="7"/>
      <c r="BI901" s="7"/>
      <c r="BJ901" s="7"/>
      <c r="BK901" s="7"/>
      <c r="BL901" s="7"/>
      <c r="BM901" s="7"/>
      <c r="BN901" s="7"/>
      <c r="BO901" s="7"/>
      <c r="BP901" s="7"/>
      <c r="BQ901" s="1"/>
      <c r="BR901" s="1"/>
      <c r="BS901" s="1"/>
      <c r="BT901" s="1"/>
      <c r="BU901" s="1"/>
      <c r="BV901" s="1"/>
      <c r="BW901" s="1"/>
      <c r="BX901" s="1"/>
      <c r="BY901" s="1"/>
      <c r="BZ901" s="1"/>
      <c r="CA901" s="1"/>
      <c r="CB901" s="1"/>
    </row>
    <row r="902" spans="11:80" ht="52.2" customHeight="1" x14ac:dyDescent="0.2">
      <c r="K902" s="62"/>
      <c r="L902" s="63"/>
      <c r="M902" s="63"/>
      <c r="N902" s="63"/>
      <c r="O902" s="63"/>
      <c r="P902" s="63"/>
      <c r="Q902" s="63"/>
      <c r="R902" s="64"/>
      <c r="S902" s="7"/>
      <c r="T902" s="8"/>
      <c r="U902" s="8"/>
      <c r="V902" s="587"/>
      <c r="W902" s="587"/>
      <c r="X902" s="587"/>
      <c r="Y902" s="587"/>
      <c r="Z902" s="587"/>
      <c r="AA902" s="587"/>
      <c r="AB902" s="58"/>
      <c r="AC902" s="58"/>
      <c r="AD902" s="8"/>
      <c r="AE902" s="8"/>
      <c r="AF902" s="8"/>
      <c r="AG902" s="8"/>
      <c r="AH902" s="8"/>
      <c r="AI902" s="8"/>
      <c r="AJ902" s="8"/>
      <c r="AK902" s="8"/>
      <c r="AL902" s="8"/>
      <c r="AM902" s="8"/>
      <c r="AN902" s="8"/>
      <c r="AO902" s="1"/>
      <c r="AP902" s="58" t="s">
        <v>84</v>
      </c>
      <c r="AQ902" s="1"/>
      <c r="AR902" s="58" t="s">
        <v>80</v>
      </c>
      <c r="AS902" s="58" t="s">
        <v>31</v>
      </c>
      <c r="AT902" s="1"/>
      <c r="AU902" s="1"/>
      <c r="AV902" s="473"/>
      <c r="AW902" s="1"/>
      <c r="AX902" s="1"/>
      <c r="AY902" s="1"/>
      <c r="AZ902" s="1"/>
      <c r="BA902" s="1"/>
      <c r="BB902" s="59">
        <f>IF(L968="základní",I219,0)</f>
        <v>388.56</v>
      </c>
      <c r="BC902" s="59">
        <f>IF(L968="snížená",I219,0)</f>
        <v>0</v>
      </c>
      <c r="BD902" s="59">
        <f>IF(L968="zákl. přenesená",I219,0)</f>
        <v>0</v>
      </c>
      <c r="BE902" s="59">
        <f>IF(L968="sníž. přenesená",I219,0)</f>
        <v>0</v>
      </c>
      <c r="BF902" s="59">
        <f>IF(L968="nulová",I219,0)</f>
        <v>0</v>
      </c>
      <c r="BG902" s="12" t="s">
        <v>30</v>
      </c>
      <c r="BH902" s="59">
        <f>ROUND(H219*G219,2)</f>
        <v>388.56</v>
      </c>
      <c r="BI902" s="12" t="s">
        <v>84</v>
      </c>
      <c r="BJ902" s="58" t="s">
        <v>396</v>
      </c>
      <c r="BK902" s="1"/>
      <c r="BL902" s="1"/>
      <c r="BM902" s="1"/>
      <c r="BN902" s="1"/>
      <c r="BO902" s="1"/>
      <c r="BP902" s="1"/>
      <c r="BQ902" s="1"/>
      <c r="BR902" s="1"/>
      <c r="BS902" s="8"/>
      <c r="BT902" s="8"/>
      <c r="BU902" s="8"/>
      <c r="BV902" s="8"/>
      <c r="BW902" s="8"/>
      <c r="BX902" s="8"/>
      <c r="BY902" s="8"/>
      <c r="BZ902" s="8"/>
      <c r="CA902" s="8"/>
      <c r="CB902" s="8"/>
    </row>
    <row r="903" spans="11:80" ht="52.2" customHeight="1" x14ac:dyDescent="0.2">
      <c r="K903" s="54" t="s">
        <v>5</v>
      </c>
      <c r="L903" s="55" t="s">
        <v>15</v>
      </c>
      <c r="M903" s="23"/>
      <c r="N903" s="56">
        <f>M903*G152</f>
        <v>0</v>
      </c>
      <c r="O903" s="56">
        <v>6.028E-2</v>
      </c>
      <c r="P903" s="56">
        <f>O903*G152</f>
        <v>0.39784799999999998</v>
      </c>
      <c r="Q903" s="56">
        <v>0</v>
      </c>
      <c r="R903" s="57">
        <f>Q903*G152</f>
        <v>0</v>
      </c>
      <c r="S903" s="14"/>
      <c r="T903" s="7"/>
      <c r="U903" s="7"/>
      <c r="V903" s="586"/>
      <c r="W903" s="586"/>
      <c r="X903" s="586"/>
      <c r="Y903" s="586"/>
      <c r="Z903" s="586"/>
      <c r="AA903" s="586"/>
      <c r="AB903" s="12"/>
      <c r="AC903" s="12"/>
      <c r="AD903" s="7"/>
      <c r="AE903" s="7"/>
      <c r="AF903" s="7"/>
      <c r="AG903" s="7"/>
      <c r="AH903" s="7"/>
      <c r="AI903" s="7"/>
      <c r="AJ903" s="7"/>
      <c r="AK903" s="7"/>
      <c r="AL903" s="7"/>
      <c r="AM903" s="7"/>
      <c r="AN903" s="7"/>
      <c r="AO903" s="8"/>
      <c r="AP903" s="1"/>
      <c r="AQ903" s="1"/>
      <c r="AR903" s="12" t="s">
        <v>86</v>
      </c>
      <c r="AS903" s="12" t="s">
        <v>31</v>
      </c>
      <c r="AT903" s="1"/>
      <c r="AU903" s="1"/>
      <c r="AV903" s="473"/>
      <c r="AW903" s="1"/>
      <c r="AX903" s="1"/>
      <c r="AY903" s="1"/>
      <c r="AZ903" s="1"/>
      <c r="BA903" s="1"/>
      <c r="BB903" s="1"/>
      <c r="BC903" s="1"/>
      <c r="BD903" s="1"/>
      <c r="BE903" s="1"/>
      <c r="BF903" s="1"/>
      <c r="BG903" s="1"/>
      <c r="BH903" s="1"/>
      <c r="BI903" s="1"/>
      <c r="BJ903" s="1"/>
      <c r="BK903" s="1"/>
      <c r="BL903" s="1"/>
      <c r="BM903" s="1"/>
      <c r="BN903" s="1"/>
      <c r="BO903" s="1"/>
      <c r="BP903" s="1"/>
      <c r="BQ903" s="8"/>
      <c r="BR903" s="8"/>
      <c r="BS903" s="7"/>
      <c r="BT903" s="7"/>
      <c r="BU903" s="7"/>
      <c r="BV903" s="7"/>
      <c r="BW903" s="7"/>
      <c r="BX903" s="7"/>
      <c r="BY903" s="7"/>
      <c r="BZ903" s="7"/>
      <c r="CA903" s="7"/>
      <c r="CB903" s="7"/>
    </row>
    <row r="904" spans="11:80" ht="52.2" customHeight="1" x14ac:dyDescent="0.2">
      <c r="K904" s="60"/>
      <c r="L904" s="61"/>
      <c r="M904" s="23"/>
      <c r="N904" s="23"/>
      <c r="O904" s="23"/>
      <c r="P904" s="23"/>
      <c r="Q904" s="23"/>
      <c r="R904" s="24"/>
      <c r="S904" s="14"/>
      <c r="T904" s="14"/>
      <c r="U904" s="14"/>
      <c r="V904" s="558"/>
      <c r="W904" s="558"/>
      <c r="X904" s="558"/>
      <c r="Y904" s="558"/>
      <c r="Z904" s="558"/>
      <c r="AA904" s="558"/>
      <c r="AB904" s="69"/>
      <c r="AC904" s="69"/>
      <c r="AD904" s="1"/>
      <c r="AE904" s="1"/>
      <c r="AF904" s="1"/>
      <c r="AG904" s="1"/>
      <c r="AH904" s="1"/>
      <c r="AI904" s="1"/>
      <c r="AJ904" s="1"/>
      <c r="AK904" s="1"/>
      <c r="AL904" s="1"/>
      <c r="AM904" s="1"/>
      <c r="AN904" s="1"/>
      <c r="AO904" s="7"/>
      <c r="AP904" s="8"/>
      <c r="AQ904" s="8"/>
      <c r="AR904" s="69" t="s">
        <v>88</v>
      </c>
      <c r="AS904" s="69" t="s">
        <v>31</v>
      </c>
      <c r="AT904" s="8" t="s">
        <v>30</v>
      </c>
      <c r="AU904" s="8" t="s">
        <v>11</v>
      </c>
      <c r="AV904" s="486" t="s">
        <v>27</v>
      </c>
      <c r="AW904" s="8"/>
      <c r="AX904" s="8"/>
      <c r="AY904" s="8"/>
      <c r="AZ904" s="8"/>
      <c r="BA904" s="8"/>
      <c r="BB904" s="8"/>
      <c r="BC904" s="8"/>
      <c r="BD904" s="8"/>
      <c r="BE904" s="8"/>
      <c r="BF904" s="8"/>
      <c r="BG904" s="8"/>
      <c r="BH904" s="8"/>
      <c r="BI904" s="8"/>
      <c r="BJ904" s="8"/>
      <c r="BK904" s="8"/>
      <c r="BL904" s="8"/>
      <c r="BM904" s="8"/>
      <c r="BN904" s="8"/>
      <c r="BO904" s="8"/>
      <c r="BP904" s="8"/>
      <c r="BQ904" s="7"/>
      <c r="BR904" s="7"/>
      <c r="BS904" s="1"/>
      <c r="BT904" s="1"/>
      <c r="BU904" s="1"/>
      <c r="BV904" s="1"/>
      <c r="BW904" s="1"/>
      <c r="BX904" s="1"/>
      <c r="BY904" s="1"/>
      <c r="BZ904" s="1"/>
      <c r="CA904" s="1"/>
      <c r="CB904" s="1"/>
    </row>
    <row r="905" spans="11:80" ht="52.2" customHeight="1" x14ac:dyDescent="0.2">
      <c r="K905" s="66"/>
      <c r="L905" s="67"/>
      <c r="M905" s="67"/>
      <c r="N905" s="67"/>
      <c r="O905" s="67"/>
      <c r="P905" s="67"/>
      <c r="Q905" s="67"/>
      <c r="R905" s="68"/>
      <c r="S905" s="8"/>
      <c r="T905" s="8"/>
      <c r="U905" s="8"/>
      <c r="V905" s="587"/>
      <c r="W905" s="587"/>
      <c r="X905" s="587"/>
      <c r="Y905" s="587"/>
      <c r="Z905" s="587"/>
      <c r="AA905" s="587"/>
      <c r="AB905" s="65"/>
      <c r="AC905" s="65"/>
      <c r="AD905" s="8"/>
      <c r="AE905" s="8"/>
      <c r="AF905" s="8"/>
      <c r="AG905" s="8"/>
      <c r="AH905" s="8"/>
      <c r="AI905" s="8"/>
      <c r="AJ905" s="8"/>
      <c r="AK905" s="8"/>
      <c r="AL905" s="8"/>
      <c r="AM905" s="8"/>
      <c r="AN905" s="8"/>
      <c r="AO905" s="1"/>
      <c r="AP905" s="7"/>
      <c r="AQ905" s="7"/>
      <c r="AR905" s="65" t="s">
        <v>88</v>
      </c>
      <c r="AS905" s="65" t="s">
        <v>31</v>
      </c>
      <c r="AT905" s="7" t="s">
        <v>31</v>
      </c>
      <c r="AU905" s="7" t="s">
        <v>11</v>
      </c>
      <c r="AV905" s="485" t="s">
        <v>30</v>
      </c>
      <c r="AW905" s="7"/>
      <c r="AX905" s="7"/>
      <c r="AY905" s="7"/>
      <c r="AZ905" s="7"/>
      <c r="BA905" s="7"/>
      <c r="BB905" s="7"/>
      <c r="BC905" s="7"/>
      <c r="BD905" s="7"/>
      <c r="BE905" s="7"/>
      <c r="BF905" s="7"/>
      <c r="BG905" s="7"/>
      <c r="BH905" s="7"/>
      <c r="BI905" s="7"/>
      <c r="BJ905" s="7"/>
      <c r="BK905" s="7"/>
      <c r="BL905" s="7"/>
      <c r="BM905" s="7"/>
      <c r="BN905" s="7"/>
      <c r="BO905" s="7"/>
      <c r="BP905" s="7"/>
      <c r="BQ905" s="1"/>
      <c r="BR905" s="1"/>
      <c r="BS905" s="8"/>
      <c r="BT905" s="8"/>
      <c r="BU905" s="8"/>
      <c r="BV905" s="8"/>
      <c r="BW905" s="8"/>
      <c r="BX905" s="8"/>
      <c r="BY905" s="8"/>
      <c r="BZ905" s="8"/>
      <c r="CA905" s="8"/>
      <c r="CB905" s="8"/>
    </row>
    <row r="906" spans="11:80" ht="52.2" customHeight="1" x14ac:dyDescent="0.2">
      <c r="K906" s="62"/>
      <c r="L906" s="63"/>
      <c r="M906" s="63"/>
      <c r="N906" s="63"/>
      <c r="O906" s="63"/>
      <c r="P906" s="63"/>
      <c r="Q906" s="63"/>
      <c r="R906" s="64"/>
      <c r="S906" s="7"/>
      <c r="T906" s="7"/>
      <c r="U906" s="7"/>
      <c r="V906" s="586"/>
      <c r="W906" s="586"/>
      <c r="X906" s="586"/>
      <c r="Y906" s="586"/>
      <c r="Z906" s="586"/>
      <c r="AA906" s="586"/>
      <c r="AB906" s="58"/>
      <c r="AC906" s="58"/>
      <c r="AD906" s="7"/>
      <c r="AE906" s="7"/>
      <c r="AF906" s="7"/>
      <c r="AG906" s="7"/>
      <c r="AH906" s="7"/>
      <c r="AI906" s="7"/>
      <c r="AJ906" s="7"/>
      <c r="AK906" s="7"/>
      <c r="AL906" s="7"/>
      <c r="AM906" s="7"/>
      <c r="AN906" s="7"/>
      <c r="AO906" s="1"/>
      <c r="AP906" s="58" t="s">
        <v>84</v>
      </c>
      <c r="AQ906" s="1"/>
      <c r="AR906" s="58" t="s">
        <v>80</v>
      </c>
      <c r="AS906" s="58" t="s">
        <v>31</v>
      </c>
      <c r="AT906" s="1"/>
      <c r="AU906" s="1"/>
      <c r="AV906" s="473"/>
      <c r="AW906" s="1"/>
      <c r="AX906" s="1"/>
      <c r="AY906" s="1"/>
      <c r="AZ906" s="1"/>
      <c r="BA906" s="1"/>
      <c r="BB906" s="59">
        <f>IF(L972="základní",I223,0)</f>
        <v>7038.9</v>
      </c>
      <c r="BC906" s="59">
        <f>IF(L972="snížená",I223,0)</f>
        <v>0</v>
      </c>
      <c r="BD906" s="59">
        <f>IF(L972="zákl. přenesená",I223,0)</f>
        <v>0</v>
      </c>
      <c r="BE906" s="59">
        <f>IF(L972="sníž. přenesená",I223,0)</f>
        <v>0</v>
      </c>
      <c r="BF906" s="59">
        <f>IF(L972="nulová",I223,0)</f>
        <v>0</v>
      </c>
      <c r="BG906" s="12" t="s">
        <v>30</v>
      </c>
      <c r="BH906" s="59">
        <f>ROUND(H223*G223,2)</f>
        <v>7038.9</v>
      </c>
      <c r="BI906" s="12" t="s">
        <v>84</v>
      </c>
      <c r="BJ906" s="58" t="s">
        <v>403</v>
      </c>
      <c r="BK906" s="1"/>
      <c r="BL906" s="1"/>
      <c r="BM906" s="1"/>
      <c r="BN906" s="1"/>
      <c r="BO906" s="1"/>
      <c r="BP906" s="1"/>
      <c r="BQ906" s="1"/>
      <c r="BR906" s="1"/>
      <c r="BS906" s="7"/>
      <c r="BT906" s="7"/>
      <c r="BU906" s="7"/>
      <c r="BV906" s="7"/>
      <c r="BW906" s="7"/>
      <c r="BX906" s="7"/>
      <c r="BY906" s="7"/>
      <c r="BZ906" s="7"/>
      <c r="CA906" s="7"/>
      <c r="CB906" s="7"/>
    </row>
    <row r="907" spans="11:80" ht="52.2" customHeight="1" x14ac:dyDescent="0.2">
      <c r="K907" s="54" t="s">
        <v>5</v>
      </c>
      <c r="L907" s="55" t="s">
        <v>15</v>
      </c>
      <c r="M907" s="23"/>
      <c r="N907" s="56">
        <f>M907*G156</f>
        <v>0</v>
      </c>
      <c r="O907" s="56">
        <v>2.4533</v>
      </c>
      <c r="P907" s="56">
        <f>O907*G156</f>
        <v>0.24533000000000002</v>
      </c>
      <c r="Q907" s="56">
        <v>0</v>
      </c>
      <c r="R907" s="57">
        <f>Q907*G156</f>
        <v>0</v>
      </c>
      <c r="S907" s="14"/>
      <c r="T907" s="8"/>
      <c r="U907" s="8"/>
      <c r="V907" s="587"/>
      <c r="W907" s="587"/>
      <c r="X907" s="587"/>
      <c r="Y907" s="587"/>
      <c r="Z907" s="587"/>
      <c r="AA907" s="587"/>
      <c r="AB907" s="12"/>
      <c r="AC907" s="12"/>
      <c r="AD907" s="8"/>
      <c r="AE907" s="8"/>
      <c r="AF907" s="8"/>
      <c r="AG907" s="8"/>
      <c r="AH907" s="8"/>
      <c r="AI907" s="8"/>
      <c r="AJ907" s="8"/>
      <c r="AK907" s="8"/>
      <c r="AL907" s="8"/>
      <c r="AM907" s="8"/>
      <c r="AN907" s="8"/>
      <c r="AO907" s="7"/>
      <c r="AP907" s="1"/>
      <c r="AQ907" s="1"/>
      <c r="AR907" s="12" t="s">
        <v>86</v>
      </c>
      <c r="AS907" s="12" t="s">
        <v>31</v>
      </c>
      <c r="AT907" s="1"/>
      <c r="AU907" s="1"/>
      <c r="AV907" s="473"/>
      <c r="AW907" s="1"/>
      <c r="AX907" s="1"/>
      <c r="AY907" s="1"/>
      <c r="AZ907" s="1"/>
      <c r="BA907" s="1"/>
      <c r="BB907" s="1"/>
      <c r="BC907" s="1"/>
      <c r="BD907" s="1"/>
      <c r="BE907" s="1"/>
      <c r="BF907" s="1"/>
      <c r="BG907" s="1"/>
      <c r="BH907" s="1"/>
      <c r="BI907" s="1"/>
      <c r="BJ907" s="1"/>
      <c r="BK907" s="1"/>
      <c r="BL907" s="1"/>
      <c r="BM907" s="1"/>
      <c r="BN907" s="1"/>
      <c r="BO907" s="1"/>
      <c r="BP907" s="1"/>
      <c r="BQ907" s="7"/>
      <c r="BR907" s="7"/>
      <c r="BS907" s="8"/>
      <c r="BT907" s="8"/>
      <c r="BU907" s="8"/>
      <c r="BV907" s="8"/>
      <c r="BW907" s="8"/>
      <c r="BX907" s="8"/>
      <c r="BY907" s="8"/>
      <c r="BZ907" s="8"/>
      <c r="CA907" s="8"/>
      <c r="CB907" s="8"/>
    </row>
    <row r="908" spans="11:80" ht="52.2" customHeight="1" x14ac:dyDescent="0.2">
      <c r="K908" s="62"/>
      <c r="L908" s="63"/>
      <c r="M908" s="63"/>
      <c r="N908" s="63"/>
      <c r="O908" s="63"/>
      <c r="P908" s="63"/>
      <c r="Q908" s="63"/>
      <c r="R908" s="64"/>
      <c r="S908" s="7"/>
      <c r="T908" s="6"/>
      <c r="U908" s="6"/>
      <c r="V908" s="560"/>
      <c r="W908" s="560"/>
      <c r="X908" s="560"/>
      <c r="Y908" s="560"/>
      <c r="Z908" s="560"/>
      <c r="AA908" s="560"/>
      <c r="AB908" s="65"/>
      <c r="AC908" s="65"/>
      <c r="AD908" s="6"/>
      <c r="AE908" s="6"/>
      <c r="AF908" s="6"/>
      <c r="AG908" s="6"/>
      <c r="AH908" s="6"/>
      <c r="AI908" s="6"/>
      <c r="AJ908" s="6"/>
      <c r="AK908" s="6"/>
      <c r="AL908" s="6"/>
      <c r="AM908" s="6"/>
      <c r="AN908" s="6"/>
      <c r="AO908" s="8"/>
      <c r="AP908" s="7"/>
      <c r="AQ908" s="7"/>
      <c r="AR908" s="65" t="s">
        <v>88</v>
      </c>
      <c r="AS908" s="65" t="s">
        <v>31</v>
      </c>
      <c r="AT908" s="7" t="s">
        <v>31</v>
      </c>
      <c r="AU908" s="7" t="s">
        <v>11</v>
      </c>
      <c r="AV908" s="485" t="s">
        <v>27</v>
      </c>
      <c r="AW908" s="7"/>
      <c r="AX908" s="7"/>
      <c r="AY908" s="7"/>
      <c r="AZ908" s="7"/>
      <c r="BA908" s="7"/>
      <c r="BB908" s="7"/>
      <c r="BC908" s="7"/>
      <c r="BD908" s="7"/>
      <c r="BE908" s="7"/>
      <c r="BF908" s="7"/>
      <c r="BG908" s="7"/>
      <c r="BH908" s="7"/>
      <c r="BI908" s="7"/>
      <c r="BJ908" s="7"/>
      <c r="BK908" s="7"/>
      <c r="BL908" s="7"/>
      <c r="BM908" s="7"/>
      <c r="BN908" s="7"/>
      <c r="BO908" s="7"/>
      <c r="BP908" s="7"/>
      <c r="BQ908" s="8"/>
      <c r="BR908" s="8"/>
      <c r="BS908" s="6"/>
      <c r="BT908" s="6"/>
      <c r="BU908" s="6"/>
      <c r="BV908" s="6"/>
      <c r="BW908" s="6"/>
      <c r="BX908" s="6"/>
      <c r="BY908" s="6"/>
      <c r="BZ908" s="6"/>
      <c r="CA908" s="6"/>
      <c r="CB908" s="6"/>
    </row>
    <row r="909" spans="11:80" ht="52.2" customHeight="1" x14ac:dyDescent="0.2">
      <c r="K909" s="54" t="s">
        <v>5</v>
      </c>
      <c r="L909" s="55" t="s">
        <v>15</v>
      </c>
      <c r="M909" s="23"/>
      <c r="N909" s="56">
        <f>M909*G158</f>
        <v>0</v>
      </c>
      <c r="O909" s="56">
        <v>1.04528</v>
      </c>
      <c r="P909" s="56">
        <f>O909*G158</f>
        <v>1.04528E-2</v>
      </c>
      <c r="Q909" s="56">
        <v>0</v>
      </c>
      <c r="R909" s="57">
        <f>Q909*G158</f>
        <v>0</v>
      </c>
      <c r="S909" s="14"/>
      <c r="T909" s="14"/>
      <c r="U909" s="14"/>
      <c r="V909" s="558"/>
      <c r="W909" s="558"/>
      <c r="X909" s="558"/>
      <c r="Y909" s="558"/>
      <c r="Z909" s="558"/>
      <c r="AA909" s="558"/>
      <c r="AB909" s="69"/>
      <c r="AC909" s="69"/>
      <c r="AD909" s="1"/>
      <c r="AE909" s="1"/>
      <c r="AF909" s="1"/>
      <c r="AG909" s="1"/>
      <c r="AH909" s="1"/>
      <c r="AI909" s="1"/>
      <c r="AJ909" s="1"/>
      <c r="AK909" s="1"/>
      <c r="AL909" s="1"/>
      <c r="AM909" s="1"/>
      <c r="AN909" s="1"/>
      <c r="AO909" s="7"/>
      <c r="AP909" s="8"/>
      <c r="AQ909" s="8"/>
      <c r="AR909" s="69" t="s">
        <v>88</v>
      </c>
      <c r="AS909" s="69" t="s">
        <v>31</v>
      </c>
      <c r="AT909" s="8" t="s">
        <v>30</v>
      </c>
      <c r="AU909" s="8" t="s">
        <v>11</v>
      </c>
      <c r="AV909" s="486" t="s">
        <v>27</v>
      </c>
      <c r="AW909" s="8"/>
      <c r="AX909" s="8"/>
      <c r="AY909" s="8"/>
      <c r="AZ909" s="8"/>
      <c r="BA909" s="8"/>
      <c r="BB909" s="8"/>
      <c r="BC909" s="8"/>
      <c r="BD909" s="8"/>
      <c r="BE909" s="8"/>
      <c r="BF909" s="8"/>
      <c r="BG909" s="8"/>
      <c r="BH909" s="8"/>
      <c r="BI909" s="8"/>
      <c r="BJ909" s="8"/>
      <c r="BK909" s="8"/>
      <c r="BL909" s="8"/>
      <c r="BM909" s="8"/>
      <c r="BN909" s="8"/>
      <c r="BO909" s="8"/>
      <c r="BP909" s="8"/>
      <c r="BQ909" s="7"/>
      <c r="BR909" s="7"/>
      <c r="BS909" s="1"/>
      <c r="BT909" s="1"/>
      <c r="BU909" s="1"/>
      <c r="BV909" s="1"/>
      <c r="BW909" s="1"/>
      <c r="BX909" s="1"/>
      <c r="BY909" s="1"/>
      <c r="BZ909" s="1"/>
      <c r="CA909" s="1"/>
      <c r="CB909" s="1"/>
    </row>
    <row r="910" spans="11:80" ht="52.2" customHeight="1" x14ac:dyDescent="0.2">
      <c r="K910" s="62"/>
      <c r="L910" s="63"/>
      <c r="M910" s="63"/>
      <c r="N910" s="63"/>
      <c r="O910" s="63"/>
      <c r="P910" s="63"/>
      <c r="Q910" s="63"/>
      <c r="R910" s="64"/>
      <c r="S910" s="7"/>
      <c r="T910" s="14"/>
      <c r="U910" s="14"/>
      <c r="V910" s="558"/>
      <c r="W910" s="558"/>
      <c r="X910" s="558"/>
      <c r="Y910" s="558"/>
      <c r="Z910" s="558"/>
      <c r="AA910" s="558"/>
      <c r="AB910" s="65"/>
      <c r="AC910" s="65"/>
      <c r="AD910" s="1"/>
      <c r="AE910" s="1"/>
      <c r="AF910" s="1"/>
      <c r="AG910" s="1"/>
      <c r="AH910" s="1"/>
      <c r="AI910" s="1"/>
      <c r="AJ910" s="1"/>
      <c r="AK910" s="1"/>
      <c r="AL910" s="1"/>
      <c r="AM910" s="1"/>
      <c r="AN910" s="1"/>
      <c r="AO910" s="1"/>
      <c r="AP910" s="7"/>
      <c r="AQ910" s="7"/>
      <c r="AR910" s="65" t="s">
        <v>88</v>
      </c>
      <c r="AS910" s="65" t="s">
        <v>31</v>
      </c>
      <c r="AT910" s="7" t="s">
        <v>31</v>
      </c>
      <c r="AU910" s="7" t="s">
        <v>11</v>
      </c>
      <c r="AV910" s="485" t="s">
        <v>30</v>
      </c>
      <c r="AW910" s="7"/>
      <c r="AX910" s="7"/>
      <c r="AY910" s="7"/>
      <c r="AZ910" s="7"/>
      <c r="BA910" s="7"/>
      <c r="BB910" s="7"/>
      <c r="BC910" s="7"/>
      <c r="BD910" s="7"/>
      <c r="BE910" s="7"/>
      <c r="BF910" s="7"/>
      <c r="BG910" s="7"/>
      <c r="BH910" s="7"/>
      <c r="BI910" s="7"/>
      <c r="BJ910" s="7"/>
      <c r="BK910" s="7"/>
      <c r="BL910" s="7"/>
      <c r="BM910" s="7"/>
      <c r="BN910" s="7"/>
      <c r="BO910" s="7"/>
      <c r="BP910" s="7"/>
      <c r="BQ910" s="1"/>
      <c r="BR910" s="1"/>
      <c r="BS910" s="1"/>
      <c r="BT910" s="1"/>
      <c r="BU910" s="1"/>
      <c r="BV910" s="1"/>
      <c r="BW910" s="1"/>
      <c r="BX910" s="1"/>
      <c r="BY910" s="1"/>
      <c r="BZ910" s="1"/>
      <c r="CA910" s="1"/>
      <c r="CB910" s="1"/>
    </row>
    <row r="911" spans="11:80" ht="52.2" customHeight="1" x14ac:dyDescent="0.2">
      <c r="K911" s="54" t="s">
        <v>5</v>
      </c>
      <c r="L911" s="55" t="s">
        <v>15</v>
      </c>
      <c r="M911" s="23"/>
      <c r="N911" s="56">
        <f>M911*G160</f>
        <v>0</v>
      </c>
      <c r="O911" s="56">
        <v>2.5242300000000002</v>
      </c>
      <c r="P911" s="56">
        <f>O911*G160</f>
        <v>54.573852600000009</v>
      </c>
      <c r="Q911" s="56">
        <v>0</v>
      </c>
      <c r="R911" s="57">
        <f>Q911*G160</f>
        <v>0</v>
      </c>
      <c r="S911" s="14"/>
      <c r="T911" s="8"/>
      <c r="U911" s="8"/>
      <c r="V911" s="587"/>
      <c r="W911" s="587"/>
      <c r="X911" s="587"/>
      <c r="Y911" s="587"/>
      <c r="Z911" s="587"/>
      <c r="AA911" s="587"/>
      <c r="AB911" s="58"/>
      <c r="AC911" s="58"/>
      <c r="AD911" s="8"/>
      <c r="AE911" s="8"/>
      <c r="AF911" s="8"/>
      <c r="AG911" s="8"/>
      <c r="AH911" s="8"/>
      <c r="AI911" s="8"/>
      <c r="AJ911" s="8"/>
      <c r="AK911" s="8"/>
      <c r="AL911" s="8"/>
      <c r="AM911" s="8"/>
      <c r="AN911" s="8"/>
      <c r="AO911" s="1"/>
      <c r="AP911" s="58" t="s">
        <v>84</v>
      </c>
      <c r="AQ911" s="1"/>
      <c r="AR911" s="58" t="s">
        <v>80</v>
      </c>
      <c r="AS911" s="58" t="s">
        <v>31</v>
      </c>
      <c r="AT911" s="1"/>
      <c r="AU911" s="1"/>
      <c r="AV911" s="473"/>
      <c r="AW911" s="1"/>
      <c r="AX911" s="1"/>
      <c r="AY911" s="1"/>
      <c r="AZ911" s="1"/>
      <c r="BA911" s="1"/>
      <c r="BB911" s="59">
        <f>IF(L977="základní",I228,0)</f>
        <v>2141.92</v>
      </c>
      <c r="BC911" s="59">
        <f>IF(L977="snížená",I228,0)</f>
        <v>0</v>
      </c>
      <c r="BD911" s="59">
        <f>IF(L977="zákl. přenesená",I228,0)</f>
        <v>0</v>
      </c>
      <c r="BE911" s="59">
        <f>IF(L977="sníž. přenesená",I228,0)</f>
        <v>0</v>
      </c>
      <c r="BF911" s="59">
        <f>IF(L977="nulová",I228,0)</f>
        <v>0</v>
      </c>
      <c r="BG911" s="12" t="s">
        <v>30</v>
      </c>
      <c r="BH911" s="59">
        <f>ROUND(H228*G228,2)</f>
        <v>2141.92</v>
      </c>
      <c r="BI911" s="12" t="s">
        <v>84</v>
      </c>
      <c r="BJ911" s="58" t="s">
        <v>410</v>
      </c>
      <c r="BK911" s="1"/>
      <c r="BL911" s="1"/>
      <c r="BM911" s="1"/>
      <c r="BN911" s="1"/>
      <c r="BO911" s="1"/>
      <c r="BP911" s="1"/>
      <c r="BQ911" s="1"/>
      <c r="BR911" s="1"/>
      <c r="BS911" s="8"/>
      <c r="BT911" s="8"/>
      <c r="BU911" s="8"/>
      <c r="BV911" s="8"/>
      <c r="BW911" s="8"/>
      <c r="BX911" s="8"/>
      <c r="BY911" s="8"/>
      <c r="BZ911" s="8"/>
      <c r="CA911" s="8"/>
      <c r="CB911" s="8"/>
    </row>
    <row r="912" spans="11:80" ht="52.2" customHeight="1" x14ac:dyDescent="0.2">
      <c r="K912" s="60"/>
      <c r="L912" s="61"/>
      <c r="M912" s="23"/>
      <c r="N912" s="23"/>
      <c r="O912" s="23"/>
      <c r="P912" s="23"/>
      <c r="Q912" s="23"/>
      <c r="R912" s="24"/>
      <c r="S912" s="14"/>
      <c r="T912" s="7"/>
      <c r="U912" s="7"/>
      <c r="V912" s="586"/>
      <c r="W912" s="586"/>
      <c r="X912" s="586"/>
      <c r="Y912" s="586"/>
      <c r="Z912" s="586"/>
      <c r="AA912" s="586"/>
      <c r="AB912" s="12"/>
      <c r="AC912" s="12"/>
      <c r="AD912" s="7"/>
      <c r="AE912" s="7"/>
      <c r="AF912" s="7"/>
      <c r="AG912" s="7"/>
      <c r="AH912" s="7"/>
      <c r="AI912" s="7"/>
      <c r="AJ912" s="7"/>
      <c r="AK912" s="7"/>
      <c r="AL912" s="7"/>
      <c r="AM912" s="7"/>
      <c r="AN912" s="7"/>
      <c r="AO912" s="8"/>
      <c r="AP912" s="1"/>
      <c r="AQ912" s="1"/>
      <c r="AR912" s="12" t="s">
        <v>86</v>
      </c>
      <c r="AS912" s="12" t="s">
        <v>31</v>
      </c>
      <c r="AT912" s="1"/>
      <c r="AU912" s="1"/>
      <c r="AV912" s="473"/>
      <c r="AW912" s="1"/>
      <c r="AX912" s="1"/>
      <c r="AY912" s="1"/>
      <c r="AZ912" s="1"/>
      <c r="BA912" s="1"/>
      <c r="BB912" s="1"/>
      <c r="BC912" s="1"/>
      <c r="BD912" s="1"/>
      <c r="BE912" s="1"/>
      <c r="BF912" s="1"/>
      <c r="BG912" s="1"/>
      <c r="BH912" s="1"/>
      <c r="BI912" s="1"/>
      <c r="BJ912" s="1"/>
      <c r="BK912" s="1"/>
      <c r="BL912" s="1"/>
      <c r="BM912" s="1"/>
      <c r="BN912" s="1"/>
      <c r="BO912" s="1"/>
      <c r="BP912" s="1"/>
      <c r="BQ912" s="8"/>
      <c r="BR912" s="8"/>
      <c r="BS912" s="7"/>
      <c r="BT912" s="7"/>
      <c r="BU912" s="7"/>
      <c r="BV912" s="7"/>
      <c r="BW912" s="7"/>
      <c r="BX912" s="7"/>
      <c r="BY912" s="7"/>
      <c r="BZ912" s="7"/>
      <c r="CA912" s="7"/>
      <c r="CB912" s="7"/>
    </row>
    <row r="913" spans="11:80" ht="52.2" customHeight="1" x14ac:dyDescent="0.2">
      <c r="K913" s="66"/>
      <c r="L913" s="67"/>
      <c r="M913" s="67"/>
      <c r="N913" s="67"/>
      <c r="O913" s="67"/>
      <c r="P913" s="67"/>
      <c r="Q913" s="67"/>
      <c r="R913" s="68"/>
      <c r="S913" s="8"/>
      <c r="T913" s="7"/>
      <c r="U913" s="7"/>
      <c r="V913" s="586"/>
      <c r="W913" s="586"/>
      <c r="X913" s="586"/>
      <c r="Y913" s="586"/>
      <c r="Z913" s="586"/>
      <c r="AA913" s="586"/>
      <c r="AB913" s="69"/>
      <c r="AC913" s="69"/>
      <c r="AD913" s="7"/>
      <c r="AE913" s="7"/>
      <c r="AF913" s="7"/>
      <c r="AG913" s="7"/>
      <c r="AH913" s="7"/>
      <c r="AI913" s="7"/>
      <c r="AJ913" s="7"/>
      <c r="AK913" s="7"/>
      <c r="AL913" s="7"/>
      <c r="AM913" s="7"/>
      <c r="AN913" s="7"/>
      <c r="AO913" s="7"/>
      <c r="AP913" s="8"/>
      <c r="AQ913" s="8"/>
      <c r="AR913" s="69" t="s">
        <v>88</v>
      </c>
      <c r="AS913" s="69" t="s">
        <v>31</v>
      </c>
      <c r="AT913" s="8" t="s">
        <v>30</v>
      </c>
      <c r="AU913" s="8" t="s">
        <v>11</v>
      </c>
      <c r="AV913" s="486" t="s">
        <v>27</v>
      </c>
      <c r="AW913" s="8"/>
      <c r="AX913" s="8"/>
      <c r="AY913" s="8"/>
      <c r="AZ913" s="8"/>
      <c r="BA913" s="8"/>
      <c r="BB913" s="8"/>
      <c r="BC913" s="8"/>
      <c r="BD913" s="8"/>
      <c r="BE913" s="8"/>
      <c r="BF913" s="8"/>
      <c r="BG913" s="8"/>
      <c r="BH913" s="8"/>
      <c r="BI913" s="8"/>
      <c r="BJ913" s="8"/>
      <c r="BK913" s="8"/>
      <c r="BL913" s="8"/>
      <c r="BM913" s="8"/>
      <c r="BN913" s="8"/>
      <c r="BO913" s="8"/>
      <c r="BP913" s="8"/>
      <c r="BQ913" s="7"/>
      <c r="BR913" s="7"/>
      <c r="BS913" s="7"/>
      <c r="BT913" s="7"/>
      <c r="BU913" s="7"/>
      <c r="BV913" s="7"/>
      <c r="BW913" s="7"/>
      <c r="BX913" s="7"/>
      <c r="BY913" s="7"/>
      <c r="BZ913" s="7"/>
      <c r="CA913" s="7"/>
      <c r="CB913" s="7"/>
    </row>
    <row r="914" spans="11:80" ht="52.2" customHeight="1" x14ac:dyDescent="0.2">
      <c r="K914" s="62"/>
      <c r="L914" s="63"/>
      <c r="M914" s="63"/>
      <c r="N914" s="63"/>
      <c r="O914" s="63"/>
      <c r="P914" s="63"/>
      <c r="Q914" s="63"/>
      <c r="R914" s="64"/>
      <c r="S914" s="7"/>
      <c r="T914" s="7"/>
      <c r="U914" s="7"/>
      <c r="V914" s="586"/>
      <c r="W914" s="586"/>
      <c r="X914" s="586"/>
      <c r="Y914" s="586"/>
      <c r="Z914" s="586"/>
      <c r="AA914" s="586"/>
      <c r="AB914" s="65"/>
      <c r="AC914" s="65"/>
      <c r="AD914" s="7"/>
      <c r="AE914" s="7"/>
      <c r="AF914" s="7"/>
      <c r="AG914" s="7"/>
      <c r="AH914" s="7"/>
      <c r="AI914" s="7"/>
      <c r="AJ914" s="7"/>
      <c r="AK914" s="7"/>
      <c r="AL914" s="7"/>
      <c r="AM914" s="7"/>
      <c r="AN914" s="7"/>
      <c r="AO914" s="1"/>
      <c r="AP914" s="7"/>
      <c r="AQ914" s="7"/>
      <c r="AR914" s="65" t="s">
        <v>88</v>
      </c>
      <c r="AS914" s="65" t="s">
        <v>31</v>
      </c>
      <c r="AT914" s="7" t="s">
        <v>31</v>
      </c>
      <c r="AU914" s="7" t="s">
        <v>11</v>
      </c>
      <c r="AV914" s="485" t="s">
        <v>30</v>
      </c>
      <c r="AW914" s="7"/>
      <c r="AX914" s="7"/>
      <c r="AY914" s="7"/>
      <c r="AZ914" s="7"/>
      <c r="BA914" s="7"/>
      <c r="BB914" s="7"/>
      <c r="BC914" s="7"/>
      <c r="BD914" s="7"/>
      <c r="BE914" s="7"/>
      <c r="BF914" s="7"/>
      <c r="BG914" s="7"/>
      <c r="BH914" s="7"/>
      <c r="BI914" s="7"/>
      <c r="BJ914" s="7"/>
      <c r="BK914" s="7"/>
      <c r="BL914" s="7"/>
      <c r="BM914" s="7"/>
      <c r="BN914" s="7"/>
      <c r="BO914" s="7"/>
      <c r="BP914" s="7"/>
      <c r="BQ914" s="1"/>
      <c r="BR914" s="1"/>
      <c r="BS914" s="7"/>
      <c r="BT914" s="7"/>
      <c r="BU914" s="7"/>
      <c r="BV914" s="7"/>
      <c r="BW914" s="7"/>
      <c r="BX914" s="7"/>
      <c r="BY914" s="7"/>
      <c r="BZ914" s="7"/>
      <c r="CA914" s="7"/>
      <c r="CB914" s="7"/>
    </row>
    <row r="915" spans="11:80" ht="52.2" customHeight="1" x14ac:dyDescent="0.2">
      <c r="K915" s="62"/>
      <c r="L915" s="63"/>
      <c r="M915" s="63"/>
      <c r="N915" s="63"/>
      <c r="O915" s="63"/>
      <c r="P915" s="63"/>
      <c r="Q915" s="63"/>
      <c r="R915" s="64"/>
      <c r="S915" s="7"/>
      <c r="T915" s="7"/>
      <c r="U915" s="7"/>
      <c r="V915" s="586"/>
      <c r="W915" s="586"/>
      <c r="X915" s="586"/>
      <c r="Y915" s="586"/>
      <c r="Z915" s="586"/>
      <c r="AA915" s="586"/>
      <c r="AB915" s="58"/>
      <c r="AC915" s="58"/>
      <c r="AD915" s="7"/>
      <c r="AE915" s="7"/>
      <c r="AF915" s="7"/>
      <c r="AG915" s="7"/>
      <c r="AH915" s="7"/>
      <c r="AI915" s="7"/>
      <c r="AJ915" s="7"/>
      <c r="AK915" s="7"/>
      <c r="AL915" s="7"/>
      <c r="AM915" s="7"/>
      <c r="AN915" s="7"/>
      <c r="AO915" s="1"/>
      <c r="AP915" s="58" t="s">
        <v>84</v>
      </c>
      <c r="AQ915" s="1"/>
      <c r="AR915" s="58" t="s">
        <v>80</v>
      </c>
      <c r="AS915" s="58" t="s">
        <v>31</v>
      </c>
      <c r="AT915" s="1"/>
      <c r="AU915" s="1"/>
      <c r="AV915" s="473"/>
      <c r="AW915" s="1"/>
      <c r="AX915" s="1"/>
      <c r="AY915" s="1"/>
      <c r="AZ915" s="1"/>
      <c r="BA915" s="1"/>
      <c r="BB915" s="59">
        <f>IF(L981="základní",I232,0)</f>
        <v>3951.48</v>
      </c>
      <c r="BC915" s="59">
        <f>IF(L981="snížená",I232,0)</f>
        <v>0</v>
      </c>
      <c r="BD915" s="59">
        <f>IF(L981="zákl. přenesená",I232,0)</f>
        <v>0</v>
      </c>
      <c r="BE915" s="59">
        <f>IF(L981="sníž. přenesená",I232,0)</f>
        <v>0</v>
      </c>
      <c r="BF915" s="59">
        <f>IF(L981="nulová",I232,0)</f>
        <v>0</v>
      </c>
      <c r="BG915" s="12" t="s">
        <v>30</v>
      </c>
      <c r="BH915" s="59">
        <f>ROUND(H232*G232,2)</f>
        <v>3951.48</v>
      </c>
      <c r="BI915" s="12" t="s">
        <v>84</v>
      </c>
      <c r="BJ915" s="58" t="s">
        <v>416</v>
      </c>
      <c r="BK915" s="1"/>
      <c r="BL915" s="1"/>
      <c r="BM915" s="1"/>
      <c r="BN915" s="1"/>
      <c r="BO915" s="1"/>
      <c r="BP915" s="1"/>
      <c r="BQ915" s="1"/>
      <c r="BR915" s="1"/>
      <c r="BS915" s="7"/>
      <c r="BT915" s="7"/>
      <c r="BU915" s="7"/>
      <c r="BV915" s="7"/>
      <c r="BW915" s="7"/>
      <c r="BX915" s="7"/>
      <c r="BY915" s="7"/>
      <c r="BZ915" s="7"/>
      <c r="CA915" s="7"/>
      <c r="CB915" s="7"/>
    </row>
    <row r="916" spans="11:80" ht="52.2" customHeight="1" x14ac:dyDescent="0.2">
      <c r="K916" s="62"/>
      <c r="L916" s="63"/>
      <c r="M916" s="63"/>
      <c r="N916" s="63"/>
      <c r="O916" s="63"/>
      <c r="P916" s="63"/>
      <c r="Q916" s="63"/>
      <c r="R916" s="64"/>
      <c r="S916" s="7"/>
      <c r="T916" s="7"/>
      <c r="U916" s="7"/>
      <c r="V916" s="586"/>
      <c r="W916" s="586"/>
      <c r="X916" s="586"/>
      <c r="Y916" s="586"/>
      <c r="Z916" s="586"/>
      <c r="AA916" s="586"/>
      <c r="AB916" s="12"/>
      <c r="AC916" s="12"/>
      <c r="AD916" s="7"/>
      <c r="AE916" s="7"/>
      <c r="AF916" s="7"/>
      <c r="AG916" s="7"/>
      <c r="AH916" s="7"/>
      <c r="AI916" s="7"/>
      <c r="AJ916" s="7"/>
      <c r="AK916" s="7"/>
      <c r="AL916" s="7"/>
      <c r="AM916" s="7"/>
      <c r="AN916" s="7"/>
      <c r="AO916" s="8"/>
      <c r="AP916" s="1"/>
      <c r="AQ916" s="1"/>
      <c r="AR916" s="12" t="s">
        <v>86</v>
      </c>
      <c r="AS916" s="12" t="s">
        <v>31</v>
      </c>
      <c r="AT916" s="1"/>
      <c r="AU916" s="1"/>
      <c r="AV916" s="473"/>
      <c r="AW916" s="1"/>
      <c r="AX916" s="1"/>
      <c r="AY916" s="1"/>
      <c r="AZ916" s="1"/>
      <c r="BA916" s="1"/>
      <c r="BB916" s="1"/>
      <c r="BC916" s="1"/>
      <c r="BD916" s="1"/>
      <c r="BE916" s="1"/>
      <c r="BF916" s="1"/>
      <c r="BG916" s="1"/>
      <c r="BH916" s="1"/>
      <c r="BI916" s="1"/>
      <c r="BJ916" s="1"/>
      <c r="BK916" s="1"/>
      <c r="BL916" s="1"/>
      <c r="BM916" s="1"/>
      <c r="BN916" s="1"/>
      <c r="BO916" s="1"/>
      <c r="BP916" s="1"/>
      <c r="BQ916" s="8"/>
      <c r="BR916" s="8"/>
      <c r="BS916" s="7"/>
      <c r="BT916" s="7"/>
      <c r="BU916" s="7"/>
      <c r="BV916" s="7"/>
      <c r="BW916" s="7"/>
      <c r="BX916" s="7"/>
      <c r="BY916" s="7"/>
      <c r="BZ916" s="7"/>
      <c r="CA916" s="7"/>
      <c r="CB916" s="7"/>
    </row>
    <row r="917" spans="11:80" ht="52.2" customHeight="1" x14ac:dyDescent="0.2">
      <c r="K917" s="74"/>
      <c r="L917" s="75"/>
      <c r="M917" s="75"/>
      <c r="N917" s="75"/>
      <c r="O917" s="75"/>
      <c r="P917" s="75"/>
      <c r="Q917" s="75"/>
      <c r="R917" s="76"/>
      <c r="S917" s="10"/>
      <c r="T917" s="7"/>
      <c r="U917" s="7"/>
      <c r="V917" s="586"/>
      <c r="W917" s="586"/>
      <c r="X917" s="586"/>
      <c r="Y917" s="586"/>
      <c r="Z917" s="586"/>
      <c r="AA917" s="586"/>
      <c r="AB917" s="69"/>
      <c r="AC917" s="69"/>
      <c r="AD917" s="7"/>
      <c r="AE917" s="7"/>
      <c r="AF917" s="7"/>
      <c r="AG917" s="7"/>
      <c r="AH917" s="7"/>
      <c r="AI917" s="7"/>
      <c r="AJ917" s="7"/>
      <c r="AK917" s="7"/>
      <c r="AL917" s="7"/>
      <c r="AM917" s="7"/>
      <c r="AN917" s="7"/>
      <c r="AO917" s="7"/>
      <c r="AP917" s="8"/>
      <c r="AQ917" s="8"/>
      <c r="AR917" s="69" t="s">
        <v>88</v>
      </c>
      <c r="AS917" s="69" t="s">
        <v>31</v>
      </c>
      <c r="AT917" s="8" t="s">
        <v>30</v>
      </c>
      <c r="AU917" s="8" t="s">
        <v>11</v>
      </c>
      <c r="AV917" s="486" t="s">
        <v>27</v>
      </c>
      <c r="AW917" s="8"/>
      <c r="AX917" s="8"/>
      <c r="AY917" s="8"/>
      <c r="AZ917" s="8"/>
      <c r="BA917" s="8"/>
      <c r="BB917" s="8"/>
      <c r="BC917" s="8"/>
      <c r="BD917" s="8"/>
      <c r="BE917" s="8"/>
      <c r="BF917" s="8"/>
      <c r="BG917" s="8"/>
      <c r="BH917" s="8"/>
      <c r="BI917" s="8"/>
      <c r="BJ917" s="8"/>
      <c r="BK917" s="8"/>
      <c r="BL917" s="8"/>
      <c r="BM917" s="8"/>
      <c r="BN917" s="8"/>
      <c r="BO917" s="8"/>
      <c r="BP917" s="8"/>
      <c r="BQ917" s="7"/>
      <c r="BR917" s="7"/>
      <c r="BS917" s="7"/>
      <c r="BT917" s="7"/>
      <c r="BU917" s="7"/>
      <c r="BV917" s="7"/>
      <c r="BW917" s="7"/>
      <c r="BX917" s="7"/>
      <c r="BY917" s="7"/>
      <c r="BZ917" s="7"/>
      <c r="CA917" s="7"/>
      <c r="CB917" s="7"/>
    </row>
    <row r="918" spans="11:80" ht="52.2" customHeight="1" x14ac:dyDescent="0.2">
      <c r="K918" s="54" t="s">
        <v>5</v>
      </c>
      <c r="L918" s="55" t="s">
        <v>15</v>
      </c>
      <c r="M918" s="23"/>
      <c r="N918" s="56">
        <f>M918*G167</f>
        <v>0</v>
      </c>
      <c r="O918" s="56">
        <v>2.5143</v>
      </c>
      <c r="P918" s="56">
        <f>O918*G167</f>
        <v>429.41729699999996</v>
      </c>
      <c r="Q918" s="56">
        <v>0</v>
      </c>
      <c r="R918" s="57">
        <f>Q918*G167</f>
        <v>0</v>
      </c>
      <c r="S918" s="14"/>
      <c r="T918" s="10"/>
      <c r="U918" s="10"/>
      <c r="V918" s="589"/>
      <c r="W918" s="589"/>
      <c r="X918" s="589"/>
      <c r="Y918" s="589"/>
      <c r="Z918" s="589"/>
      <c r="AA918" s="589"/>
      <c r="AB918" s="65"/>
      <c r="AC918" s="65"/>
      <c r="AD918" s="10"/>
      <c r="AE918" s="10"/>
      <c r="AF918" s="10"/>
      <c r="AG918" s="10"/>
      <c r="AH918" s="10"/>
      <c r="AI918" s="10"/>
      <c r="AJ918" s="10"/>
      <c r="AK918" s="10"/>
      <c r="AL918" s="10"/>
      <c r="AM918" s="10"/>
      <c r="AN918" s="10"/>
      <c r="AO918" s="1"/>
      <c r="AP918" s="7"/>
      <c r="AQ918" s="7"/>
      <c r="AR918" s="65" t="s">
        <v>88</v>
      </c>
      <c r="AS918" s="65" t="s">
        <v>31</v>
      </c>
      <c r="AT918" s="7" t="s">
        <v>31</v>
      </c>
      <c r="AU918" s="7" t="s">
        <v>11</v>
      </c>
      <c r="AV918" s="485" t="s">
        <v>30</v>
      </c>
      <c r="AW918" s="7"/>
      <c r="AX918" s="7"/>
      <c r="AY918" s="7"/>
      <c r="AZ918" s="7"/>
      <c r="BA918" s="7"/>
      <c r="BB918" s="7"/>
      <c r="BC918" s="7"/>
      <c r="BD918" s="7"/>
      <c r="BE918" s="7"/>
      <c r="BF918" s="7"/>
      <c r="BG918" s="7"/>
      <c r="BH918" s="7"/>
      <c r="BI918" s="7"/>
      <c r="BJ918" s="7"/>
      <c r="BK918" s="7"/>
      <c r="BL918" s="7"/>
      <c r="BM918" s="7"/>
      <c r="BN918" s="7"/>
      <c r="BO918" s="7"/>
      <c r="BP918" s="7"/>
      <c r="BQ918" s="1"/>
      <c r="BR918" s="1"/>
      <c r="BS918" s="10"/>
      <c r="BT918" s="10"/>
      <c r="BU918" s="10"/>
      <c r="BV918" s="10"/>
      <c r="BW918" s="10"/>
      <c r="BX918" s="10"/>
      <c r="BY918" s="10"/>
      <c r="BZ918" s="10"/>
      <c r="CA918" s="10"/>
      <c r="CB918" s="10"/>
    </row>
    <row r="919" spans="11:80" ht="52.2" customHeight="1" x14ac:dyDescent="0.2">
      <c r="K919" s="66"/>
      <c r="L919" s="67"/>
      <c r="M919" s="67"/>
      <c r="N919" s="67"/>
      <c r="O919" s="67"/>
      <c r="P919" s="67"/>
      <c r="Q919" s="67"/>
      <c r="R919" s="68"/>
      <c r="S919" s="8"/>
      <c r="T919" s="14"/>
      <c r="U919" s="14"/>
      <c r="V919" s="558"/>
      <c r="W919" s="558"/>
      <c r="X919" s="558"/>
      <c r="Y919" s="558"/>
      <c r="Z919" s="558"/>
      <c r="AA919" s="558"/>
      <c r="AB919" s="58"/>
      <c r="AC919" s="58"/>
      <c r="AD919" s="1"/>
      <c r="AE919" s="1"/>
      <c r="AF919" s="1"/>
      <c r="AG919" s="1"/>
      <c r="AH919" s="1"/>
      <c r="AI919" s="1"/>
      <c r="AJ919" s="1"/>
      <c r="AK919" s="1"/>
      <c r="AL919" s="1"/>
      <c r="AM919" s="1"/>
      <c r="AN919" s="1"/>
      <c r="AO919" s="1"/>
      <c r="AP919" s="58" t="s">
        <v>84</v>
      </c>
      <c r="AQ919" s="1"/>
      <c r="AR919" s="58" t="s">
        <v>80</v>
      </c>
      <c r="AS919" s="58" t="s">
        <v>31</v>
      </c>
      <c r="AT919" s="1"/>
      <c r="AU919" s="1"/>
      <c r="AV919" s="473"/>
      <c r="AW919" s="1"/>
      <c r="AX919" s="1"/>
      <c r="AY919" s="1"/>
      <c r="AZ919" s="1"/>
      <c r="BA919" s="1"/>
      <c r="BB919" s="59">
        <f>IF(L985="základní",I236,0)</f>
        <v>2875.13</v>
      </c>
      <c r="BC919" s="59">
        <f>IF(L985="snížená",I236,0)</f>
        <v>0</v>
      </c>
      <c r="BD919" s="59">
        <f>IF(L985="zákl. přenesená",I236,0)</f>
        <v>0</v>
      </c>
      <c r="BE919" s="59">
        <f>IF(L985="sníž. přenesená",I236,0)</f>
        <v>0</v>
      </c>
      <c r="BF919" s="59">
        <f>IF(L985="nulová",I236,0)</f>
        <v>0</v>
      </c>
      <c r="BG919" s="12" t="s">
        <v>30</v>
      </c>
      <c r="BH919" s="59">
        <f>ROUND(H236*G236,2)</f>
        <v>2875.13</v>
      </c>
      <c r="BI919" s="12" t="s">
        <v>84</v>
      </c>
      <c r="BJ919" s="58" t="s">
        <v>422</v>
      </c>
      <c r="BK919" s="1"/>
      <c r="BL919" s="1"/>
      <c r="BM919" s="1"/>
      <c r="BN919" s="1"/>
      <c r="BO919" s="1"/>
      <c r="BP919" s="1"/>
      <c r="BQ919" s="1"/>
      <c r="BR919" s="1"/>
      <c r="BS919" s="1"/>
      <c r="BT919" s="1"/>
      <c r="BU919" s="1"/>
      <c r="BV919" s="1"/>
      <c r="BW919" s="1"/>
      <c r="BX919" s="1"/>
      <c r="BY919" s="1"/>
      <c r="BZ919" s="1"/>
      <c r="CA919" s="1"/>
      <c r="CB919" s="1"/>
    </row>
    <row r="920" spans="11:80" ht="52.2" customHeight="1" x14ac:dyDescent="0.2">
      <c r="K920" s="62"/>
      <c r="L920" s="63"/>
      <c r="M920" s="63"/>
      <c r="N920" s="63"/>
      <c r="O920" s="63"/>
      <c r="P920" s="63"/>
      <c r="Q920" s="63"/>
      <c r="R920" s="64"/>
      <c r="S920" s="7"/>
      <c r="T920" s="14"/>
      <c r="U920" s="14"/>
      <c r="V920" s="558"/>
      <c r="W920" s="558"/>
      <c r="X920" s="558"/>
      <c r="Y920" s="558"/>
      <c r="Z920" s="558"/>
      <c r="AA920" s="558"/>
      <c r="AB920" s="12"/>
      <c r="AC920" s="12"/>
      <c r="AD920" s="1"/>
      <c r="AE920" s="1"/>
      <c r="AF920" s="1"/>
      <c r="AG920" s="1"/>
      <c r="AH920" s="1"/>
      <c r="AI920" s="1"/>
      <c r="AJ920" s="1"/>
      <c r="AK920" s="1"/>
      <c r="AL920" s="1"/>
      <c r="AM920" s="1"/>
      <c r="AN920" s="1"/>
      <c r="AO920" s="8"/>
      <c r="AP920" s="1"/>
      <c r="AQ920" s="1"/>
      <c r="AR920" s="12" t="s">
        <v>86</v>
      </c>
      <c r="AS920" s="12" t="s">
        <v>31</v>
      </c>
      <c r="AT920" s="1"/>
      <c r="AU920" s="1"/>
      <c r="AV920" s="473"/>
      <c r="AW920" s="1"/>
      <c r="AX920" s="1"/>
      <c r="AY920" s="1"/>
      <c r="AZ920" s="1"/>
      <c r="BA920" s="1"/>
      <c r="BB920" s="1"/>
      <c r="BC920" s="1"/>
      <c r="BD920" s="1"/>
      <c r="BE920" s="1"/>
      <c r="BF920" s="1"/>
      <c r="BG920" s="1"/>
      <c r="BH920" s="1"/>
      <c r="BI920" s="1"/>
      <c r="BJ920" s="1"/>
      <c r="BK920" s="1"/>
      <c r="BL920" s="1"/>
      <c r="BM920" s="1"/>
      <c r="BN920" s="1"/>
      <c r="BO920" s="1"/>
      <c r="BP920" s="1"/>
      <c r="BQ920" s="8"/>
      <c r="BR920" s="8"/>
      <c r="BS920" s="1"/>
      <c r="BT920" s="1"/>
      <c r="BU920" s="1"/>
      <c r="BV920" s="1"/>
      <c r="BW920" s="1"/>
      <c r="BX920" s="1"/>
      <c r="BY920" s="1"/>
      <c r="BZ920" s="1"/>
      <c r="CA920" s="1"/>
      <c r="CB920" s="1"/>
    </row>
    <row r="921" spans="11:80" ht="52.2" customHeight="1" x14ac:dyDescent="0.2">
      <c r="K921" s="62"/>
      <c r="L921" s="63"/>
      <c r="M921" s="63"/>
      <c r="N921" s="63"/>
      <c r="O921" s="63"/>
      <c r="P921" s="63"/>
      <c r="Q921" s="63"/>
      <c r="R921" s="64"/>
      <c r="S921" s="7"/>
      <c r="T921" s="8"/>
      <c r="U921" s="8"/>
      <c r="V921" s="587"/>
      <c r="W921" s="587"/>
      <c r="X921" s="587"/>
      <c r="Y921" s="587"/>
      <c r="Z921" s="587"/>
      <c r="AA921" s="587"/>
      <c r="AB921" s="69"/>
      <c r="AC921" s="69"/>
      <c r="AD921" s="8"/>
      <c r="AE921" s="8"/>
      <c r="AF921" s="8"/>
      <c r="AG921" s="8"/>
      <c r="AH921" s="8"/>
      <c r="AI921" s="8"/>
      <c r="AJ921" s="8"/>
      <c r="AK921" s="8"/>
      <c r="AL921" s="8"/>
      <c r="AM921" s="8"/>
      <c r="AN921" s="8"/>
      <c r="AO921" s="7"/>
      <c r="AP921" s="8"/>
      <c r="AQ921" s="8"/>
      <c r="AR921" s="69" t="s">
        <v>88</v>
      </c>
      <c r="AS921" s="69" t="s">
        <v>31</v>
      </c>
      <c r="AT921" s="8" t="s">
        <v>30</v>
      </c>
      <c r="AU921" s="8" t="s">
        <v>11</v>
      </c>
      <c r="AV921" s="486" t="s">
        <v>27</v>
      </c>
      <c r="AW921" s="8"/>
      <c r="AX921" s="8"/>
      <c r="AY921" s="8"/>
      <c r="AZ921" s="8"/>
      <c r="BA921" s="8"/>
      <c r="BB921" s="8"/>
      <c r="BC921" s="8"/>
      <c r="BD921" s="8"/>
      <c r="BE921" s="8"/>
      <c r="BF921" s="8"/>
      <c r="BG921" s="8"/>
      <c r="BH921" s="8"/>
      <c r="BI921" s="8"/>
      <c r="BJ921" s="8"/>
      <c r="BK921" s="8"/>
      <c r="BL921" s="8"/>
      <c r="BM921" s="8"/>
      <c r="BN921" s="8"/>
      <c r="BO921" s="8"/>
      <c r="BP921" s="8"/>
      <c r="BQ921" s="7"/>
      <c r="BR921" s="7"/>
      <c r="BS921" s="8"/>
      <c r="BT921" s="8"/>
      <c r="BU921" s="8"/>
      <c r="BV921" s="8"/>
      <c r="BW921" s="8"/>
      <c r="BX921" s="8"/>
      <c r="BY921" s="8"/>
      <c r="BZ921" s="8"/>
      <c r="CA921" s="8"/>
      <c r="CB921" s="8"/>
    </row>
    <row r="922" spans="11:80" ht="52.2" customHeight="1" x14ac:dyDescent="0.2">
      <c r="K922" s="62"/>
      <c r="L922" s="63"/>
      <c r="M922" s="63"/>
      <c r="N922" s="63"/>
      <c r="O922" s="63"/>
      <c r="P922" s="63"/>
      <c r="Q922" s="63"/>
      <c r="R922" s="64"/>
      <c r="S922" s="7"/>
      <c r="T922" s="7"/>
      <c r="U922" s="7"/>
      <c r="V922" s="586"/>
      <c r="W922" s="586"/>
      <c r="X922" s="586"/>
      <c r="Y922" s="586"/>
      <c r="Z922" s="586"/>
      <c r="AA922" s="586"/>
      <c r="AB922" s="65"/>
      <c r="AC922" s="65"/>
      <c r="AD922" s="7"/>
      <c r="AE922" s="7"/>
      <c r="AF922" s="7"/>
      <c r="AG922" s="7"/>
      <c r="AH922" s="7"/>
      <c r="AI922" s="7"/>
      <c r="AJ922" s="7"/>
      <c r="AK922" s="7"/>
      <c r="AL922" s="7"/>
      <c r="AM922" s="7"/>
      <c r="AN922" s="7"/>
      <c r="AO922" s="1"/>
      <c r="AP922" s="7"/>
      <c r="AQ922" s="7"/>
      <c r="AR922" s="65" t="s">
        <v>88</v>
      </c>
      <c r="AS922" s="65" t="s">
        <v>31</v>
      </c>
      <c r="AT922" s="7" t="s">
        <v>31</v>
      </c>
      <c r="AU922" s="7" t="s">
        <v>11</v>
      </c>
      <c r="AV922" s="485" t="s">
        <v>30</v>
      </c>
      <c r="AW922" s="7"/>
      <c r="AX922" s="7"/>
      <c r="AY922" s="7"/>
      <c r="AZ922" s="7"/>
      <c r="BA922" s="7"/>
      <c r="BB922" s="7"/>
      <c r="BC922" s="7"/>
      <c r="BD922" s="7"/>
      <c r="BE922" s="7"/>
      <c r="BF922" s="7"/>
      <c r="BG922" s="7"/>
      <c r="BH922" s="7"/>
      <c r="BI922" s="7"/>
      <c r="BJ922" s="7"/>
      <c r="BK922" s="7"/>
      <c r="BL922" s="7"/>
      <c r="BM922" s="7"/>
      <c r="BN922" s="7"/>
      <c r="BO922" s="7"/>
      <c r="BP922" s="7"/>
      <c r="BQ922" s="1"/>
      <c r="BR922" s="1"/>
      <c r="BS922" s="7"/>
      <c r="BT922" s="7"/>
      <c r="BU922" s="7"/>
      <c r="BV922" s="7"/>
      <c r="BW922" s="7"/>
      <c r="BX922" s="7"/>
      <c r="BY922" s="7"/>
      <c r="BZ922" s="7"/>
      <c r="CA922" s="7"/>
      <c r="CB922" s="7"/>
    </row>
    <row r="923" spans="11:80" ht="52.2" customHeight="1" x14ac:dyDescent="0.2">
      <c r="K923" s="62"/>
      <c r="L923" s="63"/>
      <c r="M923" s="63"/>
      <c r="N923" s="63"/>
      <c r="O923" s="63"/>
      <c r="P923" s="63"/>
      <c r="Q923" s="63"/>
      <c r="R923" s="64"/>
      <c r="S923" s="7"/>
      <c r="T923" s="7"/>
      <c r="U923" s="7"/>
      <c r="V923" s="586"/>
      <c r="W923" s="586"/>
      <c r="X923" s="586"/>
      <c r="Y923" s="586"/>
      <c r="Z923" s="586"/>
      <c r="AA923" s="586"/>
      <c r="AB923" s="58"/>
      <c r="AC923" s="58"/>
      <c r="AD923" s="7"/>
      <c r="AE923" s="7"/>
      <c r="AF923" s="7"/>
      <c r="AG923" s="7"/>
      <c r="AH923" s="7"/>
      <c r="AI923" s="7"/>
      <c r="AJ923" s="7"/>
      <c r="AK923" s="7"/>
      <c r="AL923" s="7"/>
      <c r="AM923" s="7"/>
      <c r="AN923" s="7"/>
      <c r="AO923" s="1"/>
      <c r="AP923" s="58" t="s">
        <v>84</v>
      </c>
      <c r="AQ923" s="1"/>
      <c r="AR923" s="58" t="s">
        <v>80</v>
      </c>
      <c r="AS923" s="58" t="s">
        <v>31</v>
      </c>
      <c r="AT923" s="1"/>
      <c r="AU923" s="1"/>
      <c r="AV923" s="473"/>
      <c r="AW923" s="1"/>
      <c r="AX923" s="1"/>
      <c r="AY923" s="1"/>
      <c r="AZ923" s="1"/>
      <c r="BA923" s="1"/>
      <c r="BB923" s="59">
        <f>IF(L989="základní",I240,0)</f>
        <v>6332.4</v>
      </c>
      <c r="BC923" s="59">
        <f>IF(L989="snížená",I240,0)</f>
        <v>0</v>
      </c>
      <c r="BD923" s="59">
        <f>IF(L989="zákl. přenesená",I240,0)</f>
        <v>0</v>
      </c>
      <c r="BE923" s="59">
        <f>IF(L989="sníž. přenesená",I240,0)</f>
        <v>0</v>
      </c>
      <c r="BF923" s="59">
        <f>IF(L989="nulová",I240,0)</f>
        <v>0</v>
      </c>
      <c r="BG923" s="12" t="s">
        <v>30</v>
      </c>
      <c r="BH923" s="59">
        <f>ROUND(H240*G240,2)</f>
        <v>6332.4</v>
      </c>
      <c r="BI923" s="12" t="s">
        <v>84</v>
      </c>
      <c r="BJ923" s="58" t="s">
        <v>428</v>
      </c>
      <c r="BK923" s="1"/>
      <c r="BL923" s="1"/>
      <c r="BM923" s="1"/>
      <c r="BN923" s="1"/>
      <c r="BO923" s="1"/>
      <c r="BP923" s="1"/>
      <c r="BQ923" s="1"/>
      <c r="BR923" s="1"/>
      <c r="BS923" s="7"/>
      <c r="BT923" s="7"/>
      <c r="BU923" s="7"/>
      <c r="BV923" s="7"/>
      <c r="BW923" s="7"/>
      <c r="BX923" s="7"/>
      <c r="BY923" s="7"/>
      <c r="BZ923" s="7"/>
      <c r="CA923" s="7"/>
      <c r="CB923" s="7"/>
    </row>
    <row r="924" spans="11:80" ht="52.2" customHeight="1" x14ac:dyDescent="0.2">
      <c r="K924" s="74"/>
      <c r="L924" s="75"/>
      <c r="M924" s="75"/>
      <c r="N924" s="75"/>
      <c r="O924" s="75"/>
      <c r="P924" s="75"/>
      <c r="Q924" s="75"/>
      <c r="R924" s="76"/>
      <c r="S924" s="10"/>
      <c r="T924" s="7"/>
      <c r="U924" s="7"/>
      <c r="V924" s="586"/>
      <c r="W924" s="586"/>
      <c r="X924" s="586"/>
      <c r="Y924" s="586"/>
      <c r="Z924" s="586"/>
      <c r="AA924" s="586"/>
      <c r="AB924" s="12"/>
      <c r="AC924" s="12"/>
      <c r="AD924" s="7"/>
      <c r="AE924" s="7"/>
      <c r="AF924" s="7"/>
      <c r="AG924" s="7"/>
      <c r="AH924" s="7"/>
      <c r="AI924" s="7"/>
      <c r="AJ924" s="7"/>
      <c r="AK924" s="7"/>
      <c r="AL924" s="7"/>
      <c r="AM924" s="7"/>
      <c r="AN924" s="7"/>
      <c r="AO924" s="8"/>
      <c r="AP924" s="1"/>
      <c r="AQ924" s="1"/>
      <c r="AR924" s="12" t="s">
        <v>86</v>
      </c>
      <c r="AS924" s="12" t="s">
        <v>31</v>
      </c>
      <c r="AT924" s="1"/>
      <c r="AU924" s="1"/>
      <c r="AV924" s="473"/>
      <c r="AW924" s="1"/>
      <c r="AX924" s="1"/>
      <c r="AY924" s="1"/>
      <c r="AZ924" s="1"/>
      <c r="BA924" s="1"/>
      <c r="BB924" s="1"/>
      <c r="BC924" s="1"/>
      <c r="BD924" s="1"/>
      <c r="BE924" s="1"/>
      <c r="BF924" s="1"/>
      <c r="BG924" s="1"/>
      <c r="BH924" s="1"/>
      <c r="BI924" s="1"/>
      <c r="BJ924" s="1"/>
      <c r="BK924" s="1"/>
      <c r="BL924" s="1"/>
      <c r="BM924" s="1"/>
      <c r="BN924" s="1"/>
      <c r="BO924" s="1"/>
      <c r="BP924" s="1"/>
      <c r="BQ924" s="8"/>
      <c r="BR924" s="8"/>
      <c r="BS924" s="7"/>
      <c r="BT924" s="7"/>
      <c r="BU924" s="7"/>
      <c r="BV924" s="7"/>
      <c r="BW924" s="7"/>
      <c r="BX924" s="7"/>
      <c r="BY924" s="7"/>
      <c r="BZ924" s="7"/>
      <c r="CA924" s="7"/>
      <c r="CB924" s="7"/>
    </row>
    <row r="925" spans="11:80" ht="52.2" customHeight="1" x14ac:dyDescent="0.2">
      <c r="K925" s="54" t="s">
        <v>5</v>
      </c>
      <c r="L925" s="55" t="s">
        <v>15</v>
      </c>
      <c r="M925" s="23"/>
      <c r="N925" s="56">
        <f>M925*G174</f>
        <v>0</v>
      </c>
      <c r="O925" s="56">
        <v>2.65E-3</v>
      </c>
      <c r="P925" s="56">
        <f>O925*G174</f>
        <v>1.49831</v>
      </c>
      <c r="Q925" s="56">
        <v>0</v>
      </c>
      <c r="R925" s="57">
        <f>Q925*G174</f>
        <v>0</v>
      </c>
      <c r="S925" s="14"/>
      <c r="T925" s="10"/>
      <c r="U925" s="10"/>
      <c r="V925" s="589"/>
      <c r="W925" s="589"/>
      <c r="X925" s="589"/>
      <c r="Y925" s="589"/>
      <c r="Z925" s="589"/>
      <c r="AA925" s="589"/>
      <c r="AB925" s="69"/>
      <c r="AC925" s="69"/>
      <c r="AD925" s="10"/>
      <c r="AE925" s="10"/>
      <c r="AF925" s="10"/>
      <c r="AG925" s="10"/>
      <c r="AH925" s="10"/>
      <c r="AI925" s="10"/>
      <c r="AJ925" s="10"/>
      <c r="AK925" s="10"/>
      <c r="AL925" s="10"/>
      <c r="AM925" s="10"/>
      <c r="AN925" s="10"/>
      <c r="AO925" s="7"/>
      <c r="AP925" s="8"/>
      <c r="AQ925" s="8"/>
      <c r="AR925" s="69" t="s">
        <v>88</v>
      </c>
      <c r="AS925" s="69" t="s">
        <v>31</v>
      </c>
      <c r="AT925" s="8" t="s">
        <v>30</v>
      </c>
      <c r="AU925" s="8" t="s">
        <v>11</v>
      </c>
      <c r="AV925" s="486" t="s">
        <v>27</v>
      </c>
      <c r="AW925" s="8"/>
      <c r="AX925" s="8"/>
      <c r="AY925" s="8"/>
      <c r="AZ925" s="8"/>
      <c r="BA925" s="8"/>
      <c r="BB925" s="8"/>
      <c r="BC925" s="8"/>
      <c r="BD925" s="8"/>
      <c r="BE925" s="8"/>
      <c r="BF925" s="8"/>
      <c r="BG925" s="8"/>
      <c r="BH925" s="8"/>
      <c r="BI925" s="8"/>
      <c r="BJ925" s="8"/>
      <c r="BK925" s="8"/>
      <c r="BL925" s="8"/>
      <c r="BM925" s="8"/>
      <c r="BN925" s="8"/>
      <c r="BO925" s="8"/>
      <c r="BP925" s="8"/>
      <c r="BQ925" s="7"/>
      <c r="BR925" s="7"/>
      <c r="BS925" s="10"/>
      <c r="BT925" s="10"/>
      <c r="BU925" s="10"/>
      <c r="BV925" s="10"/>
      <c r="BW925" s="10"/>
      <c r="BX925" s="10"/>
      <c r="BY925" s="10"/>
      <c r="BZ925" s="10"/>
      <c r="CA925" s="10"/>
      <c r="CB925" s="10"/>
    </row>
    <row r="926" spans="11:80" ht="52.2" customHeight="1" x14ac:dyDescent="0.2">
      <c r="K926" s="60"/>
      <c r="L926" s="61"/>
      <c r="M926" s="23"/>
      <c r="N926" s="23"/>
      <c r="O926" s="23"/>
      <c r="P926" s="23"/>
      <c r="Q926" s="23"/>
      <c r="R926" s="24"/>
      <c r="S926" s="14"/>
      <c r="T926" s="14"/>
      <c r="U926" s="14"/>
      <c r="V926" s="558"/>
      <c r="W926" s="558"/>
      <c r="X926" s="558"/>
      <c r="Y926" s="558"/>
      <c r="Z926" s="558"/>
      <c r="AA926" s="558"/>
      <c r="AB926" s="65"/>
      <c r="AC926" s="65"/>
      <c r="AD926" s="1"/>
      <c r="AE926" s="1"/>
      <c r="AF926" s="1"/>
      <c r="AG926" s="1"/>
      <c r="AH926" s="1"/>
      <c r="AI926" s="1"/>
      <c r="AJ926" s="1"/>
      <c r="AK926" s="1"/>
      <c r="AL926" s="1"/>
      <c r="AM926" s="1"/>
      <c r="AN926" s="1"/>
      <c r="AO926" s="1"/>
      <c r="AP926" s="7"/>
      <c r="AQ926" s="7"/>
      <c r="AR926" s="65" t="s">
        <v>88</v>
      </c>
      <c r="AS926" s="65" t="s">
        <v>31</v>
      </c>
      <c r="AT926" s="7" t="s">
        <v>31</v>
      </c>
      <c r="AU926" s="7" t="s">
        <v>11</v>
      </c>
      <c r="AV926" s="485" t="s">
        <v>30</v>
      </c>
      <c r="AW926" s="7"/>
      <c r="AX926" s="7"/>
      <c r="AY926" s="7"/>
      <c r="AZ926" s="7"/>
      <c r="BA926" s="7"/>
      <c r="BB926" s="7"/>
      <c r="BC926" s="7"/>
      <c r="BD926" s="7"/>
      <c r="BE926" s="7"/>
      <c r="BF926" s="7"/>
      <c r="BG926" s="7"/>
      <c r="BH926" s="7"/>
      <c r="BI926" s="7"/>
      <c r="BJ926" s="7"/>
      <c r="BK926" s="7"/>
      <c r="BL926" s="7"/>
      <c r="BM926" s="7"/>
      <c r="BN926" s="7"/>
      <c r="BO926" s="7"/>
      <c r="BP926" s="7"/>
      <c r="BQ926" s="1"/>
      <c r="BR926" s="1"/>
      <c r="BS926" s="1"/>
      <c r="BT926" s="1"/>
      <c r="BU926" s="1"/>
      <c r="BV926" s="1"/>
      <c r="BW926" s="1"/>
      <c r="BX926" s="1"/>
      <c r="BY926" s="1"/>
      <c r="BZ926" s="1"/>
      <c r="CA926" s="1"/>
      <c r="CB926" s="1"/>
    </row>
    <row r="927" spans="11:80" ht="52.2" customHeight="1" x14ac:dyDescent="0.2">
      <c r="K927" s="66"/>
      <c r="L927" s="67"/>
      <c r="M927" s="67"/>
      <c r="N927" s="67"/>
      <c r="O927" s="67"/>
      <c r="P927" s="67"/>
      <c r="Q927" s="67"/>
      <c r="R927" s="68"/>
      <c r="S927" s="8"/>
      <c r="T927" s="8"/>
      <c r="U927" s="8"/>
      <c r="V927" s="587"/>
      <c r="W927" s="587"/>
      <c r="X927" s="587"/>
      <c r="Y927" s="587"/>
      <c r="Z927" s="587"/>
      <c r="AA927" s="587"/>
      <c r="AB927" s="58"/>
      <c r="AC927" s="58"/>
      <c r="AD927" s="8"/>
      <c r="AE927" s="8"/>
      <c r="AF927" s="8"/>
      <c r="AG927" s="8"/>
      <c r="AH927" s="8"/>
      <c r="AI927" s="8"/>
      <c r="AJ927" s="8"/>
      <c r="AK927" s="8"/>
      <c r="AL927" s="8"/>
      <c r="AM927" s="8"/>
      <c r="AN927" s="8"/>
      <c r="AO927" s="1"/>
      <c r="AP927" s="58" t="s">
        <v>84</v>
      </c>
      <c r="AQ927" s="1"/>
      <c r="AR927" s="58" t="s">
        <v>80</v>
      </c>
      <c r="AS927" s="58" t="s">
        <v>31</v>
      </c>
      <c r="AT927" s="1"/>
      <c r="AU927" s="1"/>
      <c r="AV927" s="473"/>
      <c r="AW927" s="1"/>
      <c r="AX927" s="1"/>
      <c r="AY927" s="1"/>
      <c r="AZ927" s="1"/>
      <c r="BA927" s="1"/>
      <c r="BB927" s="59">
        <f>IF(L993="základní",I244,0)</f>
        <v>6599.04</v>
      </c>
      <c r="BC927" s="59">
        <f>IF(L993="snížená",I244,0)</f>
        <v>0</v>
      </c>
      <c r="BD927" s="59">
        <f>IF(L993="zákl. přenesená",I244,0)</f>
        <v>0</v>
      </c>
      <c r="BE927" s="59">
        <f>IF(L993="sníž. přenesená",I244,0)</f>
        <v>0</v>
      </c>
      <c r="BF927" s="59">
        <f>IF(L993="nulová",I244,0)</f>
        <v>0</v>
      </c>
      <c r="BG927" s="12" t="s">
        <v>30</v>
      </c>
      <c r="BH927" s="59">
        <f>ROUND(H244*G244,2)</f>
        <v>6599.04</v>
      </c>
      <c r="BI927" s="12" t="s">
        <v>84</v>
      </c>
      <c r="BJ927" s="58" t="s">
        <v>434</v>
      </c>
      <c r="BK927" s="1"/>
      <c r="BL927" s="1"/>
      <c r="BM927" s="1"/>
      <c r="BN927" s="1"/>
      <c r="BO927" s="1"/>
      <c r="BP927" s="1"/>
      <c r="BQ927" s="1"/>
      <c r="BR927" s="1"/>
      <c r="BS927" s="8"/>
      <c r="BT927" s="8"/>
      <c r="BU927" s="8"/>
      <c r="BV927" s="8"/>
      <c r="BW927" s="8"/>
      <c r="BX927" s="8"/>
      <c r="BY927" s="8"/>
      <c r="BZ927" s="8"/>
      <c r="CA927" s="8"/>
      <c r="CB927" s="8"/>
    </row>
    <row r="928" spans="11:80" ht="52.2" customHeight="1" x14ac:dyDescent="0.2">
      <c r="K928" s="62"/>
      <c r="L928" s="63"/>
      <c r="M928" s="63"/>
      <c r="N928" s="63"/>
      <c r="O928" s="63"/>
      <c r="P928" s="63"/>
      <c r="Q928" s="63"/>
      <c r="R928" s="64"/>
      <c r="S928" s="7"/>
      <c r="T928" s="7"/>
      <c r="U928" s="7"/>
      <c r="V928" s="586"/>
      <c r="W928" s="586"/>
      <c r="X928" s="586"/>
      <c r="Y928" s="586"/>
      <c r="Z928" s="586"/>
      <c r="AA928" s="586"/>
      <c r="AB928" s="12"/>
      <c r="AC928" s="12"/>
      <c r="AD928" s="7"/>
      <c r="AE928" s="7"/>
      <c r="AF928" s="7"/>
      <c r="AG928" s="7"/>
      <c r="AH928" s="7"/>
      <c r="AI928" s="7"/>
      <c r="AJ928" s="7"/>
      <c r="AK928" s="7"/>
      <c r="AL928" s="7"/>
      <c r="AM928" s="7"/>
      <c r="AN928" s="7"/>
      <c r="AO928" s="8"/>
      <c r="AP928" s="1"/>
      <c r="AQ928" s="1"/>
      <c r="AR928" s="12" t="s">
        <v>86</v>
      </c>
      <c r="AS928" s="12" t="s">
        <v>31</v>
      </c>
      <c r="AT928" s="1"/>
      <c r="AU928" s="1"/>
      <c r="AV928" s="473"/>
      <c r="AW928" s="1"/>
      <c r="AX928" s="1"/>
      <c r="AY928" s="1"/>
      <c r="AZ928" s="1"/>
      <c r="BA928" s="1"/>
      <c r="BB928" s="1"/>
      <c r="BC928" s="1"/>
      <c r="BD928" s="1"/>
      <c r="BE928" s="1"/>
      <c r="BF928" s="1"/>
      <c r="BG928" s="1"/>
      <c r="BH928" s="1"/>
      <c r="BI928" s="1"/>
      <c r="BJ928" s="1"/>
      <c r="BK928" s="1"/>
      <c r="BL928" s="1"/>
      <c r="BM928" s="1"/>
      <c r="BN928" s="1"/>
      <c r="BO928" s="1"/>
      <c r="BP928" s="1"/>
      <c r="BQ928" s="8"/>
      <c r="BR928" s="8"/>
      <c r="BS928" s="7"/>
      <c r="BT928" s="7"/>
      <c r="BU928" s="7"/>
      <c r="BV928" s="7"/>
      <c r="BW928" s="7"/>
      <c r="BX928" s="7"/>
      <c r="BY928" s="7"/>
      <c r="BZ928" s="7"/>
      <c r="CA928" s="7"/>
      <c r="CB928" s="7"/>
    </row>
    <row r="929" spans="11:80" ht="52.2" customHeight="1" x14ac:dyDescent="0.2">
      <c r="K929" s="62"/>
      <c r="L929" s="63"/>
      <c r="M929" s="63"/>
      <c r="N929" s="63"/>
      <c r="O929" s="63"/>
      <c r="P929" s="63"/>
      <c r="Q929" s="63"/>
      <c r="R929" s="64"/>
      <c r="S929" s="7"/>
      <c r="T929" s="7"/>
      <c r="U929" s="7"/>
      <c r="V929" s="586"/>
      <c r="W929" s="586"/>
      <c r="X929" s="586"/>
      <c r="Y929" s="586"/>
      <c r="Z929" s="586"/>
      <c r="AA929" s="586"/>
      <c r="AB929" s="69"/>
      <c r="AC929" s="69"/>
      <c r="AD929" s="7"/>
      <c r="AE929" s="7"/>
      <c r="AF929" s="7"/>
      <c r="AG929" s="7"/>
      <c r="AH929" s="7"/>
      <c r="AI929" s="7"/>
      <c r="AJ929" s="7"/>
      <c r="AK929" s="7"/>
      <c r="AL929" s="7"/>
      <c r="AM929" s="7"/>
      <c r="AN929" s="7"/>
      <c r="AO929" s="7"/>
      <c r="AP929" s="8"/>
      <c r="AQ929" s="8"/>
      <c r="AR929" s="69" t="s">
        <v>88</v>
      </c>
      <c r="AS929" s="69" t="s">
        <v>31</v>
      </c>
      <c r="AT929" s="8" t="s">
        <v>30</v>
      </c>
      <c r="AU929" s="8" t="s">
        <v>11</v>
      </c>
      <c r="AV929" s="486" t="s">
        <v>27</v>
      </c>
      <c r="AW929" s="8"/>
      <c r="AX929" s="8"/>
      <c r="AY929" s="8"/>
      <c r="AZ929" s="8"/>
      <c r="BA929" s="8"/>
      <c r="BB929" s="8"/>
      <c r="BC929" s="8"/>
      <c r="BD929" s="8"/>
      <c r="BE929" s="8"/>
      <c r="BF929" s="8"/>
      <c r="BG929" s="8"/>
      <c r="BH929" s="8"/>
      <c r="BI929" s="8"/>
      <c r="BJ929" s="8"/>
      <c r="BK929" s="8"/>
      <c r="BL929" s="8"/>
      <c r="BM929" s="8"/>
      <c r="BN929" s="8"/>
      <c r="BO929" s="8"/>
      <c r="BP929" s="8"/>
      <c r="BQ929" s="7"/>
      <c r="BR929" s="7"/>
      <c r="BS929" s="7"/>
      <c r="BT929" s="7"/>
      <c r="BU929" s="7"/>
      <c r="BV929" s="7"/>
      <c r="BW929" s="7"/>
      <c r="BX929" s="7"/>
      <c r="BY929" s="7"/>
      <c r="BZ929" s="7"/>
      <c r="CA929" s="7"/>
      <c r="CB929" s="7"/>
    </row>
    <row r="930" spans="11:80" ht="52.2" customHeight="1" x14ac:dyDescent="0.2">
      <c r="K930" s="62"/>
      <c r="L930" s="63"/>
      <c r="M930" s="63"/>
      <c r="N930" s="63"/>
      <c r="O930" s="63"/>
      <c r="P930" s="63"/>
      <c r="Q930" s="63"/>
      <c r="R930" s="64"/>
      <c r="S930" s="7"/>
      <c r="T930" s="7"/>
      <c r="U930" s="7"/>
      <c r="V930" s="586"/>
      <c r="W930" s="586"/>
      <c r="X930" s="586"/>
      <c r="Y930" s="586"/>
      <c r="Z930" s="586"/>
      <c r="AA930" s="586"/>
      <c r="AB930" s="65"/>
      <c r="AC930" s="65"/>
      <c r="AD930" s="7"/>
      <c r="AE930" s="7"/>
      <c r="AF930" s="7"/>
      <c r="AG930" s="7"/>
      <c r="AH930" s="7"/>
      <c r="AI930" s="7"/>
      <c r="AJ930" s="7"/>
      <c r="AK930" s="7"/>
      <c r="AL930" s="7"/>
      <c r="AM930" s="7"/>
      <c r="AN930" s="7"/>
      <c r="AO930" s="1"/>
      <c r="AP930" s="7"/>
      <c r="AQ930" s="7"/>
      <c r="AR930" s="65" t="s">
        <v>88</v>
      </c>
      <c r="AS930" s="65" t="s">
        <v>31</v>
      </c>
      <c r="AT930" s="7" t="s">
        <v>31</v>
      </c>
      <c r="AU930" s="7" t="s">
        <v>11</v>
      </c>
      <c r="AV930" s="485" t="s">
        <v>30</v>
      </c>
      <c r="AW930" s="7"/>
      <c r="AX930" s="7"/>
      <c r="AY930" s="7"/>
      <c r="AZ930" s="7"/>
      <c r="BA930" s="7"/>
      <c r="BB930" s="7"/>
      <c r="BC930" s="7"/>
      <c r="BD930" s="7"/>
      <c r="BE930" s="7"/>
      <c r="BF930" s="7"/>
      <c r="BG930" s="7"/>
      <c r="BH930" s="7"/>
      <c r="BI930" s="7"/>
      <c r="BJ930" s="7"/>
      <c r="BK930" s="7"/>
      <c r="BL930" s="7"/>
      <c r="BM930" s="7"/>
      <c r="BN930" s="7"/>
      <c r="BO930" s="7"/>
      <c r="BP930" s="7"/>
      <c r="BQ930" s="1"/>
      <c r="BR930" s="1"/>
      <c r="BS930" s="7"/>
      <c r="BT930" s="7"/>
      <c r="BU930" s="7"/>
      <c r="BV930" s="7"/>
      <c r="BW930" s="7"/>
      <c r="BX930" s="7"/>
      <c r="BY930" s="7"/>
      <c r="BZ930" s="7"/>
      <c r="CA930" s="7"/>
      <c r="CB930" s="7"/>
    </row>
    <row r="931" spans="11:80" ht="52.2" customHeight="1" x14ac:dyDescent="0.2">
      <c r="K931" s="66"/>
      <c r="L931" s="67"/>
      <c r="M931" s="67"/>
      <c r="N931" s="67"/>
      <c r="O931" s="67"/>
      <c r="P931" s="67"/>
      <c r="Q931" s="67"/>
      <c r="R931" s="68"/>
      <c r="S931" s="8"/>
      <c r="T931" s="10"/>
      <c r="U931" s="10"/>
      <c r="V931" s="589"/>
      <c r="W931" s="589"/>
      <c r="X931" s="589"/>
      <c r="Y931" s="589"/>
      <c r="Z931" s="589"/>
      <c r="AA931" s="589"/>
      <c r="AB931" s="58"/>
      <c r="AC931" s="58"/>
      <c r="AD931" s="10"/>
      <c r="AE931" s="10"/>
      <c r="AF931" s="10"/>
      <c r="AG931" s="10"/>
      <c r="AH931" s="10"/>
      <c r="AI931" s="10"/>
      <c r="AJ931" s="10"/>
      <c r="AK931" s="10"/>
      <c r="AL931" s="10"/>
      <c r="AM931" s="10"/>
      <c r="AN931" s="10"/>
      <c r="AO931" s="1"/>
      <c r="AP931" s="58" t="s">
        <v>84</v>
      </c>
      <c r="AQ931" s="1"/>
      <c r="AR931" s="58" t="s">
        <v>80</v>
      </c>
      <c r="AS931" s="58" t="s">
        <v>31</v>
      </c>
      <c r="AT931" s="1"/>
      <c r="AU931" s="1"/>
      <c r="AV931" s="473"/>
      <c r="AW931" s="1"/>
      <c r="AX931" s="1"/>
      <c r="AY931" s="1"/>
      <c r="AZ931" s="1"/>
      <c r="BA931" s="1"/>
      <c r="BB931" s="59">
        <f>IF(L997="základní",I248,0)</f>
        <v>8602</v>
      </c>
      <c r="BC931" s="59">
        <f>IF(L997="snížená",I248,0)</f>
        <v>0</v>
      </c>
      <c r="BD931" s="59">
        <f>IF(L997="zákl. přenesená",I248,0)</f>
        <v>0</v>
      </c>
      <c r="BE931" s="59">
        <f>IF(L997="sníž. přenesená",I248,0)</f>
        <v>0</v>
      </c>
      <c r="BF931" s="59">
        <f>IF(L997="nulová",I248,0)</f>
        <v>0</v>
      </c>
      <c r="BG931" s="12" t="s">
        <v>30</v>
      </c>
      <c r="BH931" s="59">
        <f>ROUND(H248*G248,2)</f>
        <v>8602</v>
      </c>
      <c r="BI931" s="12" t="s">
        <v>84</v>
      </c>
      <c r="BJ931" s="58" t="s">
        <v>440</v>
      </c>
      <c r="BK931" s="1"/>
      <c r="BL931" s="1"/>
      <c r="BM931" s="1"/>
      <c r="BN931" s="1"/>
      <c r="BO931" s="1"/>
      <c r="BP931" s="1"/>
      <c r="BQ931" s="1"/>
      <c r="BR931" s="1"/>
      <c r="BS931" s="10"/>
      <c r="BT931" s="10"/>
      <c r="BU931" s="10"/>
      <c r="BV931" s="10"/>
      <c r="BW931" s="10"/>
      <c r="BX931" s="10"/>
      <c r="BY931" s="10"/>
      <c r="BZ931" s="10"/>
      <c r="CA931" s="10"/>
      <c r="CB931" s="10"/>
    </row>
    <row r="932" spans="11:80" ht="52.2" customHeight="1" x14ac:dyDescent="0.2">
      <c r="K932" s="62"/>
      <c r="L932" s="63"/>
      <c r="M932" s="63"/>
      <c r="N932" s="63"/>
      <c r="O932" s="63"/>
      <c r="P932" s="63"/>
      <c r="Q932" s="63"/>
      <c r="R932" s="64"/>
      <c r="S932" s="7"/>
      <c r="T932" s="14"/>
      <c r="U932" s="14"/>
      <c r="V932" s="558"/>
      <c r="W932" s="558"/>
      <c r="X932" s="558"/>
      <c r="Y932" s="558"/>
      <c r="Z932" s="558"/>
      <c r="AA932" s="558"/>
      <c r="AB932" s="12"/>
      <c r="AC932" s="12"/>
      <c r="AD932" s="1"/>
      <c r="AE932" s="1"/>
      <c r="AF932" s="1"/>
      <c r="AG932" s="1"/>
      <c r="AH932" s="1"/>
      <c r="AI932" s="1"/>
      <c r="AJ932" s="1"/>
      <c r="AK932" s="1"/>
      <c r="AL932" s="1"/>
      <c r="AM932" s="1"/>
      <c r="AN932" s="1"/>
      <c r="AO932" s="8"/>
      <c r="AP932" s="1"/>
      <c r="AQ932" s="1"/>
      <c r="AR932" s="12" t="s">
        <v>86</v>
      </c>
      <c r="AS932" s="12" t="s">
        <v>31</v>
      </c>
      <c r="AT932" s="1"/>
      <c r="AU932" s="1"/>
      <c r="AV932" s="473"/>
      <c r="AW932" s="1"/>
      <c r="AX932" s="1"/>
      <c r="AY932" s="1"/>
      <c r="AZ932" s="1"/>
      <c r="BA932" s="1"/>
      <c r="BB932" s="1"/>
      <c r="BC932" s="1"/>
      <c r="BD932" s="1"/>
      <c r="BE932" s="1"/>
      <c r="BF932" s="1"/>
      <c r="BG932" s="1"/>
      <c r="BH932" s="1"/>
      <c r="BI932" s="1"/>
      <c r="BJ932" s="1"/>
      <c r="BK932" s="1"/>
      <c r="BL932" s="1"/>
      <c r="BM932" s="1"/>
      <c r="BN932" s="1"/>
      <c r="BO932" s="1"/>
      <c r="BP932" s="1"/>
      <c r="BQ932" s="8"/>
      <c r="BR932" s="8"/>
      <c r="BS932" s="1"/>
      <c r="BT932" s="1"/>
      <c r="BU932" s="1"/>
      <c r="BV932" s="1"/>
      <c r="BW932" s="1"/>
      <c r="BX932" s="1"/>
      <c r="BY932" s="1"/>
      <c r="BZ932" s="1"/>
      <c r="CA932" s="1"/>
      <c r="CB932" s="1"/>
    </row>
    <row r="933" spans="11:80" ht="52.2" customHeight="1" x14ac:dyDescent="0.2">
      <c r="K933" s="74"/>
      <c r="L933" s="75"/>
      <c r="M933" s="75"/>
      <c r="N933" s="75"/>
      <c r="O933" s="75"/>
      <c r="P933" s="75"/>
      <c r="Q933" s="75"/>
      <c r="R933" s="76"/>
      <c r="S933" s="10"/>
      <c r="T933" s="8"/>
      <c r="U933" s="8"/>
      <c r="V933" s="587"/>
      <c r="W933" s="587"/>
      <c r="X933" s="587"/>
      <c r="Y933" s="587"/>
      <c r="Z933" s="587"/>
      <c r="AA933" s="587"/>
      <c r="AB933" s="69"/>
      <c r="AC933" s="69"/>
      <c r="AD933" s="8"/>
      <c r="AE933" s="8"/>
      <c r="AF933" s="8"/>
      <c r="AG933" s="8"/>
      <c r="AH933" s="8"/>
      <c r="AI933" s="8"/>
      <c r="AJ933" s="8"/>
      <c r="AK933" s="8"/>
      <c r="AL933" s="8"/>
      <c r="AM933" s="8"/>
      <c r="AN933" s="8"/>
      <c r="AO933" s="7"/>
      <c r="AP933" s="8"/>
      <c r="AQ933" s="8"/>
      <c r="AR933" s="69" t="s">
        <v>88</v>
      </c>
      <c r="AS933" s="69" t="s">
        <v>31</v>
      </c>
      <c r="AT933" s="8" t="s">
        <v>30</v>
      </c>
      <c r="AU933" s="8" t="s">
        <v>11</v>
      </c>
      <c r="AV933" s="486" t="s">
        <v>27</v>
      </c>
      <c r="AW933" s="8"/>
      <c r="AX933" s="8"/>
      <c r="AY933" s="8"/>
      <c r="AZ933" s="8"/>
      <c r="BA933" s="8"/>
      <c r="BB933" s="8"/>
      <c r="BC933" s="8"/>
      <c r="BD933" s="8"/>
      <c r="BE933" s="8"/>
      <c r="BF933" s="8"/>
      <c r="BG933" s="8"/>
      <c r="BH933" s="8"/>
      <c r="BI933" s="8"/>
      <c r="BJ933" s="8"/>
      <c r="BK933" s="8"/>
      <c r="BL933" s="8"/>
      <c r="BM933" s="8"/>
      <c r="BN933" s="8"/>
      <c r="BO933" s="8"/>
      <c r="BP933" s="8"/>
      <c r="BQ933" s="7"/>
      <c r="BR933" s="7"/>
      <c r="BS933" s="8"/>
      <c r="BT933" s="8"/>
      <c r="BU933" s="8"/>
      <c r="BV933" s="8"/>
      <c r="BW933" s="8"/>
      <c r="BX933" s="8"/>
      <c r="BY933" s="8"/>
      <c r="BZ933" s="8"/>
      <c r="CA933" s="8"/>
      <c r="CB933" s="8"/>
    </row>
    <row r="934" spans="11:80" ht="52.2" customHeight="1" x14ac:dyDescent="0.2">
      <c r="K934" s="54" t="s">
        <v>5</v>
      </c>
      <c r="L934" s="55" t="s">
        <v>15</v>
      </c>
      <c r="M934" s="23"/>
      <c r="N934" s="56">
        <f>M934*G183</f>
        <v>0</v>
      </c>
      <c r="O934" s="56">
        <v>0</v>
      </c>
      <c r="P934" s="56">
        <f>O934*G183</f>
        <v>0</v>
      </c>
      <c r="Q934" s="56">
        <v>0</v>
      </c>
      <c r="R934" s="57">
        <f>Q934*G183</f>
        <v>0</v>
      </c>
      <c r="S934" s="14"/>
      <c r="T934" s="7"/>
      <c r="U934" s="7"/>
      <c r="V934" s="586"/>
      <c r="W934" s="586"/>
      <c r="X934" s="586"/>
      <c r="Y934" s="586"/>
      <c r="Z934" s="586"/>
      <c r="AA934" s="586"/>
      <c r="AB934" s="65"/>
      <c r="AC934" s="65"/>
      <c r="AD934" s="7"/>
      <c r="AE934" s="7"/>
      <c r="AF934" s="7"/>
      <c r="AG934" s="7"/>
      <c r="AH934" s="7"/>
      <c r="AI934" s="7"/>
      <c r="AJ934" s="7"/>
      <c r="AK934" s="7"/>
      <c r="AL934" s="7"/>
      <c r="AM934" s="7"/>
      <c r="AN934" s="7"/>
      <c r="AO934" s="1"/>
      <c r="AP934" s="7"/>
      <c r="AQ934" s="7"/>
      <c r="AR934" s="65" t="s">
        <v>88</v>
      </c>
      <c r="AS934" s="65" t="s">
        <v>31</v>
      </c>
      <c r="AT934" s="7" t="s">
        <v>31</v>
      </c>
      <c r="AU934" s="7" t="s">
        <v>11</v>
      </c>
      <c r="AV934" s="485" t="s">
        <v>30</v>
      </c>
      <c r="AW934" s="7"/>
      <c r="AX934" s="7"/>
      <c r="AY934" s="7"/>
      <c r="AZ934" s="7"/>
      <c r="BA934" s="7"/>
      <c r="BB934" s="7"/>
      <c r="BC934" s="7"/>
      <c r="BD934" s="7"/>
      <c r="BE934" s="7"/>
      <c r="BF934" s="7"/>
      <c r="BG934" s="7"/>
      <c r="BH934" s="7"/>
      <c r="BI934" s="7"/>
      <c r="BJ934" s="7"/>
      <c r="BK934" s="7"/>
      <c r="BL934" s="7"/>
      <c r="BM934" s="7"/>
      <c r="BN934" s="7"/>
      <c r="BO934" s="7"/>
      <c r="BP934" s="7"/>
      <c r="BQ934" s="1"/>
      <c r="BR934" s="1"/>
      <c r="BS934" s="7"/>
      <c r="BT934" s="7"/>
      <c r="BU934" s="7"/>
      <c r="BV934" s="7"/>
      <c r="BW934" s="7"/>
      <c r="BX934" s="7"/>
      <c r="BY934" s="7"/>
      <c r="BZ934" s="7"/>
      <c r="CA934" s="7"/>
      <c r="CB934" s="7"/>
    </row>
    <row r="935" spans="11:80" ht="52.2" customHeight="1" x14ac:dyDescent="0.2">
      <c r="K935" s="60"/>
      <c r="L935" s="61"/>
      <c r="M935" s="23"/>
      <c r="N935" s="23"/>
      <c r="O935" s="23"/>
      <c r="P935" s="23"/>
      <c r="Q935" s="23"/>
      <c r="R935" s="24"/>
      <c r="S935" s="14"/>
      <c r="T935" s="14"/>
      <c r="U935" s="14"/>
      <c r="V935" s="558"/>
      <c r="W935" s="558"/>
      <c r="X935" s="558"/>
      <c r="Y935" s="558"/>
      <c r="Z935" s="558"/>
      <c r="AA935" s="558"/>
      <c r="AB935" s="58"/>
      <c r="AC935" s="58"/>
      <c r="AD935" s="1"/>
      <c r="AE935" s="1"/>
      <c r="AF935" s="1"/>
      <c r="AG935" s="1"/>
      <c r="AH935" s="1"/>
      <c r="AI935" s="1"/>
      <c r="AJ935" s="1"/>
      <c r="AK935" s="1"/>
      <c r="AL935" s="1"/>
      <c r="AM935" s="1"/>
      <c r="AN935" s="1"/>
      <c r="AO935" s="8"/>
      <c r="AP935" s="58" t="s">
        <v>84</v>
      </c>
      <c r="AQ935" s="1"/>
      <c r="AR935" s="58" t="s">
        <v>80</v>
      </c>
      <c r="AS935" s="58" t="s">
        <v>31</v>
      </c>
      <c r="AT935" s="1"/>
      <c r="AU935" s="1"/>
      <c r="AV935" s="473"/>
      <c r="AW935" s="1"/>
      <c r="AX935" s="1"/>
      <c r="AY935" s="1"/>
      <c r="AZ935" s="1"/>
      <c r="BA935" s="1"/>
      <c r="BB935" s="59">
        <f>IF(L1001="základní",I252,0)</f>
        <v>23205</v>
      </c>
      <c r="BC935" s="59">
        <f>IF(L1001="snížená",I252,0)</f>
        <v>0</v>
      </c>
      <c r="BD935" s="59">
        <f>IF(L1001="zákl. přenesená",I252,0)</f>
        <v>0</v>
      </c>
      <c r="BE935" s="59">
        <f>IF(L1001="sníž. přenesená",I252,0)</f>
        <v>0</v>
      </c>
      <c r="BF935" s="59">
        <f>IF(L1001="nulová",I252,0)</f>
        <v>0</v>
      </c>
      <c r="BG935" s="12" t="s">
        <v>30</v>
      </c>
      <c r="BH935" s="59">
        <f>ROUND(H252*G252,2)</f>
        <v>23205</v>
      </c>
      <c r="BI935" s="12" t="s">
        <v>84</v>
      </c>
      <c r="BJ935" s="58" t="s">
        <v>445</v>
      </c>
      <c r="BK935" s="1"/>
      <c r="BL935" s="1"/>
      <c r="BM935" s="1"/>
      <c r="BN935" s="1"/>
      <c r="BO935" s="1"/>
      <c r="BP935" s="1"/>
      <c r="BQ935" s="8"/>
      <c r="BR935" s="8"/>
      <c r="BS935" s="1"/>
      <c r="BT935" s="1"/>
      <c r="BU935" s="1"/>
      <c r="BV935" s="1"/>
      <c r="BW935" s="1"/>
      <c r="BX935" s="1"/>
      <c r="BY935" s="1"/>
      <c r="BZ935" s="1"/>
      <c r="CA935" s="1"/>
      <c r="CB935" s="1"/>
    </row>
    <row r="936" spans="11:80" ht="52.2" customHeight="1" x14ac:dyDescent="0.2">
      <c r="K936" s="62"/>
      <c r="L936" s="63"/>
      <c r="M936" s="63"/>
      <c r="N936" s="63"/>
      <c r="O936" s="63"/>
      <c r="P936" s="63"/>
      <c r="Q936" s="63"/>
      <c r="R936" s="64"/>
      <c r="S936" s="7"/>
      <c r="T936" s="8"/>
      <c r="U936" s="8"/>
      <c r="V936" s="587"/>
      <c r="W936" s="587"/>
      <c r="X936" s="587"/>
      <c r="Y936" s="587"/>
      <c r="Z936" s="587"/>
      <c r="AA936" s="587"/>
      <c r="AB936" s="69"/>
      <c r="AC936" s="69"/>
      <c r="AD936" s="8"/>
      <c r="AE936" s="8"/>
      <c r="AF936" s="8"/>
      <c r="AG936" s="8"/>
      <c r="AH936" s="8"/>
      <c r="AI936" s="8"/>
      <c r="AJ936" s="8"/>
      <c r="AK936" s="8"/>
      <c r="AL936" s="8"/>
      <c r="AM936" s="8"/>
      <c r="AN936" s="8"/>
      <c r="AO936" s="7"/>
      <c r="AP936" s="8"/>
      <c r="AQ936" s="8"/>
      <c r="AR936" s="69" t="s">
        <v>88</v>
      </c>
      <c r="AS936" s="69" t="s">
        <v>31</v>
      </c>
      <c r="AT936" s="8" t="s">
        <v>30</v>
      </c>
      <c r="AU936" s="8" t="s">
        <v>11</v>
      </c>
      <c r="AV936" s="486" t="s">
        <v>27</v>
      </c>
      <c r="AW936" s="8"/>
      <c r="AX936" s="8"/>
      <c r="AY936" s="8"/>
      <c r="AZ936" s="8"/>
      <c r="BA936" s="8"/>
      <c r="BB936" s="8"/>
      <c r="BC936" s="8"/>
      <c r="BD936" s="8"/>
      <c r="BE936" s="8"/>
      <c r="BF936" s="8"/>
      <c r="BG936" s="8"/>
      <c r="BH936" s="8"/>
      <c r="BI936" s="8"/>
      <c r="BJ936" s="8"/>
      <c r="BK936" s="8"/>
      <c r="BL936" s="8"/>
      <c r="BM936" s="8"/>
      <c r="BN936" s="8"/>
      <c r="BO936" s="8"/>
      <c r="BP936" s="8"/>
      <c r="BQ936" s="7"/>
      <c r="BR936" s="7"/>
      <c r="BS936" s="8"/>
      <c r="BT936" s="8"/>
      <c r="BU936" s="8"/>
      <c r="BV936" s="8"/>
      <c r="BW936" s="8"/>
      <c r="BX936" s="8"/>
      <c r="BY936" s="8"/>
      <c r="BZ936" s="8"/>
      <c r="CA936" s="8"/>
      <c r="CB936" s="8"/>
    </row>
    <row r="937" spans="11:80" ht="52.2" customHeight="1" x14ac:dyDescent="0.2">
      <c r="K937" s="54" t="s">
        <v>5</v>
      </c>
      <c r="L937" s="55" t="s">
        <v>15</v>
      </c>
      <c r="M937" s="23"/>
      <c r="N937" s="56">
        <f>M937*G186</f>
        <v>0</v>
      </c>
      <c r="O937" s="56">
        <v>1.10951</v>
      </c>
      <c r="P937" s="56">
        <f>O937*G186</f>
        <v>23.299710000000001</v>
      </c>
      <c r="Q937" s="56">
        <v>0</v>
      </c>
      <c r="R937" s="57">
        <f>Q937*G186</f>
        <v>0</v>
      </c>
      <c r="S937" s="14"/>
      <c r="T937" s="7"/>
      <c r="U937" s="7"/>
      <c r="V937" s="586"/>
      <c r="W937" s="586"/>
      <c r="X937" s="586"/>
      <c r="Y937" s="586"/>
      <c r="Z937" s="586"/>
      <c r="AA937" s="586"/>
      <c r="AB937" s="65"/>
      <c r="AC937" s="65"/>
      <c r="AD937" s="7"/>
      <c r="AE937" s="7"/>
      <c r="AF937" s="7"/>
      <c r="AG937" s="7"/>
      <c r="AH937" s="7"/>
      <c r="AI937" s="7"/>
      <c r="AJ937" s="7"/>
      <c r="AK937" s="7"/>
      <c r="AL937" s="7"/>
      <c r="AM937" s="7"/>
      <c r="AN937" s="7"/>
      <c r="AO937" s="1"/>
      <c r="AP937" s="7"/>
      <c r="AQ937" s="7"/>
      <c r="AR937" s="65" t="s">
        <v>88</v>
      </c>
      <c r="AS937" s="65" t="s">
        <v>31</v>
      </c>
      <c r="AT937" s="7" t="s">
        <v>31</v>
      </c>
      <c r="AU937" s="7" t="s">
        <v>11</v>
      </c>
      <c r="AV937" s="485" t="s">
        <v>30</v>
      </c>
      <c r="AW937" s="7"/>
      <c r="AX937" s="7"/>
      <c r="AY937" s="7"/>
      <c r="AZ937" s="7"/>
      <c r="BA937" s="7"/>
      <c r="BB937" s="7"/>
      <c r="BC937" s="7"/>
      <c r="BD937" s="7"/>
      <c r="BE937" s="7"/>
      <c r="BF937" s="7"/>
      <c r="BG937" s="7"/>
      <c r="BH937" s="7"/>
      <c r="BI937" s="7"/>
      <c r="BJ937" s="7"/>
      <c r="BK937" s="7"/>
      <c r="BL937" s="7"/>
      <c r="BM937" s="7"/>
      <c r="BN937" s="7"/>
      <c r="BO937" s="7"/>
      <c r="BP937" s="7"/>
      <c r="BQ937" s="1"/>
      <c r="BR937" s="1"/>
      <c r="BS937" s="7"/>
      <c r="BT937" s="7"/>
      <c r="BU937" s="7"/>
      <c r="BV937" s="7"/>
      <c r="BW937" s="7"/>
      <c r="BX937" s="7"/>
      <c r="BY937" s="7"/>
      <c r="BZ937" s="7"/>
      <c r="CA937" s="7"/>
      <c r="CB937" s="7"/>
    </row>
    <row r="938" spans="11:80" ht="52.2" customHeight="1" x14ac:dyDescent="0.2">
      <c r="K938" s="62"/>
      <c r="L938" s="63"/>
      <c r="M938" s="63"/>
      <c r="N938" s="63"/>
      <c r="O938" s="63"/>
      <c r="P938" s="63"/>
      <c r="Q938" s="63"/>
      <c r="R938" s="64"/>
      <c r="S938" s="7"/>
      <c r="T938" s="14"/>
      <c r="U938" s="14"/>
      <c r="V938" s="558"/>
      <c r="W938" s="558"/>
      <c r="X938" s="558"/>
      <c r="Y938" s="558"/>
      <c r="Z938" s="558"/>
      <c r="AA938" s="558"/>
      <c r="AB938" s="58"/>
      <c r="AC938" s="58"/>
      <c r="AD938" s="1"/>
      <c r="AE938" s="1"/>
      <c r="AF938" s="1"/>
      <c r="AG938" s="1"/>
      <c r="AH938" s="1"/>
      <c r="AI938" s="1"/>
      <c r="AJ938" s="1"/>
      <c r="AK938" s="1"/>
      <c r="AL938" s="1"/>
      <c r="AM938" s="1"/>
      <c r="AN938" s="1"/>
      <c r="AO938" s="8"/>
      <c r="AP938" s="58" t="s">
        <v>84</v>
      </c>
      <c r="AQ938" s="1"/>
      <c r="AR938" s="58" t="s">
        <v>80</v>
      </c>
      <c r="AS938" s="58" t="s">
        <v>31</v>
      </c>
      <c r="AT938" s="1"/>
      <c r="AU938" s="1"/>
      <c r="AV938" s="473"/>
      <c r="AW938" s="1"/>
      <c r="AX938" s="1"/>
      <c r="AY938" s="1"/>
      <c r="AZ938" s="1"/>
      <c r="BA938" s="1"/>
      <c r="BB938" s="59">
        <f>IF(L1004="základní",I255,0)</f>
        <v>3266</v>
      </c>
      <c r="BC938" s="59">
        <f>IF(L1004="snížená",I255,0)</f>
        <v>0</v>
      </c>
      <c r="BD938" s="59">
        <f>IF(L1004="zákl. přenesená",I255,0)</f>
        <v>0</v>
      </c>
      <c r="BE938" s="59">
        <f>IF(L1004="sníž. přenesená",I255,0)</f>
        <v>0</v>
      </c>
      <c r="BF938" s="59">
        <f>IF(L1004="nulová",I255,0)</f>
        <v>0</v>
      </c>
      <c r="BG938" s="12" t="s">
        <v>30</v>
      </c>
      <c r="BH938" s="59">
        <f>ROUND(H255*G255,2)</f>
        <v>3266</v>
      </c>
      <c r="BI938" s="12" t="s">
        <v>84</v>
      </c>
      <c r="BJ938" s="58" t="s">
        <v>451</v>
      </c>
      <c r="BK938" s="1"/>
      <c r="BL938" s="1"/>
      <c r="BM938" s="1"/>
      <c r="BN938" s="1"/>
      <c r="BO938" s="1"/>
      <c r="BP938" s="1"/>
      <c r="BQ938" s="8"/>
      <c r="BR938" s="8"/>
      <c r="BS938" s="1"/>
      <c r="BT938" s="1"/>
      <c r="BU938" s="1"/>
      <c r="BV938" s="1"/>
      <c r="BW938" s="1"/>
      <c r="BX938" s="1"/>
      <c r="BY938" s="1"/>
      <c r="BZ938" s="1"/>
      <c r="CA938" s="1"/>
      <c r="CB938" s="1"/>
    </row>
    <row r="939" spans="11:80" ht="52.2" customHeight="1" x14ac:dyDescent="0.2">
      <c r="K939" s="41"/>
      <c r="L939" s="42"/>
      <c r="M939" s="42"/>
      <c r="N939" s="43">
        <f>SUM(N940:N1016)</f>
        <v>0</v>
      </c>
      <c r="O939" s="42"/>
      <c r="P939" s="43">
        <f>SUM(P940:P1016)</f>
        <v>5.384869300000001</v>
      </c>
      <c r="Q939" s="42"/>
      <c r="R939" s="44">
        <f>SUM(R940:R1016)</f>
        <v>1.2058</v>
      </c>
      <c r="S939" s="6"/>
      <c r="T939" s="8"/>
      <c r="U939" s="8"/>
      <c r="V939" s="587"/>
      <c r="W939" s="587"/>
      <c r="X939" s="587"/>
      <c r="Y939" s="587"/>
      <c r="Z939" s="587"/>
      <c r="AA939" s="587"/>
      <c r="AB939" s="69"/>
      <c r="AC939" s="69"/>
      <c r="AD939" s="8"/>
      <c r="AE939" s="8"/>
      <c r="AF939" s="8"/>
      <c r="AG939" s="8"/>
      <c r="AH939" s="8"/>
      <c r="AI939" s="8"/>
      <c r="AJ939" s="8"/>
      <c r="AK939" s="8"/>
      <c r="AL939" s="8"/>
      <c r="AM939" s="8"/>
      <c r="AN939" s="8"/>
      <c r="AO939" s="7"/>
      <c r="AP939" s="8"/>
      <c r="AQ939" s="8"/>
      <c r="AR939" s="69" t="s">
        <v>88</v>
      </c>
      <c r="AS939" s="69" t="s">
        <v>31</v>
      </c>
      <c r="AT939" s="8" t="s">
        <v>30</v>
      </c>
      <c r="AU939" s="8" t="s">
        <v>11</v>
      </c>
      <c r="AV939" s="486" t="s">
        <v>27</v>
      </c>
      <c r="AW939" s="8"/>
      <c r="AX939" s="8"/>
      <c r="AY939" s="8"/>
      <c r="AZ939" s="8"/>
      <c r="BA939" s="8"/>
      <c r="BB939" s="8"/>
      <c r="BC939" s="8"/>
      <c r="BD939" s="8"/>
      <c r="BE939" s="8"/>
      <c r="BF939" s="8"/>
      <c r="BG939" s="8"/>
      <c r="BH939" s="8"/>
      <c r="BI939" s="8"/>
      <c r="BJ939" s="8"/>
      <c r="BK939" s="8"/>
      <c r="BL939" s="8"/>
      <c r="BM939" s="8"/>
      <c r="BN939" s="8"/>
      <c r="BO939" s="8"/>
      <c r="BP939" s="8"/>
      <c r="BQ939" s="7"/>
      <c r="BR939" s="7"/>
      <c r="BS939" s="8"/>
      <c r="BT939" s="8"/>
      <c r="BU939" s="8"/>
      <c r="BV939" s="8"/>
      <c r="BW939" s="8"/>
      <c r="BX939" s="8"/>
      <c r="BY939" s="8"/>
      <c r="BZ939" s="8"/>
      <c r="CA939" s="8"/>
      <c r="CB939" s="8"/>
    </row>
    <row r="940" spans="11:80" ht="52.2" customHeight="1" x14ac:dyDescent="0.2">
      <c r="K940" s="54" t="s">
        <v>5</v>
      </c>
      <c r="L940" s="55" t="s">
        <v>15</v>
      </c>
      <c r="M940" s="23"/>
      <c r="N940" s="56">
        <f>M940*G191</f>
        <v>0</v>
      </c>
      <c r="O940" s="56">
        <v>9.2000000000000003E-4</v>
      </c>
      <c r="P940" s="56">
        <f>O940*G191</f>
        <v>2.9826400000000003E-2</v>
      </c>
      <c r="Q940" s="56">
        <v>0</v>
      </c>
      <c r="R940" s="57">
        <f>Q940*G191</f>
        <v>0</v>
      </c>
      <c r="S940" s="14"/>
      <c r="T940" s="7"/>
      <c r="U940" s="7"/>
      <c r="V940" s="586"/>
      <c r="W940" s="586"/>
      <c r="X940" s="586"/>
      <c r="Y940" s="586"/>
      <c r="Z940" s="586"/>
      <c r="AA940" s="586"/>
      <c r="AB940" s="65"/>
      <c r="AC940" s="65"/>
      <c r="AD940" s="7"/>
      <c r="AE940" s="7"/>
      <c r="AF940" s="7"/>
      <c r="AG940" s="7"/>
      <c r="AH940" s="7"/>
      <c r="AI940" s="7"/>
      <c r="AJ940" s="7"/>
      <c r="AK940" s="7"/>
      <c r="AL940" s="7"/>
      <c r="AM940" s="7"/>
      <c r="AN940" s="7"/>
      <c r="AO940" s="1"/>
      <c r="AP940" s="7"/>
      <c r="AQ940" s="7"/>
      <c r="AR940" s="65" t="s">
        <v>88</v>
      </c>
      <c r="AS940" s="65" t="s">
        <v>31</v>
      </c>
      <c r="AT940" s="7" t="s">
        <v>31</v>
      </c>
      <c r="AU940" s="7" t="s">
        <v>11</v>
      </c>
      <c r="AV940" s="485" t="s">
        <v>30</v>
      </c>
      <c r="AW940" s="7"/>
      <c r="AX940" s="7"/>
      <c r="AY940" s="7"/>
      <c r="AZ940" s="7"/>
      <c r="BA940" s="7"/>
      <c r="BB940" s="7"/>
      <c r="BC940" s="7"/>
      <c r="BD940" s="7"/>
      <c r="BE940" s="7"/>
      <c r="BF940" s="7"/>
      <c r="BG940" s="7"/>
      <c r="BH940" s="7"/>
      <c r="BI940" s="7"/>
      <c r="BJ940" s="7"/>
      <c r="BK940" s="7"/>
      <c r="BL940" s="7"/>
      <c r="BM940" s="7"/>
      <c r="BN940" s="7"/>
      <c r="BO940" s="7"/>
      <c r="BP940" s="7"/>
      <c r="BQ940" s="1"/>
      <c r="BR940" s="1"/>
      <c r="BS940" s="7"/>
      <c r="BT940" s="7"/>
      <c r="BU940" s="7"/>
      <c r="BV940" s="7"/>
      <c r="BW940" s="7"/>
      <c r="BX940" s="7"/>
      <c r="BY940" s="7"/>
      <c r="BZ940" s="7"/>
      <c r="CA940" s="7"/>
      <c r="CB940" s="7"/>
    </row>
    <row r="941" spans="11:80" ht="52.2" customHeight="1" x14ac:dyDescent="0.2">
      <c r="K941" s="60"/>
      <c r="L941" s="61"/>
      <c r="M941" s="23"/>
      <c r="N941" s="23"/>
      <c r="O941" s="23"/>
      <c r="P941" s="23"/>
      <c r="Q941" s="23"/>
      <c r="R941" s="24"/>
      <c r="S941" s="14"/>
      <c r="T941" s="6"/>
      <c r="U941" s="6"/>
      <c r="V941" s="560"/>
      <c r="W941" s="560"/>
      <c r="X941" s="560"/>
      <c r="Y941" s="560"/>
      <c r="Z941" s="560"/>
      <c r="AA941" s="560"/>
      <c r="AB941" s="58"/>
      <c r="AC941" s="58"/>
      <c r="AD941" s="6"/>
      <c r="AE941" s="6"/>
      <c r="AF941" s="6"/>
      <c r="AG941" s="6"/>
      <c r="AH941" s="6"/>
      <c r="AI941" s="6"/>
      <c r="AJ941" s="6"/>
      <c r="AK941" s="6"/>
      <c r="AL941" s="6"/>
      <c r="AM941" s="6"/>
      <c r="AN941" s="6"/>
      <c r="AO941" s="8"/>
      <c r="AP941" s="58" t="s">
        <v>84</v>
      </c>
      <c r="AQ941" s="1"/>
      <c r="AR941" s="58" t="s">
        <v>80</v>
      </c>
      <c r="AS941" s="58" t="s">
        <v>31</v>
      </c>
      <c r="AT941" s="1"/>
      <c r="AU941" s="1"/>
      <c r="AV941" s="473"/>
      <c r="AW941" s="1"/>
      <c r="AX941" s="1"/>
      <c r="AY941" s="1"/>
      <c r="AZ941" s="1"/>
      <c r="BA941" s="1"/>
      <c r="BB941" s="59">
        <f>IF(L1007="základní",I258,0)</f>
        <v>1373.8</v>
      </c>
      <c r="BC941" s="59">
        <f>IF(L1007="snížená",I258,0)</f>
        <v>0</v>
      </c>
      <c r="BD941" s="59">
        <f>IF(L1007="zákl. přenesená",I258,0)</f>
        <v>0</v>
      </c>
      <c r="BE941" s="59">
        <f>IF(L1007="sníž. přenesená",I258,0)</f>
        <v>0</v>
      </c>
      <c r="BF941" s="59">
        <f>IF(L1007="nulová",I258,0)</f>
        <v>0</v>
      </c>
      <c r="BG941" s="12" t="s">
        <v>30</v>
      </c>
      <c r="BH941" s="59">
        <f>ROUND(H258*G258,2)</f>
        <v>1373.8</v>
      </c>
      <c r="BI941" s="12" t="s">
        <v>84</v>
      </c>
      <c r="BJ941" s="58" t="s">
        <v>457</v>
      </c>
      <c r="BK941" s="1"/>
      <c r="BL941" s="1"/>
      <c r="BM941" s="1"/>
      <c r="BN941" s="1"/>
      <c r="BO941" s="1"/>
      <c r="BP941" s="1"/>
      <c r="BQ941" s="8"/>
      <c r="BR941" s="8"/>
      <c r="BS941" s="6"/>
      <c r="BT941" s="6"/>
      <c r="BU941" s="6"/>
      <c r="BV941" s="6"/>
      <c r="BW941" s="6"/>
      <c r="BX941" s="6"/>
      <c r="BY941" s="6"/>
      <c r="BZ941" s="6"/>
      <c r="CA941" s="6"/>
      <c r="CB941" s="6"/>
    </row>
    <row r="942" spans="11:80" ht="52.2" customHeight="1" x14ac:dyDescent="0.2">
      <c r="K942" s="66"/>
      <c r="L942" s="67"/>
      <c r="M942" s="67"/>
      <c r="N942" s="67"/>
      <c r="O942" s="67"/>
      <c r="P942" s="67"/>
      <c r="Q942" s="67"/>
      <c r="R942" s="68"/>
      <c r="S942" s="8"/>
      <c r="T942" s="14"/>
      <c r="U942" s="14"/>
      <c r="V942" s="558"/>
      <c r="W942" s="558"/>
      <c r="X942" s="558"/>
      <c r="Y942" s="558"/>
      <c r="Z942" s="558"/>
      <c r="AA942" s="558"/>
      <c r="AB942" s="69"/>
      <c r="AC942" s="69"/>
      <c r="AD942" s="1"/>
      <c r="AE942" s="1"/>
      <c r="AF942" s="1"/>
      <c r="AG942" s="1"/>
      <c r="AH942" s="1"/>
      <c r="AI942" s="1"/>
      <c r="AJ942" s="1"/>
      <c r="AK942" s="1"/>
      <c r="AL942" s="1"/>
      <c r="AM942" s="1"/>
      <c r="AN942" s="1"/>
      <c r="AO942" s="7"/>
      <c r="AP942" s="8"/>
      <c r="AQ942" s="8"/>
      <c r="AR942" s="69" t="s">
        <v>88</v>
      </c>
      <c r="AS942" s="69" t="s">
        <v>31</v>
      </c>
      <c r="AT942" s="8" t="s">
        <v>30</v>
      </c>
      <c r="AU942" s="8" t="s">
        <v>11</v>
      </c>
      <c r="AV942" s="486" t="s">
        <v>27</v>
      </c>
      <c r="AW942" s="8"/>
      <c r="AX942" s="8"/>
      <c r="AY942" s="8"/>
      <c r="AZ942" s="8"/>
      <c r="BA942" s="8"/>
      <c r="BB942" s="8"/>
      <c r="BC942" s="8"/>
      <c r="BD942" s="8"/>
      <c r="BE942" s="8"/>
      <c r="BF942" s="8"/>
      <c r="BG942" s="8"/>
      <c r="BH942" s="8"/>
      <c r="BI942" s="8"/>
      <c r="BJ942" s="8"/>
      <c r="BK942" s="8"/>
      <c r="BL942" s="8"/>
      <c r="BM942" s="8"/>
      <c r="BN942" s="8"/>
      <c r="BO942" s="8"/>
      <c r="BP942" s="8"/>
      <c r="BQ942" s="7"/>
      <c r="BR942" s="7"/>
      <c r="BS942" s="1"/>
      <c r="BT942" s="1"/>
      <c r="BU942" s="1"/>
      <c r="BV942" s="1"/>
      <c r="BW942" s="1"/>
      <c r="BX942" s="1"/>
      <c r="BY942" s="1"/>
      <c r="BZ942" s="1"/>
      <c r="CA942" s="1"/>
      <c r="CB942" s="1"/>
    </row>
    <row r="943" spans="11:80" ht="52.2" customHeight="1" x14ac:dyDescent="0.2">
      <c r="K943" s="62"/>
      <c r="L943" s="63"/>
      <c r="M943" s="63"/>
      <c r="N943" s="63"/>
      <c r="O943" s="63"/>
      <c r="P943" s="63"/>
      <c r="Q943" s="63"/>
      <c r="R943" s="64"/>
      <c r="S943" s="7"/>
      <c r="T943" s="14"/>
      <c r="U943" s="14"/>
      <c r="V943" s="558"/>
      <c r="W943" s="558"/>
      <c r="X943" s="558"/>
      <c r="Y943" s="558"/>
      <c r="Z943" s="558"/>
      <c r="AA943" s="558"/>
      <c r="AB943" s="65"/>
      <c r="AC943" s="65"/>
      <c r="AD943" s="1"/>
      <c r="AE943" s="1"/>
      <c r="AF943" s="1"/>
      <c r="AG943" s="1"/>
      <c r="AH943" s="1"/>
      <c r="AI943" s="1"/>
      <c r="AJ943" s="1"/>
      <c r="AK943" s="1"/>
      <c r="AL943" s="1"/>
      <c r="AM943" s="1"/>
      <c r="AN943" s="1"/>
      <c r="AO943" s="1"/>
      <c r="AP943" s="7"/>
      <c r="AQ943" s="7"/>
      <c r="AR943" s="65" t="s">
        <v>88</v>
      </c>
      <c r="AS943" s="65" t="s">
        <v>31</v>
      </c>
      <c r="AT943" s="7" t="s">
        <v>31</v>
      </c>
      <c r="AU943" s="7" t="s">
        <v>11</v>
      </c>
      <c r="AV943" s="485" t="s">
        <v>30</v>
      </c>
      <c r="AW943" s="7"/>
      <c r="AX943" s="7"/>
      <c r="AY943" s="7"/>
      <c r="AZ943" s="7"/>
      <c r="BA943" s="7"/>
      <c r="BB943" s="7"/>
      <c r="BC943" s="7"/>
      <c r="BD943" s="7"/>
      <c r="BE943" s="7"/>
      <c r="BF943" s="7"/>
      <c r="BG943" s="7"/>
      <c r="BH943" s="7"/>
      <c r="BI943" s="7"/>
      <c r="BJ943" s="7"/>
      <c r="BK943" s="7"/>
      <c r="BL943" s="7"/>
      <c r="BM943" s="7"/>
      <c r="BN943" s="7"/>
      <c r="BO943" s="7"/>
      <c r="BP943" s="7"/>
      <c r="BQ943" s="1"/>
      <c r="BR943" s="1"/>
      <c r="BS943" s="1"/>
      <c r="BT943" s="1"/>
      <c r="BU943" s="1"/>
      <c r="BV943" s="1"/>
      <c r="BW943" s="1"/>
      <c r="BX943" s="1"/>
      <c r="BY943" s="1"/>
      <c r="BZ943" s="1"/>
      <c r="CA943" s="1"/>
      <c r="CB943" s="1"/>
    </row>
    <row r="944" spans="11:80" ht="52.2" customHeight="1" x14ac:dyDescent="0.2">
      <c r="K944" s="62"/>
      <c r="L944" s="63"/>
      <c r="M944" s="63"/>
      <c r="N944" s="63"/>
      <c r="O944" s="63"/>
      <c r="P944" s="63"/>
      <c r="Q944" s="63"/>
      <c r="R944" s="64"/>
      <c r="S944" s="7"/>
      <c r="T944" s="8"/>
      <c r="U944" s="8"/>
      <c r="V944" s="587"/>
      <c r="W944" s="587"/>
      <c r="X944" s="587"/>
      <c r="Y944" s="587"/>
      <c r="Z944" s="587"/>
      <c r="AA944" s="587"/>
      <c r="AB944" s="58"/>
      <c r="AC944" s="58"/>
      <c r="AD944" s="8"/>
      <c r="AE944" s="8"/>
      <c r="AF944" s="8"/>
      <c r="AG944" s="8"/>
      <c r="AH944" s="8"/>
      <c r="AI944" s="8"/>
      <c r="AJ944" s="8"/>
      <c r="AK944" s="8"/>
      <c r="AL944" s="8"/>
      <c r="AM944" s="8"/>
      <c r="AN944" s="8"/>
      <c r="AO944" s="8"/>
      <c r="AP944" s="58" t="s">
        <v>84</v>
      </c>
      <c r="AQ944" s="1"/>
      <c r="AR944" s="58" t="s">
        <v>80</v>
      </c>
      <c r="AS944" s="58" t="s">
        <v>31</v>
      </c>
      <c r="AT944" s="1"/>
      <c r="AU944" s="1"/>
      <c r="AV944" s="473"/>
      <c r="AW944" s="1"/>
      <c r="AX944" s="1"/>
      <c r="AY944" s="1"/>
      <c r="AZ944" s="1"/>
      <c r="BA944" s="1"/>
      <c r="BB944" s="59">
        <f>IF(L1010="základní",I261,0)</f>
        <v>7500</v>
      </c>
      <c r="BC944" s="59">
        <f>IF(L1010="snížená",I261,0)</f>
        <v>0</v>
      </c>
      <c r="BD944" s="59">
        <f>IF(L1010="zákl. přenesená",I261,0)</f>
        <v>0</v>
      </c>
      <c r="BE944" s="59">
        <f>IF(L1010="sníž. přenesená",I261,0)</f>
        <v>0</v>
      </c>
      <c r="BF944" s="59">
        <f>IF(L1010="nulová",I261,0)</f>
        <v>0</v>
      </c>
      <c r="BG944" s="12" t="s">
        <v>30</v>
      </c>
      <c r="BH944" s="59">
        <f>ROUND(H261*G261,2)</f>
        <v>7500</v>
      </c>
      <c r="BI944" s="12" t="s">
        <v>84</v>
      </c>
      <c r="BJ944" s="58" t="s">
        <v>463</v>
      </c>
      <c r="BK944" s="1"/>
      <c r="BL944" s="1"/>
      <c r="BM944" s="1"/>
      <c r="BN944" s="1"/>
      <c r="BO944" s="1"/>
      <c r="BP944" s="1"/>
      <c r="BQ944" s="8"/>
      <c r="BR944" s="8"/>
      <c r="BS944" s="8"/>
      <c r="BT944" s="8"/>
      <c r="BU944" s="8"/>
      <c r="BV944" s="8"/>
      <c r="BW944" s="8"/>
      <c r="BX944" s="8"/>
      <c r="BY944" s="8"/>
      <c r="BZ944" s="8"/>
      <c r="CA944" s="8"/>
      <c r="CB944" s="8"/>
    </row>
    <row r="945" spans="11:80" ht="52.2" customHeight="1" x14ac:dyDescent="0.2">
      <c r="K945" s="74"/>
      <c r="L945" s="75"/>
      <c r="M945" s="75"/>
      <c r="N945" s="75"/>
      <c r="O945" s="75"/>
      <c r="P945" s="75"/>
      <c r="Q945" s="75"/>
      <c r="R945" s="76"/>
      <c r="S945" s="10"/>
      <c r="T945" s="7"/>
      <c r="U945" s="7"/>
      <c r="V945" s="586"/>
      <c r="W945" s="586"/>
      <c r="X945" s="586"/>
      <c r="Y945" s="586"/>
      <c r="Z945" s="586"/>
      <c r="AA945" s="586"/>
      <c r="AB945" s="69"/>
      <c r="AC945" s="69"/>
      <c r="AD945" s="7"/>
      <c r="AE945" s="7"/>
      <c r="AF945" s="7"/>
      <c r="AG945" s="7"/>
      <c r="AH945" s="7"/>
      <c r="AI945" s="7"/>
      <c r="AJ945" s="7"/>
      <c r="AK945" s="7"/>
      <c r="AL945" s="7"/>
      <c r="AM945" s="7"/>
      <c r="AN945" s="7"/>
      <c r="AO945" s="7"/>
      <c r="AP945" s="8"/>
      <c r="AQ945" s="8"/>
      <c r="AR945" s="69" t="s">
        <v>88</v>
      </c>
      <c r="AS945" s="69" t="s">
        <v>31</v>
      </c>
      <c r="AT945" s="8" t="s">
        <v>30</v>
      </c>
      <c r="AU945" s="8" t="s">
        <v>11</v>
      </c>
      <c r="AV945" s="486" t="s">
        <v>27</v>
      </c>
      <c r="AW945" s="8"/>
      <c r="AX945" s="8"/>
      <c r="AY945" s="8"/>
      <c r="AZ945" s="8"/>
      <c r="BA945" s="8"/>
      <c r="BB945" s="8"/>
      <c r="BC945" s="8"/>
      <c r="BD945" s="8"/>
      <c r="BE945" s="8"/>
      <c r="BF945" s="8"/>
      <c r="BG945" s="8"/>
      <c r="BH945" s="8"/>
      <c r="BI945" s="8"/>
      <c r="BJ945" s="8"/>
      <c r="BK945" s="8"/>
      <c r="BL945" s="8"/>
      <c r="BM945" s="8"/>
      <c r="BN945" s="8"/>
      <c r="BO945" s="8"/>
      <c r="BP945" s="8"/>
      <c r="BQ945" s="7"/>
      <c r="BR945" s="7"/>
      <c r="BS945" s="7"/>
      <c r="BT945" s="7"/>
      <c r="BU945" s="7"/>
      <c r="BV945" s="7"/>
      <c r="BW945" s="7"/>
      <c r="BX945" s="7"/>
      <c r="BY945" s="7"/>
      <c r="BZ945" s="7"/>
      <c r="CA945" s="7"/>
      <c r="CB945" s="7"/>
    </row>
    <row r="946" spans="11:80" ht="52.2" customHeight="1" x14ac:dyDescent="0.2">
      <c r="K946" s="54" t="s">
        <v>5</v>
      </c>
      <c r="L946" s="55" t="s">
        <v>15</v>
      </c>
      <c r="M946" s="23"/>
      <c r="N946" s="56">
        <f>M946*G197</f>
        <v>0</v>
      </c>
      <c r="O946" s="56">
        <v>0</v>
      </c>
      <c r="P946" s="56">
        <f>O946*G197</f>
        <v>0</v>
      </c>
      <c r="Q946" s="56">
        <v>0</v>
      </c>
      <c r="R946" s="57">
        <f>Q946*G197</f>
        <v>0</v>
      </c>
      <c r="S946" s="14"/>
      <c r="T946" s="14"/>
      <c r="U946" s="14"/>
      <c r="V946" s="558"/>
      <c r="W946" s="558"/>
      <c r="X946" s="558"/>
      <c r="Y946" s="558"/>
      <c r="Z946" s="558"/>
      <c r="AA946" s="558"/>
      <c r="AB946" s="65"/>
      <c r="AC946" s="65"/>
      <c r="AD946" s="1"/>
      <c r="AE946" s="1"/>
      <c r="AF946" s="1"/>
      <c r="AG946" s="1"/>
      <c r="AH946" s="1"/>
      <c r="AI946" s="1"/>
      <c r="AJ946" s="1"/>
      <c r="AK946" s="1"/>
      <c r="AL946" s="1"/>
      <c r="AM946" s="1"/>
      <c r="AN946" s="1"/>
      <c r="AO946" s="1"/>
      <c r="AP946" s="7"/>
      <c r="AQ946" s="7"/>
      <c r="AR946" s="65" t="s">
        <v>88</v>
      </c>
      <c r="AS946" s="65" t="s">
        <v>31</v>
      </c>
      <c r="AT946" s="7" t="s">
        <v>31</v>
      </c>
      <c r="AU946" s="7" t="s">
        <v>11</v>
      </c>
      <c r="AV946" s="485" t="s">
        <v>30</v>
      </c>
      <c r="AW946" s="7"/>
      <c r="AX946" s="7"/>
      <c r="AY946" s="7"/>
      <c r="AZ946" s="7"/>
      <c r="BA946" s="7"/>
      <c r="BB946" s="7"/>
      <c r="BC946" s="7"/>
      <c r="BD946" s="7"/>
      <c r="BE946" s="7"/>
      <c r="BF946" s="7"/>
      <c r="BG946" s="7"/>
      <c r="BH946" s="7"/>
      <c r="BI946" s="7"/>
      <c r="BJ946" s="7"/>
      <c r="BK946" s="7"/>
      <c r="BL946" s="7"/>
      <c r="BM946" s="7"/>
      <c r="BN946" s="7"/>
      <c r="BO946" s="7"/>
      <c r="BP946" s="7"/>
      <c r="BQ946" s="1"/>
      <c r="BR946" s="1"/>
      <c r="BS946" s="1"/>
      <c r="BT946" s="1"/>
      <c r="BU946" s="1"/>
      <c r="BV946" s="1"/>
      <c r="BW946" s="1"/>
      <c r="BX946" s="1"/>
      <c r="BY946" s="1"/>
      <c r="BZ946" s="1"/>
      <c r="CA946" s="1"/>
      <c r="CB946" s="1"/>
    </row>
    <row r="947" spans="11:80" ht="52.2" customHeight="1" x14ac:dyDescent="0.2">
      <c r="K947" s="60"/>
      <c r="L947" s="61"/>
      <c r="M947" s="23"/>
      <c r="N947" s="23"/>
      <c r="O947" s="23"/>
      <c r="P947" s="23"/>
      <c r="Q947" s="23"/>
      <c r="R947" s="24"/>
      <c r="S947" s="14"/>
      <c r="T947" s="7"/>
      <c r="U947" s="7"/>
      <c r="V947" s="586"/>
      <c r="W947" s="586"/>
      <c r="X947" s="586"/>
      <c r="Y947" s="586"/>
      <c r="Z947" s="586"/>
      <c r="AA947" s="586"/>
      <c r="AB947" s="58"/>
      <c r="AC947" s="58"/>
      <c r="AD947" s="7"/>
      <c r="AE947" s="7"/>
      <c r="AF947" s="7"/>
      <c r="AG947" s="7"/>
      <c r="AH947" s="7"/>
      <c r="AI947" s="7"/>
      <c r="AJ947" s="7"/>
      <c r="AK947" s="7"/>
      <c r="AL947" s="7"/>
      <c r="AM947" s="7"/>
      <c r="AN947" s="7"/>
      <c r="AO947" s="8"/>
      <c r="AP947" s="58" t="s">
        <v>84</v>
      </c>
      <c r="AQ947" s="1"/>
      <c r="AR947" s="58" t="s">
        <v>80</v>
      </c>
      <c r="AS947" s="58" t="s">
        <v>31</v>
      </c>
      <c r="AT947" s="1"/>
      <c r="AU947" s="1"/>
      <c r="AV947" s="473"/>
      <c r="AW947" s="1"/>
      <c r="AX947" s="1"/>
      <c r="AY947" s="1"/>
      <c r="AZ947" s="1"/>
      <c r="BA947" s="1"/>
      <c r="BB947" s="59">
        <f>IF(L1013="základní",I264,0)</f>
        <v>3175</v>
      </c>
      <c r="BC947" s="59">
        <f>IF(L1013="snížená",I264,0)</f>
        <v>0</v>
      </c>
      <c r="BD947" s="59">
        <f>IF(L1013="zákl. přenesená",I264,0)</f>
        <v>0</v>
      </c>
      <c r="BE947" s="59">
        <f>IF(L1013="sníž. přenesená",I264,0)</f>
        <v>0</v>
      </c>
      <c r="BF947" s="59">
        <f>IF(L1013="nulová",I264,0)</f>
        <v>0</v>
      </c>
      <c r="BG947" s="12" t="s">
        <v>30</v>
      </c>
      <c r="BH947" s="59">
        <f>ROUND(H264*G264,2)</f>
        <v>3175</v>
      </c>
      <c r="BI947" s="12" t="s">
        <v>84</v>
      </c>
      <c r="BJ947" s="58" t="s">
        <v>469</v>
      </c>
      <c r="BK947" s="1"/>
      <c r="BL947" s="1"/>
      <c r="BM947" s="1"/>
      <c r="BN947" s="1"/>
      <c r="BO947" s="1"/>
      <c r="BP947" s="1"/>
      <c r="BQ947" s="8"/>
      <c r="BR947" s="8"/>
      <c r="BS947" s="7"/>
      <c r="BT947" s="7"/>
      <c r="BU947" s="7"/>
      <c r="BV947" s="7"/>
      <c r="BW947" s="7"/>
      <c r="BX947" s="7"/>
      <c r="BY947" s="7"/>
      <c r="BZ947" s="7"/>
      <c r="CA947" s="7"/>
      <c r="CB947" s="7"/>
    </row>
    <row r="948" spans="11:80" ht="52.2" customHeight="1" x14ac:dyDescent="0.2">
      <c r="K948" s="62"/>
      <c r="L948" s="63"/>
      <c r="M948" s="63"/>
      <c r="N948" s="63"/>
      <c r="O948" s="63"/>
      <c r="P948" s="63"/>
      <c r="Q948" s="63"/>
      <c r="R948" s="64"/>
      <c r="S948" s="7"/>
      <c r="T948" s="14"/>
      <c r="U948" s="14"/>
      <c r="V948" s="558"/>
      <c r="W948" s="558"/>
      <c r="X948" s="558"/>
      <c r="Y948" s="558"/>
      <c r="Z948" s="558"/>
      <c r="AA948" s="558"/>
      <c r="AB948" s="69"/>
      <c r="AC948" s="69"/>
      <c r="AD948" s="1"/>
      <c r="AE948" s="1"/>
      <c r="AF948" s="1"/>
      <c r="AG948" s="1"/>
      <c r="AH948" s="1"/>
      <c r="AI948" s="1"/>
      <c r="AJ948" s="1"/>
      <c r="AK948" s="1"/>
      <c r="AL948" s="1"/>
      <c r="AM948" s="1"/>
      <c r="AN948" s="1"/>
      <c r="AO948" s="7"/>
      <c r="AP948" s="8"/>
      <c r="AQ948" s="8"/>
      <c r="AR948" s="69" t="s">
        <v>88</v>
      </c>
      <c r="AS948" s="69" t="s">
        <v>31</v>
      </c>
      <c r="AT948" s="8" t="s">
        <v>30</v>
      </c>
      <c r="AU948" s="8" t="s">
        <v>11</v>
      </c>
      <c r="AV948" s="486" t="s">
        <v>27</v>
      </c>
      <c r="AW948" s="8"/>
      <c r="AX948" s="8"/>
      <c r="AY948" s="8"/>
      <c r="AZ948" s="8"/>
      <c r="BA948" s="8"/>
      <c r="BB948" s="8"/>
      <c r="BC948" s="8"/>
      <c r="BD948" s="8"/>
      <c r="BE948" s="8"/>
      <c r="BF948" s="8"/>
      <c r="BG948" s="8"/>
      <c r="BH948" s="8"/>
      <c r="BI948" s="8"/>
      <c r="BJ948" s="8"/>
      <c r="BK948" s="8"/>
      <c r="BL948" s="8"/>
      <c r="BM948" s="8"/>
      <c r="BN948" s="8"/>
      <c r="BO948" s="8"/>
      <c r="BP948" s="8"/>
      <c r="BQ948" s="7"/>
      <c r="BR948" s="7"/>
      <c r="BS948" s="1"/>
      <c r="BT948" s="1"/>
      <c r="BU948" s="1"/>
      <c r="BV948" s="1"/>
      <c r="BW948" s="1"/>
      <c r="BX948" s="1"/>
      <c r="BY948" s="1"/>
      <c r="BZ948" s="1"/>
      <c r="CA948" s="1"/>
      <c r="CB948" s="1"/>
    </row>
    <row r="949" spans="11:80" ht="52.2" customHeight="1" x14ac:dyDescent="0.2">
      <c r="K949" s="54" t="s">
        <v>5</v>
      </c>
      <c r="L949" s="55" t="s">
        <v>15</v>
      </c>
      <c r="M949" s="23"/>
      <c r="N949" s="56">
        <f>M949*G200</f>
        <v>0</v>
      </c>
      <c r="O949" s="56">
        <v>2.4533999999999998</v>
      </c>
      <c r="P949" s="56">
        <f>O949*G200</f>
        <v>4.2689159999999999</v>
      </c>
      <c r="Q949" s="56">
        <v>0</v>
      </c>
      <c r="R949" s="57">
        <f>Q949*G200</f>
        <v>0</v>
      </c>
      <c r="S949" s="14"/>
      <c r="T949" s="14"/>
      <c r="U949" s="14"/>
      <c r="V949" s="558"/>
      <c r="W949" s="558"/>
      <c r="X949" s="558"/>
      <c r="Y949" s="558"/>
      <c r="Z949" s="558"/>
      <c r="AA949" s="558"/>
      <c r="AB949" s="65"/>
      <c r="AC949" s="65"/>
      <c r="AD949" s="1"/>
      <c r="AE949" s="1"/>
      <c r="AF949" s="1"/>
      <c r="AG949" s="1"/>
      <c r="AH949" s="1"/>
      <c r="AI949" s="1"/>
      <c r="AJ949" s="1"/>
      <c r="AK949" s="1"/>
      <c r="AL949" s="1"/>
      <c r="AM949" s="1"/>
      <c r="AN949" s="1"/>
      <c r="AO949" s="8"/>
      <c r="AP949" s="7"/>
      <c r="AQ949" s="7"/>
      <c r="AR949" s="65" t="s">
        <v>88</v>
      </c>
      <c r="AS949" s="65" t="s">
        <v>31</v>
      </c>
      <c r="AT949" s="7" t="s">
        <v>31</v>
      </c>
      <c r="AU949" s="7" t="s">
        <v>11</v>
      </c>
      <c r="AV949" s="485" t="s">
        <v>30</v>
      </c>
      <c r="AW949" s="7"/>
      <c r="AX949" s="7"/>
      <c r="AY949" s="7"/>
      <c r="AZ949" s="7"/>
      <c r="BA949" s="7"/>
      <c r="BB949" s="7"/>
      <c r="BC949" s="7"/>
      <c r="BD949" s="7"/>
      <c r="BE949" s="7"/>
      <c r="BF949" s="7"/>
      <c r="BG949" s="7"/>
      <c r="BH949" s="7"/>
      <c r="BI949" s="7"/>
      <c r="BJ949" s="7"/>
      <c r="BK949" s="7"/>
      <c r="BL949" s="7"/>
      <c r="BM949" s="7"/>
      <c r="BN949" s="7"/>
      <c r="BO949" s="7"/>
      <c r="BP949" s="7"/>
      <c r="BQ949" s="8"/>
      <c r="BR949" s="8"/>
      <c r="BS949" s="1"/>
      <c r="BT949" s="1"/>
      <c r="BU949" s="1"/>
      <c r="BV949" s="1"/>
      <c r="BW949" s="1"/>
      <c r="BX949" s="1"/>
      <c r="BY949" s="1"/>
      <c r="BZ949" s="1"/>
      <c r="CA949" s="1"/>
      <c r="CB949" s="1"/>
    </row>
    <row r="950" spans="11:80" ht="52.2" customHeight="1" x14ac:dyDescent="0.2">
      <c r="K950" s="66"/>
      <c r="L950" s="67"/>
      <c r="M950" s="67"/>
      <c r="N950" s="67"/>
      <c r="O950" s="67"/>
      <c r="P950" s="67"/>
      <c r="Q950" s="67"/>
      <c r="R950" s="68"/>
      <c r="S950" s="8"/>
      <c r="T950" s="8"/>
      <c r="U950" s="8"/>
      <c r="V950" s="587"/>
      <c r="W950" s="587"/>
      <c r="X950" s="587"/>
      <c r="Y950" s="587"/>
      <c r="Z950" s="587"/>
      <c r="AA950" s="587"/>
      <c r="AB950" s="69"/>
      <c r="AC950" s="69"/>
      <c r="AD950" s="8"/>
      <c r="AE950" s="8"/>
      <c r="AF950" s="8"/>
      <c r="AG950" s="8"/>
      <c r="AH950" s="8"/>
      <c r="AI950" s="8"/>
      <c r="AJ950" s="8"/>
      <c r="AK950" s="8"/>
      <c r="AL950" s="8"/>
      <c r="AM950" s="8"/>
      <c r="AN950" s="8"/>
      <c r="AO950" s="6"/>
      <c r="AP950" s="8"/>
      <c r="AQ950" s="8"/>
      <c r="AR950" s="69" t="s">
        <v>88</v>
      </c>
      <c r="AS950" s="69" t="s">
        <v>31</v>
      </c>
      <c r="AT950" s="8" t="s">
        <v>30</v>
      </c>
      <c r="AU950" s="8" t="s">
        <v>11</v>
      </c>
      <c r="AV950" s="486" t="s">
        <v>27</v>
      </c>
      <c r="AW950" s="8"/>
      <c r="AX950" s="8"/>
      <c r="AY950" s="8"/>
      <c r="AZ950" s="8"/>
      <c r="BA950" s="8"/>
      <c r="BB950" s="8"/>
      <c r="BC950" s="8"/>
      <c r="BD950" s="8"/>
      <c r="BE950" s="8"/>
      <c r="BF950" s="8"/>
      <c r="BG950" s="8"/>
      <c r="BH950" s="8"/>
      <c r="BI950" s="8"/>
      <c r="BJ950" s="8"/>
      <c r="BK950" s="8"/>
      <c r="BL950" s="8"/>
      <c r="BM950" s="8"/>
      <c r="BN950" s="8"/>
      <c r="BO950" s="8"/>
      <c r="BP950" s="8"/>
      <c r="BQ950" s="6"/>
      <c r="BR950" s="6"/>
      <c r="BS950" s="8"/>
      <c r="BT950" s="8"/>
      <c r="BU950" s="8"/>
      <c r="BV950" s="8"/>
      <c r="BW950" s="8"/>
      <c r="BX950" s="8"/>
      <c r="BY950" s="8"/>
      <c r="BZ950" s="8"/>
      <c r="CA950" s="8"/>
      <c r="CB950" s="8"/>
    </row>
    <row r="951" spans="11:80" ht="52.2" customHeight="1" x14ac:dyDescent="0.2">
      <c r="K951" s="62"/>
      <c r="L951" s="63"/>
      <c r="M951" s="63"/>
      <c r="N951" s="63"/>
      <c r="O951" s="63"/>
      <c r="P951" s="63"/>
      <c r="Q951" s="63"/>
      <c r="R951" s="64"/>
      <c r="S951" s="7"/>
      <c r="T951" s="7"/>
      <c r="U951" s="7"/>
      <c r="V951" s="586"/>
      <c r="W951" s="586"/>
      <c r="X951" s="586"/>
      <c r="Y951" s="586"/>
      <c r="Z951" s="586"/>
      <c r="AA951" s="586"/>
      <c r="AB951" s="46"/>
      <c r="AC951" s="46"/>
      <c r="AD951" s="7"/>
      <c r="AE951" s="7"/>
      <c r="AF951" s="7"/>
      <c r="AG951" s="7"/>
      <c r="AH951" s="7"/>
      <c r="AI951" s="7"/>
      <c r="AJ951" s="7"/>
      <c r="AK951" s="7"/>
      <c r="AL951" s="7"/>
      <c r="AM951" s="7"/>
      <c r="AN951" s="7"/>
      <c r="AO951" s="1"/>
      <c r="AP951" s="45" t="s">
        <v>30</v>
      </c>
      <c r="AQ951" s="6"/>
      <c r="AR951" s="46" t="s">
        <v>26</v>
      </c>
      <c r="AS951" s="46" t="s">
        <v>30</v>
      </c>
      <c r="AT951" s="6"/>
      <c r="AU951" s="6"/>
      <c r="AV951" s="484"/>
      <c r="AW951" s="6"/>
      <c r="AX951" s="6"/>
      <c r="AY951" s="6"/>
      <c r="AZ951" s="6"/>
      <c r="BA951" s="6"/>
      <c r="BB951" s="6"/>
      <c r="BC951" s="6"/>
      <c r="BD951" s="6"/>
      <c r="BE951" s="6"/>
      <c r="BF951" s="6"/>
      <c r="BG951" s="6"/>
      <c r="BH951" s="47">
        <f>SUM(BH952:BH983)</f>
        <v>120365.56999999999</v>
      </c>
      <c r="BI951" s="6"/>
      <c r="BJ951" s="6"/>
      <c r="BK951" s="6"/>
      <c r="BL951" s="6"/>
      <c r="BM951" s="6"/>
      <c r="BN951" s="6"/>
      <c r="BO951" s="6"/>
      <c r="BP951" s="6"/>
      <c r="BQ951" s="1"/>
      <c r="BR951" s="1"/>
      <c r="BS951" s="7"/>
      <c r="BT951" s="7"/>
      <c r="BU951" s="7"/>
      <c r="BV951" s="7"/>
      <c r="BW951" s="7"/>
      <c r="BX951" s="7"/>
      <c r="BY951" s="7"/>
      <c r="BZ951" s="7"/>
      <c r="CA951" s="7"/>
      <c r="CB951" s="7"/>
    </row>
    <row r="952" spans="11:80" ht="52.2" customHeight="1" x14ac:dyDescent="0.2">
      <c r="K952" s="54" t="s">
        <v>5</v>
      </c>
      <c r="L952" s="55" t="s">
        <v>15</v>
      </c>
      <c r="M952" s="23"/>
      <c r="N952" s="56">
        <f>M952*G203</f>
        <v>0</v>
      </c>
      <c r="O952" s="56">
        <v>5.1900000000000002E-3</v>
      </c>
      <c r="P952" s="56">
        <f>O952*G203</f>
        <v>9.0305999999999997E-2</v>
      </c>
      <c r="Q952" s="56">
        <v>0</v>
      </c>
      <c r="R952" s="57">
        <f>Q952*G203</f>
        <v>0</v>
      </c>
      <c r="S952" s="14"/>
      <c r="T952" s="7"/>
      <c r="U952" s="7"/>
      <c r="V952" s="586"/>
      <c r="W952" s="586"/>
      <c r="X952" s="586"/>
      <c r="Y952" s="586"/>
      <c r="Z952" s="586"/>
      <c r="AA952" s="586"/>
      <c r="AB952" s="58"/>
      <c r="AC952" s="58"/>
      <c r="AD952" s="7"/>
      <c r="AE952" s="7"/>
      <c r="AF952" s="7"/>
      <c r="AG952" s="7"/>
      <c r="AH952" s="7"/>
      <c r="AI952" s="7"/>
      <c r="AJ952" s="7"/>
      <c r="AK952" s="7"/>
      <c r="AL952" s="7"/>
      <c r="AM952" s="7"/>
      <c r="AN952" s="7"/>
      <c r="AO952" s="1"/>
      <c r="AP952" s="58" t="s">
        <v>84</v>
      </c>
      <c r="AQ952" s="1"/>
      <c r="AR952" s="58" t="s">
        <v>80</v>
      </c>
      <c r="AS952" s="58" t="s">
        <v>31</v>
      </c>
      <c r="AT952" s="1"/>
      <c r="AU952" s="1"/>
      <c r="AV952" s="473"/>
      <c r="AW952" s="1"/>
      <c r="AX952" s="1"/>
      <c r="AY952" s="1"/>
      <c r="AZ952" s="1"/>
      <c r="BA952" s="1"/>
      <c r="BB952" s="59">
        <f>IF(L1018="základní",I271,0)</f>
        <v>33720.46</v>
      </c>
      <c r="BC952" s="59">
        <f>IF(L1018="snížená",I271,0)</f>
        <v>0</v>
      </c>
      <c r="BD952" s="59">
        <f>IF(L1018="zákl. přenesená",I271,0)</f>
        <v>0</v>
      </c>
      <c r="BE952" s="59">
        <f>IF(L1018="sníž. přenesená",I271,0)</f>
        <v>0</v>
      </c>
      <c r="BF952" s="59">
        <f>IF(L1018="nulová",I271,0)</f>
        <v>0</v>
      </c>
      <c r="BG952" s="12" t="s">
        <v>30</v>
      </c>
      <c r="BH952" s="59">
        <f>ROUND(H271*G271,2)</f>
        <v>33720.46</v>
      </c>
      <c r="BI952" s="12" t="s">
        <v>84</v>
      </c>
      <c r="BJ952" s="58" t="s">
        <v>477</v>
      </c>
      <c r="BK952" s="1"/>
      <c r="BL952" s="1"/>
      <c r="BM952" s="1"/>
      <c r="BN952" s="1"/>
      <c r="BO952" s="1"/>
      <c r="BP952" s="1"/>
      <c r="BQ952" s="1"/>
      <c r="BR952" s="1"/>
      <c r="BS952" s="7"/>
      <c r="BT952" s="7"/>
      <c r="BU952" s="7"/>
      <c r="BV952" s="7"/>
      <c r="BW952" s="7"/>
      <c r="BX952" s="7"/>
      <c r="BY952" s="7"/>
      <c r="BZ952" s="7"/>
      <c r="CA952" s="7"/>
      <c r="CB952" s="7"/>
    </row>
    <row r="953" spans="11:80" ht="52.2" customHeight="1" x14ac:dyDescent="0.2">
      <c r="K953" s="66"/>
      <c r="L953" s="67"/>
      <c r="M953" s="67"/>
      <c r="N953" s="67"/>
      <c r="O953" s="67"/>
      <c r="P953" s="67"/>
      <c r="Q953" s="67"/>
      <c r="R953" s="68"/>
      <c r="S953" s="8"/>
      <c r="T953" s="10"/>
      <c r="U953" s="10"/>
      <c r="V953" s="589"/>
      <c r="W953" s="589"/>
      <c r="X953" s="589"/>
      <c r="Y953" s="589"/>
      <c r="Z953" s="589"/>
      <c r="AA953" s="589"/>
      <c r="AB953" s="12"/>
      <c r="AC953" s="12"/>
      <c r="AD953" s="10"/>
      <c r="AE953" s="10"/>
      <c r="AF953" s="10"/>
      <c r="AG953" s="10"/>
      <c r="AH953" s="10"/>
      <c r="AI953" s="10"/>
      <c r="AJ953" s="10"/>
      <c r="AK953" s="10"/>
      <c r="AL953" s="10"/>
      <c r="AM953" s="10"/>
      <c r="AN953" s="10"/>
      <c r="AO953" s="8"/>
      <c r="AP953" s="1"/>
      <c r="AQ953" s="1"/>
      <c r="AR953" s="12" t="s">
        <v>86</v>
      </c>
      <c r="AS953" s="12" t="s">
        <v>31</v>
      </c>
      <c r="AT953" s="1"/>
      <c r="AU953" s="1"/>
      <c r="AV953" s="473"/>
      <c r="AW953" s="1"/>
      <c r="AX953" s="1"/>
      <c r="AY953" s="1"/>
      <c r="AZ953" s="1"/>
      <c r="BA953" s="1"/>
      <c r="BB953" s="1"/>
      <c r="BC953" s="1"/>
      <c r="BD953" s="1"/>
      <c r="BE953" s="1"/>
      <c r="BF953" s="1"/>
      <c r="BG953" s="1"/>
      <c r="BH953" s="1"/>
      <c r="BI953" s="1"/>
      <c r="BJ953" s="1"/>
      <c r="BK953" s="1"/>
      <c r="BL953" s="1"/>
      <c r="BM953" s="1"/>
      <c r="BN953" s="1"/>
      <c r="BO953" s="1"/>
      <c r="BP953" s="1"/>
      <c r="BQ953" s="8"/>
      <c r="BR953" s="8"/>
      <c r="BS953" s="10"/>
      <c r="BT953" s="10"/>
      <c r="BU953" s="10"/>
      <c r="BV953" s="10"/>
      <c r="BW953" s="10"/>
      <c r="BX953" s="10"/>
      <c r="BY953" s="10"/>
      <c r="BZ953" s="10"/>
      <c r="CA953" s="10"/>
      <c r="CB953" s="10"/>
    </row>
    <row r="954" spans="11:80" ht="52.2" customHeight="1" x14ac:dyDescent="0.2">
      <c r="K954" s="62"/>
      <c r="L954" s="63"/>
      <c r="M954" s="63"/>
      <c r="N954" s="63"/>
      <c r="O954" s="63"/>
      <c r="P954" s="63"/>
      <c r="Q954" s="63"/>
      <c r="R954" s="64"/>
      <c r="S954" s="7"/>
      <c r="T954" s="14"/>
      <c r="U954" s="14"/>
      <c r="V954" s="558"/>
      <c r="W954" s="558"/>
      <c r="X954" s="558"/>
      <c r="Y954" s="558"/>
      <c r="Z954" s="558"/>
      <c r="AA954" s="558"/>
      <c r="AB954" s="69"/>
      <c r="AC954" s="69"/>
      <c r="AD954" s="1"/>
      <c r="AE954" s="1"/>
      <c r="AF954" s="1"/>
      <c r="AG954" s="1"/>
      <c r="AH954" s="1"/>
      <c r="AI954" s="1"/>
      <c r="AJ954" s="1"/>
      <c r="AK954" s="1"/>
      <c r="AL954" s="1"/>
      <c r="AM954" s="1"/>
      <c r="AN954" s="1"/>
      <c r="AO954" s="7"/>
      <c r="AP954" s="8"/>
      <c r="AQ954" s="8"/>
      <c r="AR954" s="69" t="s">
        <v>88</v>
      </c>
      <c r="AS954" s="69" t="s">
        <v>31</v>
      </c>
      <c r="AT954" s="8" t="s">
        <v>30</v>
      </c>
      <c r="AU954" s="8" t="s">
        <v>11</v>
      </c>
      <c r="AV954" s="486" t="s">
        <v>27</v>
      </c>
      <c r="AW954" s="8"/>
      <c r="AX954" s="8"/>
      <c r="AY954" s="8"/>
      <c r="AZ954" s="8"/>
      <c r="BA954" s="8"/>
      <c r="BB954" s="8"/>
      <c r="BC954" s="8"/>
      <c r="BD954" s="8"/>
      <c r="BE954" s="8"/>
      <c r="BF954" s="8"/>
      <c r="BG954" s="8"/>
      <c r="BH954" s="8"/>
      <c r="BI954" s="8"/>
      <c r="BJ954" s="8"/>
      <c r="BK954" s="8"/>
      <c r="BL954" s="8"/>
      <c r="BM954" s="8"/>
      <c r="BN954" s="8"/>
      <c r="BO954" s="8"/>
      <c r="BP954" s="8"/>
      <c r="BQ954" s="7"/>
      <c r="BR954" s="7"/>
      <c r="BS954" s="1"/>
      <c r="BT954" s="1"/>
      <c r="BU954" s="1"/>
      <c r="BV954" s="1"/>
      <c r="BW954" s="1"/>
      <c r="BX954" s="1"/>
      <c r="BY954" s="1"/>
      <c r="BZ954" s="1"/>
      <c r="CA954" s="1"/>
      <c r="CB954" s="1"/>
    </row>
    <row r="955" spans="11:80" ht="52.2" customHeight="1" x14ac:dyDescent="0.2">
      <c r="K955" s="62"/>
      <c r="L955" s="63"/>
      <c r="M955" s="63"/>
      <c r="N955" s="63"/>
      <c r="O955" s="63"/>
      <c r="P955" s="63"/>
      <c r="Q955" s="63"/>
      <c r="R955" s="64"/>
      <c r="S955" s="7"/>
      <c r="T955" s="7"/>
      <c r="U955" s="7"/>
      <c r="V955" s="586"/>
      <c r="W955" s="586"/>
      <c r="X955" s="586"/>
      <c r="Y955" s="586"/>
      <c r="Z955" s="586"/>
      <c r="AA955" s="586"/>
      <c r="AB955" s="65"/>
      <c r="AC955" s="65"/>
      <c r="AD955" s="7"/>
      <c r="AE955" s="7"/>
      <c r="AF955" s="7"/>
      <c r="AG955" s="7"/>
      <c r="AH955" s="7"/>
      <c r="AI955" s="7"/>
      <c r="AJ955" s="7"/>
      <c r="AK955" s="7"/>
      <c r="AL955" s="7"/>
      <c r="AM955" s="7"/>
      <c r="AN955" s="7"/>
      <c r="AO955" s="7"/>
      <c r="AP955" s="7"/>
      <c r="AQ955" s="7"/>
      <c r="AR955" s="65" t="s">
        <v>88</v>
      </c>
      <c r="AS955" s="65" t="s">
        <v>31</v>
      </c>
      <c r="AT955" s="7" t="s">
        <v>31</v>
      </c>
      <c r="AU955" s="7" t="s">
        <v>11</v>
      </c>
      <c r="AV955" s="485" t="s">
        <v>27</v>
      </c>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row>
    <row r="956" spans="11:80" ht="52.2" customHeight="1" x14ac:dyDescent="0.2">
      <c r="K956" s="74"/>
      <c r="L956" s="75"/>
      <c r="M956" s="75"/>
      <c r="N956" s="75"/>
      <c r="O956" s="75"/>
      <c r="P956" s="75"/>
      <c r="Q956" s="75"/>
      <c r="R956" s="76"/>
      <c r="S956" s="10"/>
      <c r="T956" s="14"/>
      <c r="U956" s="14"/>
      <c r="V956" s="558"/>
      <c r="W956" s="558"/>
      <c r="X956" s="558"/>
      <c r="Y956" s="558"/>
      <c r="Z956" s="558"/>
      <c r="AA956" s="558"/>
      <c r="AB956" s="65"/>
      <c r="AC956" s="65"/>
      <c r="AD956" s="1"/>
      <c r="AE956" s="1"/>
      <c r="AF956" s="1"/>
      <c r="AG956" s="1"/>
      <c r="AH956" s="1"/>
      <c r="AI956" s="1"/>
      <c r="AJ956" s="1"/>
      <c r="AK956" s="1"/>
      <c r="AL956" s="1"/>
      <c r="AM956" s="1"/>
      <c r="AN956" s="1"/>
      <c r="AO956" s="7"/>
      <c r="AP956" s="7"/>
      <c r="AQ956" s="7"/>
      <c r="AR956" s="65" t="s">
        <v>88</v>
      </c>
      <c r="AS956" s="65" t="s">
        <v>31</v>
      </c>
      <c r="AT956" s="7" t="s">
        <v>31</v>
      </c>
      <c r="AU956" s="7" t="s">
        <v>11</v>
      </c>
      <c r="AV956" s="485" t="s">
        <v>27</v>
      </c>
      <c r="AW956" s="7"/>
      <c r="AX956" s="7"/>
      <c r="AY956" s="7"/>
      <c r="AZ956" s="7"/>
      <c r="BA956" s="7"/>
      <c r="BB956" s="7"/>
      <c r="BC956" s="7"/>
      <c r="BD956" s="7"/>
      <c r="BE956" s="7"/>
      <c r="BF956" s="7"/>
      <c r="BG956" s="7"/>
      <c r="BH956" s="7"/>
      <c r="BI956" s="7"/>
      <c r="BJ956" s="7"/>
      <c r="BK956" s="7"/>
      <c r="BL956" s="7"/>
      <c r="BM956" s="7"/>
      <c r="BN956" s="7"/>
      <c r="BO956" s="7"/>
      <c r="BP956" s="7"/>
      <c r="BQ956" s="7"/>
      <c r="BR956" s="7"/>
      <c r="BS956" s="1"/>
      <c r="BT956" s="1"/>
      <c r="BU956" s="1"/>
      <c r="BV956" s="1"/>
      <c r="BW956" s="1"/>
      <c r="BX956" s="1"/>
      <c r="BY956" s="1"/>
      <c r="BZ956" s="1"/>
      <c r="CA956" s="1"/>
      <c r="CB956" s="1"/>
    </row>
    <row r="957" spans="11:80" ht="52.2" customHeight="1" x14ac:dyDescent="0.2">
      <c r="K957" s="54" t="s">
        <v>5</v>
      </c>
      <c r="L957" s="55" t="s">
        <v>15</v>
      </c>
      <c r="M957" s="23"/>
      <c r="N957" s="56">
        <f>M957*G208</f>
        <v>0</v>
      </c>
      <c r="O957" s="56">
        <v>0</v>
      </c>
      <c r="P957" s="56">
        <f>O957*G208</f>
        <v>0</v>
      </c>
      <c r="Q957" s="56">
        <v>0</v>
      </c>
      <c r="R957" s="57">
        <f>Q957*G208</f>
        <v>0</v>
      </c>
      <c r="S957" s="14"/>
      <c r="T957" s="8"/>
      <c r="U957" s="8"/>
      <c r="V957" s="587"/>
      <c r="W957" s="587"/>
      <c r="X957" s="587"/>
      <c r="Y957" s="587"/>
      <c r="Z957" s="587"/>
      <c r="AA957" s="587"/>
      <c r="AB957" s="65"/>
      <c r="AC957" s="65"/>
      <c r="AD957" s="8"/>
      <c r="AE957" s="8"/>
      <c r="AF957" s="8"/>
      <c r="AG957" s="8"/>
      <c r="AH957" s="8"/>
      <c r="AI957" s="8"/>
      <c r="AJ957" s="8"/>
      <c r="AK957" s="8"/>
      <c r="AL957" s="8"/>
      <c r="AM957" s="8"/>
      <c r="AN957" s="8"/>
      <c r="AO957" s="7"/>
      <c r="AP957" s="7"/>
      <c r="AQ957" s="7"/>
      <c r="AR957" s="65" t="s">
        <v>88</v>
      </c>
      <c r="AS957" s="65" t="s">
        <v>31</v>
      </c>
      <c r="AT957" s="7" t="s">
        <v>31</v>
      </c>
      <c r="AU957" s="7" t="s">
        <v>11</v>
      </c>
      <c r="AV957" s="485" t="s">
        <v>27</v>
      </c>
      <c r="AW957" s="7"/>
      <c r="AX957" s="7"/>
      <c r="AY957" s="7"/>
      <c r="AZ957" s="7"/>
      <c r="BA957" s="7"/>
      <c r="BB957" s="7"/>
      <c r="BC957" s="7"/>
      <c r="BD957" s="7"/>
      <c r="BE957" s="7"/>
      <c r="BF957" s="7"/>
      <c r="BG957" s="7"/>
      <c r="BH957" s="7"/>
      <c r="BI957" s="7"/>
      <c r="BJ957" s="7"/>
      <c r="BK957" s="7"/>
      <c r="BL957" s="7"/>
      <c r="BM957" s="7"/>
      <c r="BN957" s="7"/>
      <c r="BO957" s="7"/>
      <c r="BP957" s="7"/>
      <c r="BQ957" s="7"/>
      <c r="BR957" s="7"/>
      <c r="BS957" s="8"/>
      <c r="BT957" s="8"/>
      <c r="BU957" s="8"/>
      <c r="BV957" s="8"/>
      <c r="BW957" s="8"/>
      <c r="BX957" s="8"/>
      <c r="BY957" s="8"/>
      <c r="BZ957" s="8"/>
      <c r="CA957" s="8"/>
      <c r="CB957" s="8"/>
    </row>
    <row r="958" spans="11:80" ht="52.2" customHeight="1" x14ac:dyDescent="0.2">
      <c r="K958" s="62"/>
      <c r="L958" s="63"/>
      <c r="M958" s="63"/>
      <c r="N958" s="63"/>
      <c r="O958" s="63"/>
      <c r="P958" s="63"/>
      <c r="Q958" s="63"/>
      <c r="R958" s="64"/>
      <c r="S958" s="7"/>
      <c r="T958" s="7"/>
      <c r="U958" s="7"/>
      <c r="V958" s="586"/>
      <c r="W958" s="586"/>
      <c r="X958" s="586"/>
      <c r="Y958" s="586"/>
      <c r="Z958" s="586"/>
      <c r="AA958" s="586"/>
      <c r="AB958" s="65"/>
      <c r="AC958" s="65"/>
      <c r="AD958" s="7"/>
      <c r="AE958" s="7"/>
      <c r="AF958" s="7"/>
      <c r="AG958" s="7"/>
      <c r="AH958" s="7"/>
      <c r="AI958" s="7"/>
      <c r="AJ958" s="7"/>
      <c r="AK958" s="7"/>
      <c r="AL958" s="7"/>
      <c r="AM958" s="7"/>
      <c r="AN958" s="7"/>
      <c r="AO958" s="7"/>
      <c r="AP958" s="7"/>
      <c r="AQ958" s="7"/>
      <c r="AR958" s="65" t="s">
        <v>88</v>
      </c>
      <c r="AS958" s="65" t="s">
        <v>31</v>
      </c>
      <c r="AT958" s="7" t="s">
        <v>31</v>
      </c>
      <c r="AU958" s="7" t="s">
        <v>11</v>
      </c>
      <c r="AV958" s="485" t="s">
        <v>27</v>
      </c>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row>
    <row r="959" spans="11:80" ht="52.2" customHeight="1" x14ac:dyDescent="0.2">
      <c r="K959" s="54" t="s">
        <v>5</v>
      </c>
      <c r="L959" s="55" t="s">
        <v>15</v>
      </c>
      <c r="M959" s="23"/>
      <c r="N959" s="56">
        <f>M959*G210</f>
        <v>0</v>
      </c>
      <c r="O959" s="56">
        <v>1.0525599999999999</v>
      </c>
      <c r="P959" s="56">
        <f>O959*G210</f>
        <v>0.1473584</v>
      </c>
      <c r="Q959" s="56">
        <v>0</v>
      </c>
      <c r="R959" s="57">
        <f>Q959*G210</f>
        <v>0</v>
      </c>
      <c r="S959" s="14"/>
      <c r="T959" s="14"/>
      <c r="U959" s="14"/>
      <c r="V959" s="558"/>
      <c r="W959" s="558"/>
      <c r="X959" s="558"/>
      <c r="Y959" s="558"/>
      <c r="Z959" s="558"/>
      <c r="AA959" s="558"/>
      <c r="AB959" s="65"/>
      <c r="AC959" s="65"/>
      <c r="AD959" s="1"/>
      <c r="AE959" s="1"/>
      <c r="AF959" s="1"/>
      <c r="AG959" s="1"/>
      <c r="AH959" s="1"/>
      <c r="AI959" s="1"/>
      <c r="AJ959" s="1"/>
      <c r="AK959" s="1"/>
      <c r="AL959" s="1"/>
      <c r="AM959" s="1"/>
      <c r="AN959" s="1"/>
      <c r="AO959" s="7"/>
      <c r="AP959" s="7"/>
      <c r="AQ959" s="7"/>
      <c r="AR959" s="65" t="s">
        <v>88</v>
      </c>
      <c r="AS959" s="65" t="s">
        <v>31</v>
      </c>
      <c r="AT959" s="7" t="s">
        <v>31</v>
      </c>
      <c r="AU959" s="7" t="s">
        <v>11</v>
      </c>
      <c r="AV959" s="485" t="s">
        <v>27</v>
      </c>
      <c r="AW959" s="7"/>
      <c r="AX959" s="7"/>
      <c r="AY959" s="7"/>
      <c r="AZ959" s="7"/>
      <c r="BA959" s="7"/>
      <c r="BB959" s="7"/>
      <c r="BC959" s="7"/>
      <c r="BD959" s="7"/>
      <c r="BE959" s="7"/>
      <c r="BF959" s="7"/>
      <c r="BG959" s="7"/>
      <c r="BH959" s="7"/>
      <c r="BI959" s="7"/>
      <c r="BJ959" s="7"/>
      <c r="BK959" s="7"/>
      <c r="BL959" s="7"/>
      <c r="BM959" s="7"/>
      <c r="BN959" s="7"/>
      <c r="BO959" s="7"/>
      <c r="BP959" s="7"/>
      <c r="BQ959" s="7"/>
      <c r="BR959" s="7"/>
      <c r="BS959" s="1"/>
      <c r="BT959" s="1"/>
      <c r="BU959" s="1"/>
      <c r="BV959" s="1"/>
      <c r="BW959" s="1"/>
      <c r="BX959" s="1"/>
      <c r="BY959" s="1"/>
      <c r="BZ959" s="1"/>
      <c r="CA959" s="1"/>
      <c r="CB959" s="1"/>
    </row>
    <row r="960" spans="11:80" ht="52.2" customHeight="1" x14ac:dyDescent="0.2">
      <c r="K960" s="66"/>
      <c r="L960" s="67"/>
      <c r="M960" s="67"/>
      <c r="N960" s="67"/>
      <c r="O960" s="67"/>
      <c r="P960" s="67"/>
      <c r="Q960" s="67"/>
      <c r="R960" s="68"/>
      <c r="S960" s="8"/>
      <c r="T960" s="14"/>
      <c r="U960" s="14"/>
      <c r="V960" s="558"/>
      <c r="W960" s="558"/>
      <c r="X960" s="558"/>
      <c r="Y960" s="558"/>
      <c r="Z960" s="558"/>
      <c r="AA960" s="558"/>
      <c r="AB960" s="65"/>
      <c r="AC960" s="65"/>
      <c r="AD960" s="1"/>
      <c r="AE960" s="1"/>
      <c r="AF960" s="1"/>
      <c r="AG960" s="1"/>
      <c r="AH960" s="1"/>
      <c r="AI960" s="1"/>
      <c r="AJ960" s="1"/>
      <c r="AK960" s="1"/>
      <c r="AL960" s="1"/>
      <c r="AM960" s="1"/>
      <c r="AN960" s="1"/>
      <c r="AO960" s="10"/>
      <c r="AP960" s="7"/>
      <c r="AQ960" s="7"/>
      <c r="AR960" s="65" t="s">
        <v>88</v>
      </c>
      <c r="AS960" s="65" t="s">
        <v>31</v>
      </c>
      <c r="AT960" s="7" t="s">
        <v>31</v>
      </c>
      <c r="AU960" s="7" t="s">
        <v>11</v>
      </c>
      <c r="AV960" s="485" t="s">
        <v>27</v>
      </c>
      <c r="AW960" s="7"/>
      <c r="AX960" s="7"/>
      <c r="AY960" s="7"/>
      <c r="AZ960" s="7"/>
      <c r="BA960" s="7"/>
      <c r="BB960" s="7"/>
      <c r="BC960" s="7"/>
      <c r="BD960" s="7"/>
      <c r="BE960" s="7"/>
      <c r="BF960" s="7"/>
      <c r="BG960" s="7"/>
      <c r="BH960" s="7"/>
      <c r="BI960" s="7"/>
      <c r="BJ960" s="7"/>
      <c r="BK960" s="7"/>
      <c r="BL960" s="7"/>
      <c r="BM960" s="7"/>
      <c r="BN960" s="7"/>
      <c r="BO960" s="7"/>
      <c r="BP960" s="7"/>
      <c r="BQ960" s="10"/>
      <c r="BR960" s="10"/>
      <c r="BS960" s="1"/>
      <c r="BT960" s="1"/>
      <c r="BU960" s="1"/>
      <c r="BV960" s="1"/>
      <c r="BW960" s="1"/>
      <c r="BX960" s="1"/>
      <c r="BY960" s="1"/>
      <c r="BZ960" s="1"/>
      <c r="CA960" s="1"/>
      <c r="CB960" s="1"/>
    </row>
    <row r="961" spans="11:80" ht="52.2" customHeight="1" x14ac:dyDescent="0.2">
      <c r="K961" s="66"/>
      <c r="L961" s="67"/>
      <c r="M961" s="67"/>
      <c r="N961" s="67"/>
      <c r="O961" s="67"/>
      <c r="P961" s="67"/>
      <c r="Q961" s="67"/>
      <c r="R961" s="68"/>
      <c r="S961" s="8"/>
      <c r="T961" s="8"/>
      <c r="U961" s="8"/>
      <c r="V961" s="587"/>
      <c r="W961" s="587"/>
      <c r="X961" s="587"/>
      <c r="Y961" s="587"/>
      <c r="Z961" s="587"/>
      <c r="AA961" s="587"/>
      <c r="AB961" s="77"/>
      <c r="AC961" s="77"/>
      <c r="AD961" s="8"/>
      <c r="AE961" s="8"/>
      <c r="AF961" s="8"/>
      <c r="AG961" s="8"/>
      <c r="AH961" s="8"/>
      <c r="AI961" s="8"/>
      <c r="AJ961" s="8"/>
      <c r="AK961" s="8"/>
      <c r="AL961" s="8"/>
      <c r="AM961" s="8"/>
      <c r="AN961" s="8"/>
      <c r="AO961" s="1"/>
      <c r="AP961" s="10"/>
      <c r="AQ961" s="10"/>
      <c r="AR961" s="77" t="s">
        <v>88</v>
      </c>
      <c r="AS961" s="77" t="s">
        <v>31</v>
      </c>
      <c r="AT961" s="10" t="s">
        <v>84</v>
      </c>
      <c r="AU961" s="10" t="s">
        <v>11</v>
      </c>
      <c r="AV961" s="488" t="s">
        <v>30</v>
      </c>
      <c r="AW961" s="10"/>
      <c r="AX961" s="10"/>
      <c r="AY961" s="10"/>
      <c r="AZ961" s="10"/>
      <c r="BA961" s="10"/>
      <c r="BB961" s="10"/>
      <c r="BC961" s="10"/>
      <c r="BD961" s="10"/>
      <c r="BE961" s="10"/>
      <c r="BF961" s="10"/>
      <c r="BG961" s="10"/>
      <c r="BH961" s="10"/>
      <c r="BI961" s="10"/>
      <c r="BJ961" s="10"/>
      <c r="BK961" s="10"/>
      <c r="BL961" s="10"/>
      <c r="BM961" s="10"/>
      <c r="BN961" s="10"/>
      <c r="BO961" s="10"/>
      <c r="BP961" s="10"/>
      <c r="BQ961" s="1"/>
      <c r="BR961" s="1"/>
      <c r="BS961" s="8"/>
      <c r="BT961" s="8"/>
      <c r="BU961" s="8"/>
      <c r="BV961" s="8"/>
      <c r="BW961" s="8"/>
      <c r="BX961" s="8"/>
      <c r="BY961" s="8"/>
      <c r="BZ961" s="8"/>
      <c r="CA961" s="8"/>
      <c r="CB961" s="8"/>
    </row>
    <row r="962" spans="11:80" ht="52.2" customHeight="1" x14ac:dyDescent="0.2">
      <c r="K962" s="66"/>
      <c r="L962" s="67"/>
      <c r="M962" s="67"/>
      <c r="N962" s="67"/>
      <c r="O962" s="67"/>
      <c r="P962" s="67"/>
      <c r="Q962" s="67"/>
      <c r="R962" s="68"/>
      <c r="S962" s="8"/>
      <c r="T962" s="7"/>
      <c r="U962" s="7"/>
      <c r="V962" s="586"/>
      <c r="W962" s="586"/>
      <c r="X962" s="586"/>
      <c r="Y962" s="586"/>
      <c r="Z962" s="586"/>
      <c r="AA962" s="586"/>
      <c r="AB962" s="58"/>
      <c r="AC962" s="58"/>
      <c r="AD962" s="7"/>
      <c r="AE962" s="7"/>
      <c r="AF962" s="7"/>
      <c r="AG962" s="7"/>
      <c r="AH962" s="7"/>
      <c r="AI962" s="7"/>
      <c r="AJ962" s="7"/>
      <c r="AK962" s="7"/>
      <c r="AL962" s="7"/>
      <c r="AM962" s="7"/>
      <c r="AN962" s="7"/>
      <c r="AO962" s="1"/>
      <c r="AP962" s="58" t="s">
        <v>84</v>
      </c>
      <c r="AQ962" s="1"/>
      <c r="AR962" s="58" t="s">
        <v>80</v>
      </c>
      <c r="AS962" s="58" t="s">
        <v>31</v>
      </c>
      <c r="AT962" s="1"/>
      <c r="AU962" s="1"/>
      <c r="AV962" s="473"/>
      <c r="AW962" s="1"/>
      <c r="AX962" s="1"/>
      <c r="AY962" s="1"/>
      <c r="AZ962" s="1"/>
      <c r="BA962" s="1"/>
      <c r="BB962" s="59">
        <f>IF(L1028="základní",I281,0)</f>
        <v>26626.05</v>
      </c>
      <c r="BC962" s="59">
        <f>IF(L1028="snížená",I281,0)</f>
        <v>0</v>
      </c>
      <c r="BD962" s="59">
        <f>IF(L1028="zákl. přenesená",I281,0)</f>
        <v>0</v>
      </c>
      <c r="BE962" s="59">
        <f>IF(L1028="sníž. přenesená",I281,0)</f>
        <v>0</v>
      </c>
      <c r="BF962" s="59">
        <f>IF(L1028="nulová",I281,0)</f>
        <v>0</v>
      </c>
      <c r="BG962" s="12" t="s">
        <v>30</v>
      </c>
      <c r="BH962" s="59">
        <f>ROUND(H281*G281,2)</f>
        <v>26626.05</v>
      </c>
      <c r="BI962" s="12" t="s">
        <v>84</v>
      </c>
      <c r="BJ962" s="58" t="s">
        <v>488</v>
      </c>
      <c r="BK962" s="1"/>
      <c r="BL962" s="1"/>
      <c r="BM962" s="1"/>
      <c r="BN962" s="1"/>
      <c r="BO962" s="1"/>
      <c r="BP962" s="1"/>
      <c r="BQ962" s="1"/>
      <c r="BR962" s="1"/>
      <c r="BS962" s="7"/>
      <c r="BT962" s="7"/>
      <c r="BU962" s="7"/>
      <c r="BV962" s="7"/>
      <c r="BW962" s="7"/>
      <c r="BX962" s="7"/>
      <c r="BY962" s="7"/>
      <c r="BZ962" s="7"/>
      <c r="CA962" s="7"/>
      <c r="CB962" s="7"/>
    </row>
    <row r="963" spans="11:80" ht="52.2" customHeight="1" x14ac:dyDescent="0.2">
      <c r="K963" s="66"/>
      <c r="L963" s="67"/>
      <c r="M963" s="67"/>
      <c r="N963" s="67"/>
      <c r="O963" s="67"/>
      <c r="P963" s="67"/>
      <c r="Q963" s="67"/>
      <c r="R963" s="68"/>
      <c r="S963" s="8"/>
      <c r="T963" s="14"/>
      <c r="U963" s="14"/>
      <c r="V963" s="558"/>
      <c r="W963" s="558"/>
      <c r="X963" s="558"/>
      <c r="Y963" s="558"/>
      <c r="Z963" s="558"/>
      <c r="AA963" s="558"/>
      <c r="AB963" s="12"/>
      <c r="AC963" s="12"/>
      <c r="AD963" s="1"/>
      <c r="AE963" s="1"/>
      <c r="AF963" s="1"/>
      <c r="AG963" s="1"/>
      <c r="AH963" s="1"/>
      <c r="AI963" s="1"/>
      <c r="AJ963" s="1"/>
      <c r="AK963" s="1"/>
      <c r="AL963" s="1"/>
      <c r="AM963" s="1"/>
      <c r="AN963" s="1"/>
      <c r="AO963" s="8"/>
      <c r="AP963" s="1"/>
      <c r="AQ963" s="1"/>
      <c r="AR963" s="12" t="s">
        <v>86</v>
      </c>
      <c r="AS963" s="12" t="s">
        <v>31</v>
      </c>
      <c r="AT963" s="1"/>
      <c r="AU963" s="1"/>
      <c r="AV963" s="473"/>
      <c r="AW963" s="1"/>
      <c r="AX963" s="1"/>
      <c r="AY963" s="1"/>
      <c r="AZ963" s="1"/>
      <c r="BA963" s="1"/>
      <c r="BB963" s="1"/>
      <c r="BC963" s="1"/>
      <c r="BD963" s="1"/>
      <c r="BE963" s="1"/>
      <c r="BF963" s="1"/>
      <c r="BG963" s="1"/>
      <c r="BH963" s="1"/>
      <c r="BI963" s="1"/>
      <c r="BJ963" s="1"/>
      <c r="BK963" s="1"/>
      <c r="BL963" s="1"/>
      <c r="BM963" s="1"/>
      <c r="BN963" s="1"/>
      <c r="BO963" s="1"/>
      <c r="BP963" s="1"/>
      <c r="BQ963" s="8"/>
      <c r="BR963" s="8"/>
      <c r="BS963" s="1"/>
      <c r="BT963" s="1"/>
      <c r="BU963" s="1"/>
      <c r="BV963" s="1"/>
      <c r="BW963" s="1"/>
      <c r="BX963" s="1"/>
      <c r="BY963" s="1"/>
      <c r="BZ963" s="1"/>
      <c r="CA963" s="1"/>
      <c r="CB963" s="1"/>
    </row>
    <row r="964" spans="11:80" ht="52.2" customHeight="1" x14ac:dyDescent="0.2">
      <c r="K964" s="66"/>
      <c r="L964" s="67"/>
      <c r="M964" s="67"/>
      <c r="N964" s="67"/>
      <c r="O964" s="67"/>
      <c r="P964" s="67"/>
      <c r="Q964" s="67"/>
      <c r="R964" s="68"/>
      <c r="S964" s="8"/>
      <c r="T964" s="7"/>
      <c r="U964" s="7"/>
      <c r="V964" s="586"/>
      <c r="W964" s="586"/>
      <c r="X964" s="586"/>
      <c r="Y964" s="586"/>
      <c r="Z964" s="586"/>
      <c r="AA964" s="586"/>
      <c r="AB964" s="69"/>
      <c r="AC964" s="69"/>
      <c r="AD964" s="7"/>
      <c r="AE964" s="7"/>
      <c r="AF964" s="7"/>
      <c r="AG964" s="7"/>
      <c r="AH964" s="7"/>
      <c r="AI964" s="7"/>
      <c r="AJ964" s="7"/>
      <c r="AK964" s="7"/>
      <c r="AL964" s="7"/>
      <c r="AM964" s="7"/>
      <c r="AN964" s="7"/>
      <c r="AO964" s="7"/>
      <c r="AP964" s="8"/>
      <c r="AQ964" s="8"/>
      <c r="AR964" s="69" t="s">
        <v>88</v>
      </c>
      <c r="AS964" s="69" t="s">
        <v>31</v>
      </c>
      <c r="AT964" s="8" t="s">
        <v>30</v>
      </c>
      <c r="AU964" s="8" t="s">
        <v>11</v>
      </c>
      <c r="AV964" s="486" t="s">
        <v>27</v>
      </c>
      <c r="AW964" s="8"/>
      <c r="AX964" s="8"/>
      <c r="AY964" s="8"/>
      <c r="AZ964" s="8"/>
      <c r="BA964" s="8"/>
      <c r="BB964" s="8"/>
      <c r="BC964" s="8"/>
      <c r="BD964" s="8"/>
      <c r="BE964" s="8"/>
      <c r="BF964" s="8"/>
      <c r="BG964" s="8"/>
      <c r="BH964" s="8"/>
      <c r="BI964" s="8"/>
      <c r="BJ964" s="8"/>
      <c r="BK964" s="8"/>
      <c r="BL964" s="8"/>
      <c r="BM964" s="8"/>
      <c r="BN964" s="8"/>
      <c r="BO964" s="8"/>
      <c r="BP964" s="8"/>
      <c r="BQ964" s="7"/>
      <c r="BR964" s="7"/>
      <c r="BS964" s="7"/>
      <c r="BT964" s="7"/>
      <c r="BU964" s="7"/>
      <c r="BV964" s="7"/>
      <c r="BW964" s="7"/>
      <c r="BX964" s="7"/>
      <c r="BY964" s="7"/>
      <c r="BZ964" s="7"/>
      <c r="CA964" s="7"/>
      <c r="CB964" s="7"/>
    </row>
    <row r="965" spans="11:80" ht="52.2" customHeight="1" x14ac:dyDescent="0.2">
      <c r="K965" s="66"/>
      <c r="L965" s="67"/>
      <c r="M965" s="67"/>
      <c r="N965" s="67"/>
      <c r="O965" s="67"/>
      <c r="P965" s="67"/>
      <c r="Q965" s="67"/>
      <c r="R965" s="68"/>
      <c r="S965" s="8"/>
      <c r="T965" s="14"/>
      <c r="U965" s="14"/>
      <c r="V965" s="558"/>
      <c r="W965" s="558"/>
      <c r="X965" s="558"/>
      <c r="Y965" s="558"/>
      <c r="Z965" s="558"/>
      <c r="AA965" s="558"/>
      <c r="AB965" s="65"/>
      <c r="AC965" s="65"/>
      <c r="AD965" s="1"/>
      <c r="AE965" s="1"/>
      <c r="AF965" s="1"/>
      <c r="AG965" s="1"/>
      <c r="AH965" s="1"/>
      <c r="AI965" s="1"/>
      <c r="AJ965" s="1"/>
      <c r="AK965" s="1"/>
      <c r="AL965" s="1"/>
      <c r="AM965" s="1"/>
      <c r="AN965" s="1"/>
      <c r="AO965" s="7"/>
      <c r="AP965" s="7"/>
      <c r="AQ965" s="7"/>
      <c r="AR965" s="65" t="s">
        <v>88</v>
      </c>
      <c r="AS965" s="65" t="s">
        <v>31</v>
      </c>
      <c r="AT965" s="7" t="s">
        <v>31</v>
      </c>
      <c r="AU965" s="7" t="s">
        <v>11</v>
      </c>
      <c r="AV965" s="485" t="s">
        <v>27</v>
      </c>
      <c r="AW965" s="7"/>
      <c r="AX965" s="7"/>
      <c r="AY965" s="7"/>
      <c r="AZ965" s="7"/>
      <c r="BA965" s="7"/>
      <c r="BB965" s="7"/>
      <c r="BC965" s="7"/>
      <c r="BD965" s="7"/>
      <c r="BE965" s="7"/>
      <c r="BF965" s="7"/>
      <c r="BG965" s="7"/>
      <c r="BH965" s="7"/>
      <c r="BI965" s="7"/>
      <c r="BJ965" s="7"/>
      <c r="BK965" s="7"/>
      <c r="BL965" s="7"/>
      <c r="BM965" s="7"/>
      <c r="BN965" s="7"/>
      <c r="BO965" s="7"/>
      <c r="BP965" s="7"/>
      <c r="BQ965" s="7"/>
      <c r="BR965" s="7"/>
      <c r="BS965" s="1"/>
      <c r="BT965" s="1"/>
      <c r="BU965" s="1"/>
      <c r="BV965" s="1"/>
      <c r="BW965" s="1"/>
      <c r="BX965" s="1"/>
      <c r="BY965" s="1"/>
      <c r="BZ965" s="1"/>
      <c r="CA965" s="1"/>
      <c r="CB965" s="1"/>
    </row>
    <row r="966" spans="11:80" ht="52.2" customHeight="1" x14ac:dyDescent="0.2">
      <c r="K966" s="66"/>
      <c r="L966" s="67"/>
      <c r="M966" s="67"/>
      <c r="N966" s="67"/>
      <c r="O966" s="67"/>
      <c r="P966" s="67"/>
      <c r="Q966" s="67"/>
      <c r="R966" s="68"/>
      <c r="S966" s="8"/>
      <c r="T966" s="14"/>
      <c r="U966" s="14"/>
      <c r="V966" s="558"/>
      <c r="W966" s="558"/>
      <c r="X966" s="558"/>
      <c r="Y966" s="558"/>
      <c r="Z966" s="558"/>
      <c r="AA966" s="558"/>
      <c r="AB966" s="65"/>
      <c r="AC966" s="65"/>
      <c r="AD966" s="1"/>
      <c r="AE966" s="1"/>
      <c r="AF966" s="1"/>
      <c r="AG966" s="1"/>
      <c r="AH966" s="1"/>
      <c r="AI966" s="1"/>
      <c r="AJ966" s="1"/>
      <c r="AK966" s="1"/>
      <c r="AL966" s="1"/>
      <c r="AM966" s="1"/>
      <c r="AN966" s="1"/>
      <c r="AO966" s="7"/>
      <c r="AP966" s="7"/>
      <c r="AQ966" s="7"/>
      <c r="AR966" s="65" t="s">
        <v>88</v>
      </c>
      <c r="AS966" s="65" t="s">
        <v>31</v>
      </c>
      <c r="AT966" s="7" t="s">
        <v>31</v>
      </c>
      <c r="AU966" s="7" t="s">
        <v>11</v>
      </c>
      <c r="AV966" s="485" t="s">
        <v>27</v>
      </c>
      <c r="AW966" s="7"/>
      <c r="AX966" s="7"/>
      <c r="AY966" s="7"/>
      <c r="AZ966" s="7"/>
      <c r="BA966" s="7"/>
      <c r="BB966" s="7"/>
      <c r="BC966" s="7"/>
      <c r="BD966" s="7"/>
      <c r="BE966" s="7"/>
      <c r="BF966" s="7"/>
      <c r="BG966" s="7"/>
      <c r="BH966" s="7"/>
      <c r="BI966" s="7"/>
      <c r="BJ966" s="7"/>
      <c r="BK966" s="7"/>
      <c r="BL966" s="7"/>
      <c r="BM966" s="7"/>
      <c r="BN966" s="7"/>
      <c r="BO966" s="7"/>
      <c r="BP966" s="7"/>
      <c r="BQ966" s="7"/>
      <c r="BR966" s="7"/>
      <c r="BS966" s="1"/>
      <c r="BT966" s="1"/>
      <c r="BU966" s="1"/>
      <c r="BV966" s="1"/>
      <c r="BW966" s="1"/>
      <c r="BX966" s="1"/>
      <c r="BY966" s="1"/>
      <c r="BZ966" s="1"/>
      <c r="CA966" s="1"/>
      <c r="CB966" s="1"/>
    </row>
    <row r="967" spans="11:80" ht="52.2" customHeight="1" x14ac:dyDescent="0.2">
      <c r="K967" s="62"/>
      <c r="L967" s="63"/>
      <c r="M967" s="63"/>
      <c r="N967" s="63"/>
      <c r="O967" s="63"/>
      <c r="P967" s="63"/>
      <c r="Q967" s="63"/>
      <c r="R967" s="64"/>
      <c r="S967" s="7"/>
      <c r="T967" s="8"/>
      <c r="U967" s="8"/>
      <c r="V967" s="587"/>
      <c r="W967" s="587"/>
      <c r="X967" s="587"/>
      <c r="Y967" s="587"/>
      <c r="Z967" s="587"/>
      <c r="AA967" s="587"/>
      <c r="AB967" s="65"/>
      <c r="AC967" s="65"/>
      <c r="AD967" s="8"/>
      <c r="AE967" s="8"/>
      <c r="AF967" s="8"/>
      <c r="AG967" s="8"/>
      <c r="AH967" s="8"/>
      <c r="AI967" s="8"/>
      <c r="AJ967" s="8"/>
      <c r="AK967" s="8"/>
      <c r="AL967" s="8"/>
      <c r="AM967" s="8"/>
      <c r="AN967" s="8"/>
      <c r="AO967" s="10"/>
      <c r="AP967" s="7"/>
      <c r="AQ967" s="7"/>
      <c r="AR967" s="65" t="s">
        <v>88</v>
      </c>
      <c r="AS967" s="65" t="s">
        <v>31</v>
      </c>
      <c r="AT967" s="7" t="s">
        <v>31</v>
      </c>
      <c r="AU967" s="7" t="s">
        <v>11</v>
      </c>
      <c r="AV967" s="485" t="s">
        <v>27</v>
      </c>
      <c r="AW967" s="7"/>
      <c r="AX967" s="7"/>
      <c r="AY967" s="7"/>
      <c r="AZ967" s="7"/>
      <c r="BA967" s="7"/>
      <c r="BB967" s="7"/>
      <c r="BC967" s="7"/>
      <c r="BD967" s="7"/>
      <c r="BE967" s="7"/>
      <c r="BF967" s="7"/>
      <c r="BG967" s="7"/>
      <c r="BH967" s="7"/>
      <c r="BI967" s="7"/>
      <c r="BJ967" s="7"/>
      <c r="BK967" s="7"/>
      <c r="BL967" s="7"/>
      <c r="BM967" s="7"/>
      <c r="BN967" s="7"/>
      <c r="BO967" s="7"/>
      <c r="BP967" s="7"/>
      <c r="BQ967" s="10"/>
      <c r="BR967" s="10"/>
      <c r="BS967" s="8"/>
      <c r="BT967" s="8"/>
      <c r="BU967" s="8"/>
      <c r="BV967" s="8"/>
      <c r="BW967" s="8"/>
      <c r="BX967" s="8"/>
      <c r="BY967" s="8"/>
      <c r="BZ967" s="8"/>
      <c r="CA967" s="8"/>
      <c r="CB967" s="8"/>
    </row>
    <row r="968" spans="11:80" ht="52.2" customHeight="1" x14ac:dyDescent="0.2">
      <c r="K968" s="54" t="s">
        <v>5</v>
      </c>
      <c r="L968" s="55" t="s">
        <v>15</v>
      </c>
      <c r="M968" s="23"/>
      <c r="N968" s="56">
        <f>M968*G219</f>
        <v>0</v>
      </c>
      <c r="O968" s="56">
        <v>7.3999999999999999E-4</v>
      </c>
      <c r="P968" s="56">
        <f>O968*G219</f>
        <v>1.4800000000000002E-4</v>
      </c>
      <c r="Q968" s="56">
        <v>8.0000000000000002E-3</v>
      </c>
      <c r="R968" s="57">
        <f>Q968*G219</f>
        <v>1.6000000000000001E-3</v>
      </c>
      <c r="S968" s="14"/>
      <c r="T968" s="7"/>
      <c r="U968" s="7"/>
      <c r="V968" s="586"/>
      <c r="W968" s="586"/>
      <c r="X968" s="586"/>
      <c r="Y968" s="586"/>
      <c r="Z968" s="586"/>
      <c r="AA968" s="586"/>
      <c r="AB968" s="77"/>
      <c r="AC968" s="77"/>
      <c r="AD968" s="7"/>
      <c r="AE968" s="7"/>
      <c r="AF968" s="7"/>
      <c r="AG968" s="7"/>
      <c r="AH968" s="7"/>
      <c r="AI968" s="7"/>
      <c r="AJ968" s="7"/>
      <c r="AK968" s="7"/>
      <c r="AL968" s="7"/>
      <c r="AM968" s="7"/>
      <c r="AN968" s="7"/>
      <c r="AO968" s="1"/>
      <c r="AP968" s="10"/>
      <c r="AQ968" s="10"/>
      <c r="AR968" s="77" t="s">
        <v>88</v>
      </c>
      <c r="AS968" s="77" t="s">
        <v>31</v>
      </c>
      <c r="AT968" s="10" t="s">
        <v>84</v>
      </c>
      <c r="AU968" s="10" t="s">
        <v>11</v>
      </c>
      <c r="AV968" s="488" t="s">
        <v>30</v>
      </c>
      <c r="AW968" s="10"/>
      <c r="AX968" s="10"/>
      <c r="AY968" s="10"/>
      <c r="AZ968" s="10"/>
      <c r="BA968" s="10"/>
      <c r="BB968" s="10"/>
      <c r="BC968" s="10"/>
      <c r="BD968" s="10"/>
      <c r="BE968" s="10"/>
      <c r="BF968" s="10"/>
      <c r="BG968" s="10"/>
      <c r="BH968" s="10"/>
      <c r="BI968" s="10"/>
      <c r="BJ968" s="10"/>
      <c r="BK968" s="10"/>
      <c r="BL968" s="10"/>
      <c r="BM968" s="10"/>
      <c r="BN968" s="10"/>
      <c r="BO968" s="10"/>
      <c r="BP968" s="10"/>
      <c r="BQ968" s="1"/>
      <c r="BR968" s="1"/>
      <c r="BS968" s="7"/>
      <c r="BT968" s="7"/>
      <c r="BU968" s="7"/>
      <c r="BV968" s="7"/>
      <c r="BW968" s="7"/>
      <c r="BX968" s="7"/>
      <c r="BY968" s="7"/>
      <c r="BZ968" s="7"/>
      <c r="CA968" s="7"/>
      <c r="CB968" s="7"/>
    </row>
    <row r="969" spans="11:80" ht="52.2" customHeight="1" x14ac:dyDescent="0.2">
      <c r="K969" s="60"/>
      <c r="L969" s="61"/>
      <c r="M969" s="23"/>
      <c r="N969" s="23"/>
      <c r="O969" s="23"/>
      <c r="P969" s="23"/>
      <c r="Q969" s="23"/>
      <c r="R969" s="24"/>
      <c r="S969" s="14"/>
      <c r="T969" s="14"/>
      <c r="U969" s="14"/>
      <c r="V969" s="558"/>
      <c r="W969" s="558"/>
      <c r="X969" s="558"/>
      <c r="Y969" s="558"/>
      <c r="Z969" s="558"/>
      <c r="AA969" s="558"/>
      <c r="AB969" s="58"/>
      <c r="AC969" s="58"/>
      <c r="AD969" s="1"/>
      <c r="AE969" s="1"/>
      <c r="AF969" s="1"/>
      <c r="AG969" s="1"/>
      <c r="AH969" s="1"/>
      <c r="AI969" s="1"/>
      <c r="AJ969" s="1"/>
      <c r="AK969" s="1"/>
      <c r="AL969" s="1"/>
      <c r="AM969" s="1"/>
      <c r="AN969" s="1"/>
      <c r="AO969" s="8"/>
      <c r="AP969" s="58" t="s">
        <v>84</v>
      </c>
      <c r="AQ969" s="1"/>
      <c r="AR969" s="58" t="s">
        <v>80</v>
      </c>
      <c r="AS969" s="58" t="s">
        <v>31</v>
      </c>
      <c r="AT969" s="1"/>
      <c r="AU969" s="1"/>
      <c r="AV969" s="473"/>
      <c r="AW969" s="1"/>
      <c r="AX969" s="1"/>
      <c r="AY969" s="1"/>
      <c r="AZ969" s="1"/>
      <c r="BA969" s="1"/>
      <c r="BB969" s="59">
        <f>IF(L1035="základní",I288,0)</f>
        <v>33230.1</v>
      </c>
      <c r="BC969" s="59">
        <f>IF(L1035="snížená",I288,0)</f>
        <v>0</v>
      </c>
      <c r="BD969" s="59">
        <f>IF(L1035="zákl. přenesená",I288,0)</f>
        <v>0</v>
      </c>
      <c r="BE969" s="59">
        <f>IF(L1035="sníž. přenesená",I288,0)</f>
        <v>0</v>
      </c>
      <c r="BF969" s="59">
        <f>IF(L1035="nulová",I288,0)</f>
        <v>0</v>
      </c>
      <c r="BG969" s="12" t="s">
        <v>30</v>
      </c>
      <c r="BH969" s="59">
        <f>ROUND(H288*G288,2)</f>
        <v>33230.1</v>
      </c>
      <c r="BI969" s="12" t="s">
        <v>84</v>
      </c>
      <c r="BJ969" s="58" t="s">
        <v>496</v>
      </c>
      <c r="BK969" s="1"/>
      <c r="BL969" s="1"/>
      <c r="BM969" s="1"/>
      <c r="BN969" s="1"/>
      <c r="BO969" s="1"/>
      <c r="BP969" s="1"/>
      <c r="BQ969" s="8"/>
      <c r="BR969" s="8"/>
      <c r="BS969" s="1"/>
      <c r="BT969" s="1"/>
      <c r="BU969" s="1"/>
      <c r="BV969" s="1"/>
      <c r="BW969" s="1"/>
      <c r="BX969" s="1"/>
      <c r="BY969" s="1"/>
      <c r="BZ969" s="1"/>
      <c r="CA969" s="1"/>
      <c r="CB969" s="1"/>
    </row>
    <row r="970" spans="11:80" ht="52.2" customHeight="1" x14ac:dyDescent="0.2">
      <c r="K970" s="66"/>
      <c r="L970" s="67"/>
      <c r="M970" s="67"/>
      <c r="N970" s="67"/>
      <c r="O970" s="67"/>
      <c r="P970" s="67"/>
      <c r="Q970" s="67"/>
      <c r="R970" s="68"/>
      <c r="S970" s="8"/>
      <c r="T970" s="14"/>
      <c r="U970" s="14"/>
      <c r="V970" s="558"/>
      <c r="W970" s="558"/>
      <c r="X970" s="558"/>
      <c r="Y970" s="558"/>
      <c r="Z970" s="558"/>
      <c r="AA970" s="558"/>
      <c r="AB970" s="69"/>
      <c r="AC970" s="69"/>
      <c r="AD970" s="1"/>
      <c r="AE970" s="1"/>
      <c r="AF970" s="1"/>
      <c r="AG970" s="1"/>
      <c r="AH970" s="1"/>
      <c r="AI970" s="1"/>
      <c r="AJ970" s="1"/>
      <c r="AK970" s="1"/>
      <c r="AL970" s="1"/>
      <c r="AM970" s="1"/>
      <c r="AN970" s="1"/>
      <c r="AO970" s="7"/>
      <c r="AP970" s="8"/>
      <c r="AQ970" s="8"/>
      <c r="AR970" s="69" t="s">
        <v>88</v>
      </c>
      <c r="AS970" s="69" t="s">
        <v>31</v>
      </c>
      <c r="AT970" s="8" t="s">
        <v>30</v>
      </c>
      <c r="AU970" s="8" t="s">
        <v>11</v>
      </c>
      <c r="AV970" s="486" t="s">
        <v>27</v>
      </c>
      <c r="AW970" s="8"/>
      <c r="AX970" s="8"/>
      <c r="AY970" s="8"/>
      <c r="AZ970" s="8"/>
      <c r="BA970" s="8"/>
      <c r="BB970" s="8"/>
      <c r="BC970" s="8"/>
      <c r="BD970" s="8"/>
      <c r="BE970" s="8"/>
      <c r="BF970" s="8"/>
      <c r="BG970" s="8"/>
      <c r="BH970" s="8"/>
      <c r="BI970" s="8"/>
      <c r="BJ970" s="8"/>
      <c r="BK970" s="8"/>
      <c r="BL970" s="8"/>
      <c r="BM970" s="8"/>
      <c r="BN970" s="8"/>
      <c r="BO970" s="8"/>
      <c r="BP970" s="8"/>
      <c r="BQ970" s="7"/>
      <c r="BR970" s="7"/>
      <c r="BS970" s="1"/>
      <c r="BT970" s="1"/>
      <c r="BU970" s="1"/>
      <c r="BV970" s="1"/>
      <c r="BW970" s="1"/>
      <c r="BX970" s="1"/>
      <c r="BY970" s="1"/>
      <c r="BZ970" s="1"/>
      <c r="CA970" s="1"/>
      <c r="CB970" s="1"/>
    </row>
    <row r="971" spans="11:80" ht="52.2" customHeight="1" x14ac:dyDescent="0.2">
      <c r="K971" s="62"/>
      <c r="L971" s="63"/>
      <c r="M971" s="63"/>
      <c r="N971" s="63"/>
      <c r="O971" s="63"/>
      <c r="P971" s="63"/>
      <c r="Q971" s="63"/>
      <c r="R971" s="64"/>
      <c r="S971" s="7"/>
      <c r="T971" s="8"/>
      <c r="U971" s="8"/>
      <c r="V971" s="587"/>
      <c r="W971" s="587"/>
      <c r="X971" s="587"/>
      <c r="Y971" s="587"/>
      <c r="Z971" s="587"/>
      <c r="AA971" s="587"/>
      <c r="AB971" s="65"/>
      <c r="AC971" s="65"/>
      <c r="AD971" s="8"/>
      <c r="AE971" s="8"/>
      <c r="AF971" s="8"/>
      <c r="AG971" s="8"/>
      <c r="AH971" s="8"/>
      <c r="AI971" s="8"/>
      <c r="AJ971" s="8"/>
      <c r="AK971" s="8"/>
      <c r="AL971" s="8"/>
      <c r="AM971" s="8"/>
      <c r="AN971" s="8"/>
      <c r="AO971" s="7"/>
      <c r="AP971" s="7"/>
      <c r="AQ971" s="7"/>
      <c r="AR971" s="65" t="s">
        <v>88</v>
      </c>
      <c r="AS971" s="65" t="s">
        <v>31</v>
      </c>
      <c r="AT971" s="7" t="s">
        <v>31</v>
      </c>
      <c r="AU971" s="7" t="s">
        <v>11</v>
      </c>
      <c r="AV971" s="485" t="s">
        <v>27</v>
      </c>
      <c r="AW971" s="7"/>
      <c r="AX971" s="7"/>
      <c r="AY971" s="7"/>
      <c r="AZ971" s="7"/>
      <c r="BA971" s="7"/>
      <c r="BB971" s="7"/>
      <c r="BC971" s="7"/>
      <c r="BD971" s="7"/>
      <c r="BE971" s="7"/>
      <c r="BF971" s="7"/>
      <c r="BG971" s="7"/>
      <c r="BH971" s="7"/>
      <c r="BI971" s="7"/>
      <c r="BJ971" s="7"/>
      <c r="BK971" s="7"/>
      <c r="BL971" s="7"/>
      <c r="BM971" s="7"/>
      <c r="BN971" s="7"/>
      <c r="BO971" s="7"/>
      <c r="BP971" s="7"/>
      <c r="BQ971" s="7"/>
      <c r="BR971" s="7"/>
      <c r="BS971" s="8"/>
      <c r="BT971" s="8"/>
      <c r="BU971" s="8"/>
      <c r="BV971" s="8"/>
      <c r="BW971" s="8"/>
      <c r="BX971" s="8"/>
      <c r="BY971" s="8"/>
      <c r="BZ971" s="8"/>
      <c r="CA971" s="8"/>
      <c r="CB971" s="8"/>
    </row>
    <row r="972" spans="11:80" ht="52.2" customHeight="1" x14ac:dyDescent="0.2">
      <c r="K972" s="54" t="s">
        <v>5</v>
      </c>
      <c r="L972" s="55" t="s">
        <v>15</v>
      </c>
      <c r="M972" s="23"/>
      <c r="N972" s="56">
        <f>M972*G223</f>
        <v>0</v>
      </c>
      <c r="O972" s="56">
        <v>8.4000000000000003E-4</v>
      </c>
      <c r="P972" s="56">
        <f>O972*G223</f>
        <v>2.7720000000000002E-3</v>
      </c>
      <c r="Q972" s="56">
        <v>0.02</v>
      </c>
      <c r="R972" s="57">
        <f>Q972*G223</f>
        <v>6.6000000000000003E-2</v>
      </c>
      <c r="S972" s="14"/>
      <c r="T972" s="7"/>
      <c r="U972" s="7"/>
      <c r="V972" s="586"/>
      <c r="W972" s="586"/>
      <c r="X972" s="586"/>
      <c r="Y972" s="586"/>
      <c r="Z972" s="586"/>
      <c r="AA972" s="586"/>
      <c r="AB972" s="65"/>
      <c r="AC972" s="65"/>
      <c r="AD972" s="7"/>
      <c r="AE972" s="7"/>
      <c r="AF972" s="7"/>
      <c r="AG972" s="7"/>
      <c r="AH972" s="7"/>
      <c r="AI972" s="7"/>
      <c r="AJ972" s="7"/>
      <c r="AK972" s="7"/>
      <c r="AL972" s="7"/>
      <c r="AM972" s="7"/>
      <c r="AN972" s="7"/>
      <c r="AO972" s="7"/>
      <c r="AP972" s="7"/>
      <c r="AQ972" s="7"/>
      <c r="AR972" s="65" t="s">
        <v>88</v>
      </c>
      <c r="AS972" s="65" t="s">
        <v>31</v>
      </c>
      <c r="AT972" s="7" t="s">
        <v>31</v>
      </c>
      <c r="AU972" s="7" t="s">
        <v>11</v>
      </c>
      <c r="AV972" s="485" t="s">
        <v>27</v>
      </c>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row>
    <row r="973" spans="11:80" ht="52.2" customHeight="1" x14ac:dyDescent="0.2">
      <c r="K973" s="60"/>
      <c r="L973" s="61"/>
      <c r="M973" s="23"/>
      <c r="N973" s="23"/>
      <c r="O973" s="23"/>
      <c r="P973" s="23"/>
      <c r="Q973" s="23"/>
      <c r="R973" s="24"/>
      <c r="S973" s="14"/>
      <c r="T973" s="14"/>
      <c r="U973" s="14"/>
      <c r="V973" s="558"/>
      <c r="W973" s="558"/>
      <c r="X973" s="558"/>
      <c r="Y973" s="558"/>
      <c r="Z973" s="558"/>
      <c r="AA973" s="558"/>
      <c r="AB973" s="65"/>
      <c r="AC973" s="65"/>
      <c r="AD973" s="1"/>
      <c r="AE973" s="1"/>
      <c r="AF973" s="1"/>
      <c r="AG973" s="1"/>
      <c r="AH973" s="1"/>
      <c r="AI973" s="1"/>
      <c r="AJ973" s="1"/>
      <c r="AK973" s="1"/>
      <c r="AL973" s="1"/>
      <c r="AM973" s="1"/>
      <c r="AN973" s="1"/>
      <c r="AO973" s="10"/>
      <c r="AP973" s="7"/>
      <c r="AQ973" s="7"/>
      <c r="AR973" s="65" t="s">
        <v>88</v>
      </c>
      <c r="AS973" s="65" t="s">
        <v>31</v>
      </c>
      <c r="AT973" s="7" t="s">
        <v>31</v>
      </c>
      <c r="AU973" s="7" t="s">
        <v>11</v>
      </c>
      <c r="AV973" s="485" t="s">
        <v>27</v>
      </c>
      <c r="AW973" s="7"/>
      <c r="AX973" s="7"/>
      <c r="AY973" s="7"/>
      <c r="AZ973" s="7"/>
      <c r="BA973" s="7"/>
      <c r="BB973" s="7"/>
      <c r="BC973" s="7"/>
      <c r="BD973" s="7"/>
      <c r="BE973" s="7"/>
      <c r="BF973" s="7"/>
      <c r="BG973" s="7"/>
      <c r="BH973" s="7"/>
      <c r="BI973" s="7"/>
      <c r="BJ973" s="7"/>
      <c r="BK973" s="7"/>
      <c r="BL973" s="7"/>
      <c r="BM973" s="7"/>
      <c r="BN973" s="7"/>
      <c r="BO973" s="7"/>
      <c r="BP973" s="7"/>
      <c r="BQ973" s="10"/>
      <c r="BR973" s="10"/>
      <c r="BS973" s="1"/>
      <c r="BT973" s="1"/>
      <c r="BU973" s="1"/>
      <c r="BV973" s="1"/>
      <c r="BW973" s="1"/>
      <c r="BX973" s="1"/>
      <c r="BY973" s="1"/>
      <c r="BZ973" s="1"/>
      <c r="CA973" s="1"/>
      <c r="CB973" s="1"/>
    </row>
    <row r="974" spans="11:80" ht="52.2" customHeight="1" x14ac:dyDescent="0.2">
      <c r="K974" s="62"/>
      <c r="L974" s="63"/>
      <c r="M974" s="63"/>
      <c r="N974" s="63"/>
      <c r="O974" s="63"/>
      <c r="P974" s="63"/>
      <c r="Q974" s="63"/>
      <c r="R974" s="64"/>
      <c r="S974" s="7"/>
      <c r="T974" s="14"/>
      <c r="U974" s="14"/>
      <c r="V974" s="558"/>
      <c r="W974" s="558"/>
      <c r="X974" s="558"/>
      <c r="Y974" s="558"/>
      <c r="Z974" s="558"/>
      <c r="AA974" s="558"/>
      <c r="AB974" s="77"/>
      <c r="AC974" s="77"/>
      <c r="AD974" s="1"/>
      <c r="AE974" s="1"/>
      <c r="AF974" s="1"/>
      <c r="AG974" s="1"/>
      <c r="AH974" s="1"/>
      <c r="AI974" s="1"/>
      <c r="AJ974" s="1"/>
      <c r="AK974" s="1"/>
      <c r="AL974" s="1"/>
      <c r="AM974" s="1"/>
      <c r="AN974" s="1"/>
      <c r="AO974" s="1"/>
      <c r="AP974" s="10"/>
      <c r="AQ974" s="10"/>
      <c r="AR974" s="77" t="s">
        <v>88</v>
      </c>
      <c r="AS974" s="77" t="s">
        <v>31</v>
      </c>
      <c r="AT974" s="10" t="s">
        <v>84</v>
      </c>
      <c r="AU974" s="10" t="s">
        <v>11</v>
      </c>
      <c r="AV974" s="488" t="s">
        <v>30</v>
      </c>
      <c r="AW974" s="10"/>
      <c r="AX974" s="10"/>
      <c r="AY974" s="10"/>
      <c r="AZ974" s="10"/>
      <c r="BA974" s="10"/>
      <c r="BB974" s="10"/>
      <c r="BC974" s="10"/>
      <c r="BD974" s="10"/>
      <c r="BE974" s="10"/>
      <c r="BF974" s="10"/>
      <c r="BG974" s="10"/>
      <c r="BH974" s="10"/>
      <c r="BI974" s="10"/>
      <c r="BJ974" s="10"/>
      <c r="BK974" s="10"/>
      <c r="BL974" s="10"/>
      <c r="BM974" s="10"/>
      <c r="BN974" s="10"/>
      <c r="BO974" s="10"/>
      <c r="BP974" s="10"/>
      <c r="BQ974" s="1"/>
      <c r="BR974" s="1"/>
      <c r="BS974" s="1"/>
      <c r="BT974" s="1"/>
      <c r="BU974" s="1"/>
      <c r="BV974" s="1"/>
      <c r="BW974" s="1"/>
      <c r="BX974" s="1"/>
      <c r="BY974" s="1"/>
      <c r="BZ974" s="1"/>
      <c r="CA974" s="1"/>
      <c r="CB974" s="1"/>
    </row>
    <row r="975" spans="11:80" ht="52.2" customHeight="1" x14ac:dyDescent="0.2">
      <c r="K975" s="66"/>
      <c r="L975" s="67"/>
      <c r="M975" s="67"/>
      <c r="N975" s="67"/>
      <c r="O975" s="67"/>
      <c r="P975" s="67"/>
      <c r="Q975" s="67"/>
      <c r="R975" s="68"/>
      <c r="S975" s="8"/>
      <c r="T975" s="7"/>
      <c r="U975" s="7"/>
      <c r="V975" s="586"/>
      <c r="W975" s="586"/>
      <c r="X975" s="586"/>
      <c r="Y975" s="586"/>
      <c r="Z975" s="586"/>
      <c r="AA975" s="586"/>
      <c r="AB975" s="58"/>
      <c r="AC975" s="58"/>
      <c r="AD975" s="7"/>
      <c r="AE975" s="7"/>
      <c r="AF975" s="7"/>
      <c r="AG975" s="7"/>
      <c r="AH975" s="7"/>
      <c r="AI975" s="7"/>
      <c r="AJ975" s="7"/>
      <c r="AK975" s="7"/>
      <c r="AL975" s="7"/>
      <c r="AM975" s="7"/>
      <c r="AN975" s="7"/>
      <c r="AO975" s="8"/>
      <c r="AP975" s="58" t="s">
        <v>84</v>
      </c>
      <c r="AQ975" s="1"/>
      <c r="AR975" s="58" t="s">
        <v>80</v>
      </c>
      <c r="AS975" s="58" t="s">
        <v>31</v>
      </c>
      <c r="AT975" s="1"/>
      <c r="AU975" s="1"/>
      <c r="AV975" s="473"/>
      <c r="AW975" s="1"/>
      <c r="AX975" s="1"/>
      <c r="AY975" s="1"/>
      <c r="AZ975" s="1"/>
      <c r="BA975" s="1"/>
      <c r="BB975" s="59">
        <f>IF(L1041="základní",I294,0)</f>
        <v>9226.7999999999993</v>
      </c>
      <c r="BC975" s="59">
        <f>IF(L1041="snížená",I294,0)</f>
        <v>0</v>
      </c>
      <c r="BD975" s="59">
        <f>IF(L1041="zákl. přenesená",I294,0)</f>
        <v>0</v>
      </c>
      <c r="BE975" s="59">
        <f>IF(L1041="sníž. přenesená",I294,0)</f>
        <v>0</v>
      </c>
      <c r="BF975" s="59">
        <f>IF(L1041="nulová",I294,0)</f>
        <v>0</v>
      </c>
      <c r="BG975" s="12" t="s">
        <v>30</v>
      </c>
      <c r="BH975" s="59">
        <f>ROUND(H294*G294,2)</f>
        <v>9226.7999999999993</v>
      </c>
      <c r="BI975" s="12" t="s">
        <v>84</v>
      </c>
      <c r="BJ975" s="58" t="s">
        <v>503</v>
      </c>
      <c r="BK975" s="1"/>
      <c r="BL975" s="1"/>
      <c r="BM975" s="1"/>
      <c r="BN975" s="1"/>
      <c r="BO975" s="1"/>
      <c r="BP975" s="1"/>
      <c r="BQ975" s="8"/>
      <c r="BR975" s="8"/>
      <c r="BS975" s="7"/>
      <c r="BT975" s="7"/>
      <c r="BU975" s="7"/>
      <c r="BV975" s="7"/>
      <c r="BW975" s="7"/>
      <c r="BX975" s="7"/>
      <c r="BY975" s="7"/>
      <c r="BZ975" s="7"/>
      <c r="CA975" s="7"/>
      <c r="CB975" s="7"/>
    </row>
    <row r="976" spans="11:80" ht="52.2" customHeight="1" x14ac:dyDescent="0.2">
      <c r="K976" s="62"/>
      <c r="L976" s="63"/>
      <c r="M976" s="63"/>
      <c r="N976" s="63"/>
      <c r="O976" s="63"/>
      <c r="P976" s="63"/>
      <c r="Q976" s="63"/>
      <c r="R976" s="64"/>
      <c r="S976" s="7"/>
      <c r="T976" s="14"/>
      <c r="U976" s="14"/>
      <c r="V976" s="558"/>
      <c r="W976" s="558"/>
      <c r="X976" s="558"/>
      <c r="Y976" s="558"/>
      <c r="Z976" s="558"/>
      <c r="AA976" s="558"/>
      <c r="AB976" s="69"/>
      <c r="AC976" s="69"/>
      <c r="AD976" s="1"/>
      <c r="AE976" s="1"/>
      <c r="AF976" s="1"/>
      <c r="AG976" s="1"/>
      <c r="AH976" s="1"/>
      <c r="AI976" s="1"/>
      <c r="AJ976" s="1"/>
      <c r="AK976" s="1"/>
      <c r="AL976" s="1"/>
      <c r="AM976" s="1"/>
      <c r="AN976" s="1"/>
      <c r="AO976" s="7"/>
      <c r="AP976" s="8"/>
      <c r="AQ976" s="8"/>
      <c r="AR976" s="69" t="s">
        <v>88</v>
      </c>
      <c r="AS976" s="69" t="s">
        <v>31</v>
      </c>
      <c r="AT976" s="8" t="s">
        <v>30</v>
      </c>
      <c r="AU976" s="8" t="s">
        <v>11</v>
      </c>
      <c r="AV976" s="486" t="s">
        <v>27</v>
      </c>
      <c r="AW976" s="8"/>
      <c r="AX976" s="8"/>
      <c r="AY976" s="8"/>
      <c r="AZ976" s="8"/>
      <c r="BA976" s="8"/>
      <c r="BB976" s="8"/>
      <c r="BC976" s="8"/>
      <c r="BD976" s="8"/>
      <c r="BE976" s="8"/>
      <c r="BF976" s="8"/>
      <c r="BG976" s="8"/>
      <c r="BH976" s="8"/>
      <c r="BI976" s="8"/>
      <c r="BJ976" s="8"/>
      <c r="BK976" s="8"/>
      <c r="BL976" s="8"/>
      <c r="BM976" s="8"/>
      <c r="BN976" s="8"/>
      <c r="BO976" s="8"/>
      <c r="BP976" s="8"/>
      <c r="BQ976" s="7"/>
      <c r="BR976" s="7"/>
      <c r="BS976" s="1"/>
      <c r="BT976" s="1"/>
      <c r="BU976" s="1"/>
      <c r="BV976" s="1"/>
      <c r="BW976" s="1"/>
      <c r="BX976" s="1"/>
      <c r="BY976" s="1"/>
      <c r="BZ976" s="1"/>
      <c r="CA976" s="1"/>
      <c r="CB976" s="1"/>
    </row>
    <row r="977" spans="11:80" ht="52.2" customHeight="1" x14ac:dyDescent="0.2">
      <c r="K977" s="54" t="s">
        <v>5</v>
      </c>
      <c r="L977" s="55" t="s">
        <v>15</v>
      </c>
      <c r="M977" s="23"/>
      <c r="N977" s="56">
        <f>M977*G228</f>
        <v>0</v>
      </c>
      <c r="O977" s="56">
        <v>9.6000000000000002E-4</v>
      </c>
      <c r="P977" s="56">
        <f>O977*G228</f>
        <v>7.6800000000000002E-4</v>
      </c>
      <c r="Q977" s="56">
        <v>3.1E-2</v>
      </c>
      <c r="R977" s="57">
        <f>Q977*G228</f>
        <v>2.4800000000000003E-2</v>
      </c>
      <c r="S977" s="14"/>
      <c r="T977" s="14"/>
      <c r="U977" s="14"/>
      <c r="V977" s="558"/>
      <c r="W977" s="558"/>
      <c r="X977" s="558"/>
      <c r="Y977" s="558"/>
      <c r="Z977" s="558"/>
      <c r="AA977" s="558"/>
      <c r="AB977" s="65"/>
      <c r="AC977" s="65"/>
      <c r="AD977" s="1"/>
      <c r="AE977" s="1"/>
      <c r="AF977" s="1"/>
      <c r="AG977" s="1"/>
      <c r="AH977" s="1"/>
      <c r="AI977" s="1"/>
      <c r="AJ977" s="1"/>
      <c r="AK977" s="1"/>
      <c r="AL977" s="1"/>
      <c r="AM977" s="1"/>
      <c r="AN977" s="1"/>
      <c r="AO977" s="1"/>
      <c r="AP977" s="7"/>
      <c r="AQ977" s="7"/>
      <c r="AR977" s="65" t="s">
        <v>88</v>
      </c>
      <c r="AS977" s="65" t="s">
        <v>31</v>
      </c>
      <c r="AT977" s="7" t="s">
        <v>31</v>
      </c>
      <c r="AU977" s="7" t="s">
        <v>11</v>
      </c>
      <c r="AV977" s="485" t="s">
        <v>30</v>
      </c>
      <c r="AW977" s="7"/>
      <c r="AX977" s="7"/>
      <c r="AY977" s="7"/>
      <c r="AZ977" s="7"/>
      <c r="BA977" s="7"/>
      <c r="BB977" s="7"/>
      <c r="BC977" s="7"/>
      <c r="BD977" s="7"/>
      <c r="BE977" s="7"/>
      <c r="BF977" s="7"/>
      <c r="BG977" s="7"/>
      <c r="BH977" s="7"/>
      <c r="BI977" s="7"/>
      <c r="BJ977" s="7"/>
      <c r="BK977" s="7"/>
      <c r="BL977" s="7"/>
      <c r="BM977" s="7"/>
      <c r="BN977" s="7"/>
      <c r="BO977" s="7"/>
      <c r="BP977" s="7"/>
      <c r="BQ977" s="1"/>
      <c r="BR977" s="1"/>
      <c r="BS977" s="1"/>
      <c r="BT977" s="1"/>
      <c r="BU977" s="1"/>
      <c r="BV977" s="1"/>
      <c r="BW977" s="1"/>
      <c r="BX977" s="1"/>
      <c r="BY977" s="1"/>
      <c r="BZ977" s="1"/>
      <c r="CA977" s="1"/>
      <c r="CB977" s="1"/>
    </row>
    <row r="978" spans="11:80" ht="52.2" customHeight="1" x14ac:dyDescent="0.2">
      <c r="K978" s="60"/>
      <c r="L978" s="61"/>
      <c r="M978" s="23"/>
      <c r="N978" s="23"/>
      <c r="O978" s="23"/>
      <c r="P978" s="23"/>
      <c r="Q978" s="23"/>
      <c r="R978" s="24"/>
      <c r="S978" s="14"/>
      <c r="T978" s="8"/>
      <c r="U978" s="8"/>
      <c r="V978" s="587"/>
      <c r="W978" s="587"/>
      <c r="X978" s="587"/>
      <c r="Y978" s="587"/>
      <c r="Z978" s="587"/>
      <c r="AA978" s="587"/>
      <c r="AB978" s="58"/>
      <c r="AC978" s="58"/>
      <c r="AD978" s="8"/>
      <c r="AE978" s="8"/>
      <c r="AF978" s="8"/>
      <c r="AG978" s="8"/>
      <c r="AH978" s="8"/>
      <c r="AI978" s="8"/>
      <c r="AJ978" s="8"/>
      <c r="AK978" s="8"/>
      <c r="AL978" s="8"/>
      <c r="AM978" s="8"/>
      <c r="AN978" s="8"/>
      <c r="AO978" s="8"/>
      <c r="AP978" s="58" t="s">
        <v>84</v>
      </c>
      <c r="AQ978" s="1"/>
      <c r="AR978" s="58" t="s">
        <v>80</v>
      </c>
      <c r="AS978" s="58" t="s">
        <v>31</v>
      </c>
      <c r="AT978" s="1"/>
      <c r="AU978" s="1"/>
      <c r="AV978" s="473"/>
      <c r="AW978" s="1"/>
      <c r="AX978" s="1"/>
      <c r="AY978" s="1"/>
      <c r="AZ978" s="1"/>
      <c r="BA978" s="1"/>
      <c r="BB978" s="59">
        <f>IF(L1044="základní",I297,0)</f>
        <v>14406.22</v>
      </c>
      <c r="BC978" s="59">
        <f>IF(L1044="snížená",I297,0)</f>
        <v>0</v>
      </c>
      <c r="BD978" s="59">
        <f>IF(L1044="zákl. přenesená",I297,0)</f>
        <v>0</v>
      </c>
      <c r="BE978" s="59">
        <f>IF(L1044="sníž. přenesená",I297,0)</f>
        <v>0</v>
      </c>
      <c r="BF978" s="59">
        <f>IF(L1044="nulová",I297,0)</f>
        <v>0</v>
      </c>
      <c r="BG978" s="12" t="s">
        <v>30</v>
      </c>
      <c r="BH978" s="59">
        <f>ROUND(H297*G297,2)</f>
        <v>14406.22</v>
      </c>
      <c r="BI978" s="12" t="s">
        <v>84</v>
      </c>
      <c r="BJ978" s="58" t="s">
        <v>508</v>
      </c>
      <c r="BK978" s="1"/>
      <c r="BL978" s="1"/>
      <c r="BM978" s="1"/>
      <c r="BN978" s="1"/>
      <c r="BO978" s="1"/>
      <c r="BP978" s="1"/>
      <c r="BQ978" s="8"/>
      <c r="BR978" s="8"/>
      <c r="BS978" s="8"/>
      <c r="BT978" s="8"/>
      <c r="BU978" s="8"/>
      <c r="BV978" s="8"/>
      <c r="BW978" s="8"/>
      <c r="BX978" s="8"/>
      <c r="BY978" s="8"/>
      <c r="BZ978" s="8"/>
      <c r="CA978" s="8"/>
      <c r="CB978" s="8"/>
    </row>
    <row r="979" spans="11:80" ht="52.2" customHeight="1" x14ac:dyDescent="0.2">
      <c r="K979" s="66"/>
      <c r="L979" s="67"/>
      <c r="M979" s="67"/>
      <c r="N979" s="67"/>
      <c r="O979" s="67"/>
      <c r="P979" s="67"/>
      <c r="Q979" s="67"/>
      <c r="R979" s="68"/>
      <c r="S979" s="8"/>
      <c r="T979" s="7"/>
      <c r="U979" s="7"/>
      <c r="V979" s="586"/>
      <c r="W979" s="586"/>
      <c r="X979" s="586"/>
      <c r="Y979" s="586"/>
      <c r="Z979" s="586"/>
      <c r="AA979" s="586"/>
      <c r="AB979" s="69"/>
      <c r="AC979" s="69"/>
      <c r="AD979" s="7"/>
      <c r="AE979" s="7"/>
      <c r="AF979" s="7"/>
      <c r="AG979" s="7"/>
      <c r="AH979" s="7"/>
      <c r="AI979" s="7"/>
      <c r="AJ979" s="7"/>
      <c r="AK979" s="7"/>
      <c r="AL979" s="7"/>
      <c r="AM979" s="7"/>
      <c r="AN979" s="7"/>
      <c r="AO979" s="7"/>
      <c r="AP979" s="8"/>
      <c r="AQ979" s="8"/>
      <c r="AR979" s="69" t="s">
        <v>88</v>
      </c>
      <c r="AS979" s="69" t="s">
        <v>31</v>
      </c>
      <c r="AT979" s="8" t="s">
        <v>30</v>
      </c>
      <c r="AU979" s="8" t="s">
        <v>11</v>
      </c>
      <c r="AV979" s="486" t="s">
        <v>27</v>
      </c>
      <c r="AW979" s="8"/>
      <c r="AX979" s="8"/>
      <c r="AY979" s="8"/>
      <c r="AZ979" s="8"/>
      <c r="BA979" s="8"/>
      <c r="BB979" s="8"/>
      <c r="BC979" s="8"/>
      <c r="BD979" s="8"/>
      <c r="BE979" s="8"/>
      <c r="BF979" s="8"/>
      <c r="BG979" s="8"/>
      <c r="BH979" s="8"/>
      <c r="BI979" s="8"/>
      <c r="BJ979" s="8"/>
      <c r="BK979" s="8"/>
      <c r="BL979" s="8"/>
      <c r="BM979" s="8"/>
      <c r="BN979" s="8"/>
      <c r="BO979" s="8"/>
      <c r="BP979" s="8"/>
      <c r="BQ979" s="7"/>
      <c r="BR979" s="7"/>
      <c r="BS979" s="7"/>
      <c r="BT979" s="7"/>
      <c r="BU979" s="7"/>
      <c r="BV979" s="7"/>
      <c r="BW979" s="7"/>
      <c r="BX979" s="7"/>
      <c r="BY979" s="7"/>
      <c r="BZ979" s="7"/>
      <c r="CA979" s="7"/>
      <c r="CB979" s="7"/>
    </row>
    <row r="980" spans="11:80" ht="52.2" customHeight="1" x14ac:dyDescent="0.2">
      <c r="K980" s="62"/>
      <c r="L980" s="63"/>
      <c r="M980" s="63"/>
      <c r="N980" s="63"/>
      <c r="O980" s="63"/>
      <c r="P980" s="63"/>
      <c r="Q980" s="63"/>
      <c r="R980" s="64"/>
      <c r="S980" s="7"/>
      <c r="T980" s="7"/>
      <c r="U980" s="7"/>
      <c r="V980" s="586"/>
      <c r="W980" s="586"/>
      <c r="X980" s="586"/>
      <c r="Y980" s="586"/>
      <c r="Z980" s="586"/>
      <c r="AA980" s="586"/>
      <c r="AB980" s="65"/>
      <c r="AC980" s="65"/>
      <c r="AD980" s="7"/>
      <c r="AE980" s="7"/>
      <c r="AF980" s="7"/>
      <c r="AG980" s="7"/>
      <c r="AH980" s="7"/>
      <c r="AI980" s="7"/>
      <c r="AJ980" s="7"/>
      <c r="AK980" s="7"/>
      <c r="AL980" s="7"/>
      <c r="AM980" s="7"/>
      <c r="AN980" s="7"/>
      <c r="AO980" s="1"/>
      <c r="AP980" s="7"/>
      <c r="AQ980" s="7"/>
      <c r="AR980" s="65" t="s">
        <v>88</v>
      </c>
      <c r="AS980" s="65" t="s">
        <v>31</v>
      </c>
      <c r="AT980" s="7" t="s">
        <v>31</v>
      </c>
      <c r="AU980" s="7" t="s">
        <v>11</v>
      </c>
      <c r="AV980" s="485" t="s">
        <v>30</v>
      </c>
      <c r="AW980" s="7"/>
      <c r="AX980" s="7"/>
      <c r="AY980" s="7"/>
      <c r="AZ980" s="7"/>
      <c r="BA980" s="7"/>
      <c r="BB980" s="7"/>
      <c r="BC980" s="7"/>
      <c r="BD980" s="7"/>
      <c r="BE980" s="7"/>
      <c r="BF980" s="7"/>
      <c r="BG980" s="7"/>
      <c r="BH980" s="7"/>
      <c r="BI980" s="7"/>
      <c r="BJ980" s="7"/>
      <c r="BK980" s="7"/>
      <c r="BL980" s="7"/>
      <c r="BM980" s="7"/>
      <c r="BN980" s="7"/>
      <c r="BO980" s="7"/>
      <c r="BP980" s="7"/>
      <c r="BQ980" s="1"/>
      <c r="BR980" s="1"/>
      <c r="BS980" s="7"/>
      <c r="BT980" s="7"/>
      <c r="BU980" s="7"/>
      <c r="BV980" s="7"/>
      <c r="BW980" s="7"/>
      <c r="BX980" s="7"/>
      <c r="BY980" s="7"/>
      <c r="BZ980" s="7"/>
      <c r="CA980" s="7"/>
      <c r="CB980" s="7"/>
    </row>
    <row r="981" spans="11:80" ht="52.2" customHeight="1" x14ac:dyDescent="0.2">
      <c r="K981" s="54" t="s">
        <v>5</v>
      </c>
      <c r="L981" s="55" t="s">
        <v>15</v>
      </c>
      <c r="M981" s="23"/>
      <c r="N981" s="56">
        <f>M981*G232</f>
        <v>0</v>
      </c>
      <c r="O981" s="56">
        <v>1.08E-3</v>
      </c>
      <c r="P981" s="56">
        <f>O981*G232</f>
        <v>1.4040000000000001E-3</v>
      </c>
      <c r="Q981" s="56">
        <v>5.2999999999999999E-2</v>
      </c>
      <c r="R981" s="57">
        <f>Q981*G232</f>
        <v>6.8900000000000003E-2</v>
      </c>
      <c r="S981" s="14"/>
      <c r="T981" s="10"/>
      <c r="U981" s="10"/>
      <c r="V981" s="589"/>
      <c r="W981" s="589"/>
      <c r="X981" s="589"/>
      <c r="Y981" s="589"/>
      <c r="Z981" s="589"/>
      <c r="AA981" s="589"/>
      <c r="AB981" s="58"/>
      <c r="AC981" s="58"/>
      <c r="AD981" s="10"/>
      <c r="AE981" s="10"/>
      <c r="AF981" s="10"/>
      <c r="AG981" s="10"/>
      <c r="AH981" s="10"/>
      <c r="AI981" s="10"/>
      <c r="AJ981" s="10"/>
      <c r="AK981" s="10"/>
      <c r="AL981" s="10"/>
      <c r="AM981" s="10"/>
      <c r="AN981" s="10"/>
      <c r="AO981" s="8"/>
      <c r="AP981" s="58" t="s">
        <v>84</v>
      </c>
      <c r="AQ981" s="1"/>
      <c r="AR981" s="58" t="s">
        <v>80</v>
      </c>
      <c r="AS981" s="58" t="s">
        <v>31</v>
      </c>
      <c r="AT981" s="1"/>
      <c r="AU981" s="1"/>
      <c r="AV981" s="473"/>
      <c r="AW981" s="1"/>
      <c r="AX981" s="1"/>
      <c r="AY981" s="1"/>
      <c r="AZ981" s="1"/>
      <c r="BA981" s="1"/>
      <c r="BB981" s="59">
        <f>IF(L1047="základní",I300,0)</f>
        <v>3155.94</v>
      </c>
      <c r="BC981" s="59">
        <f>IF(L1047="snížená",I300,0)</f>
        <v>0</v>
      </c>
      <c r="BD981" s="59">
        <f>IF(L1047="zákl. přenesená",I300,0)</f>
        <v>0</v>
      </c>
      <c r="BE981" s="59">
        <f>IF(L1047="sníž. přenesená",I300,0)</f>
        <v>0</v>
      </c>
      <c r="BF981" s="59">
        <f>IF(L1047="nulová",I300,0)</f>
        <v>0</v>
      </c>
      <c r="BG981" s="12" t="s">
        <v>30</v>
      </c>
      <c r="BH981" s="59">
        <f>ROUND(H300*G300,2)</f>
        <v>3155.94</v>
      </c>
      <c r="BI981" s="12" t="s">
        <v>84</v>
      </c>
      <c r="BJ981" s="58" t="s">
        <v>514</v>
      </c>
      <c r="BK981" s="1"/>
      <c r="BL981" s="1"/>
      <c r="BM981" s="1"/>
      <c r="BN981" s="1"/>
      <c r="BO981" s="1"/>
      <c r="BP981" s="1"/>
      <c r="BQ981" s="8"/>
      <c r="BR981" s="8"/>
      <c r="BS981" s="10"/>
      <c r="BT981" s="10"/>
      <c r="BU981" s="10"/>
      <c r="BV981" s="10"/>
      <c r="BW981" s="10"/>
      <c r="BX981" s="10"/>
      <c r="BY981" s="10"/>
      <c r="BZ981" s="10"/>
      <c r="CA981" s="10"/>
      <c r="CB981" s="10"/>
    </row>
    <row r="982" spans="11:80" ht="52.2" customHeight="1" x14ac:dyDescent="0.2">
      <c r="K982" s="60"/>
      <c r="L982" s="61"/>
      <c r="M982" s="23"/>
      <c r="N982" s="23"/>
      <c r="O982" s="23"/>
      <c r="P982" s="23"/>
      <c r="Q982" s="23"/>
      <c r="R982" s="24"/>
      <c r="S982" s="14"/>
      <c r="T982" s="14"/>
      <c r="U982" s="14"/>
      <c r="V982" s="558"/>
      <c r="W982" s="558"/>
      <c r="X982" s="558"/>
      <c r="Y982" s="558"/>
      <c r="Z982" s="558"/>
      <c r="AA982" s="558"/>
      <c r="AB982" s="69"/>
      <c r="AC982" s="69"/>
      <c r="AD982" s="1"/>
      <c r="AE982" s="1"/>
      <c r="AF982" s="1"/>
      <c r="AG982" s="1"/>
      <c r="AH982" s="1"/>
      <c r="AI982" s="1"/>
      <c r="AJ982" s="1"/>
      <c r="AK982" s="1"/>
      <c r="AL982" s="1"/>
      <c r="AM982" s="1"/>
      <c r="AN982" s="1"/>
      <c r="AO982" s="7"/>
      <c r="AP982" s="8"/>
      <c r="AQ982" s="8"/>
      <c r="AR982" s="69" t="s">
        <v>88</v>
      </c>
      <c r="AS982" s="69" t="s">
        <v>31</v>
      </c>
      <c r="AT982" s="8" t="s">
        <v>30</v>
      </c>
      <c r="AU982" s="8" t="s">
        <v>11</v>
      </c>
      <c r="AV982" s="486" t="s">
        <v>27</v>
      </c>
      <c r="AW982" s="8"/>
      <c r="AX982" s="8"/>
      <c r="AY982" s="8"/>
      <c r="AZ982" s="8"/>
      <c r="BA982" s="8"/>
      <c r="BB982" s="8"/>
      <c r="BC982" s="8"/>
      <c r="BD982" s="8"/>
      <c r="BE982" s="8"/>
      <c r="BF982" s="8"/>
      <c r="BG982" s="8"/>
      <c r="BH982" s="8"/>
      <c r="BI982" s="8"/>
      <c r="BJ982" s="8"/>
      <c r="BK982" s="8"/>
      <c r="BL982" s="8"/>
      <c r="BM982" s="8"/>
      <c r="BN982" s="8"/>
      <c r="BO982" s="8"/>
      <c r="BP982" s="8"/>
      <c r="BQ982" s="7"/>
      <c r="BR982" s="7"/>
      <c r="BS982" s="1"/>
      <c r="BT982" s="1"/>
      <c r="BU982" s="1"/>
      <c r="BV982" s="1"/>
      <c r="BW982" s="1"/>
      <c r="BX982" s="1"/>
      <c r="BY982" s="1"/>
      <c r="BZ982" s="1"/>
      <c r="CA982" s="1"/>
      <c r="CB982" s="1"/>
    </row>
    <row r="983" spans="11:80" ht="52.2" customHeight="1" x14ac:dyDescent="0.2">
      <c r="K983" s="66"/>
      <c r="L983" s="67"/>
      <c r="M983" s="67"/>
      <c r="N983" s="67"/>
      <c r="O983" s="67"/>
      <c r="P983" s="67"/>
      <c r="Q983" s="67"/>
      <c r="R983" s="68"/>
      <c r="S983" s="8"/>
      <c r="T983" s="14"/>
      <c r="U983" s="14"/>
      <c r="V983" s="558"/>
      <c r="W983" s="558"/>
      <c r="X983" s="558"/>
      <c r="Y983" s="558"/>
      <c r="Z983" s="558"/>
      <c r="AA983" s="558"/>
      <c r="AB983" s="65"/>
      <c r="AC983" s="65"/>
      <c r="AD983" s="1"/>
      <c r="AE983" s="1"/>
      <c r="AF983" s="1"/>
      <c r="AG983" s="1"/>
      <c r="AH983" s="1"/>
      <c r="AI983" s="1"/>
      <c r="AJ983" s="1"/>
      <c r="AK983" s="1"/>
      <c r="AL983" s="1"/>
      <c r="AM983" s="1"/>
      <c r="AN983" s="1"/>
      <c r="AO983" s="6"/>
      <c r="AP983" s="7"/>
      <c r="AQ983" s="7"/>
      <c r="AR983" s="65" t="s">
        <v>88</v>
      </c>
      <c r="AS983" s="65" t="s">
        <v>31</v>
      </c>
      <c r="AT983" s="7" t="s">
        <v>31</v>
      </c>
      <c r="AU983" s="7" t="s">
        <v>11</v>
      </c>
      <c r="AV983" s="485" t="s">
        <v>30</v>
      </c>
      <c r="AW983" s="7"/>
      <c r="AX983" s="7"/>
      <c r="AY983" s="7"/>
      <c r="AZ983" s="7"/>
      <c r="BA983" s="7"/>
      <c r="BB983" s="7"/>
      <c r="BC983" s="7"/>
      <c r="BD983" s="7"/>
      <c r="BE983" s="7"/>
      <c r="BF983" s="7"/>
      <c r="BG983" s="7"/>
      <c r="BH983" s="7"/>
      <c r="BI983" s="7"/>
      <c r="BJ983" s="7"/>
      <c r="BK983" s="7"/>
      <c r="BL983" s="7"/>
      <c r="BM983" s="7"/>
      <c r="BN983" s="7"/>
      <c r="BO983" s="7"/>
      <c r="BP983" s="7"/>
      <c r="BQ983" s="6"/>
      <c r="BR983" s="6"/>
      <c r="BS983" s="1"/>
      <c r="BT983" s="1"/>
      <c r="BU983" s="1"/>
      <c r="BV983" s="1"/>
      <c r="BW983" s="1"/>
      <c r="BX983" s="1"/>
      <c r="BY983" s="1"/>
      <c r="BZ983" s="1"/>
      <c r="CA983" s="1"/>
      <c r="CB983" s="1"/>
    </row>
    <row r="984" spans="11:80" ht="52.2" customHeight="1" x14ac:dyDescent="0.2">
      <c r="K984" s="62"/>
      <c r="L984" s="63"/>
      <c r="M984" s="63"/>
      <c r="N984" s="63"/>
      <c r="O984" s="63"/>
      <c r="P984" s="63"/>
      <c r="Q984" s="63"/>
      <c r="R984" s="64"/>
      <c r="S984" s="7"/>
      <c r="T984" s="8"/>
      <c r="U984" s="8"/>
      <c r="V984" s="587"/>
      <c r="W984" s="587"/>
      <c r="X984" s="587"/>
      <c r="Y984" s="587"/>
      <c r="Z984" s="587"/>
      <c r="AA984" s="587"/>
      <c r="AB984" s="46"/>
      <c r="AC984" s="46"/>
      <c r="AD984" s="8"/>
      <c r="AE984" s="8"/>
      <c r="AF984" s="8"/>
      <c r="AG984" s="8"/>
      <c r="AH984" s="8"/>
      <c r="AI984" s="8"/>
      <c r="AJ984" s="8"/>
      <c r="AK984" s="8"/>
      <c r="AL984" s="8"/>
      <c r="AM984" s="8"/>
      <c r="AN984" s="8"/>
      <c r="AO984" s="1"/>
      <c r="AP984" s="45" t="s">
        <v>30</v>
      </c>
      <c r="AQ984" s="6"/>
      <c r="AR984" s="46" t="s">
        <v>26</v>
      </c>
      <c r="AS984" s="46" t="s">
        <v>30</v>
      </c>
      <c r="AT984" s="6"/>
      <c r="AU984" s="6"/>
      <c r="AV984" s="484"/>
      <c r="AW984" s="6"/>
      <c r="AX984" s="6"/>
      <c r="AY984" s="6"/>
      <c r="AZ984" s="6"/>
      <c r="BA984" s="6"/>
      <c r="BB984" s="6"/>
      <c r="BC984" s="6"/>
      <c r="BD984" s="6"/>
      <c r="BE984" s="6"/>
      <c r="BF984" s="6"/>
      <c r="BG984" s="6"/>
      <c r="BH984" s="47">
        <f>SUM(BH985:BH1042)</f>
        <v>303098.65000000008</v>
      </c>
      <c r="BI984" s="6"/>
      <c r="BJ984" s="6"/>
      <c r="BK984" s="6"/>
      <c r="BL984" s="6"/>
      <c r="BM984" s="6"/>
      <c r="BN984" s="6"/>
      <c r="BO984" s="6"/>
      <c r="BP984" s="6"/>
      <c r="BQ984" s="1"/>
      <c r="BR984" s="1"/>
      <c r="BS984" s="8"/>
      <c r="BT984" s="8"/>
      <c r="BU984" s="8"/>
      <c r="BV984" s="8"/>
      <c r="BW984" s="8"/>
      <c r="BX984" s="8"/>
      <c r="BY984" s="8"/>
      <c r="BZ984" s="8"/>
      <c r="CA984" s="8"/>
      <c r="CB984" s="8"/>
    </row>
    <row r="985" spans="11:80" ht="52.2" customHeight="1" x14ac:dyDescent="0.2">
      <c r="K985" s="54" t="s">
        <v>5</v>
      </c>
      <c r="L985" s="55" t="s">
        <v>15</v>
      </c>
      <c r="M985" s="23"/>
      <c r="N985" s="56">
        <f>M985*G236</f>
        <v>0</v>
      </c>
      <c r="O985" s="56">
        <v>1.2199999999999999E-3</v>
      </c>
      <c r="P985" s="56">
        <f>O985*G236</f>
        <v>1.0369999999999999E-3</v>
      </c>
      <c r="Q985" s="56">
        <v>7.0000000000000007E-2</v>
      </c>
      <c r="R985" s="57">
        <f>Q985*G236</f>
        <v>5.9500000000000004E-2</v>
      </c>
      <c r="S985" s="14"/>
      <c r="T985" s="7"/>
      <c r="U985" s="7"/>
      <c r="V985" s="586"/>
      <c r="W985" s="586"/>
      <c r="X985" s="586"/>
      <c r="Y985" s="586"/>
      <c r="Z985" s="586"/>
      <c r="AA985" s="586"/>
      <c r="AB985" s="58"/>
      <c r="AC985" s="58"/>
      <c r="AD985" s="7"/>
      <c r="AE985" s="7"/>
      <c r="AF985" s="7"/>
      <c r="AG985" s="7"/>
      <c r="AH985" s="7"/>
      <c r="AI985" s="7"/>
      <c r="AJ985" s="7"/>
      <c r="AK985" s="7"/>
      <c r="AL985" s="7"/>
      <c r="AM985" s="7"/>
      <c r="AN985" s="7"/>
      <c r="AO985" s="1"/>
      <c r="AP985" s="58" t="s">
        <v>84</v>
      </c>
      <c r="AQ985" s="1"/>
      <c r="AR985" s="58" t="s">
        <v>80</v>
      </c>
      <c r="AS985" s="58" t="s">
        <v>31</v>
      </c>
      <c r="AT985" s="1"/>
      <c r="AU985" s="1"/>
      <c r="AV985" s="473"/>
      <c r="AW985" s="1"/>
      <c r="AX985" s="1"/>
      <c r="AY985" s="1"/>
      <c r="AZ985" s="1"/>
      <c r="BA985" s="1"/>
      <c r="BB985" s="59">
        <f>IF(L1051="základní",I306,0)</f>
        <v>4932.3999999999996</v>
      </c>
      <c r="BC985" s="59">
        <f>IF(L1051="snížená",I306,0)</f>
        <v>0</v>
      </c>
      <c r="BD985" s="59">
        <f>IF(L1051="zákl. přenesená",I306,0)</f>
        <v>0</v>
      </c>
      <c r="BE985" s="59">
        <f>IF(L1051="sníž. přenesená",I306,0)</f>
        <v>0</v>
      </c>
      <c r="BF985" s="59">
        <f>IF(L1051="nulová",I306,0)</f>
        <v>0</v>
      </c>
      <c r="BG985" s="12" t="s">
        <v>30</v>
      </c>
      <c r="BH985" s="59">
        <f>ROUND(H306*G306,2)</f>
        <v>4932.3999999999996</v>
      </c>
      <c r="BI985" s="12" t="s">
        <v>84</v>
      </c>
      <c r="BJ985" s="58" t="s">
        <v>521</v>
      </c>
      <c r="BK985" s="1"/>
      <c r="BL985" s="1"/>
      <c r="BM985" s="1"/>
      <c r="BN985" s="1"/>
      <c r="BO985" s="1"/>
      <c r="BP985" s="1"/>
      <c r="BQ985" s="1"/>
      <c r="BR985" s="1"/>
      <c r="BS985" s="7"/>
      <c r="BT985" s="7"/>
      <c r="BU985" s="7"/>
      <c r="BV985" s="7"/>
      <c r="BW985" s="7"/>
      <c r="BX985" s="7"/>
      <c r="BY985" s="7"/>
      <c r="BZ985" s="7"/>
      <c r="CA985" s="7"/>
      <c r="CB985" s="7"/>
    </row>
    <row r="986" spans="11:80" ht="52.2" customHeight="1" x14ac:dyDescent="0.2">
      <c r="K986" s="60"/>
      <c r="L986" s="61"/>
      <c r="M986" s="23"/>
      <c r="N986" s="23"/>
      <c r="O986" s="23"/>
      <c r="P986" s="23"/>
      <c r="Q986" s="23"/>
      <c r="R986" s="24"/>
      <c r="S986" s="14"/>
      <c r="T986" s="14"/>
      <c r="U986" s="14"/>
      <c r="V986" s="558"/>
      <c r="W986" s="558"/>
      <c r="X986" s="558"/>
      <c r="Y986" s="558"/>
      <c r="Z986" s="558"/>
      <c r="AA986" s="558"/>
      <c r="AB986" s="12"/>
      <c r="AC986" s="12"/>
      <c r="AD986" s="1"/>
      <c r="AE986" s="1"/>
      <c r="AF986" s="1"/>
      <c r="AG986" s="1"/>
      <c r="AH986" s="1"/>
      <c r="AI986" s="1"/>
      <c r="AJ986" s="1"/>
      <c r="AK986" s="1"/>
      <c r="AL986" s="1"/>
      <c r="AM986" s="1"/>
      <c r="AN986" s="1"/>
      <c r="AO986" s="8"/>
      <c r="AP986" s="1"/>
      <c r="AQ986" s="1"/>
      <c r="AR986" s="12" t="s">
        <v>86</v>
      </c>
      <c r="AS986" s="12" t="s">
        <v>31</v>
      </c>
      <c r="AT986" s="1"/>
      <c r="AU986" s="1"/>
      <c r="AV986" s="473"/>
      <c r="AW986" s="1"/>
      <c r="AX986" s="1"/>
      <c r="AY986" s="1"/>
      <c r="AZ986" s="1"/>
      <c r="BA986" s="1"/>
      <c r="BB986" s="1"/>
      <c r="BC986" s="1"/>
      <c r="BD986" s="1"/>
      <c r="BE986" s="1"/>
      <c r="BF986" s="1"/>
      <c r="BG986" s="1"/>
      <c r="BH986" s="1"/>
      <c r="BI986" s="1"/>
      <c r="BJ986" s="1"/>
      <c r="BK986" s="1"/>
      <c r="BL986" s="1"/>
      <c r="BM986" s="1"/>
      <c r="BN986" s="1"/>
      <c r="BO986" s="1"/>
      <c r="BP986" s="1"/>
      <c r="BQ986" s="8"/>
      <c r="BR986" s="8"/>
      <c r="BS986" s="1"/>
      <c r="BT986" s="1"/>
      <c r="BU986" s="1"/>
      <c r="BV986" s="1"/>
      <c r="BW986" s="1"/>
      <c r="BX986" s="1"/>
      <c r="BY986" s="1"/>
      <c r="BZ986" s="1"/>
      <c r="CA986" s="1"/>
      <c r="CB986" s="1"/>
    </row>
    <row r="987" spans="11:80" ht="52.2" customHeight="1" x14ac:dyDescent="0.2">
      <c r="K987" s="66"/>
      <c r="L987" s="67"/>
      <c r="M987" s="67"/>
      <c r="N987" s="67"/>
      <c r="O987" s="67"/>
      <c r="P987" s="67"/>
      <c r="Q987" s="67"/>
      <c r="R987" s="68"/>
      <c r="S987" s="8"/>
      <c r="T987" s="14"/>
      <c r="U987" s="14"/>
      <c r="V987" s="558"/>
      <c r="W987" s="558"/>
      <c r="X987" s="558"/>
      <c r="Y987" s="558"/>
      <c r="Z987" s="558"/>
      <c r="AA987" s="558"/>
      <c r="AB987" s="69"/>
      <c r="AC987" s="69"/>
      <c r="AD987" s="1"/>
      <c r="AE987" s="1"/>
      <c r="AF987" s="1"/>
      <c r="AG987" s="1"/>
      <c r="AH987" s="1"/>
      <c r="AI987" s="1"/>
      <c r="AJ987" s="1"/>
      <c r="AK987" s="1"/>
      <c r="AL987" s="1"/>
      <c r="AM987" s="1"/>
      <c r="AN987" s="1"/>
      <c r="AO987" s="7"/>
      <c r="AP987" s="8"/>
      <c r="AQ987" s="8"/>
      <c r="AR987" s="69" t="s">
        <v>88</v>
      </c>
      <c r="AS987" s="69" t="s">
        <v>31</v>
      </c>
      <c r="AT987" s="8" t="s">
        <v>30</v>
      </c>
      <c r="AU987" s="8" t="s">
        <v>11</v>
      </c>
      <c r="AV987" s="486" t="s">
        <v>27</v>
      </c>
      <c r="AW987" s="8"/>
      <c r="AX987" s="8"/>
      <c r="AY987" s="8"/>
      <c r="AZ987" s="8"/>
      <c r="BA987" s="8"/>
      <c r="BB987" s="8"/>
      <c r="BC987" s="8"/>
      <c r="BD987" s="8"/>
      <c r="BE987" s="8"/>
      <c r="BF987" s="8"/>
      <c r="BG987" s="8"/>
      <c r="BH987" s="8"/>
      <c r="BI987" s="8"/>
      <c r="BJ987" s="8"/>
      <c r="BK987" s="8"/>
      <c r="BL987" s="8"/>
      <c r="BM987" s="8"/>
      <c r="BN987" s="8"/>
      <c r="BO987" s="8"/>
      <c r="BP987" s="8"/>
      <c r="BQ987" s="7"/>
      <c r="BR987" s="7"/>
      <c r="BS987" s="1"/>
      <c r="BT987" s="1"/>
      <c r="BU987" s="1"/>
      <c r="BV987" s="1"/>
      <c r="BW987" s="1"/>
      <c r="BX987" s="1"/>
      <c r="BY987" s="1"/>
      <c r="BZ987" s="1"/>
      <c r="CA987" s="1"/>
      <c r="CB987" s="1"/>
    </row>
    <row r="988" spans="11:80" ht="52.2" customHeight="1" x14ac:dyDescent="0.2">
      <c r="K988" s="62"/>
      <c r="L988" s="63"/>
      <c r="M988" s="63"/>
      <c r="N988" s="63"/>
      <c r="O988" s="63"/>
      <c r="P988" s="63"/>
      <c r="Q988" s="63"/>
      <c r="R988" s="64"/>
      <c r="S988" s="7"/>
      <c r="T988" s="7"/>
      <c r="U988" s="7"/>
      <c r="V988" s="586"/>
      <c r="W988" s="586"/>
      <c r="X988" s="586"/>
      <c r="Y988" s="586"/>
      <c r="Z988" s="586"/>
      <c r="AA988" s="586"/>
      <c r="AB988" s="65"/>
      <c r="AC988" s="65"/>
      <c r="AD988" s="7"/>
      <c r="AE988" s="7"/>
      <c r="AF988" s="7"/>
      <c r="AG988" s="7"/>
      <c r="AH988" s="7"/>
      <c r="AI988" s="7"/>
      <c r="AJ988" s="7"/>
      <c r="AK988" s="7"/>
      <c r="AL988" s="7"/>
      <c r="AM988" s="7"/>
      <c r="AN988" s="7"/>
      <c r="AO988" s="1"/>
      <c r="AP988" s="7"/>
      <c r="AQ988" s="7"/>
      <c r="AR988" s="65" t="s">
        <v>88</v>
      </c>
      <c r="AS988" s="65" t="s">
        <v>31</v>
      </c>
      <c r="AT988" s="7" t="s">
        <v>31</v>
      </c>
      <c r="AU988" s="7" t="s">
        <v>11</v>
      </c>
      <c r="AV988" s="485" t="s">
        <v>30</v>
      </c>
      <c r="AW988" s="7"/>
      <c r="AX988" s="7"/>
      <c r="AY988" s="7"/>
      <c r="AZ988" s="7"/>
      <c r="BA988" s="7"/>
      <c r="BB988" s="7"/>
      <c r="BC988" s="7"/>
      <c r="BD988" s="7"/>
      <c r="BE988" s="7"/>
      <c r="BF988" s="7"/>
      <c r="BG988" s="7"/>
      <c r="BH988" s="7"/>
      <c r="BI988" s="7"/>
      <c r="BJ988" s="7"/>
      <c r="BK988" s="7"/>
      <c r="BL988" s="7"/>
      <c r="BM988" s="7"/>
      <c r="BN988" s="7"/>
      <c r="BO988" s="7"/>
      <c r="BP988" s="7"/>
      <c r="BQ988" s="1"/>
      <c r="BR988" s="1"/>
      <c r="BS988" s="7"/>
      <c r="BT988" s="7"/>
      <c r="BU988" s="7"/>
      <c r="BV988" s="7"/>
      <c r="BW988" s="7"/>
      <c r="BX988" s="7"/>
      <c r="BY988" s="7"/>
      <c r="BZ988" s="7"/>
      <c r="CA988" s="7"/>
      <c r="CB988" s="7"/>
    </row>
    <row r="989" spans="11:80" ht="52.2" customHeight="1" x14ac:dyDescent="0.2">
      <c r="K989" s="54" t="s">
        <v>5</v>
      </c>
      <c r="L989" s="55" t="s">
        <v>15</v>
      </c>
      <c r="M989" s="23"/>
      <c r="N989" s="56">
        <f>M989*G240</f>
        <v>0</v>
      </c>
      <c r="O989" s="56">
        <v>3.0899999999999999E-3</v>
      </c>
      <c r="P989" s="56">
        <f>O989*G240</f>
        <v>3.7079999999999995E-3</v>
      </c>
      <c r="Q989" s="56">
        <v>0.126</v>
      </c>
      <c r="R989" s="57">
        <f>Q989*G240</f>
        <v>0.1512</v>
      </c>
      <c r="S989" s="14"/>
      <c r="T989" s="14"/>
      <c r="U989" s="14"/>
      <c r="V989" s="558"/>
      <c r="W989" s="558"/>
      <c r="X989" s="558"/>
      <c r="Y989" s="558"/>
      <c r="Z989" s="558"/>
      <c r="AA989" s="558"/>
      <c r="AB989" s="58"/>
      <c r="AC989" s="58"/>
      <c r="AD989" s="1"/>
      <c r="AE989" s="1"/>
      <c r="AF989" s="1"/>
      <c r="AG989" s="1"/>
      <c r="AH989" s="1"/>
      <c r="AI989" s="1"/>
      <c r="AJ989" s="1"/>
      <c r="AK989" s="1"/>
      <c r="AL989" s="1"/>
      <c r="AM989" s="1"/>
      <c r="AN989" s="1"/>
      <c r="AO989" s="7"/>
      <c r="AP989" s="58" t="s">
        <v>130</v>
      </c>
      <c r="AQ989" s="1"/>
      <c r="AR989" s="58" t="s">
        <v>231</v>
      </c>
      <c r="AS989" s="58" t="s">
        <v>31</v>
      </c>
      <c r="AT989" s="1"/>
      <c r="AU989" s="1"/>
      <c r="AV989" s="473"/>
      <c r="AW989" s="1"/>
      <c r="AX989" s="1"/>
      <c r="AY989" s="1"/>
      <c r="AZ989" s="1"/>
      <c r="BA989" s="1"/>
      <c r="BB989" s="59">
        <f>IF(L1055="základní",I310,0)</f>
        <v>4326</v>
      </c>
      <c r="BC989" s="59">
        <f>IF(L1055="snížená",I310,0)</f>
        <v>0</v>
      </c>
      <c r="BD989" s="59">
        <f>IF(L1055="zákl. přenesená",I310,0)</f>
        <v>0</v>
      </c>
      <c r="BE989" s="59">
        <f>IF(L1055="sníž. přenesená",I310,0)</f>
        <v>0</v>
      </c>
      <c r="BF989" s="59">
        <f>IF(L1055="nulová",I310,0)</f>
        <v>0</v>
      </c>
      <c r="BG989" s="12" t="s">
        <v>30</v>
      </c>
      <c r="BH989" s="59">
        <f>ROUND(H310*G310,2)</f>
        <v>4326</v>
      </c>
      <c r="BI989" s="12" t="s">
        <v>84</v>
      </c>
      <c r="BJ989" s="58" t="s">
        <v>527</v>
      </c>
      <c r="BK989" s="1"/>
      <c r="BL989" s="1"/>
      <c r="BM989" s="1"/>
      <c r="BN989" s="1"/>
      <c r="BO989" s="1"/>
      <c r="BP989" s="1"/>
      <c r="BQ989" s="7"/>
      <c r="BR989" s="7"/>
      <c r="BS989" s="1"/>
      <c r="BT989" s="1"/>
      <c r="BU989" s="1"/>
      <c r="BV989" s="1"/>
      <c r="BW989" s="1"/>
      <c r="BX989" s="1"/>
      <c r="BY989" s="1"/>
      <c r="BZ989" s="1"/>
      <c r="CA989" s="1"/>
      <c r="CB989" s="1"/>
    </row>
    <row r="990" spans="11:80" ht="52.2" customHeight="1" x14ac:dyDescent="0.2">
      <c r="K990" s="60"/>
      <c r="L990" s="61"/>
      <c r="M990" s="23"/>
      <c r="N990" s="23"/>
      <c r="O990" s="23"/>
      <c r="P990" s="23"/>
      <c r="Q990" s="23"/>
      <c r="R990" s="24"/>
      <c r="S990" s="14"/>
      <c r="T990" s="14"/>
      <c r="U990" s="14"/>
      <c r="V990" s="558"/>
      <c r="W990" s="558"/>
      <c r="X990" s="558"/>
      <c r="Y990" s="558"/>
      <c r="Z990" s="558"/>
      <c r="AA990" s="558"/>
      <c r="AB990" s="65"/>
      <c r="AC990" s="65"/>
      <c r="AD990" s="1"/>
      <c r="AE990" s="1"/>
      <c r="AF990" s="1"/>
      <c r="AG990" s="1"/>
      <c r="AH990" s="1"/>
      <c r="AI990" s="1"/>
      <c r="AJ990" s="1"/>
      <c r="AK990" s="1"/>
      <c r="AL990" s="1"/>
      <c r="AM990" s="1"/>
      <c r="AN990" s="1"/>
      <c r="AO990" s="1"/>
      <c r="AP990" s="7"/>
      <c r="AQ990" s="7"/>
      <c r="AR990" s="65" t="s">
        <v>88</v>
      </c>
      <c r="AS990" s="65" t="s">
        <v>31</v>
      </c>
      <c r="AT990" s="7" t="s">
        <v>31</v>
      </c>
      <c r="AU990" s="7" t="s">
        <v>11</v>
      </c>
      <c r="AV990" s="485" t="s">
        <v>30</v>
      </c>
      <c r="AW990" s="7"/>
      <c r="AX990" s="7"/>
      <c r="AY990" s="7"/>
      <c r="AZ990" s="7"/>
      <c r="BA990" s="7"/>
      <c r="BB990" s="7"/>
      <c r="BC990" s="7"/>
      <c r="BD990" s="7"/>
      <c r="BE990" s="7"/>
      <c r="BF990" s="7"/>
      <c r="BG990" s="7"/>
      <c r="BH990" s="7"/>
      <c r="BI990" s="7"/>
      <c r="BJ990" s="7"/>
      <c r="BK990" s="7"/>
      <c r="BL990" s="7"/>
      <c r="BM990" s="7"/>
      <c r="BN990" s="7"/>
      <c r="BO990" s="7"/>
      <c r="BP990" s="7"/>
      <c r="BQ990" s="1"/>
      <c r="BR990" s="1"/>
      <c r="BS990" s="1"/>
      <c r="BT990" s="1"/>
      <c r="BU990" s="1"/>
      <c r="BV990" s="1"/>
      <c r="BW990" s="1"/>
      <c r="BX990" s="1"/>
      <c r="BY990" s="1"/>
      <c r="BZ990" s="1"/>
      <c r="CA990" s="1"/>
      <c r="CB990" s="1"/>
    </row>
    <row r="991" spans="11:80" ht="52.2" customHeight="1" x14ac:dyDescent="0.2">
      <c r="K991" s="66"/>
      <c r="L991" s="67"/>
      <c r="M991" s="67"/>
      <c r="N991" s="67"/>
      <c r="O991" s="67"/>
      <c r="P991" s="67"/>
      <c r="Q991" s="67"/>
      <c r="R991" s="68"/>
      <c r="S991" s="8"/>
      <c r="T991" s="14"/>
      <c r="U991" s="14"/>
      <c r="V991" s="558"/>
      <c r="W991" s="558"/>
      <c r="X991" s="558"/>
      <c r="Y991" s="558"/>
      <c r="Z991" s="558"/>
      <c r="AA991" s="558"/>
      <c r="AB991" s="58"/>
      <c r="AC991" s="58"/>
      <c r="AD991" s="1"/>
      <c r="AE991" s="1"/>
      <c r="AF991" s="1"/>
      <c r="AG991" s="1"/>
      <c r="AH991" s="1"/>
      <c r="AI991" s="1"/>
      <c r="AJ991" s="1"/>
      <c r="AK991" s="1"/>
      <c r="AL991" s="1"/>
      <c r="AM991" s="1"/>
      <c r="AN991" s="1"/>
      <c r="AO991" s="1"/>
      <c r="AP991" s="58" t="s">
        <v>84</v>
      </c>
      <c r="AQ991" s="1"/>
      <c r="AR991" s="58" t="s">
        <v>80</v>
      </c>
      <c r="AS991" s="58" t="s">
        <v>31</v>
      </c>
      <c r="AT991" s="1"/>
      <c r="AU991" s="1"/>
      <c r="AV991" s="473"/>
      <c r="AW991" s="1"/>
      <c r="AX991" s="1"/>
      <c r="AY991" s="1"/>
      <c r="AZ991" s="1"/>
      <c r="BA991" s="1"/>
      <c r="BB991" s="59">
        <f>IF(L1057="základní",I312,0)</f>
        <v>53623.08</v>
      </c>
      <c r="BC991" s="59">
        <f>IF(L1057="snížená",I312,0)</f>
        <v>0</v>
      </c>
      <c r="BD991" s="59">
        <f>IF(L1057="zákl. přenesená",I312,0)</f>
        <v>0</v>
      </c>
      <c r="BE991" s="59">
        <f>IF(L1057="sníž. přenesená",I312,0)</f>
        <v>0</v>
      </c>
      <c r="BF991" s="59">
        <f>IF(L1057="nulová",I312,0)</f>
        <v>0</v>
      </c>
      <c r="BG991" s="12" t="s">
        <v>30</v>
      </c>
      <c r="BH991" s="59">
        <f>ROUND(H312*G312,2)</f>
        <v>53623.08</v>
      </c>
      <c r="BI991" s="12" t="s">
        <v>84</v>
      </c>
      <c r="BJ991" s="58" t="s">
        <v>532</v>
      </c>
      <c r="BK991" s="1"/>
      <c r="BL991" s="1"/>
      <c r="BM991" s="1"/>
      <c r="BN991" s="1"/>
      <c r="BO991" s="1"/>
      <c r="BP991" s="1"/>
      <c r="BQ991" s="1"/>
      <c r="BR991" s="1"/>
      <c r="BS991" s="1"/>
      <c r="BT991" s="1"/>
      <c r="BU991" s="1"/>
      <c r="BV991" s="1"/>
      <c r="BW991" s="1"/>
      <c r="BX991" s="1"/>
      <c r="BY991" s="1"/>
      <c r="BZ991" s="1"/>
      <c r="CA991" s="1"/>
      <c r="CB991" s="1"/>
    </row>
    <row r="992" spans="11:80" ht="52.2" customHeight="1" x14ac:dyDescent="0.2">
      <c r="K992" s="62"/>
      <c r="L992" s="63"/>
      <c r="M992" s="63"/>
      <c r="N992" s="63"/>
      <c r="O992" s="63"/>
      <c r="P992" s="63"/>
      <c r="Q992" s="63"/>
      <c r="R992" s="64"/>
      <c r="S992" s="7"/>
      <c r="T992" s="14"/>
      <c r="U992" s="14"/>
      <c r="V992" s="558"/>
      <c r="W992" s="558"/>
      <c r="X992" s="558"/>
      <c r="Y992" s="558"/>
      <c r="Z992" s="558"/>
      <c r="AA992" s="558"/>
      <c r="AB992" s="12"/>
      <c r="AC992" s="12"/>
      <c r="AD992" s="1"/>
      <c r="AE992" s="1"/>
      <c r="AF992" s="1"/>
      <c r="AG992" s="1"/>
      <c r="AH992" s="1"/>
      <c r="AI992" s="1"/>
      <c r="AJ992" s="1"/>
      <c r="AK992" s="1"/>
      <c r="AL992" s="1"/>
      <c r="AM992" s="1"/>
      <c r="AN992" s="1"/>
      <c r="AO992" s="8"/>
      <c r="AP992" s="1"/>
      <c r="AQ992" s="1"/>
      <c r="AR992" s="12" t="s">
        <v>86</v>
      </c>
      <c r="AS992" s="12" t="s">
        <v>31</v>
      </c>
      <c r="AT992" s="1"/>
      <c r="AU992" s="1"/>
      <c r="AV992" s="473"/>
      <c r="AW992" s="1"/>
      <c r="AX992" s="1"/>
      <c r="AY992" s="1"/>
      <c r="AZ992" s="1"/>
      <c r="BA992" s="1"/>
      <c r="BB992" s="1"/>
      <c r="BC992" s="1"/>
      <c r="BD992" s="1"/>
      <c r="BE992" s="1"/>
      <c r="BF992" s="1"/>
      <c r="BG992" s="1"/>
      <c r="BH992" s="1"/>
      <c r="BI992" s="1"/>
      <c r="BJ992" s="1"/>
      <c r="BK992" s="1"/>
      <c r="BL992" s="1"/>
      <c r="BM992" s="1"/>
      <c r="BN992" s="1"/>
      <c r="BO992" s="1"/>
      <c r="BP992" s="1"/>
      <c r="BQ992" s="8"/>
      <c r="BR992" s="8"/>
      <c r="BS992" s="1"/>
      <c r="BT992" s="1"/>
      <c r="BU992" s="1"/>
      <c r="BV992" s="1"/>
      <c r="BW992" s="1"/>
      <c r="BX992" s="1"/>
      <c r="BY992" s="1"/>
      <c r="BZ992" s="1"/>
      <c r="CA992" s="1"/>
      <c r="CB992" s="1"/>
    </row>
    <row r="993" spans="11:80" ht="52.2" customHeight="1" x14ac:dyDescent="0.2">
      <c r="K993" s="54" t="s">
        <v>5</v>
      </c>
      <c r="L993" s="55" t="s">
        <v>15</v>
      </c>
      <c r="M993" s="23"/>
      <c r="N993" s="56">
        <f>M993*G244</f>
        <v>0</v>
      </c>
      <c r="O993" s="56">
        <v>3.63E-3</v>
      </c>
      <c r="P993" s="56">
        <f>O993*G244</f>
        <v>3.8115000000000002E-3</v>
      </c>
      <c r="Q993" s="56">
        <v>0.19600000000000001</v>
      </c>
      <c r="R993" s="57">
        <f>Q993*G244</f>
        <v>0.20580000000000001</v>
      </c>
      <c r="S993" s="14"/>
      <c r="T993" s="14"/>
      <c r="U993" s="14"/>
      <c r="V993" s="558"/>
      <c r="W993" s="558"/>
      <c r="X993" s="558"/>
      <c r="Y993" s="558"/>
      <c r="Z993" s="558"/>
      <c r="AA993" s="558"/>
      <c r="AB993" s="69"/>
      <c r="AC993" s="69"/>
      <c r="AD993" s="1"/>
      <c r="AE993" s="1"/>
      <c r="AF993" s="1"/>
      <c r="AG993" s="1"/>
      <c r="AH993" s="1"/>
      <c r="AI993" s="1"/>
      <c r="AJ993" s="1"/>
      <c r="AK993" s="1"/>
      <c r="AL993" s="1"/>
      <c r="AM993" s="1"/>
      <c r="AN993" s="1"/>
      <c r="AO993" s="7"/>
      <c r="AP993" s="8"/>
      <c r="AQ993" s="8"/>
      <c r="AR993" s="69" t="s">
        <v>88</v>
      </c>
      <c r="AS993" s="69" t="s">
        <v>31</v>
      </c>
      <c r="AT993" s="8" t="s">
        <v>30</v>
      </c>
      <c r="AU993" s="8" t="s">
        <v>11</v>
      </c>
      <c r="AV993" s="486" t="s">
        <v>27</v>
      </c>
      <c r="AW993" s="8"/>
      <c r="AX993" s="8"/>
      <c r="AY993" s="8"/>
      <c r="AZ993" s="8"/>
      <c r="BA993" s="8"/>
      <c r="BB993" s="8"/>
      <c r="BC993" s="8"/>
      <c r="BD993" s="8"/>
      <c r="BE993" s="8"/>
      <c r="BF993" s="8"/>
      <c r="BG993" s="8"/>
      <c r="BH993" s="8"/>
      <c r="BI993" s="8"/>
      <c r="BJ993" s="8"/>
      <c r="BK993" s="8"/>
      <c r="BL993" s="8"/>
      <c r="BM993" s="8"/>
      <c r="BN993" s="8"/>
      <c r="BO993" s="8"/>
      <c r="BP993" s="8"/>
      <c r="BQ993" s="7"/>
      <c r="BR993" s="7"/>
      <c r="BS993" s="1"/>
      <c r="BT993" s="1"/>
      <c r="BU993" s="1"/>
      <c r="BV993" s="1"/>
      <c r="BW993" s="1"/>
      <c r="BX993" s="1"/>
      <c r="BY993" s="1"/>
      <c r="BZ993" s="1"/>
      <c r="CA993" s="1"/>
      <c r="CB993" s="1"/>
    </row>
    <row r="994" spans="11:80" ht="52.2" customHeight="1" x14ac:dyDescent="0.2">
      <c r="K994" s="60"/>
      <c r="L994" s="61"/>
      <c r="M994" s="23"/>
      <c r="N994" s="23"/>
      <c r="O994" s="23"/>
      <c r="P994" s="23"/>
      <c r="Q994" s="23"/>
      <c r="R994" s="24"/>
      <c r="S994" s="14"/>
      <c r="T994" s="14"/>
      <c r="U994" s="14"/>
      <c r="V994" s="558"/>
      <c r="W994" s="558"/>
      <c r="X994" s="558"/>
      <c r="Y994" s="558"/>
      <c r="Z994" s="558"/>
      <c r="AA994" s="558"/>
      <c r="AB994" s="65"/>
      <c r="AC994" s="65"/>
      <c r="AD994" s="1"/>
      <c r="AE994" s="1"/>
      <c r="AF994" s="1"/>
      <c r="AG994" s="1"/>
      <c r="AH994" s="1"/>
      <c r="AI994" s="1"/>
      <c r="AJ994" s="1"/>
      <c r="AK994" s="1"/>
      <c r="AL994" s="1"/>
      <c r="AM994" s="1"/>
      <c r="AN994" s="1"/>
      <c r="AO994" s="7"/>
      <c r="AP994" s="7"/>
      <c r="AQ994" s="7"/>
      <c r="AR994" s="65" t="s">
        <v>88</v>
      </c>
      <c r="AS994" s="65" t="s">
        <v>31</v>
      </c>
      <c r="AT994" s="7" t="s">
        <v>31</v>
      </c>
      <c r="AU994" s="7" t="s">
        <v>11</v>
      </c>
      <c r="AV994" s="485" t="s">
        <v>27</v>
      </c>
      <c r="AW994" s="7"/>
      <c r="AX994" s="7"/>
      <c r="AY994" s="7"/>
      <c r="AZ994" s="7"/>
      <c r="BA994" s="7"/>
      <c r="BB994" s="7"/>
      <c r="BC994" s="7"/>
      <c r="BD994" s="7"/>
      <c r="BE994" s="7"/>
      <c r="BF994" s="7"/>
      <c r="BG994" s="7"/>
      <c r="BH994" s="7"/>
      <c r="BI994" s="7"/>
      <c r="BJ994" s="7"/>
      <c r="BK994" s="7"/>
      <c r="BL994" s="7"/>
      <c r="BM994" s="7"/>
      <c r="BN994" s="7"/>
      <c r="BO994" s="7"/>
      <c r="BP994" s="7"/>
      <c r="BQ994" s="7"/>
      <c r="BR994" s="7"/>
      <c r="BS994" s="1"/>
      <c r="BT994" s="1"/>
      <c r="BU994" s="1"/>
      <c r="BV994" s="1"/>
      <c r="BW994" s="1"/>
      <c r="BX994" s="1"/>
      <c r="BY994" s="1"/>
      <c r="BZ994" s="1"/>
      <c r="CA994" s="1"/>
      <c r="CB994" s="1"/>
    </row>
    <row r="995" spans="11:80" ht="52.2" customHeight="1" x14ac:dyDescent="0.2">
      <c r="K995" s="66"/>
      <c r="L995" s="67"/>
      <c r="M995" s="67"/>
      <c r="N995" s="67"/>
      <c r="O995" s="67"/>
      <c r="P995" s="67"/>
      <c r="Q995" s="67"/>
      <c r="R995" s="68"/>
      <c r="S995" s="8"/>
      <c r="T995" s="8"/>
      <c r="U995" s="8"/>
      <c r="V995" s="587"/>
      <c r="W995" s="587"/>
      <c r="X995" s="587"/>
      <c r="Y995" s="587"/>
      <c r="Z995" s="587"/>
      <c r="AA995" s="587"/>
      <c r="AB995" s="65"/>
      <c r="AC995" s="65"/>
      <c r="AD995" s="8"/>
      <c r="AE995" s="8"/>
      <c r="AF995" s="8"/>
      <c r="AG995" s="8"/>
      <c r="AH995" s="8"/>
      <c r="AI995" s="8"/>
      <c r="AJ995" s="8"/>
      <c r="AK995" s="8"/>
      <c r="AL995" s="8"/>
      <c r="AM995" s="8"/>
      <c r="AN995" s="8"/>
      <c r="AO995" s="10"/>
      <c r="AP995" s="7"/>
      <c r="AQ995" s="7"/>
      <c r="AR995" s="65" t="s">
        <v>88</v>
      </c>
      <c r="AS995" s="65" t="s">
        <v>31</v>
      </c>
      <c r="AT995" s="7" t="s">
        <v>31</v>
      </c>
      <c r="AU995" s="7" t="s">
        <v>11</v>
      </c>
      <c r="AV995" s="485" t="s">
        <v>27</v>
      </c>
      <c r="AW995" s="7"/>
      <c r="AX995" s="7"/>
      <c r="AY995" s="7"/>
      <c r="AZ995" s="7"/>
      <c r="BA995" s="7"/>
      <c r="BB995" s="7"/>
      <c r="BC995" s="7"/>
      <c r="BD995" s="7"/>
      <c r="BE995" s="7"/>
      <c r="BF995" s="7"/>
      <c r="BG995" s="7"/>
      <c r="BH995" s="7"/>
      <c r="BI995" s="7"/>
      <c r="BJ995" s="7"/>
      <c r="BK995" s="7"/>
      <c r="BL995" s="7"/>
      <c r="BM995" s="7"/>
      <c r="BN995" s="7"/>
      <c r="BO995" s="7"/>
      <c r="BP995" s="7"/>
      <c r="BQ995" s="10"/>
      <c r="BR995" s="10"/>
      <c r="BS995" s="8"/>
      <c r="BT995" s="8"/>
      <c r="BU995" s="8"/>
      <c r="BV995" s="8"/>
      <c r="BW995" s="8"/>
      <c r="BX995" s="8"/>
      <c r="BY995" s="8"/>
      <c r="BZ995" s="8"/>
      <c r="CA995" s="8"/>
      <c r="CB995" s="8"/>
    </row>
    <row r="996" spans="11:80" ht="52.2" customHeight="1" x14ac:dyDescent="0.2">
      <c r="K996" s="62"/>
      <c r="L996" s="63"/>
      <c r="M996" s="63"/>
      <c r="N996" s="63"/>
      <c r="O996" s="63"/>
      <c r="P996" s="63"/>
      <c r="Q996" s="63"/>
      <c r="R996" s="64"/>
      <c r="S996" s="7"/>
      <c r="T996" s="7"/>
      <c r="U996" s="7"/>
      <c r="V996" s="586"/>
      <c r="W996" s="586"/>
      <c r="X996" s="586"/>
      <c r="Y996" s="586"/>
      <c r="Z996" s="586"/>
      <c r="AA996" s="586"/>
      <c r="AB996" s="77"/>
      <c r="AC996" s="77"/>
      <c r="AD996" s="7"/>
      <c r="AE996" s="7"/>
      <c r="AF996" s="7"/>
      <c r="AG996" s="7"/>
      <c r="AH996" s="7"/>
      <c r="AI996" s="7"/>
      <c r="AJ996" s="7"/>
      <c r="AK996" s="7"/>
      <c r="AL996" s="7"/>
      <c r="AM996" s="7"/>
      <c r="AN996" s="7"/>
      <c r="AO996" s="1"/>
      <c r="AP996" s="10"/>
      <c r="AQ996" s="10"/>
      <c r="AR996" s="77" t="s">
        <v>88</v>
      </c>
      <c r="AS996" s="77" t="s">
        <v>31</v>
      </c>
      <c r="AT996" s="10" t="s">
        <v>84</v>
      </c>
      <c r="AU996" s="10" t="s">
        <v>11</v>
      </c>
      <c r="AV996" s="488" t="s">
        <v>30</v>
      </c>
      <c r="AW996" s="10"/>
      <c r="AX996" s="10"/>
      <c r="AY996" s="10"/>
      <c r="AZ996" s="10"/>
      <c r="BA996" s="10"/>
      <c r="BB996" s="10"/>
      <c r="BC996" s="10"/>
      <c r="BD996" s="10"/>
      <c r="BE996" s="10"/>
      <c r="BF996" s="10"/>
      <c r="BG996" s="10"/>
      <c r="BH996" s="10"/>
      <c r="BI996" s="10"/>
      <c r="BJ996" s="10"/>
      <c r="BK996" s="10"/>
      <c r="BL996" s="10"/>
      <c r="BM996" s="10"/>
      <c r="BN996" s="10"/>
      <c r="BO996" s="10"/>
      <c r="BP996" s="10"/>
      <c r="BQ996" s="1"/>
      <c r="BR996" s="1"/>
      <c r="BS996" s="7"/>
      <c r="BT996" s="7"/>
      <c r="BU996" s="7"/>
      <c r="BV996" s="7"/>
      <c r="BW996" s="7"/>
      <c r="BX996" s="7"/>
      <c r="BY996" s="7"/>
      <c r="BZ996" s="7"/>
      <c r="CA996" s="7"/>
      <c r="CB996" s="7"/>
    </row>
    <row r="997" spans="11:80" ht="52.2" customHeight="1" x14ac:dyDescent="0.2">
      <c r="K997" s="54" t="s">
        <v>5</v>
      </c>
      <c r="L997" s="55" t="s">
        <v>15</v>
      </c>
      <c r="M997" s="23"/>
      <c r="N997" s="56">
        <f>M997*G248</f>
        <v>0</v>
      </c>
      <c r="O997" s="56">
        <v>8.9300000000000004E-3</v>
      </c>
      <c r="P997" s="56">
        <f>O997*G248</f>
        <v>7.144000000000001E-3</v>
      </c>
      <c r="Q997" s="56">
        <v>0.78500000000000003</v>
      </c>
      <c r="R997" s="57">
        <f>Q997*G248</f>
        <v>0.62800000000000011</v>
      </c>
      <c r="S997" s="14"/>
      <c r="T997" s="14"/>
      <c r="U997" s="14"/>
      <c r="V997" s="558"/>
      <c r="W997" s="558"/>
      <c r="X997" s="558"/>
      <c r="Y997" s="558"/>
      <c r="Z997" s="558"/>
      <c r="AA997" s="558"/>
      <c r="AB997" s="58"/>
      <c r="AC997" s="58"/>
      <c r="AD997" s="1"/>
      <c r="AE997" s="1"/>
      <c r="AF997" s="1"/>
      <c r="AG997" s="1"/>
      <c r="AH997" s="1"/>
      <c r="AI997" s="1"/>
      <c r="AJ997" s="1"/>
      <c r="AK997" s="1"/>
      <c r="AL997" s="1"/>
      <c r="AM997" s="1"/>
      <c r="AN997" s="1"/>
      <c r="AO997" s="7"/>
      <c r="AP997" s="58" t="s">
        <v>130</v>
      </c>
      <c r="AQ997" s="1"/>
      <c r="AR997" s="58" t="s">
        <v>231</v>
      </c>
      <c r="AS997" s="58" t="s">
        <v>31</v>
      </c>
      <c r="AT997" s="1"/>
      <c r="AU997" s="1"/>
      <c r="AV997" s="473"/>
      <c r="AW997" s="1"/>
      <c r="AX997" s="1"/>
      <c r="AY997" s="1"/>
      <c r="AZ997" s="1"/>
      <c r="BA997" s="1"/>
      <c r="BB997" s="59">
        <f>IF(L1063="základní",I318,0)</f>
        <v>20404.22</v>
      </c>
      <c r="BC997" s="59">
        <f>IF(L1063="snížená",I318,0)</f>
        <v>0</v>
      </c>
      <c r="BD997" s="59">
        <f>IF(L1063="zákl. přenesená",I318,0)</f>
        <v>0</v>
      </c>
      <c r="BE997" s="59">
        <f>IF(L1063="sníž. přenesená",I318,0)</f>
        <v>0</v>
      </c>
      <c r="BF997" s="59">
        <f>IF(L1063="nulová",I318,0)</f>
        <v>0</v>
      </c>
      <c r="BG997" s="12" t="s">
        <v>30</v>
      </c>
      <c r="BH997" s="59">
        <f>ROUND(H318*G318,2)</f>
        <v>20404.22</v>
      </c>
      <c r="BI997" s="12" t="s">
        <v>84</v>
      </c>
      <c r="BJ997" s="58" t="s">
        <v>541</v>
      </c>
      <c r="BK997" s="1"/>
      <c r="BL997" s="1"/>
      <c r="BM997" s="1"/>
      <c r="BN997" s="1"/>
      <c r="BO997" s="1"/>
      <c r="BP997" s="1"/>
      <c r="BQ997" s="7"/>
      <c r="BR997" s="7"/>
      <c r="BS997" s="1"/>
      <c r="BT997" s="1"/>
      <c r="BU997" s="1"/>
      <c r="BV997" s="1"/>
      <c r="BW997" s="1"/>
      <c r="BX997" s="1"/>
      <c r="BY997" s="1"/>
      <c r="BZ997" s="1"/>
      <c r="CA997" s="1"/>
      <c r="CB997" s="1"/>
    </row>
    <row r="998" spans="11:80" ht="52.2" customHeight="1" x14ac:dyDescent="0.2">
      <c r="K998" s="60"/>
      <c r="L998" s="61"/>
      <c r="M998" s="23"/>
      <c r="N998" s="23"/>
      <c r="O998" s="23"/>
      <c r="P998" s="23"/>
      <c r="Q998" s="23"/>
      <c r="R998" s="24"/>
      <c r="S998" s="14"/>
      <c r="T998" s="14"/>
      <c r="U998" s="14"/>
      <c r="V998" s="558"/>
      <c r="W998" s="558"/>
      <c r="X998" s="558"/>
      <c r="Y998" s="558"/>
      <c r="Z998" s="558"/>
      <c r="AA998" s="558"/>
      <c r="AB998" s="65"/>
      <c r="AC998" s="65"/>
      <c r="AD998" s="1"/>
      <c r="AE998" s="1"/>
      <c r="AF998" s="1"/>
      <c r="AG998" s="1"/>
      <c r="AH998" s="1"/>
      <c r="AI998" s="1"/>
      <c r="AJ998" s="1"/>
      <c r="AK998" s="1"/>
      <c r="AL998" s="1"/>
      <c r="AM998" s="1"/>
      <c r="AN998" s="1"/>
      <c r="AO998" s="1"/>
      <c r="AP998" s="7"/>
      <c r="AQ998" s="7"/>
      <c r="AR998" s="65" t="s">
        <v>88</v>
      </c>
      <c r="AS998" s="65" t="s">
        <v>31</v>
      </c>
      <c r="AT998" s="7" t="s">
        <v>31</v>
      </c>
      <c r="AU998" s="7" t="s">
        <v>11</v>
      </c>
      <c r="AV998" s="485" t="s">
        <v>27</v>
      </c>
      <c r="AW998" s="7"/>
      <c r="AX998" s="7"/>
      <c r="AY998" s="7"/>
      <c r="AZ998" s="7"/>
      <c r="BA998" s="7"/>
      <c r="BB998" s="7"/>
      <c r="BC998" s="7"/>
      <c r="BD998" s="7"/>
      <c r="BE998" s="7"/>
      <c r="BF998" s="7"/>
      <c r="BG998" s="7"/>
      <c r="BH998" s="7"/>
      <c r="BI998" s="7"/>
      <c r="BJ998" s="7"/>
      <c r="BK998" s="7"/>
      <c r="BL998" s="7"/>
      <c r="BM998" s="7"/>
      <c r="BN998" s="7"/>
      <c r="BO998" s="7"/>
      <c r="BP998" s="7"/>
      <c r="BQ998" s="1"/>
      <c r="BR998" s="1"/>
      <c r="BS998" s="1"/>
      <c r="BT998" s="1"/>
      <c r="BU998" s="1"/>
      <c r="BV998" s="1"/>
      <c r="BW998" s="1"/>
      <c r="BX998" s="1"/>
      <c r="BY998" s="1"/>
      <c r="BZ998" s="1"/>
      <c r="CA998" s="1"/>
      <c r="CB998" s="1"/>
    </row>
    <row r="999" spans="11:80" ht="52.2" customHeight="1" x14ac:dyDescent="0.2">
      <c r="K999" s="66"/>
      <c r="L999" s="67"/>
      <c r="M999" s="67"/>
      <c r="N999" s="67"/>
      <c r="O999" s="67"/>
      <c r="P999" s="67"/>
      <c r="Q999" s="67"/>
      <c r="R999" s="68"/>
      <c r="S999" s="8"/>
      <c r="T999" s="14"/>
      <c r="U999" s="14"/>
      <c r="V999" s="558"/>
      <c r="W999" s="558"/>
      <c r="X999" s="558"/>
      <c r="Y999" s="558"/>
      <c r="Z999" s="558"/>
      <c r="AA999" s="558"/>
      <c r="AB999" s="58"/>
      <c r="AC999" s="58"/>
      <c r="AD999" s="1"/>
      <c r="AE999" s="1"/>
      <c r="AF999" s="1"/>
      <c r="AG999" s="1"/>
      <c r="AH999" s="1"/>
      <c r="AI999" s="1"/>
      <c r="AJ999" s="1"/>
      <c r="AK999" s="1"/>
      <c r="AL999" s="1"/>
      <c r="AM999" s="1"/>
      <c r="AN999" s="1"/>
      <c r="AO999" s="8"/>
      <c r="AP999" s="58" t="s">
        <v>84</v>
      </c>
      <c r="AQ999" s="1"/>
      <c r="AR999" s="58" t="s">
        <v>80</v>
      </c>
      <c r="AS999" s="58" t="s">
        <v>31</v>
      </c>
      <c r="AT999" s="1"/>
      <c r="AU999" s="1"/>
      <c r="AV999" s="473"/>
      <c r="AW999" s="1"/>
      <c r="AX999" s="1"/>
      <c r="AY999" s="1"/>
      <c r="AZ999" s="1"/>
      <c r="BA999" s="1"/>
      <c r="BB999" s="59">
        <f>IF(L1065="základní",I320,0)</f>
        <v>49505.04</v>
      </c>
      <c r="BC999" s="59">
        <f>IF(L1065="snížená",I320,0)</f>
        <v>0</v>
      </c>
      <c r="BD999" s="59">
        <f>IF(L1065="zákl. přenesená",I320,0)</f>
        <v>0</v>
      </c>
      <c r="BE999" s="59">
        <f>IF(L1065="sníž. přenesená",I320,0)</f>
        <v>0</v>
      </c>
      <c r="BF999" s="59">
        <f>IF(L1065="nulová",I320,0)</f>
        <v>0</v>
      </c>
      <c r="BG999" s="12" t="s">
        <v>30</v>
      </c>
      <c r="BH999" s="59">
        <f>ROUND(H320*G320,2)</f>
        <v>49505.04</v>
      </c>
      <c r="BI999" s="12" t="s">
        <v>84</v>
      </c>
      <c r="BJ999" s="58" t="s">
        <v>546</v>
      </c>
      <c r="BK999" s="1"/>
      <c r="BL999" s="1"/>
      <c r="BM999" s="1"/>
      <c r="BN999" s="1"/>
      <c r="BO999" s="1"/>
      <c r="BP999" s="1"/>
      <c r="BQ999" s="8"/>
      <c r="BR999" s="8"/>
      <c r="BS999" s="1"/>
      <c r="BT999" s="1"/>
      <c r="BU999" s="1"/>
      <c r="BV999" s="1"/>
      <c r="BW999" s="1"/>
      <c r="BX999" s="1"/>
      <c r="BY999" s="1"/>
      <c r="BZ999" s="1"/>
      <c r="CA999" s="1"/>
      <c r="CB999" s="1"/>
    </row>
    <row r="1000" spans="11:80" ht="52.2" customHeight="1" x14ac:dyDescent="0.2">
      <c r="K1000" s="62"/>
      <c r="L1000" s="63"/>
      <c r="M1000" s="63"/>
      <c r="N1000" s="63"/>
      <c r="O1000" s="63"/>
      <c r="P1000" s="63"/>
      <c r="Q1000" s="63"/>
      <c r="R1000" s="64"/>
      <c r="S1000" s="7"/>
      <c r="T1000" s="6"/>
      <c r="U1000" s="6"/>
      <c r="V1000" s="560"/>
      <c r="W1000" s="560"/>
      <c r="X1000" s="560"/>
      <c r="Y1000" s="560"/>
      <c r="Z1000" s="560"/>
      <c r="AA1000" s="560"/>
      <c r="AB1000" s="69"/>
      <c r="AC1000" s="69"/>
      <c r="AD1000" s="6"/>
      <c r="AE1000" s="6"/>
      <c r="AF1000" s="6"/>
      <c r="AG1000" s="6"/>
      <c r="AH1000" s="6"/>
      <c r="AI1000" s="6"/>
      <c r="AJ1000" s="6"/>
      <c r="AK1000" s="6"/>
      <c r="AL1000" s="6"/>
      <c r="AM1000" s="6"/>
      <c r="AN1000" s="6"/>
      <c r="AO1000" s="7"/>
      <c r="AP1000" s="8"/>
      <c r="AQ1000" s="8"/>
      <c r="AR1000" s="69" t="s">
        <v>88</v>
      </c>
      <c r="AS1000" s="69" t="s">
        <v>31</v>
      </c>
      <c r="AT1000" s="8" t="s">
        <v>30</v>
      </c>
      <c r="AU1000" s="8" t="s">
        <v>11</v>
      </c>
      <c r="AV1000" s="486" t="s">
        <v>27</v>
      </c>
      <c r="AW1000" s="8"/>
      <c r="AX1000" s="8"/>
      <c r="AY1000" s="8"/>
      <c r="AZ1000" s="8"/>
      <c r="BA1000" s="8"/>
      <c r="BB1000" s="8"/>
      <c r="BC1000" s="8"/>
      <c r="BD1000" s="8"/>
      <c r="BE1000" s="8"/>
      <c r="BF1000" s="8"/>
      <c r="BG1000" s="8"/>
      <c r="BH1000" s="8"/>
      <c r="BI1000" s="8"/>
      <c r="BJ1000" s="8"/>
      <c r="BK1000" s="8"/>
      <c r="BL1000" s="8"/>
      <c r="BM1000" s="8"/>
      <c r="BN1000" s="8"/>
      <c r="BO1000" s="8"/>
      <c r="BP1000" s="8"/>
      <c r="BQ1000" s="7"/>
      <c r="BR1000" s="7"/>
      <c r="BS1000" s="6"/>
      <c r="BT1000" s="6"/>
      <c r="BU1000" s="6"/>
      <c r="BV1000" s="6"/>
      <c r="BW1000" s="6"/>
      <c r="BX1000" s="6"/>
      <c r="BY1000" s="6"/>
      <c r="BZ1000" s="6"/>
      <c r="CA1000" s="6"/>
      <c r="CB1000" s="6"/>
    </row>
    <row r="1001" spans="11:80" ht="52.2" customHeight="1" x14ac:dyDescent="0.2">
      <c r="K1001" s="54" t="s">
        <v>5</v>
      </c>
      <c r="L1001" s="55" t="s">
        <v>15</v>
      </c>
      <c r="M1001" s="23"/>
      <c r="N1001" s="56">
        <f>M1001*G252</f>
        <v>0</v>
      </c>
      <c r="O1001" s="56">
        <v>1.9699999999999999E-2</v>
      </c>
      <c r="P1001" s="56">
        <f>O1001*G252</f>
        <v>0.41369999999999996</v>
      </c>
      <c r="Q1001" s="56">
        <v>0</v>
      </c>
      <c r="R1001" s="57">
        <f>Q1001*G252</f>
        <v>0</v>
      </c>
      <c r="S1001" s="14"/>
      <c r="T1001" s="14"/>
      <c r="U1001" s="14"/>
      <c r="V1001" s="558"/>
      <c r="W1001" s="558"/>
      <c r="X1001" s="558"/>
      <c r="Y1001" s="558"/>
      <c r="Z1001" s="558"/>
      <c r="AA1001" s="558"/>
      <c r="AB1001" s="65"/>
      <c r="AC1001" s="65"/>
      <c r="AD1001" s="1"/>
      <c r="AE1001" s="1"/>
      <c r="AF1001" s="1"/>
      <c r="AG1001" s="1"/>
      <c r="AH1001" s="1"/>
      <c r="AI1001" s="1"/>
      <c r="AJ1001" s="1"/>
      <c r="AK1001" s="1"/>
      <c r="AL1001" s="1"/>
      <c r="AM1001" s="1"/>
      <c r="AN1001" s="1"/>
      <c r="AO1001" s="1"/>
      <c r="AP1001" s="7"/>
      <c r="AQ1001" s="7"/>
      <c r="AR1001" s="65" t="s">
        <v>88</v>
      </c>
      <c r="AS1001" s="65" t="s">
        <v>31</v>
      </c>
      <c r="AT1001" s="7" t="s">
        <v>31</v>
      </c>
      <c r="AU1001" s="7" t="s">
        <v>11</v>
      </c>
      <c r="AV1001" s="485" t="s">
        <v>30</v>
      </c>
      <c r="AW1001" s="7"/>
      <c r="AX1001" s="7"/>
      <c r="AY1001" s="7"/>
      <c r="AZ1001" s="7"/>
      <c r="BA1001" s="7"/>
      <c r="BB1001" s="7"/>
      <c r="BC1001" s="7"/>
      <c r="BD1001" s="7"/>
      <c r="BE1001" s="7"/>
      <c r="BF1001" s="7"/>
      <c r="BG1001" s="7"/>
      <c r="BH1001" s="7"/>
      <c r="BI1001" s="7"/>
      <c r="BJ1001" s="7"/>
      <c r="BK1001" s="7"/>
      <c r="BL1001" s="7"/>
      <c r="BM1001" s="7"/>
      <c r="BN1001" s="7"/>
      <c r="BO1001" s="7"/>
      <c r="BP1001" s="7"/>
      <c r="BQ1001" s="1"/>
      <c r="BR1001" s="1"/>
      <c r="BS1001" s="1"/>
      <c r="BT1001" s="1"/>
      <c r="BU1001" s="1"/>
      <c r="BV1001" s="1"/>
      <c r="BW1001" s="1"/>
      <c r="BX1001" s="1"/>
      <c r="BY1001" s="1"/>
      <c r="BZ1001" s="1"/>
      <c r="CA1001" s="1"/>
      <c r="CB1001" s="1"/>
    </row>
    <row r="1002" spans="11:80" ht="52.2" customHeight="1" x14ac:dyDescent="0.2">
      <c r="K1002" s="66"/>
      <c r="L1002" s="67"/>
      <c r="M1002" s="67"/>
      <c r="N1002" s="67"/>
      <c r="O1002" s="67"/>
      <c r="P1002" s="67"/>
      <c r="Q1002" s="67"/>
      <c r="R1002" s="68"/>
      <c r="S1002" s="8"/>
      <c r="T1002" s="14"/>
      <c r="U1002" s="14"/>
      <c r="V1002" s="558"/>
      <c r="W1002" s="558"/>
      <c r="X1002" s="558"/>
      <c r="Y1002" s="558"/>
      <c r="Z1002" s="558"/>
      <c r="AA1002" s="558"/>
      <c r="AB1002" s="58"/>
      <c r="AC1002" s="58"/>
      <c r="AD1002" s="1"/>
      <c r="AE1002" s="1"/>
      <c r="AF1002" s="1"/>
      <c r="AG1002" s="1"/>
      <c r="AH1002" s="1"/>
      <c r="AI1002" s="1"/>
      <c r="AJ1002" s="1"/>
      <c r="AK1002" s="1"/>
      <c r="AL1002" s="1"/>
      <c r="AM1002" s="1"/>
      <c r="AN1002" s="1"/>
      <c r="AO1002" s="1"/>
      <c r="AP1002" s="58" t="s">
        <v>84</v>
      </c>
      <c r="AQ1002" s="1"/>
      <c r="AR1002" s="58" t="s">
        <v>80</v>
      </c>
      <c r="AS1002" s="58" t="s">
        <v>31</v>
      </c>
      <c r="AT1002" s="1"/>
      <c r="AU1002" s="1"/>
      <c r="AV1002" s="473"/>
      <c r="AW1002" s="1"/>
      <c r="AX1002" s="1"/>
      <c r="AY1002" s="1"/>
      <c r="AZ1002" s="1"/>
      <c r="BA1002" s="1"/>
      <c r="BB1002" s="59">
        <f>IF(L1068="základní",I323,0)</f>
        <v>10637.23</v>
      </c>
      <c r="BC1002" s="59">
        <f>IF(L1068="snížená",I323,0)</f>
        <v>0</v>
      </c>
      <c r="BD1002" s="59">
        <f>IF(L1068="zákl. přenesená",I323,0)</f>
        <v>0</v>
      </c>
      <c r="BE1002" s="59">
        <f>IF(L1068="sníž. přenesená",I323,0)</f>
        <v>0</v>
      </c>
      <c r="BF1002" s="59">
        <f>IF(L1068="nulová",I323,0)</f>
        <v>0</v>
      </c>
      <c r="BG1002" s="12" t="s">
        <v>30</v>
      </c>
      <c r="BH1002" s="59">
        <f>ROUND(H323*G323,2)</f>
        <v>10637.23</v>
      </c>
      <c r="BI1002" s="12" t="s">
        <v>84</v>
      </c>
      <c r="BJ1002" s="58" t="s">
        <v>552</v>
      </c>
      <c r="BK1002" s="1"/>
      <c r="BL1002" s="1"/>
      <c r="BM1002" s="1"/>
      <c r="BN1002" s="1"/>
      <c r="BO1002" s="1"/>
      <c r="BP1002" s="1"/>
      <c r="BQ1002" s="1"/>
      <c r="BR1002" s="1"/>
      <c r="BS1002" s="1"/>
      <c r="BT1002" s="1"/>
      <c r="BU1002" s="1"/>
      <c r="BV1002" s="1"/>
      <c r="BW1002" s="1"/>
      <c r="BX1002" s="1"/>
      <c r="BY1002" s="1"/>
      <c r="BZ1002" s="1"/>
      <c r="CA1002" s="1"/>
      <c r="CB1002" s="1"/>
    </row>
    <row r="1003" spans="11:80" ht="52.2" customHeight="1" x14ac:dyDescent="0.2">
      <c r="K1003" s="62"/>
      <c r="L1003" s="63"/>
      <c r="M1003" s="63"/>
      <c r="N1003" s="63"/>
      <c r="O1003" s="63"/>
      <c r="P1003" s="63"/>
      <c r="Q1003" s="63"/>
      <c r="R1003" s="64"/>
      <c r="S1003" s="7"/>
      <c r="T1003" s="6"/>
      <c r="U1003" s="6"/>
      <c r="V1003" s="560"/>
      <c r="W1003" s="560"/>
      <c r="X1003" s="560"/>
      <c r="Y1003" s="560"/>
      <c r="Z1003" s="560"/>
      <c r="AA1003" s="560"/>
      <c r="AB1003" s="12"/>
      <c r="AC1003" s="12"/>
      <c r="AD1003" s="6"/>
      <c r="AE1003" s="6"/>
      <c r="AF1003" s="6"/>
      <c r="AG1003" s="6"/>
      <c r="AH1003" s="6"/>
      <c r="AI1003" s="6"/>
      <c r="AJ1003" s="6"/>
      <c r="AK1003" s="6"/>
      <c r="AL1003" s="6"/>
      <c r="AM1003" s="6"/>
      <c r="AN1003" s="6"/>
      <c r="AO1003" s="8"/>
      <c r="AP1003" s="1"/>
      <c r="AQ1003" s="1"/>
      <c r="AR1003" s="12" t="s">
        <v>86</v>
      </c>
      <c r="AS1003" s="12" t="s">
        <v>31</v>
      </c>
      <c r="AT1003" s="1"/>
      <c r="AU1003" s="1"/>
      <c r="AV1003" s="473"/>
      <c r="AW1003" s="1"/>
      <c r="AX1003" s="1"/>
      <c r="AY1003" s="1"/>
      <c r="AZ1003" s="1"/>
      <c r="BA1003" s="1"/>
      <c r="BB1003" s="1"/>
      <c r="BC1003" s="1"/>
      <c r="BD1003" s="1"/>
      <c r="BE1003" s="1"/>
      <c r="BF1003" s="1"/>
      <c r="BG1003" s="1"/>
      <c r="BH1003" s="1"/>
      <c r="BI1003" s="1"/>
      <c r="BJ1003" s="1"/>
      <c r="BK1003" s="1"/>
      <c r="BL1003" s="1"/>
      <c r="BM1003" s="1"/>
      <c r="BN1003" s="1"/>
      <c r="BO1003" s="1"/>
      <c r="BP1003" s="1"/>
      <c r="BQ1003" s="8"/>
      <c r="BR1003" s="8"/>
      <c r="BS1003" s="6"/>
      <c r="BT1003" s="6"/>
      <c r="BU1003" s="6"/>
      <c r="BV1003" s="6"/>
      <c r="BW1003" s="6"/>
      <c r="BX1003" s="6"/>
      <c r="BY1003" s="6"/>
      <c r="BZ1003" s="6"/>
      <c r="CA1003" s="6"/>
      <c r="CB1003" s="6"/>
    </row>
    <row r="1004" spans="11:80" ht="52.2" customHeight="1" x14ac:dyDescent="0.2">
      <c r="K1004" s="54" t="s">
        <v>5</v>
      </c>
      <c r="L1004" s="55" t="s">
        <v>15</v>
      </c>
      <c r="M1004" s="23"/>
      <c r="N1004" s="56">
        <f>M1004*G255</f>
        <v>0</v>
      </c>
      <c r="O1004" s="56">
        <v>1.9699999999999999E-2</v>
      </c>
      <c r="P1004" s="56">
        <f>O1004*G255</f>
        <v>3.9399999999999998E-2</v>
      </c>
      <c r="Q1004" s="56">
        <v>0</v>
      </c>
      <c r="R1004" s="57">
        <f>Q1004*G255</f>
        <v>0</v>
      </c>
      <c r="S1004" s="14"/>
      <c r="T1004" s="6"/>
      <c r="U1004" s="6"/>
      <c r="V1004" s="560"/>
      <c r="W1004" s="560"/>
      <c r="X1004" s="560"/>
      <c r="Y1004" s="560"/>
      <c r="Z1004" s="560"/>
      <c r="AA1004" s="560"/>
      <c r="AB1004" s="69"/>
      <c r="AC1004" s="69"/>
      <c r="AD1004" s="6"/>
      <c r="AE1004" s="6"/>
      <c r="AF1004" s="6"/>
      <c r="AG1004" s="6"/>
      <c r="AH1004" s="6"/>
      <c r="AI1004" s="6"/>
      <c r="AJ1004" s="6"/>
      <c r="AK1004" s="6"/>
      <c r="AL1004" s="6"/>
      <c r="AM1004" s="6"/>
      <c r="AN1004" s="6"/>
      <c r="AO1004" s="7"/>
      <c r="AP1004" s="8"/>
      <c r="AQ1004" s="8"/>
      <c r="AR1004" s="69" t="s">
        <v>88</v>
      </c>
      <c r="AS1004" s="69" t="s">
        <v>31</v>
      </c>
      <c r="AT1004" s="8" t="s">
        <v>30</v>
      </c>
      <c r="AU1004" s="8" t="s">
        <v>11</v>
      </c>
      <c r="AV1004" s="486" t="s">
        <v>27</v>
      </c>
      <c r="AW1004" s="8"/>
      <c r="AX1004" s="8"/>
      <c r="AY1004" s="8"/>
      <c r="AZ1004" s="8"/>
      <c r="BA1004" s="8"/>
      <c r="BB1004" s="8"/>
      <c r="BC1004" s="8"/>
      <c r="BD1004" s="8"/>
      <c r="BE1004" s="8"/>
      <c r="BF1004" s="8"/>
      <c r="BG1004" s="8"/>
      <c r="BH1004" s="8"/>
      <c r="BI1004" s="8"/>
      <c r="BJ1004" s="8"/>
      <c r="BK1004" s="8"/>
      <c r="BL1004" s="8"/>
      <c r="BM1004" s="8"/>
      <c r="BN1004" s="8"/>
      <c r="BO1004" s="8"/>
      <c r="BP1004" s="8"/>
      <c r="BQ1004" s="7"/>
      <c r="BR1004" s="7"/>
      <c r="BS1004" s="6"/>
      <c r="BT1004" s="6"/>
      <c r="BU1004" s="6"/>
      <c r="BV1004" s="6"/>
      <c r="BW1004" s="6"/>
      <c r="BX1004" s="6"/>
      <c r="BY1004" s="6"/>
      <c r="BZ1004" s="6"/>
      <c r="CA1004" s="6"/>
      <c r="CB1004" s="6"/>
    </row>
    <row r="1005" spans="11:80" ht="52.2" customHeight="1" x14ac:dyDescent="0.2">
      <c r="K1005" s="66"/>
      <c r="L1005" s="67"/>
      <c r="M1005" s="67"/>
      <c r="N1005" s="67"/>
      <c r="O1005" s="67"/>
      <c r="P1005" s="67"/>
      <c r="Q1005" s="67"/>
      <c r="R1005" s="68"/>
      <c r="S1005" s="8"/>
      <c r="T1005" s="14"/>
      <c r="U1005" s="14"/>
      <c r="V1005" s="558"/>
      <c r="W1005" s="558"/>
      <c r="X1005" s="558"/>
      <c r="Y1005" s="558"/>
      <c r="Z1005" s="558"/>
      <c r="AA1005" s="558"/>
      <c r="AB1005" s="65"/>
      <c r="AC1005" s="65"/>
      <c r="AD1005" s="1"/>
      <c r="AE1005" s="1"/>
      <c r="AF1005" s="1"/>
      <c r="AG1005" s="1"/>
      <c r="AH1005" s="1"/>
      <c r="AI1005" s="1"/>
      <c r="AJ1005" s="1"/>
      <c r="AK1005" s="1"/>
      <c r="AL1005" s="1"/>
      <c r="AM1005" s="1"/>
      <c r="AN1005" s="1"/>
      <c r="AO1005" s="1"/>
      <c r="AP1005" s="7"/>
      <c r="AQ1005" s="7"/>
      <c r="AR1005" s="65" t="s">
        <v>88</v>
      </c>
      <c r="AS1005" s="65" t="s">
        <v>31</v>
      </c>
      <c r="AT1005" s="7" t="s">
        <v>31</v>
      </c>
      <c r="AU1005" s="7" t="s">
        <v>11</v>
      </c>
      <c r="AV1005" s="485" t="s">
        <v>30</v>
      </c>
      <c r="AW1005" s="7"/>
      <c r="AX1005" s="7"/>
      <c r="AY1005" s="7"/>
      <c r="AZ1005" s="7"/>
      <c r="BA1005" s="7"/>
      <c r="BB1005" s="7"/>
      <c r="BC1005" s="7"/>
      <c r="BD1005" s="7"/>
      <c r="BE1005" s="7"/>
      <c r="BF1005" s="7"/>
      <c r="BG1005" s="7"/>
      <c r="BH1005" s="7"/>
      <c r="BI1005" s="7"/>
      <c r="BJ1005" s="7"/>
      <c r="BK1005" s="7"/>
      <c r="BL1005" s="7"/>
      <c r="BM1005" s="7"/>
      <c r="BN1005" s="7"/>
      <c r="BO1005" s="7"/>
      <c r="BP1005" s="7"/>
      <c r="BQ1005" s="1"/>
      <c r="BR1005" s="1"/>
      <c r="BS1005" s="1"/>
      <c r="BT1005" s="1"/>
      <c r="BU1005" s="1"/>
      <c r="BV1005" s="1"/>
      <c r="BW1005" s="1"/>
      <c r="BX1005" s="1"/>
      <c r="BY1005" s="1"/>
      <c r="BZ1005" s="1"/>
      <c r="CA1005" s="1"/>
      <c r="CB1005" s="1"/>
    </row>
    <row r="1006" spans="11:80" ht="52.2" customHeight="1" x14ac:dyDescent="0.2">
      <c r="K1006" s="62"/>
      <c r="L1006" s="63"/>
      <c r="M1006" s="63"/>
      <c r="N1006" s="63"/>
      <c r="O1006" s="63"/>
      <c r="P1006" s="63"/>
      <c r="Q1006" s="63"/>
      <c r="R1006" s="64"/>
      <c r="S1006" s="7"/>
      <c r="T1006" s="14"/>
      <c r="U1006" s="14"/>
      <c r="V1006" s="558"/>
      <c r="W1006" s="558"/>
      <c r="X1006" s="558"/>
      <c r="Y1006" s="558"/>
      <c r="Z1006" s="558"/>
      <c r="AA1006" s="558"/>
      <c r="AB1006" s="58"/>
      <c r="AC1006" s="58"/>
      <c r="AD1006" s="1"/>
      <c r="AE1006" s="1"/>
      <c r="AF1006" s="1"/>
      <c r="AG1006" s="1"/>
      <c r="AH1006" s="1"/>
      <c r="AI1006" s="1"/>
      <c r="AJ1006" s="1"/>
      <c r="AK1006" s="1"/>
      <c r="AL1006" s="1"/>
      <c r="AM1006" s="1"/>
      <c r="AN1006" s="1"/>
      <c r="AO1006" s="7"/>
      <c r="AP1006" s="58" t="s">
        <v>130</v>
      </c>
      <c r="AQ1006" s="1"/>
      <c r="AR1006" s="58" t="s">
        <v>231</v>
      </c>
      <c r="AS1006" s="58" t="s">
        <v>31</v>
      </c>
      <c r="AT1006" s="1"/>
      <c r="AU1006" s="1"/>
      <c r="AV1006" s="473"/>
      <c r="AW1006" s="1"/>
      <c r="AX1006" s="1"/>
      <c r="AY1006" s="1"/>
      <c r="AZ1006" s="1"/>
      <c r="BA1006" s="1"/>
      <c r="BB1006" s="59">
        <f>IF(L1072="základní",I327,0)</f>
        <v>4665.45</v>
      </c>
      <c r="BC1006" s="59">
        <f>IF(L1072="snížená",I327,0)</f>
        <v>0</v>
      </c>
      <c r="BD1006" s="59">
        <f>IF(L1072="zákl. přenesená",I327,0)</f>
        <v>0</v>
      </c>
      <c r="BE1006" s="59">
        <f>IF(L1072="sníž. přenesená",I327,0)</f>
        <v>0</v>
      </c>
      <c r="BF1006" s="59">
        <f>IF(L1072="nulová",I327,0)</f>
        <v>0</v>
      </c>
      <c r="BG1006" s="12" t="s">
        <v>30</v>
      </c>
      <c r="BH1006" s="59">
        <f>ROUND(H327*G327,2)</f>
        <v>4665.45</v>
      </c>
      <c r="BI1006" s="12" t="s">
        <v>84</v>
      </c>
      <c r="BJ1006" s="58" t="s">
        <v>558</v>
      </c>
      <c r="BK1006" s="1"/>
      <c r="BL1006" s="1"/>
      <c r="BM1006" s="1"/>
      <c r="BN1006" s="1"/>
      <c r="BO1006" s="1"/>
      <c r="BP1006" s="1"/>
      <c r="BQ1006" s="7"/>
      <c r="BR1006" s="7"/>
      <c r="BS1006" s="1"/>
      <c r="BT1006" s="1"/>
      <c r="BU1006" s="1"/>
      <c r="BV1006" s="1"/>
      <c r="BW1006" s="1"/>
      <c r="BX1006" s="1"/>
      <c r="BY1006" s="1"/>
      <c r="BZ1006" s="1"/>
      <c r="CA1006" s="1"/>
      <c r="CB1006" s="1"/>
    </row>
    <row r="1007" spans="11:80" ht="52.2" customHeight="1" x14ac:dyDescent="0.2">
      <c r="K1007" s="54" t="s">
        <v>5</v>
      </c>
      <c r="L1007" s="55" t="s">
        <v>15</v>
      </c>
      <c r="M1007" s="23"/>
      <c r="N1007" s="56">
        <f>M1007*G258</f>
        <v>0</v>
      </c>
      <c r="O1007" s="56">
        <v>5.3510000000000002E-2</v>
      </c>
      <c r="P1007" s="56">
        <f>O1007*G258</f>
        <v>0.10702</v>
      </c>
      <c r="Q1007" s="56">
        <v>0</v>
      </c>
      <c r="R1007" s="57">
        <f>Q1007*G258</f>
        <v>0</v>
      </c>
      <c r="S1007" s="14"/>
      <c r="T1007" s="8"/>
      <c r="U1007" s="8"/>
      <c r="V1007" s="587"/>
      <c r="W1007" s="587"/>
      <c r="X1007" s="587"/>
      <c r="Y1007" s="587"/>
      <c r="Z1007" s="587"/>
      <c r="AA1007" s="587"/>
      <c r="AB1007" s="65"/>
      <c r="AC1007" s="65"/>
      <c r="AD1007" s="8"/>
      <c r="AE1007" s="8"/>
      <c r="AF1007" s="8"/>
      <c r="AG1007" s="8"/>
      <c r="AH1007" s="8"/>
      <c r="AI1007" s="8"/>
      <c r="AJ1007" s="8"/>
      <c r="AK1007" s="8"/>
      <c r="AL1007" s="8"/>
      <c r="AM1007" s="8"/>
      <c r="AN1007" s="8"/>
      <c r="AO1007" s="1"/>
      <c r="AP1007" s="7"/>
      <c r="AQ1007" s="7"/>
      <c r="AR1007" s="65" t="s">
        <v>88</v>
      </c>
      <c r="AS1007" s="65" t="s">
        <v>31</v>
      </c>
      <c r="AT1007" s="7" t="s">
        <v>31</v>
      </c>
      <c r="AU1007" s="7" t="s">
        <v>11</v>
      </c>
      <c r="AV1007" s="485" t="s">
        <v>30</v>
      </c>
      <c r="AW1007" s="7"/>
      <c r="AX1007" s="7"/>
      <c r="AY1007" s="7"/>
      <c r="AZ1007" s="7"/>
      <c r="BA1007" s="7"/>
      <c r="BB1007" s="7"/>
      <c r="BC1007" s="7"/>
      <c r="BD1007" s="7"/>
      <c r="BE1007" s="7"/>
      <c r="BF1007" s="7"/>
      <c r="BG1007" s="7"/>
      <c r="BH1007" s="7"/>
      <c r="BI1007" s="7"/>
      <c r="BJ1007" s="7"/>
      <c r="BK1007" s="7"/>
      <c r="BL1007" s="7"/>
      <c r="BM1007" s="7"/>
      <c r="BN1007" s="7"/>
      <c r="BO1007" s="7"/>
      <c r="BP1007" s="7"/>
      <c r="BQ1007" s="1"/>
      <c r="BR1007" s="1"/>
      <c r="BS1007" s="8"/>
      <c r="BT1007" s="8"/>
      <c r="BU1007" s="8"/>
      <c r="BV1007" s="8"/>
      <c r="BW1007" s="8"/>
      <c r="BX1007" s="8"/>
      <c r="BY1007" s="8"/>
      <c r="BZ1007" s="8"/>
      <c r="CA1007" s="8"/>
      <c r="CB1007" s="8"/>
    </row>
    <row r="1008" spans="11:80" ht="52.2" customHeight="1" x14ac:dyDescent="0.2">
      <c r="K1008" s="66"/>
      <c r="L1008" s="67"/>
      <c r="M1008" s="67"/>
      <c r="N1008" s="67"/>
      <c r="O1008" s="67"/>
      <c r="P1008" s="67"/>
      <c r="Q1008" s="67"/>
      <c r="R1008" s="68"/>
      <c r="S1008" s="8"/>
      <c r="T1008" s="7"/>
      <c r="U1008" s="7"/>
      <c r="V1008" s="586"/>
      <c r="W1008" s="586"/>
      <c r="X1008" s="586"/>
      <c r="Y1008" s="586"/>
      <c r="Z1008" s="586"/>
      <c r="AA1008" s="586"/>
      <c r="AB1008" s="58"/>
      <c r="AC1008" s="58"/>
      <c r="AD1008" s="7"/>
      <c r="AE1008" s="7"/>
      <c r="AF1008" s="7"/>
      <c r="AG1008" s="7"/>
      <c r="AH1008" s="7"/>
      <c r="AI1008" s="7"/>
      <c r="AJ1008" s="7"/>
      <c r="AK1008" s="7"/>
      <c r="AL1008" s="7"/>
      <c r="AM1008" s="7"/>
      <c r="AN1008" s="7"/>
      <c r="AO1008" s="1"/>
      <c r="AP1008" s="58" t="s">
        <v>84</v>
      </c>
      <c r="AQ1008" s="1"/>
      <c r="AR1008" s="58" t="s">
        <v>80</v>
      </c>
      <c r="AS1008" s="58" t="s">
        <v>31</v>
      </c>
      <c r="AT1008" s="1"/>
      <c r="AU1008" s="1"/>
      <c r="AV1008" s="473"/>
      <c r="AW1008" s="1"/>
      <c r="AX1008" s="1"/>
      <c r="AY1008" s="1"/>
      <c r="AZ1008" s="1"/>
      <c r="BA1008" s="1"/>
      <c r="BB1008" s="59">
        <f>IF(L1074="základní",I329,0)</f>
        <v>8869.2000000000007</v>
      </c>
      <c r="BC1008" s="59">
        <f>IF(L1074="snížená",I329,0)</f>
        <v>0</v>
      </c>
      <c r="BD1008" s="59">
        <f>IF(L1074="zákl. přenesená",I329,0)</f>
        <v>0</v>
      </c>
      <c r="BE1008" s="59">
        <f>IF(L1074="sníž. přenesená",I329,0)</f>
        <v>0</v>
      </c>
      <c r="BF1008" s="59">
        <f>IF(L1074="nulová",I329,0)</f>
        <v>0</v>
      </c>
      <c r="BG1008" s="12" t="s">
        <v>30</v>
      </c>
      <c r="BH1008" s="59">
        <f>ROUND(H329*G329,2)</f>
        <v>8869.2000000000007</v>
      </c>
      <c r="BI1008" s="12" t="s">
        <v>84</v>
      </c>
      <c r="BJ1008" s="58" t="s">
        <v>563</v>
      </c>
      <c r="BK1008" s="1"/>
      <c r="BL1008" s="1"/>
      <c r="BM1008" s="1"/>
      <c r="BN1008" s="1"/>
      <c r="BO1008" s="1"/>
      <c r="BP1008" s="1"/>
      <c r="BQ1008" s="1"/>
      <c r="BR1008" s="1"/>
      <c r="BS1008" s="7"/>
      <c r="BT1008" s="7"/>
      <c r="BU1008" s="7"/>
      <c r="BV1008" s="7"/>
      <c r="BW1008" s="7"/>
      <c r="BX1008" s="7"/>
      <c r="BY1008" s="7"/>
      <c r="BZ1008" s="7"/>
      <c r="CA1008" s="7"/>
      <c r="CB1008" s="7"/>
    </row>
    <row r="1009" spans="11:80" ht="52.2" customHeight="1" x14ac:dyDescent="0.2">
      <c r="K1009" s="62"/>
      <c r="L1009" s="63"/>
      <c r="M1009" s="63"/>
      <c r="N1009" s="63"/>
      <c r="O1009" s="63"/>
      <c r="P1009" s="63"/>
      <c r="Q1009" s="63"/>
      <c r="R1009" s="64"/>
      <c r="S1009" s="7"/>
      <c r="T1009" s="14"/>
      <c r="U1009" s="14"/>
      <c r="V1009" s="558"/>
      <c r="W1009" s="558"/>
      <c r="X1009" s="558"/>
      <c r="Y1009" s="558"/>
      <c r="Z1009" s="558"/>
      <c r="AA1009" s="558"/>
      <c r="AB1009" s="12"/>
      <c r="AC1009" s="12"/>
      <c r="AD1009" s="1"/>
      <c r="AE1009" s="1"/>
      <c r="AF1009" s="1"/>
      <c r="AG1009" s="1"/>
      <c r="AH1009" s="1"/>
      <c r="AI1009" s="1"/>
      <c r="AJ1009" s="1"/>
      <c r="AK1009" s="1"/>
      <c r="AL1009" s="1"/>
      <c r="AM1009" s="1"/>
      <c r="AN1009" s="1"/>
      <c r="AO1009" s="8"/>
      <c r="AP1009" s="1"/>
      <c r="AQ1009" s="1"/>
      <c r="AR1009" s="12" t="s">
        <v>86</v>
      </c>
      <c r="AS1009" s="12" t="s">
        <v>31</v>
      </c>
      <c r="AT1009" s="1"/>
      <c r="AU1009" s="1"/>
      <c r="AV1009" s="473"/>
      <c r="AW1009" s="1"/>
      <c r="AX1009" s="1"/>
      <c r="AY1009" s="1"/>
      <c r="AZ1009" s="1"/>
      <c r="BA1009" s="1"/>
      <c r="BB1009" s="1"/>
      <c r="BC1009" s="1"/>
      <c r="BD1009" s="1"/>
      <c r="BE1009" s="1"/>
      <c r="BF1009" s="1"/>
      <c r="BG1009" s="1"/>
      <c r="BH1009" s="1"/>
      <c r="BI1009" s="1"/>
      <c r="BJ1009" s="1"/>
      <c r="BK1009" s="1"/>
      <c r="BL1009" s="1"/>
      <c r="BM1009" s="1"/>
      <c r="BN1009" s="1"/>
      <c r="BO1009" s="1"/>
      <c r="BP1009" s="1"/>
      <c r="BQ1009" s="8"/>
      <c r="BR1009" s="8"/>
      <c r="BS1009" s="1"/>
      <c r="BT1009" s="1"/>
      <c r="BU1009" s="1"/>
      <c r="BV1009" s="1"/>
      <c r="BW1009" s="1"/>
      <c r="BX1009" s="1"/>
      <c r="BY1009" s="1"/>
      <c r="BZ1009" s="1"/>
      <c r="CA1009" s="1"/>
      <c r="CB1009" s="1"/>
    </row>
    <row r="1010" spans="11:80" ht="52.2" customHeight="1" x14ac:dyDescent="0.2">
      <c r="K1010" s="54" t="s">
        <v>5</v>
      </c>
      <c r="L1010" s="55" t="s">
        <v>15</v>
      </c>
      <c r="M1010" s="23"/>
      <c r="N1010" s="56">
        <f>M1010*G261</f>
        <v>0</v>
      </c>
      <c r="O1010" s="56">
        <v>5.3510000000000002E-2</v>
      </c>
      <c r="P1010" s="56">
        <f>O1010*G261</f>
        <v>0.26755000000000001</v>
      </c>
      <c r="Q1010" s="56">
        <v>0</v>
      </c>
      <c r="R1010" s="57">
        <f>Q1010*G261</f>
        <v>0</v>
      </c>
      <c r="S1010" s="14"/>
      <c r="T1010" s="7"/>
      <c r="U1010" s="7"/>
      <c r="V1010" s="586"/>
      <c r="W1010" s="586"/>
      <c r="X1010" s="586"/>
      <c r="Y1010" s="586"/>
      <c r="Z1010" s="586"/>
      <c r="AA1010" s="586"/>
      <c r="AB1010" s="69"/>
      <c r="AC1010" s="69"/>
      <c r="AD1010" s="7"/>
      <c r="AE1010" s="7"/>
      <c r="AF1010" s="7"/>
      <c r="AG1010" s="7"/>
      <c r="AH1010" s="7"/>
      <c r="AI1010" s="7"/>
      <c r="AJ1010" s="7"/>
      <c r="AK1010" s="7"/>
      <c r="AL1010" s="7"/>
      <c r="AM1010" s="7"/>
      <c r="AN1010" s="7"/>
      <c r="AO1010" s="7"/>
      <c r="AP1010" s="8"/>
      <c r="AQ1010" s="8"/>
      <c r="AR1010" s="69" t="s">
        <v>88</v>
      </c>
      <c r="AS1010" s="69" t="s">
        <v>31</v>
      </c>
      <c r="AT1010" s="8" t="s">
        <v>30</v>
      </c>
      <c r="AU1010" s="8" t="s">
        <v>11</v>
      </c>
      <c r="AV1010" s="486" t="s">
        <v>27</v>
      </c>
      <c r="AW1010" s="8"/>
      <c r="AX1010" s="8"/>
      <c r="AY1010" s="8"/>
      <c r="AZ1010" s="8"/>
      <c r="BA1010" s="8"/>
      <c r="BB1010" s="8"/>
      <c r="BC1010" s="8"/>
      <c r="BD1010" s="8"/>
      <c r="BE1010" s="8"/>
      <c r="BF1010" s="8"/>
      <c r="BG1010" s="8"/>
      <c r="BH1010" s="8"/>
      <c r="BI1010" s="8"/>
      <c r="BJ1010" s="8"/>
      <c r="BK1010" s="8"/>
      <c r="BL1010" s="8"/>
      <c r="BM1010" s="8"/>
      <c r="BN1010" s="8"/>
      <c r="BO1010" s="8"/>
      <c r="BP1010" s="8"/>
      <c r="BQ1010" s="7"/>
      <c r="BR1010" s="7"/>
      <c r="BS1010" s="7"/>
      <c r="BT1010" s="7"/>
      <c r="BU1010" s="7"/>
      <c r="BV1010" s="7"/>
      <c r="BW1010" s="7"/>
      <c r="BX1010" s="7"/>
      <c r="BY1010" s="7"/>
      <c r="BZ1010" s="7"/>
      <c r="CA1010" s="7"/>
      <c r="CB1010" s="7"/>
    </row>
    <row r="1011" spans="11:80" ht="52.2" customHeight="1" x14ac:dyDescent="0.2">
      <c r="K1011" s="66"/>
      <c r="L1011" s="67"/>
      <c r="M1011" s="67"/>
      <c r="N1011" s="67"/>
      <c r="O1011" s="67"/>
      <c r="P1011" s="67"/>
      <c r="Q1011" s="67"/>
      <c r="R1011" s="68"/>
      <c r="S1011" s="8"/>
      <c r="T1011" s="14"/>
      <c r="U1011" s="14"/>
      <c r="V1011" s="558"/>
      <c r="W1011" s="558"/>
      <c r="X1011" s="558"/>
      <c r="Y1011" s="558"/>
      <c r="Z1011" s="558"/>
      <c r="AA1011" s="558"/>
      <c r="AB1011" s="65"/>
      <c r="AC1011" s="65"/>
      <c r="AD1011" s="1"/>
      <c r="AE1011" s="1"/>
      <c r="AF1011" s="1"/>
      <c r="AG1011" s="1"/>
      <c r="AH1011" s="1"/>
      <c r="AI1011" s="1"/>
      <c r="AJ1011" s="1"/>
      <c r="AK1011" s="1"/>
      <c r="AL1011" s="1"/>
      <c r="AM1011" s="1"/>
      <c r="AN1011" s="1"/>
      <c r="AO1011" s="1"/>
      <c r="AP1011" s="7"/>
      <c r="AQ1011" s="7"/>
      <c r="AR1011" s="65" t="s">
        <v>88</v>
      </c>
      <c r="AS1011" s="65" t="s">
        <v>31</v>
      </c>
      <c r="AT1011" s="7" t="s">
        <v>31</v>
      </c>
      <c r="AU1011" s="7" t="s">
        <v>11</v>
      </c>
      <c r="AV1011" s="485" t="s">
        <v>30</v>
      </c>
      <c r="AW1011" s="7"/>
      <c r="AX1011" s="7"/>
      <c r="AY1011" s="7"/>
      <c r="AZ1011" s="7"/>
      <c r="BA1011" s="7"/>
      <c r="BB1011" s="7"/>
      <c r="BC1011" s="7"/>
      <c r="BD1011" s="7"/>
      <c r="BE1011" s="7"/>
      <c r="BF1011" s="7"/>
      <c r="BG1011" s="7"/>
      <c r="BH1011" s="7"/>
      <c r="BI1011" s="7"/>
      <c r="BJ1011" s="7"/>
      <c r="BK1011" s="7"/>
      <c r="BL1011" s="7"/>
      <c r="BM1011" s="7"/>
      <c r="BN1011" s="7"/>
      <c r="BO1011" s="7"/>
      <c r="BP1011" s="7"/>
      <c r="BQ1011" s="1"/>
      <c r="BR1011" s="1"/>
      <c r="BS1011" s="1"/>
      <c r="BT1011" s="1"/>
      <c r="BU1011" s="1"/>
      <c r="BV1011" s="1"/>
      <c r="BW1011" s="1"/>
      <c r="BX1011" s="1"/>
      <c r="BY1011" s="1"/>
      <c r="BZ1011" s="1"/>
      <c r="CA1011" s="1"/>
      <c r="CB1011" s="1"/>
    </row>
    <row r="1012" spans="11:80" ht="52.2" customHeight="1" x14ac:dyDescent="0.2">
      <c r="K1012" s="62"/>
      <c r="L1012" s="63"/>
      <c r="M1012" s="63"/>
      <c r="N1012" s="63"/>
      <c r="O1012" s="63"/>
      <c r="P1012" s="63"/>
      <c r="Q1012" s="63"/>
      <c r="R1012" s="64"/>
      <c r="S1012" s="7"/>
      <c r="T1012" s="14"/>
      <c r="U1012" s="14"/>
      <c r="V1012" s="558"/>
      <c r="W1012" s="558"/>
      <c r="X1012" s="558"/>
      <c r="Y1012" s="558"/>
      <c r="Z1012" s="558"/>
      <c r="AA1012" s="558"/>
      <c r="AB1012" s="58"/>
      <c r="AC1012" s="58"/>
      <c r="AD1012" s="1"/>
      <c r="AE1012" s="1"/>
      <c r="AF1012" s="1"/>
      <c r="AG1012" s="1"/>
      <c r="AH1012" s="1"/>
      <c r="AI1012" s="1"/>
      <c r="AJ1012" s="1"/>
      <c r="AK1012" s="1"/>
      <c r="AL1012" s="1"/>
      <c r="AM1012" s="1"/>
      <c r="AN1012" s="1"/>
      <c r="AO1012" s="1"/>
      <c r="AP1012" s="58" t="s">
        <v>84</v>
      </c>
      <c r="AQ1012" s="1"/>
      <c r="AR1012" s="58" t="s">
        <v>80</v>
      </c>
      <c r="AS1012" s="58" t="s">
        <v>31</v>
      </c>
      <c r="AT1012" s="1"/>
      <c r="AU1012" s="1"/>
      <c r="AV1012" s="473"/>
      <c r="AW1012" s="1"/>
      <c r="AX1012" s="1"/>
      <c r="AY1012" s="1"/>
      <c r="AZ1012" s="1"/>
      <c r="BA1012" s="1"/>
      <c r="BB1012" s="59">
        <f>IF(L1078="základní",I333,0)</f>
        <v>5472</v>
      </c>
      <c r="BC1012" s="59">
        <f>IF(L1078="snížená",I333,0)</f>
        <v>0</v>
      </c>
      <c r="BD1012" s="59">
        <f>IF(L1078="zákl. přenesená",I333,0)</f>
        <v>0</v>
      </c>
      <c r="BE1012" s="59">
        <f>IF(L1078="sníž. přenesená",I333,0)</f>
        <v>0</v>
      </c>
      <c r="BF1012" s="59">
        <f>IF(L1078="nulová",I333,0)</f>
        <v>0</v>
      </c>
      <c r="BG1012" s="12" t="s">
        <v>30</v>
      </c>
      <c r="BH1012" s="59">
        <f>ROUND(H333*G333,2)</f>
        <v>5472</v>
      </c>
      <c r="BI1012" s="12" t="s">
        <v>84</v>
      </c>
      <c r="BJ1012" s="58" t="s">
        <v>569</v>
      </c>
      <c r="BK1012" s="1"/>
      <c r="BL1012" s="1"/>
      <c r="BM1012" s="1"/>
      <c r="BN1012" s="1"/>
      <c r="BO1012" s="1"/>
      <c r="BP1012" s="1"/>
      <c r="BQ1012" s="1"/>
      <c r="BR1012" s="1"/>
      <c r="BS1012" s="1"/>
      <c r="BT1012" s="1"/>
      <c r="BU1012" s="1"/>
      <c r="BV1012" s="1"/>
      <c r="BW1012" s="1"/>
      <c r="BX1012" s="1"/>
      <c r="BY1012" s="1"/>
      <c r="BZ1012" s="1"/>
      <c r="CA1012" s="1"/>
      <c r="CB1012" s="1"/>
    </row>
    <row r="1013" spans="11:80" ht="52.2" customHeight="1" x14ac:dyDescent="0.2">
      <c r="K1013" s="54" t="s">
        <v>5</v>
      </c>
      <c r="L1013" s="55" t="s">
        <v>15</v>
      </c>
      <c r="M1013" s="23"/>
      <c r="N1013" s="56">
        <f>M1013*G264</f>
        <v>0</v>
      </c>
      <c r="O1013" s="56">
        <v>0</v>
      </c>
      <c r="P1013" s="56">
        <f>O1013*G264</f>
        <v>0</v>
      </c>
      <c r="Q1013" s="56">
        <v>0</v>
      </c>
      <c r="R1013" s="57">
        <f>Q1013*G264</f>
        <v>0</v>
      </c>
      <c r="S1013" s="14"/>
      <c r="T1013" s="8"/>
      <c r="U1013" s="8"/>
      <c r="V1013" s="587"/>
      <c r="W1013" s="587"/>
      <c r="X1013" s="587"/>
      <c r="Y1013" s="587"/>
      <c r="Z1013" s="587"/>
      <c r="AA1013" s="587"/>
      <c r="AB1013" s="12"/>
      <c r="AC1013" s="12"/>
      <c r="AD1013" s="8"/>
      <c r="AE1013" s="8"/>
      <c r="AF1013" s="8"/>
      <c r="AG1013" s="8"/>
      <c r="AH1013" s="8"/>
      <c r="AI1013" s="8"/>
      <c r="AJ1013" s="8"/>
      <c r="AK1013" s="8"/>
      <c r="AL1013" s="8"/>
      <c r="AM1013" s="8"/>
      <c r="AN1013" s="8"/>
      <c r="AO1013" s="8"/>
      <c r="AP1013" s="1"/>
      <c r="AQ1013" s="1"/>
      <c r="AR1013" s="12" t="s">
        <v>86</v>
      </c>
      <c r="AS1013" s="12" t="s">
        <v>31</v>
      </c>
      <c r="AT1013" s="1"/>
      <c r="AU1013" s="1"/>
      <c r="AV1013" s="473"/>
      <c r="AW1013" s="1"/>
      <c r="AX1013" s="1"/>
      <c r="AY1013" s="1"/>
      <c r="AZ1013" s="1"/>
      <c r="BA1013" s="1"/>
      <c r="BB1013" s="1"/>
      <c r="BC1013" s="1"/>
      <c r="BD1013" s="1"/>
      <c r="BE1013" s="1"/>
      <c r="BF1013" s="1"/>
      <c r="BG1013" s="1"/>
      <c r="BH1013" s="1"/>
      <c r="BI1013" s="1"/>
      <c r="BJ1013" s="1"/>
      <c r="BK1013" s="1"/>
      <c r="BL1013" s="1"/>
      <c r="BM1013" s="1"/>
      <c r="BN1013" s="1"/>
      <c r="BO1013" s="1"/>
      <c r="BP1013" s="1"/>
      <c r="BQ1013" s="8"/>
      <c r="BR1013" s="8"/>
      <c r="BS1013" s="8"/>
      <c r="BT1013" s="8"/>
      <c r="BU1013" s="8"/>
      <c r="BV1013" s="8"/>
      <c r="BW1013" s="8"/>
      <c r="BX1013" s="8"/>
      <c r="BY1013" s="8"/>
      <c r="BZ1013" s="8"/>
      <c r="CA1013" s="8"/>
      <c r="CB1013" s="8"/>
    </row>
    <row r="1014" spans="11:80" ht="52.2" customHeight="1" x14ac:dyDescent="0.2">
      <c r="K1014" s="66"/>
      <c r="L1014" s="67"/>
      <c r="M1014" s="67"/>
      <c r="N1014" s="67"/>
      <c r="O1014" s="67"/>
      <c r="P1014" s="67"/>
      <c r="Q1014" s="67"/>
      <c r="R1014" s="68"/>
      <c r="S1014" s="8"/>
      <c r="T1014" s="7"/>
      <c r="U1014" s="7"/>
      <c r="V1014" s="586"/>
      <c r="W1014" s="586"/>
      <c r="X1014" s="586"/>
      <c r="Y1014" s="586"/>
      <c r="Z1014" s="586"/>
      <c r="AA1014" s="586"/>
      <c r="AB1014" s="69"/>
      <c r="AC1014" s="69"/>
      <c r="AD1014" s="7"/>
      <c r="AE1014" s="7"/>
      <c r="AF1014" s="7"/>
      <c r="AG1014" s="7"/>
      <c r="AH1014" s="7"/>
      <c r="AI1014" s="7"/>
      <c r="AJ1014" s="7"/>
      <c r="AK1014" s="7"/>
      <c r="AL1014" s="7"/>
      <c r="AM1014" s="7"/>
      <c r="AN1014" s="7"/>
      <c r="AO1014" s="7"/>
      <c r="AP1014" s="8"/>
      <c r="AQ1014" s="8"/>
      <c r="AR1014" s="69" t="s">
        <v>88</v>
      </c>
      <c r="AS1014" s="69" t="s">
        <v>31</v>
      </c>
      <c r="AT1014" s="8" t="s">
        <v>30</v>
      </c>
      <c r="AU1014" s="8" t="s">
        <v>11</v>
      </c>
      <c r="AV1014" s="486" t="s">
        <v>27</v>
      </c>
      <c r="AW1014" s="8"/>
      <c r="AX1014" s="8"/>
      <c r="AY1014" s="8"/>
      <c r="AZ1014" s="8"/>
      <c r="BA1014" s="8"/>
      <c r="BB1014" s="8"/>
      <c r="BC1014" s="8"/>
      <c r="BD1014" s="8"/>
      <c r="BE1014" s="8"/>
      <c r="BF1014" s="8"/>
      <c r="BG1014" s="8"/>
      <c r="BH1014" s="8"/>
      <c r="BI1014" s="8"/>
      <c r="BJ1014" s="8"/>
      <c r="BK1014" s="8"/>
      <c r="BL1014" s="8"/>
      <c r="BM1014" s="8"/>
      <c r="BN1014" s="8"/>
      <c r="BO1014" s="8"/>
      <c r="BP1014" s="8"/>
      <c r="BQ1014" s="7"/>
      <c r="BR1014" s="7"/>
      <c r="BS1014" s="7"/>
      <c r="BT1014" s="7"/>
      <c r="BU1014" s="7"/>
      <c r="BV1014" s="7"/>
      <c r="BW1014" s="7"/>
      <c r="BX1014" s="7"/>
      <c r="BY1014" s="7"/>
      <c r="BZ1014" s="7"/>
      <c r="CA1014" s="7"/>
      <c r="CB1014" s="7"/>
    </row>
    <row r="1015" spans="11:80" ht="52.2" customHeight="1" x14ac:dyDescent="0.2">
      <c r="K1015" s="62"/>
      <c r="L1015" s="63"/>
      <c r="M1015" s="63"/>
      <c r="N1015" s="63"/>
      <c r="O1015" s="63"/>
      <c r="P1015" s="63"/>
      <c r="Q1015" s="63"/>
      <c r="R1015" s="64"/>
      <c r="S1015" s="7"/>
      <c r="T1015" s="14"/>
      <c r="U1015" s="14"/>
      <c r="V1015" s="558"/>
      <c r="W1015" s="558"/>
      <c r="X1015" s="558"/>
      <c r="Y1015" s="558"/>
      <c r="Z1015" s="558"/>
      <c r="AA1015" s="558"/>
      <c r="AB1015" s="65"/>
      <c r="AC1015" s="65"/>
      <c r="AD1015" s="1"/>
      <c r="AE1015" s="1"/>
      <c r="AF1015" s="1"/>
      <c r="AG1015" s="1"/>
      <c r="AH1015" s="1"/>
      <c r="AI1015" s="1"/>
      <c r="AJ1015" s="1"/>
      <c r="AK1015" s="1"/>
      <c r="AL1015" s="1"/>
      <c r="AM1015" s="1"/>
      <c r="AN1015" s="1"/>
      <c r="AO1015" s="1"/>
      <c r="AP1015" s="7"/>
      <c r="AQ1015" s="7"/>
      <c r="AR1015" s="65" t="s">
        <v>88</v>
      </c>
      <c r="AS1015" s="65" t="s">
        <v>31</v>
      </c>
      <c r="AT1015" s="7" t="s">
        <v>31</v>
      </c>
      <c r="AU1015" s="7" t="s">
        <v>11</v>
      </c>
      <c r="AV1015" s="485" t="s">
        <v>30</v>
      </c>
      <c r="AW1015" s="7"/>
      <c r="AX1015" s="7"/>
      <c r="AY1015" s="7"/>
      <c r="AZ1015" s="7"/>
      <c r="BA1015" s="7"/>
      <c r="BB1015" s="7"/>
      <c r="BC1015" s="7"/>
      <c r="BD1015" s="7"/>
      <c r="BE1015" s="7"/>
      <c r="BF1015" s="7"/>
      <c r="BG1015" s="7"/>
      <c r="BH1015" s="7"/>
      <c r="BI1015" s="7"/>
      <c r="BJ1015" s="7"/>
      <c r="BK1015" s="7"/>
      <c r="BL1015" s="7"/>
      <c r="BM1015" s="7"/>
      <c r="BN1015" s="7"/>
      <c r="BO1015" s="7"/>
      <c r="BP1015" s="7"/>
      <c r="BQ1015" s="1"/>
      <c r="BR1015" s="1"/>
      <c r="BS1015" s="1"/>
      <c r="BT1015" s="1"/>
      <c r="BU1015" s="1"/>
      <c r="BV1015" s="1"/>
      <c r="BW1015" s="1"/>
      <c r="BX1015" s="1"/>
      <c r="BY1015" s="1"/>
      <c r="BZ1015" s="1"/>
      <c r="CA1015" s="1"/>
      <c r="CB1015" s="1"/>
    </row>
    <row r="1016" spans="11:80" ht="52.2" customHeight="1" x14ac:dyDescent="0.2">
      <c r="K1016" s="66"/>
      <c r="L1016" s="67"/>
      <c r="M1016" s="67"/>
      <c r="N1016" s="67"/>
      <c r="O1016" s="67"/>
      <c r="P1016" s="67"/>
      <c r="Q1016" s="67"/>
      <c r="R1016" s="68"/>
      <c r="S1016" s="8"/>
      <c r="T1016" s="7"/>
      <c r="U1016" s="7"/>
      <c r="V1016" s="586"/>
      <c r="W1016" s="586"/>
      <c r="X1016" s="586"/>
      <c r="Y1016" s="586"/>
      <c r="Z1016" s="586"/>
      <c r="AA1016" s="586"/>
      <c r="AB1016" s="58"/>
      <c r="AC1016" s="58"/>
      <c r="AD1016" s="7"/>
      <c r="AE1016" s="7"/>
      <c r="AF1016" s="7"/>
      <c r="AG1016" s="7"/>
      <c r="AH1016" s="7"/>
      <c r="AI1016" s="7"/>
      <c r="AJ1016" s="7"/>
      <c r="AK1016" s="7"/>
      <c r="AL1016" s="7"/>
      <c r="AM1016" s="7"/>
      <c r="AN1016" s="7"/>
      <c r="AO1016" s="1"/>
      <c r="AP1016" s="58" t="s">
        <v>84</v>
      </c>
      <c r="AQ1016" s="1"/>
      <c r="AR1016" s="58" t="s">
        <v>80</v>
      </c>
      <c r="AS1016" s="58" t="s">
        <v>31</v>
      </c>
      <c r="AT1016" s="1"/>
      <c r="AU1016" s="1"/>
      <c r="AV1016" s="473"/>
      <c r="AW1016" s="1"/>
      <c r="AX1016" s="1"/>
      <c r="AY1016" s="1"/>
      <c r="AZ1016" s="1"/>
      <c r="BA1016" s="1"/>
      <c r="BB1016" s="59">
        <f>IF(L1082="základní",I337,0)</f>
        <v>5403.6</v>
      </c>
      <c r="BC1016" s="59">
        <f>IF(L1082="snížená",I337,0)</f>
        <v>0</v>
      </c>
      <c r="BD1016" s="59">
        <f>IF(L1082="zákl. přenesená",I337,0)</f>
        <v>0</v>
      </c>
      <c r="BE1016" s="59">
        <f>IF(L1082="sníž. přenesená",I337,0)</f>
        <v>0</v>
      </c>
      <c r="BF1016" s="59">
        <f>IF(L1082="nulová",I337,0)</f>
        <v>0</v>
      </c>
      <c r="BG1016" s="12" t="s">
        <v>30</v>
      </c>
      <c r="BH1016" s="59">
        <f>ROUND(H337*G337,2)</f>
        <v>5403.6</v>
      </c>
      <c r="BI1016" s="12" t="s">
        <v>84</v>
      </c>
      <c r="BJ1016" s="58" t="s">
        <v>575</v>
      </c>
      <c r="BK1016" s="1"/>
      <c r="BL1016" s="1"/>
      <c r="BM1016" s="1"/>
      <c r="BN1016" s="1"/>
      <c r="BO1016" s="1"/>
      <c r="BP1016" s="1"/>
      <c r="BQ1016" s="1"/>
      <c r="BR1016" s="1"/>
      <c r="BS1016" s="7"/>
      <c r="BT1016" s="7"/>
      <c r="BU1016" s="7"/>
      <c r="BV1016" s="7"/>
      <c r="BW1016" s="7"/>
      <c r="BX1016" s="7"/>
      <c r="BY1016" s="7"/>
      <c r="BZ1016" s="7"/>
      <c r="CA1016" s="7"/>
      <c r="CB1016" s="7"/>
    </row>
    <row r="1017" spans="11:80" ht="52.2" customHeight="1" x14ac:dyDescent="0.2">
      <c r="K1017" s="41"/>
      <c r="L1017" s="42"/>
      <c r="M1017" s="42"/>
      <c r="N1017" s="43">
        <f>SUM(N1018:N1049)</f>
        <v>0</v>
      </c>
      <c r="O1017" s="42"/>
      <c r="P1017" s="43">
        <f>SUM(P1018:P1049)</f>
        <v>10.871719799999999</v>
      </c>
      <c r="Q1017" s="42"/>
      <c r="R1017" s="44">
        <f>SUM(R1018:R1049)</f>
        <v>0</v>
      </c>
      <c r="S1017" s="6"/>
      <c r="T1017" s="14"/>
      <c r="U1017" s="14"/>
      <c r="V1017" s="558"/>
      <c r="W1017" s="558"/>
      <c r="X1017" s="558"/>
      <c r="Y1017" s="558"/>
      <c r="Z1017" s="558"/>
      <c r="AA1017" s="558"/>
      <c r="AB1017" s="12"/>
      <c r="AC1017" s="12"/>
      <c r="AD1017" s="1"/>
      <c r="AE1017" s="1"/>
      <c r="AF1017" s="1"/>
      <c r="AG1017" s="1"/>
      <c r="AH1017" s="1"/>
      <c r="AI1017" s="1"/>
      <c r="AJ1017" s="1"/>
      <c r="AK1017" s="1"/>
      <c r="AL1017" s="1"/>
      <c r="AM1017" s="1"/>
      <c r="AN1017" s="1"/>
      <c r="AO1017" s="7"/>
      <c r="AP1017" s="1"/>
      <c r="AQ1017" s="1"/>
      <c r="AR1017" s="12" t="s">
        <v>86</v>
      </c>
      <c r="AS1017" s="12" t="s">
        <v>31</v>
      </c>
      <c r="AT1017" s="1"/>
      <c r="AU1017" s="1"/>
      <c r="AV1017" s="473"/>
      <c r="AW1017" s="1"/>
      <c r="AX1017" s="1"/>
      <c r="AY1017" s="1"/>
      <c r="AZ1017" s="1"/>
      <c r="BA1017" s="1"/>
      <c r="BB1017" s="1"/>
      <c r="BC1017" s="1"/>
      <c r="BD1017" s="1"/>
      <c r="BE1017" s="1"/>
      <c r="BF1017" s="1"/>
      <c r="BG1017" s="1"/>
      <c r="BH1017" s="1"/>
      <c r="BI1017" s="1"/>
      <c r="BJ1017" s="1"/>
      <c r="BK1017" s="1"/>
      <c r="BL1017" s="1"/>
      <c r="BM1017" s="1"/>
      <c r="BN1017" s="1"/>
      <c r="BO1017" s="1"/>
      <c r="BP1017" s="1"/>
      <c r="BQ1017" s="7"/>
      <c r="BR1017" s="7"/>
      <c r="BS1017" s="1"/>
      <c r="BT1017" s="1"/>
      <c r="BU1017" s="1"/>
      <c r="BV1017" s="1"/>
      <c r="BW1017" s="1"/>
      <c r="BX1017" s="1"/>
      <c r="BY1017" s="1"/>
      <c r="BZ1017" s="1"/>
      <c r="CA1017" s="1"/>
      <c r="CB1017" s="1"/>
    </row>
    <row r="1018" spans="11:80" ht="52.2" customHeight="1" x14ac:dyDescent="0.2">
      <c r="K1018" s="54" t="s">
        <v>5</v>
      </c>
      <c r="L1018" s="55" t="s">
        <v>15</v>
      </c>
      <c r="M1018" s="23"/>
      <c r="N1018" s="56">
        <f>M1018*G271</f>
        <v>0</v>
      </c>
      <c r="O1018" s="56">
        <v>1.54E-2</v>
      </c>
      <c r="P1018" s="56">
        <f>O1018*G271</f>
        <v>2.8865760000000003</v>
      </c>
      <c r="Q1018" s="56">
        <v>0</v>
      </c>
      <c r="R1018" s="57">
        <f>Q1018*G271</f>
        <v>0</v>
      </c>
      <c r="S1018" s="14"/>
      <c r="T1018" s="14"/>
      <c r="U1018" s="14"/>
      <c r="V1018" s="558"/>
      <c r="W1018" s="558"/>
      <c r="X1018" s="558"/>
      <c r="Y1018" s="558"/>
      <c r="Z1018" s="558"/>
      <c r="AA1018" s="558"/>
      <c r="AB1018" s="65"/>
      <c r="AC1018" s="65"/>
      <c r="AD1018" s="1"/>
      <c r="AE1018" s="1"/>
      <c r="AF1018" s="1"/>
      <c r="AG1018" s="1"/>
      <c r="AH1018" s="1"/>
      <c r="AI1018" s="1"/>
      <c r="AJ1018" s="1"/>
      <c r="AK1018" s="1"/>
      <c r="AL1018" s="1"/>
      <c r="AM1018" s="1"/>
      <c r="AN1018" s="1"/>
      <c r="AO1018" s="1"/>
      <c r="AP1018" s="7"/>
      <c r="AQ1018" s="7"/>
      <c r="AR1018" s="65" t="s">
        <v>88</v>
      </c>
      <c r="AS1018" s="65" t="s">
        <v>31</v>
      </c>
      <c r="AT1018" s="7" t="s">
        <v>31</v>
      </c>
      <c r="AU1018" s="7" t="s">
        <v>11</v>
      </c>
      <c r="AV1018" s="485" t="s">
        <v>30</v>
      </c>
      <c r="AW1018" s="7"/>
      <c r="AX1018" s="7"/>
      <c r="AY1018" s="7"/>
      <c r="AZ1018" s="7"/>
      <c r="BA1018" s="7"/>
      <c r="BB1018" s="7"/>
      <c r="BC1018" s="7"/>
      <c r="BD1018" s="7"/>
      <c r="BE1018" s="7"/>
      <c r="BF1018" s="7"/>
      <c r="BG1018" s="7"/>
      <c r="BH1018" s="7"/>
      <c r="BI1018" s="7"/>
      <c r="BJ1018" s="7"/>
      <c r="BK1018" s="7"/>
      <c r="BL1018" s="7"/>
      <c r="BM1018" s="7"/>
      <c r="BN1018" s="7"/>
      <c r="BO1018" s="7"/>
      <c r="BP1018" s="7"/>
      <c r="BQ1018" s="1"/>
      <c r="BR1018" s="1"/>
      <c r="BS1018" s="1"/>
      <c r="BT1018" s="1"/>
      <c r="BU1018" s="1"/>
      <c r="BV1018" s="1"/>
      <c r="BW1018" s="1"/>
      <c r="BX1018" s="1"/>
      <c r="BY1018" s="1"/>
      <c r="BZ1018" s="1"/>
      <c r="CA1018" s="1"/>
      <c r="CB1018" s="1"/>
    </row>
    <row r="1019" spans="11:80" ht="52.2" customHeight="1" x14ac:dyDescent="0.2">
      <c r="K1019" s="60"/>
      <c r="L1019" s="61"/>
      <c r="M1019" s="23"/>
      <c r="N1019" s="23"/>
      <c r="O1019" s="23"/>
      <c r="P1019" s="23"/>
      <c r="Q1019" s="23"/>
      <c r="R1019" s="24"/>
      <c r="S1019" s="14"/>
      <c r="T1019" s="6"/>
      <c r="U1019" s="6"/>
      <c r="V1019" s="560"/>
      <c r="W1019" s="560"/>
      <c r="X1019" s="560"/>
      <c r="Y1019" s="560"/>
      <c r="Z1019" s="560"/>
      <c r="AA1019" s="560"/>
      <c r="AB1019" s="58"/>
      <c r="AC1019" s="58"/>
      <c r="AD1019" s="6"/>
      <c r="AE1019" s="6"/>
      <c r="AF1019" s="6"/>
      <c r="AG1019" s="6"/>
      <c r="AH1019" s="6"/>
      <c r="AI1019" s="6"/>
      <c r="AJ1019" s="6"/>
      <c r="AK1019" s="6"/>
      <c r="AL1019" s="6"/>
      <c r="AM1019" s="6"/>
      <c r="AN1019" s="6"/>
      <c r="AO1019" s="1"/>
      <c r="AP1019" s="58" t="s">
        <v>84</v>
      </c>
      <c r="AQ1019" s="1"/>
      <c r="AR1019" s="58" t="s">
        <v>80</v>
      </c>
      <c r="AS1019" s="58" t="s">
        <v>31</v>
      </c>
      <c r="AT1019" s="1"/>
      <c r="AU1019" s="1"/>
      <c r="AV1019" s="473"/>
      <c r="AW1019" s="1"/>
      <c r="AX1019" s="1"/>
      <c r="AY1019" s="1"/>
      <c r="AZ1019" s="1"/>
      <c r="BA1019" s="1"/>
      <c r="BB1019" s="59">
        <f>IF(L1085="základní",I340,0)</f>
        <v>48206.73</v>
      </c>
      <c r="BC1019" s="59">
        <f>IF(L1085="snížená",I340,0)</f>
        <v>0</v>
      </c>
      <c r="BD1019" s="59">
        <f>IF(L1085="zákl. přenesená",I340,0)</f>
        <v>0</v>
      </c>
      <c r="BE1019" s="59">
        <f>IF(L1085="sníž. přenesená",I340,0)</f>
        <v>0</v>
      </c>
      <c r="BF1019" s="59">
        <f>IF(L1085="nulová",I340,0)</f>
        <v>0</v>
      </c>
      <c r="BG1019" s="12" t="s">
        <v>30</v>
      </c>
      <c r="BH1019" s="59">
        <f>ROUND(H340*G340,2)</f>
        <v>48206.73</v>
      </c>
      <c r="BI1019" s="12" t="s">
        <v>84</v>
      </c>
      <c r="BJ1019" s="58" t="s">
        <v>581</v>
      </c>
      <c r="BK1019" s="1"/>
      <c r="BL1019" s="1"/>
      <c r="BM1019" s="1"/>
      <c r="BN1019" s="1"/>
      <c r="BO1019" s="1"/>
      <c r="BP1019" s="1"/>
      <c r="BQ1019" s="1"/>
      <c r="BR1019" s="1"/>
      <c r="BS1019" s="6"/>
      <c r="BT1019" s="6"/>
      <c r="BU1019" s="6"/>
      <c r="BV1019" s="6"/>
      <c r="BW1019" s="6"/>
      <c r="BX1019" s="6"/>
      <c r="BY1019" s="6"/>
      <c r="BZ1019" s="6"/>
      <c r="CA1019" s="6"/>
      <c r="CB1019" s="6"/>
    </row>
    <row r="1020" spans="11:80" ht="52.2" customHeight="1" x14ac:dyDescent="0.2">
      <c r="K1020" s="66"/>
      <c r="L1020" s="67"/>
      <c r="M1020" s="67"/>
      <c r="N1020" s="67"/>
      <c r="O1020" s="67"/>
      <c r="P1020" s="67"/>
      <c r="Q1020" s="67"/>
      <c r="R1020" s="68"/>
      <c r="S1020" s="8"/>
      <c r="T1020" s="14"/>
      <c r="U1020" s="14"/>
      <c r="V1020" s="558"/>
      <c r="W1020" s="558"/>
      <c r="X1020" s="558"/>
      <c r="Y1020" s="558"/>
      <c r="Z1020" s="558"/>
      <c r="AA1020" s="558"/>
      <c r="AB1020" s="12"/>
      <c r="AC1020" s="12"/>
      <c r="AD1020" s="1"/>
      <c r="AE1020" s="1"/>
      <c r="AF1020" s="1"/>
      <c r="AG1020" s="1"/>
      <c r="AH1020" s="1"/>
      <c r="AI1020" s="1"/>
      <c r="AJ1020" s="1"/>
      <c r="AK1020" s="1"/>
      <c r="AL1020" s="1"/>
      <c r="AM1020" s="1"/>
      <c r="AN1020" s="1"/>
      <c r="AO1020" s="8"/>
      <c r="AP1020" s="1"/>
      <c r="AQ1020" s="1"/>
      <c r="AR1020" s="12" t="s">
        <v>86</v>
      </c>
      <c r="AS1020" s="12" t="s">
        <v>31</v>
      </c>
      <c r="AT1020" s="1"/>
      <c r="AU1020" s="1"/>
      <c r="AV1020" s="473"/>
      <c r="AW1020" s="1"/>
      <c r="AX1020" s="1"/>
      <c r="AY1020" s="1"/>
      <c r="AZ1020" s="1"/>
      <c r="BA1020" s="1"/>
      <c r="BB1020" s="1"/>
      <c r="BC1020" s="1"/>
      <c r="BD1020" s="1"/>
      <c r="BE1020" s="1"/>
      <c r="BF1020" s="1"/>
      <c r="BG1020" s="1"/>
      <c r="BH1020" s="1"/>
      <c r="BI1020" s="1"/>
      <c r="BJ1020" s="1"/>
      <c r="BK1020" s="1"/>
      <c r="BL1020" s="1"/>
      <c r="BM1020" s="1"/>
      <c r="BN1020" s="1"/>
      <c r="BO1020" s="1"/>
      <c r="BP1020" s="1"/>
      <c r="BQ1020" s="8"/>
      <c r="BR1020" s="8"/>
      <c r="BS1020" s="1"/>
      <c r="BT1020" s="1"/>
      <c r="BU1020" s="1"/>
      <c r="BV1020" s="1"/>
      <c r="BW1020" s="1"/>
      <c r="BX1020" s="1"/>
      <c r="BY1020" s="1"/>
      <c r="BZ1020" s="1"/>
      <c r="CA1020" s="1"/>
      <c r="CB1020" s="1"/>
    </row>
    <row r="1021" spans="11:80" ht="52.2" customHeight="1" x14ac:dyDescent="0.2">
      <c r="K1021" s="62"/>
      <c r="L1021" s="63"/>
      <c r="M1021" s="63"/>
      <c r="N1021" s="63"/>
      <c r="O1021" s="63"/>
      <c r="P1021" s="63"/>
      <c r="Q1021" s="63"/>
      <c r="R1021" s="64"/>
      <c r="S1021" s="7"/>
      <c r="T1021" s="7"/>
      <c r="U1021" s="7"/>
      <c r="V1021" s="586"/>
      <c r="W1021" s="586"/>
      <c r="X1021" s="586"/>
      <c r="Y1021" s="586"/>
      <c r="Z1021" s="586"/>
      <c r="AA1021" s="586"/>
      <c r="AB1021" s="69"/>
      <c r="AC1021" s="69"/>
      <c r="AD1021" s="7"/>
      <c r="AE1021" s="7"/>
      <c r="AF1021" s="7"/>
      <c r="AG1021" s="7"/>
      <c r="AH1021" s="7"/>
      <c r="AI1021" s="7"/>
      <c r="AJ1021" s="7"/>
      <c r="AK1021" s="7"/>
      <c r="AL1021" s="7"/>
      <c r="AM1021" s="7"/>
      <c r="AN1021" s="7"/>
      <c r="AO1021" s="7"/>
      <c r="AP1021" s="8"/>
      <c r="AQ1021" s="8"/>
      <c r="AR1021" s="69" t="s">
        <v>88</v>
      </c>
      <c r="AS1021" s="69" t="s">
        <v>31</v>
      </c>
      <c r="AT1021" s="8" t="s">
        <v>30</v>
      </c>
      <c r="AU1021" s="8" t="s">
        <v>11</v>
      </c>
      <c r="AV1021" s="486" t="s">
        <v>27</v>
      </c>
      <c r="AW1021" s="8"/>
      <c r="AX1021" s="8"/>
      <c r="AY1021" s="8"/>
      <c r="AZ1021" s="8"/>
      <c r="BA1021" s="8"/>
      <c r="BB1021" s="8"/>
      <c r="BC1021" s="8"/>
      <c r="BD1021" s="8"/>
      <c r="BE1021" s="8"/>
      <c r="BF1021" s="8"/>
      <c r="BG1021" s="8"/>
      <c r="BH1021" s="8"/>
      <c r="BI1021" s="8"/>
      <c r="BJ1021" s="8"/>
      <c r="BK1021" s="8"/>
      <c r="BL1021" s="8"/>
      <c r="BM1021" s="8"/>
      <c r="BN1021" s="8"/>
      <c r="BO1021" s="8"/>
      <c r="BP1021" s="8"/>
      <c r="BQ1021" s="7"/>
      <c r="BR1021" s="7"/>
      <c r="BS1021" s="7"/>
      <c r="BT1021" s="7"/>
      <c r="BU1021" s="7"/>
      <c r="BV1021" s="7"/>
      <c r="BW1021" s="7"/>
      <c r="BX1021" s="7"/>
      <c r="BY1021" s="7"/>
      <c r="BZ1021" s="7"/>
      <c r="CA1021" s="7"/>
      <c r="CB1021" s="7"/>
    </row>
    <row r="1022" spans="11:80" ht="52.2" customHeight="1" x14ac:dyDescent="0.2">
      <c r="K1022" s="62"/>
      <c r="L1022" s="63"/>
      <c r="M1022" s="63"/>
      <c r="N1022" s="63"/>
      <c r="O1022" s="63"/>
      <c r="P1022" s="63"/>
      <c r="Q1022" s="63"/>
      <c r="R1022" s="64"/>
      <c r="S1022" s="7"/>
      <c r="T1022" s="14"/>
      <c r="U1022" s="14"/>
      <c r="V1022" s="558"/>
      <c r="W1022" s="558"/>
      <c r="X1022" s="558"/>
      <c r="Y1022" s="558"/>
      <c r="Z1022" s="558"/>
      <c r="AA1022" s="558"/>
      <c r="AB1022" s="65"/>
      <c r="AC1022" s="65"/>
      <c r="AD1022" s="1"/>
      <c r="AE1022" s="1"/>
      <c r="AF1022" s="1"/>
      <c r="AG1022" s="1"/>
      <c r="AH1022" s="1"/>
      <c r="AI1022" s="1"/>
      <c r="AJ1022" s="1"/>
      <c r="AK1022" s="1"/>
      <c r="AL1022" s="1"/>
      <c r="AM1022" s="1"/>
      <c r="AN1022" s="1"/>
      <c r="AO1022" s="7"/>
      <c r="AP1022" s="7"/>
      <c r="AQ1022" s="7"/>
      <c r="AR1022" s="65" t="s">
        <v>88</v>
      </c>
      <c r="AS1022" s="65" t="s">
        <v>31</v>
      </c>
      <c r="AT1022" s="7" t="s">
        <v>31</v>
      </c>
      <c r="AU1022" s="7" t="s">
        <v>11</v>
      </c>
      <c r="AV1022" s="485" t="s">
        <v>27</v>
      </c>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1"/>
      <c r="BT1022" s="1"/>
      <c r="BU1022" s="1"/>
      <c r="BV1022" s="1"/>
      <c r="BW1022" s="1"/>
      <c r="BX1022" s="1"/>
      <c r="BY1022" s="1"/>
      <c r="BZ1022" s="1"/>
      <c r="CA1022" s="1"/>
      <c r="CB1022" s="1"/>
    </row>
    <row r="1023" spans="11:80" ht="52.2" customHeight="1" x14ac:dyDescent="0.2">
      <c r="K1023" s="62"/>
      <c r="L1023" s="63"/>
      <c r="M1023" s="63"/>
      <c r="N1023" s="63"/>
      <c r="O1023" s="63"/>
      <c r="P1023" s="63"/>
      <c r="Q1023" s="63"/>
      <c r="R1023" s="64"/>
      <c r="S1023" s="7"/>
      <c r="T1023" s="7"/>
      <c r="U1023" s="7"/>
      <c r="V1023" s="586"/>
      <c r="W1023" s="586"/>
      <c r="X1023" s="586"/>
      <c r="Y1023" s="586"/>
      <c r="Z1023" s="586"/>
      <c r="AA1023" s="586"/>
      <c r="AB1023" s="65"/>
      <c r="AC1023" s="65"/>
      <c r="AD1023" s="7"/>
      <c r="AE1023" s="7"/>
      <c r="AF1023" s="7"/>
      <c r="AG1023" s="7"/>
      <c r="AH1023" s="7"/>
      <c r="AI1023" s="7"/>
      <c r="AJ1023" s="7"/>
      <c r="AK1023" s="7"/>
      <c r="AL1023" s="7"/>
      <c r="AM1023" s="7"/>
      <c r="AN1023" s="7"/>
      <c r="AO1023" s="10"/>
      <c r="AP1023" s="7"/>
      <c r="AQ1023" s="7"/>
      <c r="AR1023" s="65" t="s">
        <v>88</v>
      </c>
      <c r="AS1023" s="65" t="s">
        <v>31</v>
      </c>
      <c r="AT1023" s="7" t="s">
        <v>31</v>
      </c>
      <c r="AU1023" s="7" t="s">
        <v>11</v>
      </c>
      <c r="AV1023" s="485" t="s">
        <v>27</v>
      </c>
      <c r="AW1023" s="7"/>
      <c r="AX1023" s="7"/>
      <c r="AY1023" s="7"/>
      <c r="AZ1023" s="7"/>
      <c r="BA1023" s="7"/>
      <c r="BB1023" s="7"/>
      <c r="BC1023" s="7"/>
      <c r="BD1023" s="7"/>
      <c r="BE1023" s="7"/>
      <c r="BF1023" s="7"/>
      <c r="BG1023" s="7"/>
      <c r="BH1023" s="7"/>
      <c r="BI1023" s="7"/>
      <c r="BJ1023" s="7"/>
      <c r="BK1023" s="7"/>
      <c r="BL1023" s="7"/>
      <c r="BM1023" s="7"/>
      <c r="BN1023" s="7"/>
      <c r="BO1023" s="7"/>
      <c r="BP1023" s="7"/>
      <c r="BQ1023" s="10"/>
      <c r="BR1023" s="10"/>
      <c r="BS1023" s="7"/>
      <c r="BT1023" s="7"/>
      <c r="BU1023" s="7"/>
      <c r="BV1023" s="7"/>
      <c r="BW1023" s="7"/>
      <c r="BX1023" s="7"/>
      <c r="BY1023" s="7"/>
      <c r="BZ1023" s="7"/>
      <c r="CA1023" s="7"/>
      <c r="CB1023" s="7"/>
    </row>
    <row r="1024" spans="11:80" ht="52.2" customHeight="1" x14ac:dyDescent="0.2">
      <c r="K1024" s="62"/>
      <c r="L1024" s="63"/>
      <c r="M1024" s="63"/>
      <c r="N1024" s="63"/>
      <c r="O1024" s="63"/>
      <c r="P1024" s="63"/>
      <c r="Q1024" s="63"/>
      <c r="R1024" s="64"/>
      <c r="S1024" s="7"/>
      <c r="T1024" s="14"/>
      <c r="U1024" s="14"/>
      <c r="V1024" s="558"/>
      <c r="W1024" s="558"/>
      <c r="X1024" s="558"/>
      <c r="Y1024" s="558"/>
      <c r="Z1024" s="558"/>
      <c r="AA1024" s="558"/>
      <c r="AB1024" s="77"/>
      <c r="AC1024" s="77"/>
      <c r="AD1024" s="1"/>
      <c r="AE1024" s="1"/>
      <c r="AF1024" s="1"/>
      <c r="AG1024" s="1"/>
      <c r="AH1024" s="1"/>
      <c r="AI1024" s="1"/>
      <c r="AJ1024" s="1"/>
      <c r="AK1024" s="1"/>
      <c r="AL1024" s="1"/>
      <c r="AM1024" s="1"/>
      <c r="AN1024" s="1"/>
      <c r="AO1024" s="1"/>
      <c r="AP1024" s="10"/>
      <c r="AQ1024" s="10"/>
      <c r="AR1024" s="77" t="s">
        <v>88</v>
      </c>
      <c r="AS1024" s="77" t="s">
        <v>31</v>
      </c>
      <c r="AT1024" s="10" t="s">
        <v>84</v>
      </c>
      <c r="AU1024" s="10" t="s">
        <v>11</v>
      </c>
      <c r="AV1024" s="488" t="s">
        <v>30</v>
      </c>
      <c r="AW1024" s="10"/>
      <c r="AX1024" s="10"/>
      <c r="AY1024" s="10"/>
      <c r="AZ1024" s="10"/>
      <c r="BA1024" s="10"/>
      <c r="BB1024" s="10"/>
      <c r="BC1024" s="10"/>
      <c r="BD1024" s="10"/>
      <c r="BE1024" s="10"/>
      <c r="BF1024" s="10"/>
      <c r="BG1024" s="10"/>
      <c r="BH1024" s="10"/>
      <c r="BI1024" s="10"/>
      <c r="BJ1024" s="10"/>
      <c r="BK1024" s="10"/>
      <c r="BL1024" s="10"/>
      <c r="BM1024" s="10"/>
      <c r="BN1024" s="10"/>
      <c r="BO1024" s="10"/>
      <c r="BP1024" s="10"/>
      <c r="BQ1024" s="1"/>
      <c r="BR1024" s="1"/>
      <c r="BS1024" s="1"/>
      <c r="BT1024" s="1"/>
      <c r="BU1024" s="1"/>
      <c r="BV1024" s="1"/>
      <c r="BW1024" s="1"/>
      <c r="BX1024" s="1"/>
      <c r="BY1024" s="1"/>
      <c r="BZ1024" s="1"/>
      <c r="CA1024" s="1"/>
      <c r="CB1024" s="1"/>
    </row>
    <row r="1025" spans="11:80" ht="52.2" customHeight="1" x14ac:dyDescent="0.2">
      <c r="K1025" s="62"/>
      <c r="L1025" s="63"/>
      <c r="M1025" s="63"/>
      <c r="N1025" s="63"/>
      <c r="O1025" s="63"/>
      <c r="P1025" s="63"/>
      <c r="Q1025" s="63"/>
      <c r="R1025" s="64"/>
      <c r="S1025" s="7"/>
      <c r="T1025" s="7"/>
      <c r="U1025" s="7"/>
      <c r="V1025" s="586"/>
      <c r="W1025" s="586"/>
      <c r="X1025" s="586"/>
      <c r="Y1025" s="586"/>
      <c r="Z1025" s="586"/>
      <c r="AA1025" s="586"/>
      <c r="AB1025" s="58"/>
      <c r="AC1025" s="58"/>
      <c r="AD1025" s="7"/>
      <c r="AE1025" s="7"/>
      <c r="AF1025" s="7"/>
      <c r="AG1025" s="7"/>
      <c r="AH1025" s="7"/>
      <c r="AI1025" s="7"/>
      <c r="AJ1025" s="7"/>
      <c r="AK1025" s="7"/>
      <c r="AL1025" s="7"/>
      <c r="AM1025" s="7"/>
      <c r="AN1025" s="7"/>
      <c r="AO1025" s="1"/>
      <c r="AP1025" s="58" t="s">
        <v>84</v>
      </c>
      <c r="AQ1025" s="1"/>
      <c r="AR1025" s="58" t="s">
        <v>80</v>
      </c>
      <c r="AS1025" s="58" t="s">
        <v>31</v>
      </c>
      <c r="AT1025" s="1"/>
      <c r="AU1025" s="1"/>
      <c r="AV1025" s="473"/>
      <c r="AW1025" s="1"/>
      <c r="AX1025" s="1"/>
      <c r="AY1025" s="1"/>
      <c r="AZ1025" s="1"/>
      <c r="BA1025" s="1"/>
      <c r="BB1025" s="59">
        <f>IF(L1091="základní",I346,0)</f>
        <v>46402.2</v>
      </c>
      <c r="BC1025" s="59">
        <f>IF(L1091="snížená",I346,0)</f>
        <v>0</v>
      </c>
      <c r="BD1025" s="59">
        <f>IF(L1091="zákl. přenesená",I346,0)</f>
        <v>0</v>
      </c>
      <c r="BE1025" s="59">
        <f>IF(L1091="sníž. přenesená",I346,0)</f>
        <v>0</v>
      </c>
      <c r="BF1025" s="59">
        <f>IF(L1091="nulová",I346,0)</f>
        <v>0</v>
      </c>
      <c r="BG1025" s="12" t="s">
        <v>30</v>
      </c>
      <c r="BH1025" s="59">
        <f>ROUND(H346*G346,2)</f>
        <v>46402.2</v>
      </c>
      <c r="BI1025" s="12" t="s">
        <v>84</v>
      </c>
      <c r="BJ1025" s="58" t="s">
        <v>588</v>
      </c>
      <c r="BK1025" s="1"/>
      <c r="BL1025" s="1"/>
      <c r="BM1025" s="1"/>
      <c r="BN1025" s="1"/>
      <c r="BO1025" s="1"/>
      <c r="BP1025" s="1"/>
      <c r="BQ1025" s="1"/>
      <c r="BR1025" s="1"/>
      <c r="BS1025" s="7"/>
      <c r="BT1025" s="7"/>
      <c r="BU1025" s="7"/>
      <c r="BV1025" s="7"/>
      <c r="BW1025" s="7"/>
      <c r="BX1025" s="7"/>
      <c r="BY1025" s="7"/>
      <c r="BZ1025" s="7"/>
      <c r="CA1025" s="7"/>
      <c r="CB1025" s="7"/>
    </row>
    <row r="1026" spans="11:80" ht="52.2" customHeight="1" x14ac:dyDescent="0.2">
      <c r="K1026" s="62"/>
      <c r="L1026" s="63"/>
      <c r="M1026" s="63"/>
      <c r="N1026" s="63"/>
      <c r="O1026" s="63"/>
      <c r="P1026" s="63"/>
      <c r="Q1026" s="63"/>
      <c r="R1026" s="64"/>
      <c r="S1026" s="7"/>
      <c r="T1026" s="7"/>
      <c r="U1026" s="7"/>
      <c r="V1026" s="586"/>
      <c r="W1026" s="586"/>
      <c r="X1026" s="586"/>
      <c r="Y1026" s="586"/>
      <c r="Z1026" s="586"/>
      <c r="AA1026" s="586"/>
      <c r="AB1026" s="12"/>
      <c r="AC1026" s="12"/>
      <c r="AD1026" s="7"/>
      <c r="AE1026" s="7"/>
      <c r="AF1026" s="7"/>
      <c r="AG1026" s="7"/>
      <c r="AH1026" s="7"/>
      <c r="AI1026" s="7"/>
      <c r="AJ1026" s="7"/>
      <c r="AK1026" s="7"/>
      <c r="AL1026" s="7"/>
      <c r="AM1026" s="7"/>
      <c r="AN1026" s="7"/>
      <c r="AO1026" s="8"/>
      <c r="AP1026" s="1"/>
      <c r="AQ1026" s="1"/>
      <c r="AR1026" s="12" t="s">
        <v>86</v>
      </c>
      <c r="AS1026" s="12" t="s">
        <v>31</v>
      </c>
      <c r="AT1026" s="1"/>
      <c r="AU1026" s="1"/>
      <c r="AV1026" s="473"/>
      <c r="AW1026" s="1"/>
      <c r="AX1026" s="1"/>
      <c r="AY1026" s="1"/>
      <c r="AZ1026" s="1"/>
      <c r="BA1026" s="1"/>
      <c r="BB1026" s="1"/>
      <c r="BC1026" s="1"/>
      <c r="BD1026" s="1"/>
      <c r="BE1026" s="1"/>
      <c r="BF1026" s="1"/>
      <c r="BG1026" s="1"/>
      <c r="BH1026" s="1"/>
      <c r="BI1026" s="1"/>
      <c r="BJ1026" s="1"/>
      <c r="BK1026" s="1"/>
      <c r="BL1026" s="1"/>
      <c r="BM1026" s="1"/>
      <c r="BN1026" s="1"/>
      <c r="BO1026" s="1"/>
      <c r="BP1026" s="1"/>
      <c r="BQ1026" s="8"/>
      <c r="BR1026" s="8"/>
      <c r="BS1026" s="7"/>
      <c r="BT1026" s="7"/>
      <c r="BU1026" s="7"/>
      <c r="BV1026" s="7"/>
      <c r="BW1026" s="7"/>
      <c r="BX1026" s="7"/>
      <c r="BY1026" s="7"/>
      <c r="BZ1026" s="7"/>
      <c r="CA1026" s="7"/>
      <c r="CB1026" s="7"/>
    </row>
    <row r="1027" spans="11:80" ht="52.2" customHeight="1" x14ac:dyDescent="0.2">
      <c r="K1027" s="74"/>
      <c r="L1027" s="75"/>
      <c r="M1027" s="75"/>
      <c r="N1027" s="75"/>
      <c r="O1027" s="75"/>
      <c r="P1027" s="75"/>
      <c r="Q1027" s="75"/>
      <c r="R1027" s="76"/>
      <c r="S1027" s="10"/>
      <c r="T1027" s="14"/>
      <c r="U1027" s="14"/>
      <c r="V1027" s="558"/>
      <c r="W1027" s="558"/>
      <c r="X1027" s="558"/>
      <c r="Y1027" s="558"/>
      <c r="Z1027" s="558"/>
      <c r="AA1027" s="558"/>
      <c r="AB1027" s="69"/>
      <c r="AC1027" s="69"/>
      <c r="AD1027" s="1"/>
      <c r="AE1027" s="1"/>
      <c r="AF1027" s="1"/>
      <c r="AG1027" s="1"/>
      <c r="AH1027" s="1"/>
      <c r="AI1027" s="1"/>
      <c r="AJ1027" s="1"/>
      <c r="AK1027" s="1"/>
      <c r="AL1027" s="1"/>
      <c r="AM1027" s="1"/>
      <c r="AN1027" s="1"/>
      <c r="AO1027" s="7"/>
      <c r="AP1027" s="8"/>
      <c r="AQ1027" s="8"/>
      <c r="AR1027" s="69" t="s">
        <v>88</v>
      </c>
      <c r="AS1027" s="69" t="s">
        <v>31</v>
      </c>
      <c r="AT1027" s="8" t="s">
        <v>30</v>
      </c>
      <c r="AU1027" s="8" t="s">
        <v>11</v>
      </c>
      <c r="AV1027" s="486" t="s">
        <v>27</v>
      </c>
      <c r="AW1027" s="8"/>
      <c r="AX1027" s="8"/>
      <c r="AY1027" s="8"/>
      <c r="AZ1027" s="8"/>
      <c r="BA1027" s="8"/>
      <c r="BB1027" s="8"/>
      <c r="BC1027" s="8"/>
      <c r="BD1027" s="8"/>
      <c r="BE1027" s="8"/>
      <c r="BF1027" s="8"/>
      <c r="BG1027" s="8"/>
      <c r="BH1027" s="8"/>
      <c r="BI1027" s="8"/>
      <c r="BJ1027" s="8"/>
      <c r="BK1027" s="8"/>
      <c r="BL1027" s="8"/>
      <c r="BM1027" s="8"/>
      <c r="BN1027" s="8"/>
      <c r="BO1027" s="8"/>
      <c r="BP1027" s="8"/>
      <c r="BQ1027" s="7"/>
      <c r="BR1027" s="7"/>
      <c r="BS1027" s="1"/>
      <c r="BT1027" s="1"/>
      <c r="BU1027" s="1"/>
      <c r="BV1027" s="1"/>
      <c r="BW1027" s="1"/>
      <c r="BX1027" s="1"/>
      <c r="BY1027" s="1"/>
      <c r="BZ1027" s="1"/>
      <c r="CA1027" s="1"/>
      <c r="CB1027" s="1"/>
    </row>
    <row r="1028" spans="11:80" ht="52.2" customHeight="1" x14ac:dyDescent="0.2">
      <c r="K1028" s="54" t="s">
        <v>5</v>
      </c>
      <c r="L1028" s="55" t="s">
        <v>15</v>
      </c>
      <c r="M1028" s="23"/>
      <c r="N1028" s="56">
        <f>M1028*G281</f>
        <v>0</v>
      </c>
      <c r="O1028" s="56">
        <v>4.8900000000000002E-3</v>
      </c>
      <c r="P1028" s="56">
        <f>O1028*G281</f>
        <v>0.71736299999999997</v>
      </c>
      <c r="Q1028" s="56">
        <v>0</v>
      </c>
      <c r="R1028" s="57">
        <f>Q1028*G281</f>
        <v>0</v>
      </c>
      <c r="S1028" s="14"/>
      <c r="T1028" s="7"/>
      <c r="U1028" s="7"/>
      <c r="V1028" s="586"/>
      <c r="W1028" s="586"/>
      <c r="X1028" s="586"/>
      <c r="Y1028" s="586"/>
      <c r="Z1028" s="586"/>
      <c r="AA1028" s="586"/>
      <c r="AB1028" s="65"/>
      <c r="AC1028" s="65"/>
      <c r="AD1028" s="7"/>
      <c r="AE1028" s="7"/>
      <c r="AF1028" s="7"/>
      <c r="AG1028" s="7"/>
      <c r="AH1028" s="7"/>
      <c r="AI1028" s="7"/>
      <c r="AJ1028" s="7"/>
      <c r="AK1028" s="7"/>
      <c r="AL1028" s="7"/>
      <c r="AM1028" s="7"/>
      <c r="AN1028" s="7"/>
      <c r="AO1028" s="1"/>
      <c r="AP1028" s="7"/>
      <c r="AQ1028" s="7"/>
      <c r="AR1028" s="65" t="s">
        <v>88</v>
      </c>
      <c r="AS1028" s="65" t="s">
        <v>31</v>
      </c>
      <c r="AT1028" s="7" t="s">
        <v>31</v>
      </c>
      <c r="AU1028" s="7" t="s">
        <v>11</v>
      </c>
      <c r="AV1028" s="485" t="s">
        <v>30</v>
      </c>
      <c r="AW1028" s="7"/>
      <c r="AX1028" s="7"/>
      <c r="AY1028" s="7"/>
      <c r="AZ1028" s="7"/>
      <c r="BA1028" s="7"/>
      <c r="BB1028" s="7"/>
      <c r="BC1028" s="7"/>
      <c r="BD1028" s="7"/>
      <c r="BE1028" s="7"/>
      <c r="BF1028" s="7"/>
      <c r="BG1028" s="7"/>
      <c r="BH1028" s="7"/>
      <c r="BI1028" s="7"/>
      <c r="BJ1028" s="7"/>
      <c r="BK1028" s="7"/>
      <c r="BL1028" s="7"/>
      <c r="BM1028" s="7"/>
      <c r="BN1028" s="7"/>
      <c r="BO1028" s="7"/>
      <c r="BP1028" s="7"/>
      <c r="BQ1028" s="1"/>
      <c r="BR1028" s="1"/>
      <c r="BS1028" s="7"/>
      <c r="BT1028" s="7"/>
      <c r="BU1028" s="7"/>
      <c r="BV1028" s="7"/>
      <c r="BW1028" s="7"/>
      <c r="BX1028" s="7"/>
      <c r="BY1028" s="7"/>
      <c r="BZ1028" s="7"/>
      <c r="CA1028" s="7"/>
      <c r="CB1028" s="7"/>
    </row>
    <row r="1029" spans="11:80" ht="52.2" customHeight="1" x14ac:dyDescent="0.2">
      <c r="K1029" s="60"/>
      <c r="L1029" s="61"/>
      <c r="M1029" s="23"/>
      <c r="N1029" s="23"/>
      <c r="O1029" s="23"/>
      <c r="P1029" s="23"/>
      <c r="Q1029" s="23"/>
      <c r="R1029" s="24"/>
      <c r="S1029" s="14"/>
      <c r="T1029" s="14"/>
      <c r="U1029" s="14"/>
      <c r="V1029" s="558"/>
      <c r="W1029" s="558"/>
      <c r="X1029" s="558"/>
      <c r="Y1029" s="558"/>
      <c r="Z1029" s="558"/>
      <c r="AA1029" s="558"/>
      <c r="AB1029" s="58"/>
      <c r="AC1029" s="58"/>
      <c r="AD1029" s="1"/>
      <c r="AE1029" s="1"/>
      <c r="AF1029" s="1"/>
      <c r="AG1029" s="1"/>
      <c r="AH1029" s="1"/>
      <c r="AI1029" s="1"/>
      <c r="AJ1029" s="1"/>
      <c r="AK1029" s="1"/>
      <c r="AL1029" s="1"/>
      <c r="AM1029" s="1"/>
      <c r="AN1029" s="1"/>
      <c r="AO1029" s="1"/>
      <c r="AP1029" s="58" t="s">
        <v>84</v>
      </c>
      <c r="AQ1029" s="1"/>
      <c r="AR1029" s="58" t="s">
        <v>80</v>
      </c>
      <c r="AS1029" s="58" t="s">
        <v>31</v>
      </c>
      <c r="AT1029" s="1"/>
      <c r="AU1029" s="1"/>
      <c r="AV1029" s="473"/>
      <c r="AW1029" s="1"/>
      <c r="AX1029" s="1"/>
      <c r="AY1029" s="1"/>
      <c r="AZ1029" s="1"/>
      <c r="BA1029" s="1"/>
      <c r="BB1029" s="59">
        <f>IF(L1095="základní",I350,0)</f>
        <v>29439.62</v>
      </c>
      <c r="BC1029" s="59">
        <f>IF(L1095="snížená",I350,0)</f>
        <v>0</v>
      </c>
      <c r="BD1029" s="59">
        <f>IF(L1095="zákl. přenesená",I350,0)</f>
        <v>0</v>
      </c>
      <c r="BE1029" s="59">
        <f>IF(L1095="sníž. přenesená",I350,0)</f>
        <v>0</v>
      </c>
      <c r="BF1029" s="59">
        <f>IF(L1095="nulová",I350,0)</f>
        <v>0</v>
      </c>
      <c r="BG1029" s="12" t="s">
        <v>30</v>
      </c>
      <c r="BH1029" s="59">
        <f>ROUND(H350*G350,2)</f>
        <v>29439.62</v>
      </c>
      <c r="BI1029" s="12" t="s">
        <v>84</v>
      </c>
      <c r="BJ1029" s="58" t="s">
        <v>594</v>
      </c>
      <c r="BK1029" s="1"/>
      <c r="BL1029" s="1"/>
      <c r="BM1029" s="1"/>
      <c r="BN1029" s="1"/>
      <c r="BO1029" s="1"/>
      <c r="BP1029" s="1"/>
      <c r="BQ1029" s="1"/>
      <c r="BR1029" s="1"/>
      <c r="BS1029" s="1"/>
      <c r="BT1029" s="1"/>
      <c r="BU1029" s="1"/>
      <c r="BV1029" s="1"/>
      <c r="BW1029" s="1"/>
      <c r="BX1029" s="1"/>
      <c r="BY1029" s="1"/>
      <c r="BZ1029" s="1"/>
      <c r="CA1029" s="1"/>
      <c r="CB1029" s="1"/>
    </row>
    <row r="1030" spans="11:80" ht="52.2" customHeight="1" x14ac:dyDescent="0.2">
      <c r="K1030" s="66"/>
      <c r="L1030" s="67"/>
      <c r="M1030" s="67"/>
      <c r="N1030" s="67"/>
      <c r="O1030" s="67"/>
      <c r="P1030" s="67"/>
      <c r="Q1030" s="67"/>
      <c r="R1030" s="68"/>
      <c r="S1030" s="8"/>
      <c r="T1030" s="7"/>
      <c r="U1030" s="7"/>
      <c r="V1030" s="586"/>
      <c r="W1030" s="586"/>
      <c r="X1030" s="586"/>
      <c r="Y1030" s="586"/>
      <c r="Z1030" s="586"/>
      <c r="AA1030" s="586"/>
      <c r="AB1030" s="12"/>
      <c r="AC1030" s="12"/>
      <c r="AD1030" s="7"/>
      <c r="AE1030" s="7"/>
      <c r="AF1030" s="7"/>
      <c r="AG1030" s="7"/>
      <c r="AH1030" s="7"/>
      <c r="AI1030" s="7"/>
      <c r="AJ1030" s="7"/>
      <c r="AK1030" s="7"/>
      <c r="AL1030" s="7"/>
      <c r="AM1030" s="7"/>
      <c r="AN1030" s="7"/>
      <c r="AO1030" s="7"/>
      <c r="AP1030" s="1"/>
      <c r="AQ1030" s="1"/>
      <c r="AR1030" s="12" t="s">
        <v>86</v>
      </c>
      <c r="AS1030" s="12" t="s">
        <v>31</v>
      </c>
      <c r="AT1030" s="1"/>
      <c r="AU1030" s="1"/>
      <c r="AV1030" s="473"/>
      <c r="AW1030" s="1"/>
      <c r="AX1030" s="1"/>
      <c r="AY1030" s="1"/>
      <c r="AZ1030" s="1"/>
      <c r="BA1030" s="1"/>
      <c r="BB1030" s="1"/>
      <c r="BC1030" s="1"/>
      <c r="BD1030" s="1"/>
      <c r="BE1030" s="1"/>
      <c r="BF1030" s="1"/>
      <c r="BG1030" s="1"/>
      <c r="BH1030" s="1"/>
      <c r="BI1030" s="1"/>
      <c r="BJ1030" s="1"/>
      <c r="BK1030" s="1"/>
      <c r="BL1030" s="1"/>
      <c r="BM1030" s="1"/>
      <c r="BN1030" s="1"/>
      <c r="BO1030" s="1"/>
      <c r="BP1030" s="1"/>
      <c r="BQ1030" s="7"/>
      <c r="BR1030" s="7"/>
      <c r="BS1030" s="7"/>
      <c r="BT1030" s="7"/>
      <c r="BU1030" s="7"/>
      <c r="BV1030" s="7"/>
      <c r="BW1030" s="7"/>
      <c r="BX1030" s="7"/>
      <c r="BY1030" s="7"/>
      <c r="BZ1030" s="7"/>
      <c r="CA1030" s="7"/>
      <c r="CB1030" s="7"/>
    </row>
    <row r="1031" spans="11:80" ht="52.2" customHeight="1" x14ac:dyDescent="0.2">
      <c r="K1031" s="62"/>
      <c r="L1031" s="63"/>
      <c r="M1031" s="63"/>
      <c r="N1031" s="63"/>
      <c r="O1031" s="63"/>
      <c r="P1031" s="63"/>
      <c r="Q1031" s="63"/>
      <c r="R1031" s="64"/>
      <c r="S1031" s="7"/>
      <c r="T1031" s="14"/>
      <c r="U1031" s="14"/>
      <c r="V1031" s="558"/>
      <c r="W1031" s="558"/>
      <c r="X1031" s="558"/>
      <c r="Y1031" s="558"/>
      <c r="Z1031" s="558"/>
      <c r="AA1031" s="558"/>
      <c r="AB1031" s="65"/>
      <c r="AC1031" s="65"/>
      <c r="AD1031" s="1"/>
      <c r="AE1031" s="1"/>
      <c r="AF1031" s="1"/>
      <c r="AG1031" s="1"/>
      <c r="AH1031" s="1"/>
      <c r="AI1031" s="1"/>
      <c r="AJ1031" s="1"/>
      <c r="AK1031" s="1"/>
      <c r="AL1031" s="1"/>
      <c r="AM1031" s="1"/>
      <c r="AN1031" s="1"/>
      <c r="AO1031" s="1"/>
      <c r="AP1031" s="7"/>
      <c r="AQ1031" s="7"/>
      <c r="AR1031" s="65" t="s">
        <v>88</v>
      </c>
      <c r="AS1031" s="65" t="s">
        <v>31</v>
      </c>
      <c r="AT1031" s="7" t="s">
        <v>31</v>
      </c>
      <c r="AU1031" s="7" t="s">
        <v>11</v>
      </c>
      <c r="AV1031" s="485" t="s">
        <v>30</v>
      </c>
      <c r="AW1031" s="7"/>
      <c r="AX1031" s="7"/>
      <c r="AY1031" s="7"/>
      <c r="AZ1031" s="7"/>
      <c r="BA1031" s="7"/>
      <c r="BB1031" s="7"/>
      <c r="BC1031" s="7"/>
      <c r="BD1031" s="7"/>
      <c r="BE1031" s="7"/>
      <c r="BF1031" s="7"/>
      <c r="BG1031" s="7"/>
      <c r="BH1031" s="7"/>
      <c r="BI1031" s="7"/>
      <c r="BJ1031" s="7"/>
      <c r="BK1031" s="7"/>
      <c r="BL1031" s="7"/>
      <c r="BM1031" s="7"/>
      <c r="BN1031" s="7"/>
      <c r="BO1031" s="7"/>
      <c r="BP1031" s="7"/>
      <c r="BQ1031" s="1"/>
      <c r="BR1031" s="1"/>
      <c r="BS1031" s="1"/>
      <c r="BT1031" s="1"/>
      <c r="BU1031" s="1"/>
      <c r="BV1031" s="1"/>
      <c r="BW1031" s="1"/>
      <c r="BX1031" s="1"/>
      <c r="BY1031" s="1"/>
      <c r="BZ1031" s="1"/>
      <c r="CA1031" s="1"/>
      <c r="CB1031" s="1"/>
    </row>
    <row r="1032" spans="11:80" ht="52.2" customHeight="1" x14ac:dyDescent="0.2">
      <c r="K1032" s="62"/>
      <c r="L1032" s="63"/>
      <c r="M1032" s="63"/>
      <c r="N1032" s="63"/>
      <c r="O1032" s="63"/>
      <c r="P1032" s="63"/>
      <c r="Q1032" s="63"/>
      <c r="R1032" s="64"/>
      <c r="S1032" s="7"/>
      <c r="T1032" s="14"/>
      <c r="U1032" s="14"/>
      <c r="V1032" s="558"/>
      <c r="W1032" s="558"/>
      <c r="X1032" s="558"/>
      <c r="Y1032" s="558"/>
      <c r="Z1032" s="558"/>
      <c r="AA1032" s="558"/>
      <c r="AB1032" s="58"/>
      <c r="AC1032" s="58"/>
      <c r="AD1032" s="1"/>
      <c r="AE1032" s="1"/>
      <c r="AF1032" s="1"/>
      <c r="AG1032" s="1"/>
      <c r="AH1032" s="1"/>
      <c r="AI1032" s="1"/>
      <c r="AJ1032" s="1"/>
      <c r="AK1032" s="1"/>
      <c r="AL1032" s="1"/>
      <c r="AM1032" s="1"/>
      <c r="AN1032" s="1"/>
      <c r="AO1032" s="1"/>
      <c r="AP1032" s="58" t="s">
        <v>84</v>
      </c>
      <c r="AQ1032" s="1"/>
      <c r="AR1032" s="58" t="s">
        <v>80</v>
      </c>
      <c r="AS1032" s="58" t="s">
        <v>31</v>
      </c>
      <c r="AT1032" s="1"/>
      <c r="AU1032" s="1"/>
      <c r="AV1032" s="473"/>
      <c r="AW1032" s="1"/>
      <c r="AX1032" s="1"/>
      <c r="AY1032" s="1"/>
      <c r="AZ1032" s="1"/>
      <c r="BA1032" s="1"/>
      <c r="BB1032" s="59">
        <f>IF(L1098="základní",I353,0)</f>
        <v>419.8</v>
      </c>
      <c r="BC1032" s="59">
        <f>IF(L1098="snížená",I353,0)</f>
        <v>0</v>
      </c>
      <c r="BD1032" s="59">
        <f>IF(L1098="zákl. přenesená",I353,0)</f>
        <v>0</v>
      </c>
      <c r="BE1032" s="59">
        <f>IF(L1098="sníž. přenesená",I353,0)</f>
        <v>0</v>
      </c>
      <c r="BF1032" s="59">
        <f>IF(L1098="nulová",I353,0)</f>
        <v>0</v>
      </c>
      <c r="BG1032" s="12" t="s">
        <v>30</v>
      </c>
      <c r="BH1032" s="59">
        <f>ROUND(H353*G353,2)</f>
        <v>419.8</v>
      </c>
      <c r="BI1032" s="12" t="s">
        <v>84</v>
      </c>
      <c r="BJ1032" s="58" t="s">
        <v>601</v>
      </c>
      <c r="BK1032" s="1"/>
      <c r="BL1032" s="1"/>
      <c r="BM1032" s="1"/>
      <c r="BN1032" s="1"/>
      <c r="BO1032" s="1"/>
      <c r="BP1032" s="1"/>
      <c r="BQ1032" s="1"/>
      <c r="BR1032" s="1"/>
      <c r="BS1032" s="1"/>
      <c r="BT1032" s="1"/>
      <c r="BU1032" s="1"/>
      <c r="BV1032" s="1"/>
      <c r="BW1032" s="1"/>
      <c r="BX1032" s="1"/>
      <c r="BY1032" s="1"/>
      <c r="BZ1032" s="1"/>
      <c r="CA1032" s="1"/>
      <c r="CB1032" s="1"/>
    </row>
    <row r="1033" spans="11:80" ht="52.2" customHeight="1" x14ac:dyDescent="0.2">
      <c r="K1033" s="62"/>
      <c r="L1033" s="63"/>
      <c r="M1033" s="63"/>
      <c r="N1033" s="63"/>
      <c r="O1033" s="63"/>
      <c r="P1033" s="63"/>
      <c r="Q1033" s="63"/>
      <c r="R1033" s="64"/>
      <c r="S1033" s="7"/>
      <c r="T1033" s="8"/>
      <c r="U1033" s="8"/>
      <c r="V1033" s="587"/>
      <c r="W1033" s="587"/>
      <c r="X1033" s="587"/>
      <c r="Y1033" s="587"/>
      <c r="Z1033" s="587"/>
      <c r="AA1033" s="587"/>
      <c r="AB1033" s="12"/>
      <c r="AC1033" s="12"/>
      <c r="AD1033" s="8"/>
      <c r="AE1033" s="8"/>
      <c r="AF1033" s="8"/>
      <c r="AG1033" s="8"/>
      <c r="AH1033" s="8"/>
      <c r="AI1033" s="8"/>
      <c r="AJ1033" s="8"/>
      <c r="AK1033" s="8"/>
      <c r="AL1033" s="8"/>
      <c r="AM1033" s="8"/>
      <c r="AN1033" s="8"/>
      <c r="AO1033" s="1"/>
      <c r="AP1033" s="1"/>
      <c r="AQ1033" s="1"/>
      <c r="AR1033" s="12" t="s">
        <v>86</v>
      </c>
      <c r="AS1033" s="12" t="s">
        <v>31</v>
      </c>
      <c r="AT1033" s="1"/>
      <c r="AU1033" s="1"/>
      <c r="AV1033" s="473"/>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8"/>
      <c r="BT1033" s="8"/>
      <c r="BU1033" s="8"/>
      <c r="BV1033" s="8"/>
      <c r="BW1033" s="8"/>
      <c r="BX1033" s="8"/>
      <c r="BY1033" s="8"/>
      <c r="BZ1033" s="8"/>
      <c r="CA1033" s="8"/>
      <c r="CB1033" s="8"/>
    </row>
    <row r="1034" spans="11:80" ht="52.2" customHeight="1" x14ac:dyDescent="0.2">
      <c r="K1034" s="74"/>
      <c r="L1034" s="75"/>
      <c r="M1034" s="75"/>
      <c r="N1034" s="75"/>
      <c r="O1034" s="75"/>
      <c r="P1034" s="75"/>
      <c r="Q1034" s="75"/>
      <c r="R1034" s="76"/>
      <c r="S1034" s="10"/>
      <c r="T1034" s="7"/>
      <c r="U1034" s="7"/>
      <c r="V1034" s="586"/>
      <c r="W1034" s="586"/>
      <c r="X1034" s="586"/>
      <c r="Y1034" s="586"/>
      <c r="Z1034" s="586"/>
      <c r="AA1034" s="586"/>
      <c r="AB1034" s="58"/>
      <c r="AC1034" s="58"/>
      <c r="AD1034" s="7"/>
      <c r="AE1034" s="7"/>
      <c r="AF1034" s="7"/>
      <c r="AG1034" s="7"/>
      <c r="AH1034" s="7"/>
      <c r="AI1034" s="7"/>
      <c r="AJ1034" s="7"/>
      <c r="AK1034" s="7"/>
      <c r="AL1034" s="7"/>
      <c r="AM1034" s="7"/>
      <c r="AN1034" s="7"/>
      <c r="AO1034" s="1"/>
      <c r="AP1034" s="58" t="s">
        <v>84</v>
      </c>
      <c r="AQ1034" s="1"/>
      <c r="AR1034" s="58" t="s">
        <v>80</v>
      </c>
      <c r="AS1034" s="58" t="s">
        <v>31</v>
      </c>
      <c r="AT1034" s="1"/>
      <c r="AU1034" s="1"/>
      <c r="AV1034" s="473"/>
      <c r="AW1034" s="1"/>
      <c r="AX1034" s="1"/>
      <c r="AY1034" s="1"/>
      <c r="AZ1034" s="1"/>
      <c r="BA1034" s="1"/>
      <c r="BB1034" s="59">
        <f>IF(L1100="základní",I355,0)</f>
        <v>282.2</v>
      </c>
      <c r="BC1034" s="59">
        <f>IF(L1100="snížená",I355,0)</f>
        <v>0</v>
      </c>
      <c r="BD1034" s="59">
        <f>IF(L1100="zákl. přenesená",I355,0)</f>
        <v>0</v>
      </c>
      <c r="BE1034" s="59">
        <f>IF(L1100="sníž. přenesená",I355,0)</f>
        <v>0</v>
      </c>
      <c r="BF1034" s="59">
        <f>IF(L1100="nulová",I355,0)</f>
        <v>0</v>
      </c>
      <c r="BG1034" s="12" t="s">
        <v>30</v>
      </c>
      <c r="BH1034" s="59">
        <f>ROUND(H355*G355,2)</f>
        <v>282.2</v>
      </c>
      <c r="BI1034" s="12" t="s">
        <v>84</v>
      </c>
      <c r="BJ1034" s="58" t="s">
        <v>606</v>
      </c>
      <c r="BK1034" s="1"/>
      <c r="BL1034" s="1"/>
      <c r="BM1034" s="1"/>
      <c r="BN1034" s="1"/>
      <c r="BO1034" s="1"/>
      <c r="BP1034" s="1"/>
      <c r="BQ1034" s="1"/>
      <c r="BR1034" s="1"/>
      <c r="BS1034" s="7"/>
      <c r="BT1034" s="7"/>
      <c r="BU1034" s="7"/>
      <c r="BV1034" s="7"/>
      <c r="BW1034" s="7"/>
      <c r="BX1034" s="7"/>
      <c r="BY1034" s="7"/>
      <c r="BZ1034" s="7"/>
      <c r="CA1034" s="7"/>
      <c r="CB1034" s="7"/>
    </row>
    <row r="1035" spans="11:80" ht="52.2" customHeight="1" x14ac:dyDescent="0.2">
      <c r="K1035" s="54" t="s">
        <v>5</v>
      </c>
      <c r="L1035" s="55" t="s">
        <v>15</v>
      </c>
      <c r="M1035" s="23"/>
      <c r="N1035" s="56">
        <f>M1035*G288</f>
        <v>0</v>
      </c>
      <c r="O1035" s="56">
        <v>3.48E-3</v>
      </c>
      <c r="P1035" s="56">
        <f>O1035*G288</f>
        <v>0.44996400000000003</v>
      </c>
      <c r="Q1035" s="56">
        <v>0</v>
      </c>
      <c r="R1035" s="57">
        <f>Q1035*G288</f>
        <v>0</v>
      </c>
      <c r="S1035" s="14"/>
      <c r="T1035" s="14"/>
      <c r="U1035" s="14"/>
      <c r="V1035" s="558"/>
      <c r="W1035" s="558"/>
      <c r="X1035" s="558"/>
      <c r="Y1035" s="558"/>
      <c r="Z1035" s="558"/>
      <c r="AA1035" s="558"/>
      <c r="AB1035" s="12"/>
      <c r="AC1035" s="12"/>
      <c r="AD1035" s="1"/>
      <c r="AE1035" s="1"/>
      <c r="AF1035" s="1"/>
      <c r="AG1035" s="1"/>
      <c r="AH1035" s="1"/>
      <c r="AI1035" s="1"/>
      <c r="AJ1035" s="1"/>
      <c r="AK1035" s="1"/>
      <c r="AL1035" s="1"/>
      <c r="AM1035" s="1"/>
      <c r="AN1035" s="1"/>
      <c r="AO1035" s="1"/>
      <c r="AP1035" s="1"/>
      <c r="AQ1035" s="1"/>
      <c r="AR1035" s="12" t="s">
        <v>86</v>
      </c>
      <c r="AS1035" s="12" t="s">
        <v>31</v>
      </c>
      <c r="AT1035" s="1"/>
      <c r="AU1035" s="1"/>
      <c r="AV1035" s="473"/>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row>
    <row r="1036" spans="11:80" ht="52.2" customHeight="1" x14ac:dyDescent="0.2">
      <c r="K1036" s="66"/>
      <c r="L1036" s="67"/>
      <c r="M1036" s="67"/>
      <c r="N1036" s="67"/>
      <c r="O1036" s="67"/>
      <c r="P1036" s="67"/>
      <c r="Q1036" s="67"/>
      <c r="R1036" s="68"/>
      <c r="S1036" s="8"/>
      <c r="T1036" s="7"/>
      <c r="U1036" s="7"/>
      <c r="V1036" s="586"/>
      <c r="W1036" s="586"/>
      <c r="X1036" s="586"/>
      <c r="Y1036" s="586"/>
      <c r="Z1036" s="586"/>
      <c r="AA1036" s="586"/>
      <c r="AB1036" s="58"/>
      <c r="AC1036" s="58"/>
      <c r="AD1036" s="7"/>
      <c r="AE1036" s="7"/>
      <c r="AF1036" s="7"/>
      <c r="AG1036" s="7"/>
      <c r="AH1036" s="7"/>
      <c r="AI1036" s="7"/>
      <c r="AJ1036" s="7"/>
      <c r="AK1036" s="7"/>
      <c r="AL1036" s="7"/>
      <c r="AM1036" s="7"/>
      <c r="AN1036" s="7"/>
      <c r="AO1036" s="1"/>
      <c r="AP1036" s="58" t="s">
        <v>84</v>
      </c>
      <c r="AQ1036" s="1"/>
      <c r="AR1036" s="58" t="s">
        <v>80</v>
      </c>
      <c r="AS1036" s="58" t="s">
        <v>31</v>
      </c>
      <c r="AT1036" s="1"/>
      <c r="AU1036" s="1"/>
      <c r="AV1036" s="473"/>
      <c r="AW1036" s="1"/>
      <c r="AX1036" s="1"/>
      <c r="AY1036" s="1"/>
      <c r="AZ1036" s="1"/>
      <c r="BA1036" s="1"/>
      <c r="BB1036" s="59">
        <f>IF(L1102="základní",I357,0)</f>
        <v>5345.76</v>
      </c>
      <c r="BC1036" s="59">
        <f>IF(L1102="snížená",I357,0)</f>
        <v>0</v>
      </c>
      <c r="BD1036" s="59">
        <f>IF(L1102="zákl. přenesená",I357,0)</f>
        <v>0</v>
      </c>
      <c r="BE1036" s="59">
        <f>IF(L1102="sníž. přenesená",I357,0)</f>
        <v>0</v>
      </c>
      <c r="BF1036" s="59">
        <f>IF(L1102="nulová",I357,0)</f>
        <v>0</v>
      </c>
      <c r="BG1036" s="12" t="s">
        <v>30</v>
      </c>
      <c r="BH1036" s="59">
        <f>ROUND(H357*G357,2)</f>
        <v>5345.76</v>
      </c>
      <c r="BI1036" s="12" t="s">
        <v>84</v>
      </c>
      <c r="BJ1036" s="58" t="s">
        <v>611</v>
      </c>
      <c r="BK1036" s="1"/>
      <c r="BL1036" s="1"/>
      <c r="BM1036" s="1"/>
      <c r="BN1036" s="1"/>
      <c r="BO1036" s="1"/>
      <c r="BP1036" s="1"/>
      <c r="BQ1036" s="1"/>
      <c r="BR1036" s="1"/>
      <c r="BS1036" s="7"/>
      <c r="BT1036" s="7"/>
      <c r="BU1036" s="7"/>
      <c r="BV1036" s="7"/>
      <c r="BW1036" s="7"/>
      <c r="BX1036" s="7"/>
      <c r="BY1036" s="7"/>
      <c r="BZ1036" s="7"/>
      <c r="CA1036" s="7"/>
      <c r="CB1036" s="7"/>
    </row>
    <row r="1037" spans="11:80" ht="52.2" customHeight="1" x14ac:dyDescent="0.2">
      <c r="K1037" s="62"/>
      <c r="L1037" s="63"/>
      <c r="M1037" s="63"/>
      <c r="N1037" s="63"/>
      <c r="O1037" s="63"/>
      <c r="P1037" s="63"/>
      <c r="Q1037" s="63"/>
      <c r="R1037" s="64"/>
      <c r="S1037" s="7"/>
      <c r="T1037" s="14"/>
      <c r="U1037" s="14"/>
      <c r="V1037" s="558"/>
      <c r="W1037" s="558"/>
      <c r="X1037" s="558"/>
      <c r="Y1037" s="558"/>
      <c r="Z1037" s="558"/>
      <c r="AA1037" s="558"/>
      <c r="AB1037" s="12"/>
      <c r="AC1037" s="12"/>
      <c r="AD1037" s="1"/>
      <c r="AE1037" s="1"/>
      <c r="AF1037" s="1"/>
      <c r="AG1037" s="1"/>
      <c r="AH1037" s="1"/>
      <c r="AI1037" s="1"/>
      <c r="AJ1037" s="1"/>
      <c r="AK1037" s="1"/>
      <c r="AL1037" s="1"/>
      <c r="AM1037" s="1"/>
      <c r="AN1037" s="1"/>
      <c r="AO1037" s="8"/>
      <c r="AP1037" s="1"/>
      <c r="AQ1037" s="1"/>
      <c r="AR1037" s="12" t="s">
        <v>86</v>
      </c>
      <c r="AS1037" s="12" t="s">
        <v>31</v>
      </c>
      <c r="AT1037" s="1"/>
      <c r="AU1037" s="1"/>
      <c r="AV1037" s="473"/>
      <c r="AW1037" s="1"/>
      <c r="AX1037" s="1"/>
      <c r="AY1037" s="1"/>
      <c r="AZ1037" s="1"/>
      <c r="BA1037" s="1"/>
      <c r="BB1037" s="1"/>
      <c r="BC1037" s="1"/>
      <c r="BD1037" s="1"/>
      <c r="BE1037" s="1"/>
      <c r="BF1037" s="1"/>
      <c r="BG1037" s="1"/>
      <c r="BH1037" s="1"/>
      <c r="BI1037" s="1"/>
      <c r="BJ1037" s="1"/>
      <c r="BK1037" s="1"/>
      <c r="BL1037" s="1"/>
      <c r="BM1037" s="1"/>
      <c r="BN1037" s="1"/>
      <c r="BO1037" s="1"/>
      <c r="BP1037" s="1"/>
      <c r="BQ1037" s="8"/>
      <c r="BR1037" s="8"/>
      <c r="BS1037" s="1"/>
      <c r="BT1037" s="1"/>
      <c r="BU1037" s="1"/>
      <c r="BV1037" s="1"/>
      <c r="BW1037" s="1"/>
      <c r="BX1037" s="1"/>
      <c r="BY1037" s="1"/>
      <c r="BZ1037" s="1"/>
      <c r="CA1037" s="1"/>
      <c r="CB1037" s="1"/>
    </row>
    <row r="1038" spans="11:80" ht="52.2" customHeight="1" x14ac:dyDescent="0.2">
      <c r="K1038" s="62"/>
      <c r="L1038" s="63"/>
      <c r="M1038" s="63"/>
      <c r="N1038" s="63"/>
      <c r="O1038" s="63"/>
      <c r="P1038" s="63"/>
      <c r="Q1038" s="63"/>
      <c r="R1038" s="64"/>
      <c r="S1038" s="7"/>
      <c r="T1038" s="14"/>
      <c r="U1038" s="14"/>
      <c r="V1038" s="558"/>
      <c r="W1038" s="558"/>
      <c r="X1038" s="558"/>
      <c r="Y1038" s="558"/>
      <c r="Z1038" s="558"/>
      <c r="AA1038" s="558"/>
      <c r="AB1038" s="69"/>
      <c r="AC1038" s="69"/>
      <c r="AD1038" s="1"/>
      <c r="AE1038" s="1"/>
      <c r="AF1038" s="1"/>
      <c r="AG1038" s="1"/>
      <c r="AH1038" s="1"/>
      <c r="AI1038" s="1"/>
      <c r="AJ1038" s="1"/>
      <c r="AK1038" s="1"/>
      <c r="AL1038" s="1"/>
      <c r="AM1038" s="1"/>
      <c r="AN1038" s="1"/>
      <c r="AO1038" s="7"/>
      <c r="AP1038" s="8"/>
      <c r="AQ1038" s="8"/>
      <c r="AR1038" s="69" t="s">
        <v>88</v>
      </c>
      <c r="AS1038" s="69" t="s">
        <v>31</v>
      </c>
      <c r="AT1038" s="8" t="s">
        <v>30</v>
      </c>
      <c r="AU1038" s="8" t="s">
        <v>11</v>
      </c>
      <c r="AV1038" s="486" t="s">
        <v>27</v>
      </c>
      <c r="AW1038" s="8"/>
      <c r="AX1038" s="8"/>
      <c r="AY1038" s="8"/>
      <c r="AZ1038" s="8"/>
      <c r="BA1038" s="8"/>
      <c r="BB1038" s="8"/>
      <c r="BC1038" s="8"/>
      <c r="BD1038" s="8"/>
      <c r="BE1038" s="8"/>
      <c r="BF1038" s="8"/>
      <c r="BG1038" s="8"/>
      <c r="BH1038" s="8"/>
      <c r="BI1038" s="8"/>
      <c r="BJ1038" s="8"/>
      <c r="BK1038" s="8"/>
      <c r="BL1038" s="8"/>
      <c r="BM1038" s="8"/>
      <c r="BN1038" s="8"/>
      <c r="BO1038" s="8"/>
      <c r="BP1038" s="8"/>
      <c r="BQ1038" s="7"/>
      <c r="BR1038" s="7"/>
      <c r="BS1038" s="1"/>
      <c r="BT1038" s="1"/>
      <c r="BU1038" s="1"/>
      <c r="BV1038" s="1"/>
      <c r="BW1038" s="1"/>
      <c r="BX1038" s="1"/>
      <c r="BY1038" s="1"/>
      <c r="BZ1038" s="1"/>
      <c r="CA1038" s="1"/>
      <c r="CB1038" s="1"/>
    </row>
    <row r="1039" spans="11:80" ht="52.2" customHeight="1" x14ac:dyDescent="0.2">
      <c r="K1039" s="62"/>
      <c r="L1039" s="63"/>
      <c r="M1039" s="63"/>
      <c r="N1039" s="63"/>
      <c r="O1039" s="63"/>
      <c r="P1039" s="63"/>
      <c r="Q1039" s="63"/>
      <c r="R1039" s="64"/>
      <c r="S1039" s="7"/>
      <c r="T1039" s="6"/>
      <c r="U1039" s="6"/>
      <c r="V1039" s="560"/>
      <c r="W1039" s="560"/>
      <c r="X1039" s="560"/>
      <c r="Y1039" s="560"/>
      <c r="Z1039" s="560"/>
      <c r="AA1039" s="560"/>
      <c r="AB1039" s="65"/>
      <c r="AC1039" s="65"/>
      <c r="AD1039" s="6"/>
      <c r="AE1039" s="6"/>
      <c r="AF1039" s="6"/>
      <c r="AG1039" s="6"/>
      <c r="AH1039" s="6"/>
      <c r="AI1039" s="6"/>
      <c r="AJ1039" s="6"/>
      <c r="AK1039" s="6"/>
      <c r="AL1039" s="6"/>
      <c r="AM1039" s="6"/>
      <c r="AN1039" s="6"/>
      <c r="AO1039" s="1"/>
      <c r="AP1039" s="7"/>
      <c r="AQ1039" s="7"/>
      <c r="AR1039" s="65" t="s">
        <v>88</v>
      </c>
      <c r="AS1039" s="65" t="s">
        <v>31</v>
      </c>
      <c r="AT1039" s="7" t="s">
        <v>31</v>
      </c>
      <c r="AU1039" s="7" t="s">
        <v>11</v>
      </c>
      <c r="AV1039" s="485" t="s">
        <v>30</v>
      </c>
      <c r="AW1039" s="7"/>
      <c r="AX1039" s="7"/>
      <c r="AY1039" s="7"/>
      <c r="AZ1039" s="7"/>
      <c r="BA1039" s="7"/>
      <c r="BB1039" s="7"/>
      <c r="BC1039" s="7"/>
      <c r="BD1039" s="7"/>
      <c r="BE1039" s="7"/>
      <c r="BF1039" s="7"/>
      <c r="BG1039" s="7"/>
      <c r="BH1039" s="7"/>
      <c r="BI1039" s="7"/>
      <c r="BJ1039" s="7"/>
      <c r="BK1039" s="7"/>
      <c r="BL1039" s="7"/>
      <c r="BM1039" s="7"/>
      <c r="BN1039" s="7"/>
      <c r="BO1039" s="7"/>
      <c r="BP1039" s="7"/>
      <c r="BQ1039" s="1"/>
      <c r="BR1039" s="1"/>
      <c r="BS1039" s="6"/>
      <c r="BT1039" s="6"/>
      <c r="BU1039" s="6"/>
      <c r="BV1039" s="6"/>
      <c r="BW1039" s="6"/>
      <c r="BX1039" s="6"/>
      <c r="BY1039" s="6"/>
      <c r="BZ1039" s="6"/>
      <c r="CA1039" s="6"/>
      <c r="CB1039" s="6"/>
    </row>
    <row r="1040" spans="11:80" ht="52.2" customHeight="1" x14ac:dyDescent="0.2">
      <c r="K1040" s="74"/>
      <c r="L1040" s="75"/>
      <c r="M1040" s="75"/>
      <c r="N1040" s="75"/>
      <c r="O1040" s="75"/>
      <c r="P1040" s="75"/>
      <c r="Q1040" s="75"/>
      <c r="R1040" s="76"/>
      <c r="S1040" s="10"/>
      <c r="T1040" s="14"/>
      <c r="U1040" s="14"/>
      <c r="V1040" s="558"/>
      <c r="W1040" s="558"/>
      <c r="X1040" s="558"/>
      <c r="Y1040" s="558"/>
      <c r="Z1040" s="558"/>
      <c r="AA1040" s="558"/>
      <c r="AB1040" s="58"/>
      <c r="AC1040" s="58"/>
      <c r="AD1040" s="1"/>
      <c r="AE1040" s="1"/>
      <c r="AF1040" s="1"/>
      <c r="AG1040" s="1"/>
      <c r="AH1040" s="1"/>
      <c r="AI1040" s="1"/>
      <c r="AJ1040" s="1"/>
      <c r="AK1040" s="1"/>
      <c r="AL1040" s="1"/>
      <c r="AM1040" s="1"/>
      <c r="AN1040" s="1"/>
      <c r="AO1040" s="1"/>
      <c r="AP1040" s="58" t="s">
        <v>84</v>
      </c>
      <c r="AQ1040" s="1"/>
      <c r="AR1040" s="58" t="s">
        <v>80</v>
      </c>
      <c r="AS1040" s="58" t="s">
        <v>31</v>
      </c>
      <c r="AT1040" s="1"/>
      <c r="AU1040" s="1"/>
      <c r="AV1040" s="473"/>
      <c r="AW1040" s="1"/>
      <c r="AX1040" s="1"/>
      <c r="AY1040" s="1"/>
      <c r="AZ1040" s="1"/>
      <c r="BA1040" s="1"/>
      <c r="BB1040" s="59">
        <f>IF(L1106="základní",I361,0)</f>
        <v>3284.12</v>
      </c>
      <c r="BC1040" s="59">
        <f>IF(L1106="snížená",I361,0)</f>
        <v>0</v>
      </c>
      <c r="BD1040" s="59">
        <f>IF(L1106="zákl. přenesená",I361,0)</f>
        <v>0</v>
      </c>
      <c r="BE1040" s="59">
        <f>IF(L1106="sníž. přenesená",I361,0)</f>
        <v>0</v>
      </c>
      <c r="BF1040" s="59">
        <f>IF(L1106="nulová",I361,0)</f>
        <v>0</v>
      </c>
      <c r="BG1040" s="12" t="s">
        <v>30</v>
      </c>
      <c r="BH1040" s="59">
        <f>ROUND(H361*G361,2)</f>
        <v>3284.12</v>
      </c>
      <c r="BI1040" s="12" t="s">
        <v>84</v>
      </c>
      <c r="BJ1040" s="58" t="s">
        <v>617</v>
      </c>
      <c r="BK1040" s="1"/>
      <c r="BL1040" s="1"/>
      <c r="BM1040" s="1"/>
      <c r="BN1040" s="1"/>
      <c r="BO1040" s="1"/>
      <c r="BP1040" s="1"/>
      <c r="BQ1040" s="1"/>
      <c r="BR1040" s="1"/>
      <c r="BS1040" s="1"/>
      <c r="BT1040" s="1"/>
      <c r="BU1040" s="1"/>
      <c r="BV1040" s="1"/>
      <c r="BW1040" s="1"/>
      <c r="BX1040" s="1"/>
      <c r="BY1040" s="1"/>
      <c r="BZ1040" s="1"/>
      <c r="CA1040" s="1"/>
      <c r="CB1040" s="1"/>
    </row>
    <row r="1041" spans="11:80" ht="52.2" customHeight="1" x14ac:dyDescent="0.2">
      <c r="K1041" s="54" t="s">
        <v>5</v>
      </c>
      <c r="L1041" s="55" t="s">
        <v>15</v>
      </c>
      <c r="M1041" s="23"/>
      <c r="N1041" s="56">
        <f>M1041*G294</f>
        <v>0</v>
      </c>
      <c r="O1041" s="56">
        <v>6.28E-3</v>
      </c>
      <c r="P1041" s="56">
        <f>O1041*G294</f>
        <v>0.11304</v>
      </c>
      <c r="Q1041" s="56">
        <v>0</v>
      </c>
      <c r="R1041" s="57">
        <f>Q1041*G294</f>
        <v>0</v>
      </c>
      <c r="S1041" s="14"/>
      <c r="T1041" s="7"/>
      <c r="U1041" s="7"/>
      <c r="V1041" s="586"/>
      <c r="W1041" s="586"/>
      <c r="X1041" s="586"/>
      <c r="Y1041" s="586"/>
      <c r="Z1041" s="586"/>
      <c r="AA1041" s="586"/>
      <c r="AB1041" s="12"/>
      <c r="AC1041" s="12"/>
      <c r="AD1041" s="7"/>
      <c r="AE1041" s="7"/>
      <c r="AF1041" s="7"/>
      <c r="AG1041" s="7"/>
      <c r="AH1041" s="7"/>
      <c r="AI1041" s="7"/>
      <c r="AJ1041" s="7"/>
      <c r="AK1041" s="7"/>
      <c r="AL1041" s="7"/>
      <c r="AM1041" s="7"/>
      <c r="AN1041" s="7"/>
      <c r="AO1041" s="1"/>
      <c r="AP1041" s="1"/>
      <c r="AQ1041" s="1"/>
      <c r="AR1041" s="12" t="s">
        <v>86</v>
      </c>
      <c r="AS1041" s="12" t="s">
        <v>31</v>
      </c>
      <c r="AT1041" s="1"/>
      <c r="AU1041" s="1"/>
      <c r="AV1041" s="473"/>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7"/>
      <c r="BT1041" s="7"/>
      <c r="BU1041" s="7"/>
      <c r="BV1041" s="7"/>
      <c r="BW1041" s="7"/>
      <c r="BX1041" s="7"/>
      <c r="BY1041" s="7"/>
      <c r="BZ1041" s="7"/>
      <c r="CA1041" s="7"/>
      <c r="CB1041" s="7"/>
    </row>
    <row r="1042" spans="11:80" ht="52.2" customHeight="1" x14ac:dyDescent="0.2">
      <c r="K1042" s="66"/>
      <c r="L1042" s="67"/>
      <c r="M1042" s="67"/>
      <c r="N1042" s="67"/>
      <c r="O1042" s="67"/>
      <c r="P1042" s="67"/>
      <c r="Q1042" s="67"/>
      <c r="R1042" s="68"/>
      <c r="S1042" s="8"/>
      <c r="T1042" s="14"/>
      <c r="U1042" s="14"/>
      <c r="V1042" s="558"/>
      <c r="W1042" s="558"/>
      <c r="X1042" s="558"/>
      <c r="Y1042" s="558"/>
      <c r="Z1042" s="558"/>
      <c r="AA1042" s="558"/>
      <c r="AB1042" s="58"/>
      <c r="AC1042" s="58"/>
      <c r="AD1042" s="1"/>
      <c r="AE1042" s="1"/>
      <c r="AF1042" s="1"/>
      <c r="AG1042" s="1"/>
      <c r="AH1042" s="1"/>
      <c r="AI1042" s="1"/>
      <c r="AJ1042" s="1"/>
      <c r="AK1042" s="1"/>
      <c r="AL1042" s="1"/>
      <c r="AM1042" s="1"/>
      <c r="AN1042" s="1"/>
      <c r="AO1042" s="6"/>
      <c r="AP1042" s="58" t="s">
        <v>130</v>
      </c>
      <c r="AQ1042" s="1"/>
      <c r="AR1042" s="58" t="s">
        <v>231</v>
      </c>
      <c r="AS1042" s="58" t="s">
        <v>31</v>
      </c>
      <c r="AT1042" s="1"/>
      <c r="AU1042" s="1"/>
      <c r="AV1042" s="473"/>
      <c r="AW1042" s="1"/>
      <c r="AX1042" s="1"/>
      <c r="AY1042" s="1"/>
      <c r="AZ1042" s="1"/>
      <c r="BA1042" s="1"/>
      <c r="BB1042" s="59">
        <f>IF(L1108="základní",I363,0)</f>
        <v>1880</v>
      </c>
      <c r="BC1042" s="59">
        <f>IF(L1108="snížená",I363,0)</f>
        <v>0</v>
      </c>
      <c r="BD1042" s="59">
        <f>IF(L1108="zákl. přenesená",I363,0)</f>
        <v>0</v>
      </c>
      <c r="BE1042" s="59">
        <f>IF(L1108="sníž. přenesená",I363,0)</f>
        <v>0</v>
      </c>
      <c r="BF1042" s="59">
        <f>IF(L1108="nulová",I363,0)</f>
        <v>0</v>
      </c>
      <c r="BG1042" s="12" t="s">
        <v>30</v>
      </c>
      <c r="BH1042" s="59">
        <f>ROUND(H363*G363,2)</f>
        <v>1880</v>
      </c>
      <c r="BI1042" s="12" t="s">
        <v>84</v>
      </c>
      <c r="BJ1042" s="58" t="s">
        <v>621</v>
      </c>
      <c r="BK1042" s="1"/>
      <c r="BL1042" s="1"/>
      <c r="BM1042" s="1"/>
      <c r="BN1042" s="1"/>
      <c r="BO1042" s="1"/>
      <c r="BP1042" s="1"/>
      <c r="BQ1042" s="6"/>
      <c r="BR1042" s="6"/>
      <c r="BS1042" s="1"/>
      <c r="BT1042" s="1"/>
      <c r="BU1042" s="1"/>
      <c r="BV1042" s="1"/>
      <c r="BW1042" s="1"/>
      <c r="BX1042" s="1"/>
      <c r="BY1042" s="1"/>
      <c r="BZ1042" s="1"/>
      <c r="CA1042" s="1"/>
      <c r="CB1042" s="1"/>
    </row>
    <row r="1043" spans="11:80" ht="52.2" customHeight="1" x14ac:dyDescent="0.2">
      <c r="K1043" s="62"/>
      <c r="L1043" s="63"/>
      <c r="M1043" s="63"/>
      <c r="N1043" s="63"/>
      <c r="O1043" s="63"/>
      <c r="P1043" s="63"/>
      <c r="Q1043" s="63"/>
      <c r="R1043" s="64"/>
      <c r="S1043" s="7"/>
      <c r="T1043" s="7"/>
      <c r="U1043" s="7"/>
      <c r="V1043" s="586"/>
      <c r="W1043" s="586"/>
      <c r="X1043" s="586"/>
      <c r="Y1043" s="586"/>
      <c r="Z1043" s="586"/>
      <c r="AA1043" s="586"/>
      <c r="AB1043" s="46"/>
      <c r="AC1043" s="46"/>
      <c r="AD1043" s="7"/>
      <c r="AE1043" s="7"/>
      <c r="AF1043" s="7"/>
      <c r="AG1043" s="7"/>
      <c r="AH1043" s="7"/>
      <c r="AI1043" s="7"/>
      <c r="AJ1043" s="7"/>
      <c r="AK1043" s="7"/>
      <c r="AL1043" s="7"/>
      <c r="AM1043" s="7"/>
      <c r="AN1043" s="7"/>
      <c r="AO1043" s="1"/>
      <c r="AP1043" s="45" t="s">
        <v>30</v>
      </c>
      <c r="AQ1043" s="6"/>
      <c r="AR1043" s="46" t="s">
        <v>26</v>
      </c>
      <c r="AS1043" s="46" t="s">
        <v>30</v>
      </c>
      <c r="AT1043" s="6"/>
      <c r="AU1043" s="6"/>
      <c r="AV1043" s="484"/>
      <c r="AW1043" s="6"/>
      <c r="AX1043" s="6"/>
      <c r="AY1043" s="6"/>
      <c r="AZ1043" s="6"/>
      <c r="BA1043" s="6"/>
      <c r="BB1043" s="6"/>
      <c r="BC1043" s="6"/>
      <c r="BD1043" s="6"/>
      <c r="BE1043" s="6"/>
      <c r="BF1043" s="6"/>
      <c r="BG1043" s="6"/>
      <c r="BH1043" s="47">
        <f>SUM(BH1044:BH1045)</f>
        <v>395657.26</v>
      </c>
      <c r="BI1043" s="6"/>
      <c r="BJ1043" s="6"/>
      <c r="BK1043" s="6"/>
      <c r="BL1043" s="6"/>
      <c r="BM1043" s="6"/>
      <c r="BN1043" s="6"/>
      <c r="BO1043" s="6"/>
      <c r="BP1043" s="6"/>
      <c r="BQ1043" s="1"/>
      <c r="BR1043" s="1"/>
      <c r="BS1043" s="7"/>
      <c r="BT1043" s="7"/>
      <c r="BU1043" s="7"/>
      <c r="BV1043" s="7"/>
      <c r="BW1043" s="7"/>
      <c r="BX1043" s="7"/>
      <c r="BY1043" s="7"/>
      <c r="BZ1043" s="7"/>
      <c r="CA1043" s="7"/>
      <c r="CB1043" s="7"/>
    </row>
    <row r="1044" spans="11:80" ht="52.2" customHeight="1" x14ac:dyDescent="0.2">
      <c r="K1044" s="54" t="s">
        <v>5</v>
      </c>
      <c r="L1044" s="55" t="s">
        <v>15</v>
      </c>
      <c r="M1044" s="23"/>
      <c r="N1044" s="56">
        <f>M1044*G297</f>
        <v>0</v>
      </c>
      <c r="O1044" s="56">
        <v>0.28361999999999998</v>
      </c>
      <c r="P1044" s="56">
        <f>O1044*G297</f>
        <v>6.7047767999999994</v>
      </c>
      <c r="Q1044" s="56">
        <v>0</v>
      </c>
      <c r="R1044" s="57">
        <f>Q1044*G297</f>
        <v>0</v>
      </c>
      <c r="S1044" s="14"/>
      <c r="T1044" s="14"/>
      <c r="U1044" s="14"/>
      <c r="V1044" s="558"/>
      <c r="W1044" s="558"/>
      <c r="X1044" s="558"/>
      <c r="Y1044" s="558"/>
      <c r="Z1044" s="558"/>
      <c r="AA1044" s="558"/>
      <c r="AB1044" s="58"/>
      <c r="AC1044" s="58"/>
      <c r="AD1044" s="1"/>
      <c r="AE1044" s="1"/>
      <c r="AF1044" s="1"/>
      <c r="AG1044" s="1"/>
      <c r="AH1044" s="1"/>
      <c r="AI1044" s="1"/>
      <c r="AJ1044" s="1"/>
      <c r="AK1044" s="1"/>
      <c r="AL1044" s="1"/>
      <c r="AM1044" s="1"/>
      <c r="AN1044" s="1"/>
      <c r="AO1044" s="1"/>
      <c r="AP1044" s="58" t="s">
        <v>84</v>
      </c>
      <c r="AQ1044" s="1"/>
      <c r="AR1044" s="58" t="s">
        <v>80</v>
      </c>
      <c r="AS1044" s="58" t="s">
        <v>31</v>
      </c>
      <c r="AT1044" s="1"/>
      <c r="AU1044" s="1"/>
      <c r="AV1044" s="473"/>
      <c r="AW1044" s="1"/>
      <c r="AX1044" s="1"/>
      <c r="AY1044" s="1"/>
      <c r="AZ1044" s="1"/>
      <c r="BA1044" s="1"/>
      <c r="BB1044" s="59">
        <f>IF(L1110="základní",I367,0)</f>
        <v>395657.26</v>
      </c>
      <c r="BC1044" s="59">
        <f>IF(L1110="snížená",I367,0)</f>
        <v>0</v>
      </c>
      <c r="BD1044" s="59">
        <f>IF(L1110="zákl. přenesená",I367,0)</f>
        <v>0</v>
      </c>
      <c r="BE1044" s="59">
        <f>IF(L1110="sníž. přenesená",I367,0)</f>
        <v>0</v>
      </c>
      <c r="BF1044" s="59">
        <f>IF(L1110="nulová",I367,0)</f>
        <v>0</v>
      </c>
      <c r="BG1044" s="12" t="s">
        <v>30</v>
      </c>
      <c r="BH1044" s="59">
        <f>ROUND(H367*G367,2)</f>
        <v>395657.26</v>
      </c>
      <c r="BI1044" s="12" t="s">
        <v>84</v>
      </c>
      <c r="BJ1044" s="58" t="s">
        <v>627</v>
      </c>
      <c r="BK1044" s="1"/>
      <c r="BL1044" s="1"/>
      <c r="BM1044" s="1"/>
      <c r="BN1044" s="1"/>
      <c r="BO1044" s="1"/>
      <c r="BP1044" s="1"/>
      <c r="BQ1044" s="1"/>
      <c r="BR1044" s="1"/>
      <c r="BS1044" s="1"/>
      <c r="BT1044" s="1"/>
      <c r="BU1044" s="1"/>
      <c r="BV1044" s="1"/>
      <c r="BW1044" s="1"/>
      <c r="BX1044" s="1"/>
      <c r="BY1044" s="1"/>
      <c r="BZ1044" s="1"/>
      <c r="CA1044" s="1"/>
      <c r="CB1044" s="1"/>
    </row>
    <row r="1045" spans="11:80" ht="52.2" customHeight="1" x14ac:dyDescent="0.2">
      <c r="K1045" s="66"/>
      <c r="L1045" s="67"/>
      <c r="M1045" s="67"/>
      <c r="N1045" s="67"/>
      <c r="O1045" s="67"/>
      <c r="P1045" s="67"/>
      <c r="Q1045" s="67"/>
      <c r="R1045" s="68"/>
      <c r="S1045" s="8"/>
      <c r="T1045" s="14"/>
      <c r="U1045" s="14"/>
      <c r="V1045" s="558"/>
      <c r="W1045" s="558"/>
      <c r="X1045" s="558"/>
      <c r="Y1045" s="558"/>
      <c r="Z1045" s="558"/>
      <c r="AA1045" s="558"/>
      <c r="AB1045" s="12"/>
      <c r="AC1045" s="12"/>
      <c r="AD1045" s="1"/>
      <c r="AE1045" s="1"/>
      <c r="AF1045" s="1"/>
      <c r="AG1045" s="1"/>
      <c r="AH1045" s="1"/>
      <c r="AI1045" s="1"/>
      <c r="AJ1045" s="1"/>
      <c r="AK1045" s="1"/>
      <c r="AL1045" s="1"/>
      <c r="AM1045" s="1"/>
      <c r="AN1045" s="1"/>
      <c r="AO1045" s="6"/>
      <c r="AP1045" s="1"/>
      <c r="AQ1045" s="1"/>
      <c r="AR1045" s="12" t="s">
        <v>86</v>
      </c>
      <c r="AS1045" s="12" t="s">
        <v>31</v>
      </c>
      <c r="AT1045" s="1"/>
      <c r="AU1045" s="1"/>
      <c r="AV1045" s="473"/>
      <c r="AW1045" s="1"/>
      <c r="AX1045" s="1"/>
      <c r="AY1045" s="1"/>
      <c r="AZ1045" s="1"/>
      <c r="BA1045" s="1"/>
      <c r="BB1045" s="1"/>
      <c r="BC1045" s="1"/>
      <c r="BD1045" s="1"/>
      <c r="BE1045" s="1"/>
      <c r="BF1045" s="1"/>
      <c r="BG1045" s="1"/>
      <c r="BH1045" s="1"/>
      <c r="BI1045" s="1"/>
      <c r="BJ1045" s="1"/>
      <c r="BK1045" s="1"/>
      <c r="BL1045" s="1"/>
      <c r="BM1045" s="1"/>
      <c r="BN1045" s="1"/>
      <c r="BO1045" s="1"/>
      <c r="BP1045" s="1"/>
      <c r="BQ1045" s="6"/>
      <c r="BR1045" s="6"/>
      <c r="BS1045" s="1"/>
      <c r="BT1045" s="1"/>
      <c r="BU1045" s="1"/>
      <c r="BV1045" s="1"/>
      <c r="BW1045" s="1"/>
      <c r="BX1045" s="1"/>
      <c r="BY1045" s="1"/>
      <c r="BZ1045" s="1"/>
      <c r="CA1045" s="1"/>
      <c r="CB1045" s="1"/>
    </row>
    <row r="1046" spans="11:80" ht="52.2" customHeight="1" x14ac:dyDescent="0.2">
      <c r="K1046" s="62"/>
      <c r="L1046" s="63"/>
      <c r="M1046" s="63"/>
      <c r="N1046" s="63"/>
      <c r="O1046" s="63"/>
      <c r="P1046" s="63"/>
      <c r="Q1046" s="63"/>
      <c r="R1046" s="64"/>
      <c r="S1046" s="7"/>
      <c r="T1046" s="7"/>
      <c r="U1046" s="7"/>
      <c r="V1046" s="586"/>
      <c r="W1046" s="586"/>
      <c r="X1046" s="586"/>
      <c r="Y1046" s="586"/>
      <c r="Z1046" s="586"/>
      <c r="AA1046" s="586"/>
      <c r="AB1046" s="46"/>
      <c r="AC1046" s="46"/>
      <c r="AD1046" s="7"/>
      <c r="AE1046" s="7"/>
      <c r="AF1046" s="7"/>
      <c r="AG1046" s="7"/>
      <c r="AH1046" s="7"/>
      <c r="AI1046" s="7"/>
      <c r="AJ1046" s="7"/>
      <c r="AK1046" s="7"/>
      <c r="AL1046" s="7"/>
      <c r="AM1046" s="7"/>
      <c r="AN1046" s="7"/>
      <c r="AO1046" s="6"/>
      <c r="AP1046" s="45" t="s">
        <v>31</v>
      </c>
      <c r="AQ1046" s="6"/>
      <c r="AR1046" s="46" t="s">
        <v>26</v>
      </c>
      <c r="AS1046" s="46" t="s">
        <v>27</v>
      </c>
      <c r="AT1046" s="6"/>
      <c r="AU1046" s="6"/>
      <c r="AV1046" s="484"/>
      <c r="AW1046" s="6"/>
      <c r="AX1046" s="6"/>
      <c r="AY1046" s="6"/>
      <c r="AZ1046" s="6"/>
      <c r="BA1046" s="6"/>
      <c r="BB1046" s="6"/>
      <c r="BC1046" s="6"/>
      <c r="BD1046" s="6"/>
      <c r="BE1046" s="6"/>
      <c r="BF1046" s="6"/>
      <c r="BG1046" s="6"/>
      <c r="BH1046" s="47">
        <f>BH1047+BH1062+BH1082+BH1090+BH1120+BH1132+BH1164+BH1190+BH1236+BH1253+BH1262+BH1289+BH1302</f>
        <v>448335.3299999999</v>
      </c>
      <c r="BI1046" s="6"/>
      <c r="BJ1046" s="6"/>
      <c r="BK1046" s="6"/>
      <c r="BL1046" s="6"/>
      <c r="BM1046" s="6"/>
      <c r="BN1046" s="6"/>
      <c r="BO1046" s="6"/>
      <c r="BP1046" s="6"/>
      <c r="BQ1046" s="6"/>
      <c r="BR1046" s="6"/>
      <c r="BS1046" s="7"/>
      <c r="BT1046" s="7"/>
      <c r="BU1046" s="7"/>
      <c r="BV1046" s="7"/>
      <c r="BW1046" s="7"/>
      <c r="BX1046" s="7"/>
      <c r="BY1046" s="7"/>
      <c r="BZ1046" s="7"/>
      <c r="CA1046" s="7"/>
      <c r="CB1046" s="7"/>
    </row>
    <row r="1047" spans="11:80" ht="52.2" customHeight="1" x14ac:dyDescent="0.2">
      <c r="K1047" s="54" t="s">
        <v>5</v>
      </c>
      <c r="L1047" s="55" t="s">
        <v>15</v>
      </c>
      <c r="M1047" s="23"/>
      <c r="N1047" s="56">
        <f>M1047*G300</f>
        <v>0</v>
      </c>
      <c r="O1047" s="56">
        <v>0</v>
      </c>
      <c r="P1047" s="56">
        <f>O1047*G300</f>
        <v>0</v>
      </c>
      <c r="Q1047" s="56">
        <v>0</v>
      </c>
      <c r="R1047" s="57">
        <f>Q1047*G300</f>
        <v>0</v>
      </c>
      <c r="S1047" s="14"/>
      <c r="T1047" s="6"/>
      <c r="U1047" s="6"/>
      <c r="V1047" s="560"/>
      <c r="W1047" s="560"/>
      <c r="X1047" s="560"/>
      <c r="Y1047" s="560"/>
      <c r="Z1047" s="560"/>
      <c r="AA1047" s="560"/>
      <c r="AB1047" s="46"/>
      <c r="AC1047" s="46"/>
      <c r="AD1047" s="6"/>
      <c r="AE1047" s="6"/>
      <c r="AF1047" s="6"/>
      <c r="AG1047" s="6"/>
      <c r="AH1047" s="6"/>
      <c r="AI1047" s="6"/>
      <c r="AJ1047" s="6"/>
      <c r="AK1047" s="6"/>
      <c r="AL1047" s="6"/>
      <c r="AM1047" s="6"/>
      <c r="AN1047" s="6"/>
      <c r="AO1047" s="1"/>
      <c r="AP1047" s="45" t="s">
        <v>31</v>
      </c>
      <c r="AQ1047" s="6"/>
      <c r="AR1047" s="46" t="s">
        <v>26</v>
      </c>
      <c r="AS1047" s="46" t="s">
        <v>30</v>
      </c>
      <c r="AT1047" s="6"/>
      <c r="AU1047" s="6"/>
      <c r="AV1047" s="484"/>
      <c r="AW1047" s="6"/>
      <c r="AX1047" s="6"/>
      <c r="AY1047" s="6"/>
      <c r="AZ1047" s="6"/>
      <c r="BA1047" s="6"/>
      <c r="BB1047" s="6"/>
      <c r="BC1047" s="6"/>
      <c r="BD1047" s="6"/>
      <c r="BE1047" s="6"/>
      <c r="BF1047" s="6"/>
      <c r="BG1047" s="6"/>
      <c r="BH1047" s="47">
        <f>SUM(BH1048:BH1061)</f>
        <v>12217.61</v>
      </c>
      <c r="BI1047" s="6"/>
      <c r="BJ1047" s="6"/>
      <c r="BK1047" s="6"/>
      <c r="BL1047" s="6"/>
      <c r="BM1047" s="6"/>
      <c r="BN1047" s="6"/>
      <c r="BO1047" s="6"/>
      <c r="BP1047" s="6"/>
      <c r="BQ1047" s="1"/>
      <c r="BR1047" s="1"/>
      <c r="BS1047" s="6"/>
      <c r="BT1047" s="6"/>
      <c r="BU1047" s="6"/>
      <c r="BV1047" s="6"/>
      <c r="BW1047" s="6"/>
      <c r="BX1047" s="6"/>
      <c r="BY1047" s="6"/>
      <c r="BZ1047" s="6"/>
      <c r="CA1047" s="6"/>
      <c r="CB1047" s="6"/>
    </row>
    <row r="1048" spans="11:80" ht="52.2" customHeight="1" x14ac:dyDescent="0.2">
      <c r="K1048" s="66"/>
      <c r="L1048" s="67"/>
      <c r="M1048" s="67"/>
      <c r="N1048" s="67"/>
      <c r="O1048" s="67"/>
      <c r="P1048" s="67"/>
      <c r="Q1048" s="67"/>
      <c r="R1048" s="68"/>
      <c r="S1048" s="8"/>
      <c r="T1048" s="14"/>
      <c r="U1048" s="14"/>
      <c r="V1048" s="558"/>
      <c r="W1048" s="558"/>
      <c r="X1048" s="558"/>
      <c r="Y1048" s="558"/>
      <c r="Z1048" s="558"/>
      <c r="AA1048" s="558"/>
      <c r="AB1048" s="58"/>
      <c r="AC1048" s="58"/>
      <c r="AD1048" s="1"/>
      <c r="AE1048" s="1"/>
      <c r="AF1048" s="1"/>
      <c r="AG1048" s="1"/>
      <c r="AH1048" s="1"/>
      <c r="AI1048" s="1"/>
      <c r="AJ1048" s="1"/>
      <c r="AK1048" s="1"/>
      <c r="AL1048" s="1"/>
      <c r="AM1048" s="1"/>
      <c r="AN1048" s="1"/>
      <c r="AO1048" s="1"/>
      <c r="AP1048" s="58" t="s">
        <v>180</v>
      </c>
      <c r="AQ1048" s="1"/>
      <c r="AR1048" s="58" t="s">
        <v>80</v>
      </c>
      <c r="AS1048" s="58" t="s">
        <v>31</v>
      </c>
      <c r="AT1048" s="1"/>
      <c r="AU1048" s="1"/>
      <c r="AV1048" s="473"/>
      <c r="AW1048" s="1"/>
      <c r="AX1048" s="1"/>
      <c r="AY1048" s="1"/>
      <c r="AZ1048" s="1"/>
      <c r="BA1048" s="1"/>
      <c r="BB1048" s="59">
        <f>IF(L1114="základní",I373,0)</f>
        <v>5851.34</v>
      </c>
      <c r="BC1048" s="59">
        <f>IF(L1114="snížená",I373,0)</f>
        <v>0</v>
      </c>
      <c r="BD1048" s="59">
        <f>IF(L1114="zákl. přenesená",I373,0)</f>
        <v>0</v>
      </c>
      <c r="BE1048" s="59">
        <f>IF(L1114="sníž. přenesená",I373,0)</f>
        <v>0</v>
      </c>
      <c r="BF1048" s="59">
        <f>IF(L1114="nulová",I373,0)</f>
        <v>0</v>
      </c>
      <c r="BG1048" s="12" t="s">
        <v>30</v>
      </c>
      <c r="BH1048" s="59">
        <f>ROUND(H373*G373,2)</f>
        <v>5851.34</v>
      </c>
      <c r="BI1048" s="12" t="s">
        <v>180</v>
      </c>
      <c r="BJ1048" s="58" t="s">
        <v>636</v>
      </c>
      <c r="BK1048" s="1"/>
      <c r="BL1048" s="1"/>
      <c r="BM1048" s="1"/>
      <c r="BN1048" s="1"/>
      <c r="BO1048" s="1"/>
      <c r="BP1048" s="1"/>
      <c r="BQ1048" s="1"/>
      <c r="BR1048" s="1"/>
      <c r="BS1048" s="1"/>
      <c r="BT1048" s="1"/>
      <c r="BU1048" s="1"/>
      <c r="BV1048" s="1"/>
      <c r="BW1048" s="1"/>
      <c r="BX1048" s="1"/>
      <c r="BY1048" s="1"/>
      <c r="BZ1048" s="1"/>
      <c r="CA1048" s="1"/>
      <c r="CB1048" s="1"/>
    </row>
    <row r="1049" spans="11:80" ht="52.2" customHeight="1" x14ac:dyDescent="0.2">
      <c r="K1049" s="62"/>
      <c r="L1049" s="63"/>
      <c r="M1049" s="63"/>
      <c r="N1049" s="63"/>
      <c r="O1049" s="63"/>
      <c r="P1049" s="63"/>
      <c r="Q1049" s="63"/>
      <c r="R1049" s="64"/>
      <c r="S1049" s="7"/>
      <c r="T1049" s="7"/>
      <c r="U1049" s="7"/>
      <c r="V1049" s="586"/>
      <c r="W1049" s="586"/>
      <c r="X1049" s="586"/>
      <c r="Y1049" s="586"/>
      <c r="Z1049" s="586"/>
      <c r="AA1049" s="586"/>
      <c r="AB1049" s="12"/>
      <c r="AC1049" s="12"/>
      <c r="AD1049" s="7"/>
      <c r="AE1049" s="7"/>
      <c r="AF1049" s="7"/>
      <c r="AG1049" s="7"/>
      <c r="AH1049" s="7"/>
      <c r="AI1049" s="7"/>
      <c r="AJ1049" s="7"/>
      <c r="AK1049" s="7"/>
      <c r="AL1049" s="7"/>
      <c r="AM1049" s="7"/>
      <c r="AN1049" s="7"/>
      <c r="AO1049" s="8"/>
      <c r="AP1049" s="1"/>
      <c r="AQ1049" s="1"/>
      <c r="AR1049" s="12" t="s">
        <v>86</v>
      </c>
      <c r="AS1049" s="12" t="s">
        <v>31</v>
      </c>
      <c r="AT1049" s="1"/>
      <c r="AU1049" s="1"/>
      <c r="AV1049" s="473"/>
      <c r="AW1049" s="1"/>
      <c r="AX1049" s="1"/>
      <c r="AY1049" s="1"/>
      <c r="AZ1049" s="1"/>
      <c r="BA1049" s="1"/>
      <c r="BB1049" s="1"/>
      <c r="BC1049" s="1"/>
      <c r="BD1049" s="1"/>
      <c r="BE1049" s="1"/>
      <c r="BF1049" s="1"/>
      <c r="BG1049" s="1"/>
      <c r="BH1049" s="1"/>
      <c r="BI1049" s="1"/>
      <c r="BJ1049" s="1"/>
      <c r="BK1049" s="1"/>
      <c r="BL1049" s="1"/>
      <c r="BM1049" s="1"/>
      <c r="BN1049" s="1"/>
      <c r="BO1049" s="1"/>
      <c r="BP1049" s="1"/>
      <c r="BQ1049" s="8"/>
      <c r="BR1049" s="8"/>
      <c r="BS1049" s="7"/>
      <c r="BT1049" s="7"/>
      <c r="BU1049" s="7"/>
      <c r="BV1049" s="7"/>
      <c r="BW1049" s="7"/>
      <c r="BX1049" s="7"/>
      <c r="BY1049" s="7"/>
      <c r="BZ1049" s="7"/>
      <c r="CA1049" s="7"/>
      <c r="CB1049" s="7"/>
    </row>
    <row r="1050" spans="11:80" ht="52.2" customHeight="1" x14ac:dyDescent="0.2">
      <c r="K1050" s="41"/>
      <c r="L1050" s="42"/>
      <c r="M1050" s="42"/>
      <c r="N1050" s="43">
        <f>SUM(N1051:N1108)</f>
        <v>0</v>
      </c>
      <c r="O1050" s="42"/>
      <c r="P1050" s="43">
        <f>SUM(P1051:P1108)</f>
        <v>806.256891</v>
      </c>
      <c r="Q1050" s="42"/>
      <c r="R1050" s="44">
        <f>SUM(R1051:R1108)</f>
        <v>0</v>
      </c>
      <c r="S1050" s="6"/>
      <c r="T1050" s="14"/>
      <c r="U1050" s="14"/>
      <c r="V1050" s="558"/>
      <c r="W1050" s="558"/>
      <c r="X1050" s="558"/>
      <c r="Y1050" s="558"/>
      <c r="Z1050" s="558"/>
      <c r="AA1050" s="558"/>
      <c r="AB1050" s="69"/>
      <c r="AC1050" s="69"/>
      <c r="AD1050" s="1"/>
      <c r="AE1050" s="1"/>
      <c r="AF1050" s="1"/>
      <c r="AG1050" s="1"/>
      <c r="AH1050" s="1"/>
      <c r="AI1050" s="1"/>
      <c r="AJ1050" s="1"/>
      <c r="AK1050" s="1"/>
      <c r="AL1050" s="1"/>
      <c r="AM1050" s="1"/>
      <c r="AN1050" s="1"/>
      <c r="AO1050" s="7"/>
      <c r="AP1050" s="8"/>
      <c r="AQ1050" s="8"/>
      <c r="AR1050" s="69" t="s">
        <v>88</v>
      </c>
      <c r="AS1050" s="69" t="s">
        <v>31</v>
      </c>
      <c r="AT1050" s="8" t="s">
        <v>30</v>
      </c>
      <c r="AU1050" s="8" t="s">
        <v>11</v>
      </c>
      <c r="AV1050" s="486" t="s">
        <v>27</v>
      </c>
      <c r="AW1050" s="8"/>
      <c r="AX1050" s="8"/>
      <c r="AY1050" s="8"/>
      <c r="AZ1050" s="8"/>
      <c r="BA1050" s="8"/>
      <c r="BB1050" s="8"/>
      <c r="BC1050" s="8"/>
      <c r="BD1050" s="8"/>
      <c r="BE1050" s="8"/>
      <c r="BF1050" s="8"/>
      <c r="BG1050" s="8"/>
      <c r="BH1050" s="8"/>
      <c r="BI1050" s="8"/>
      <c r="BJ1050" s="8"/>
      <c r="BK1050" s="8"/>
      <c r="BL1050" s="8"/>
      <c r="BM1050" s="8"/>
      <c r="BN1050" s="8"/>
      <c r="BO1050" s="8"/>
      <c r="BP1050" s="8"/>
      <c r="BQ1050" s="7"/>
      <c r="BR1050" s="7"/>
      <c r="BS1050" s="1"/>
      <c r="BT1050" s="1"/>
      <c r="BU1050" s="1"/>
      <c r="BV1050" s="1"/>
      <c r="BW1050" s="1"/>
      <c r="BX1050" s="1"/>
      <c r="BY1050" s="1"/>
      <c r="BZ1050" s="1"/>
      <c r="CA1050" s="1"/>
      <c r="CB1050" s="1"/>
    </row>
    <row r="1051" spans="11:80" ht="52.2" customHeight="1" x14ac:dyDescent="0.2">
      <c r="K1051" s="54" t="s">
        <v>5</v>
      </c>
      <c r="L1051" s="55" t="s">
        <v>15</v>
      </c>
      <c r="M1051" s="23"/>
      <c r="N1051" s="56">
        <f>M1051*G306</f>
        <v>0</v>
      </c>
      <c r="O1051" s="56">
        <v>0.10095</v>
      </c>
      <c r="P1051" s="56">
        <f>O1051*G306</f>
        <v>4.2197100000000001</v>
      </c>
      <c r="Q1051" s="56">
        <v>0</v>
      </c>
      <c r="R1051" s="57">
        <f>Q1051*G306</f>
        <v>0</v>
      </c>
      <c r="S1051" s="14"/>
      <c r="T1051" s="7"/>
      <c r="U1051" s="7"/>
      <c r="V1051" s="586"/>
      <c r="W1051" s="586"/>
      <c r="X1051" s="586"/>
      <c r="Y1051" s="586"/>
      <c r="Z1051" s="586"/>
      <c r="AA1051" s="586"/>
      <c r="AB1051" s="65"/>
      <c r="AC1051" s="65"/>
      <c r="AD1051" s="7"/>
      <c r="AE1051" s="7"/>
      <c r="AF1051" s="7"/>
      <c r="AG1051" s="7"/>
      <c r="AH1051" s="7"/>
      <c r="AI1051" s="7"/>
      <c r="AJ1051" s="7"/>
      <c r="AK1051" s="7"/>
      <c r="AL1051" s="7"/>
      <c r="AM1051" s="7"/>
      <c r="AN1051" s="7"/>
      <c r="AO1051" s="1"/>
      <c r="AP1051" s="7"/>
      <c r="AQ1051" s="7"/>
      <c r="AR1051" s="65" t="s">
        <v>88</v>
      </c>
      <c r="AS1051" s="65" t="s">
        <v>31</v>
      </c>
      <c r="AT1051" s="7" t="s">
        <v>31</v>
      </c>
      <c r="AU1051" s="7" t="s">
        <v>11</v>
      </c>
      <c r="AV1051" s="485" t="s">
        <v>30</v>
      </c>
      <c r="AW1051" s="7"/>
      <c r="AX1051" s="7"/>
      <c r="AY1051" s="7"/>
      <c r="AZ1051" s="7"/>
      <c r="BA1051" s="7"/>
      <c r="BB1051" s="7"/>
      <c r="BC1051" s="7"/>
      <c r="BD1051" s="7"/>
      <c r="BE1051" s="7"/>
      <c r="BF1051" s="7"/>
      <c r="BG1051" s="7"/>
      <c r="BH1051" s="7"/>
      <c r="BI1051" s="7"/>
      <c r="BJ1051" s="7"/>
      <c r="BK1051" s="7"/>
      <c r="BL1051" s="7"/>
      <c r="BM1051" s="7"/>
      <c r="BN1051" s="7"/>
      <c r="BO1051" s="7"/>
      <c r="BP1051" s="7"/>
      <c r="BQ1051" s="1"/>
      <c r="BR1051" s="1"/>
      <c r="BS1051" s="7"/>
      <c r="BT1051" s="7"/>
      <c r="BU1051" s="7"/>
      <c r="BV1051" s="7"/>
      <c r="BW1051" s="7"/>
      <c r="BX1051" s="7"/>
      <c r="BY1051" s="7"/>
      <c r="BZ1051" s="7"/>
      <c r="CA1051" s="7"/>
      <c r="CB1051" s="7"/>
    </row>
    <row r="1052" spans="11:80" ht="52.2" customHeight="1" x14ac:dyDescent="0.2">
      <c r="K1052" s="60"/>
      <c r="L1052" s="61"/>
      <c r="M1052" s="23"/>
      <c r="N1052" s="23"/>
      <c r="O1052" s="23"/>
      <c r="P1052" s="23"/>
      <c r="Q1052" s="23"/>
      <c r="R1052" s="24"/>
      <c r="S1052" s="14"/>
      <c r="T1052" s="14"/>
      <c r="U1052" s="14"/>
      <c r="V1052" s="558"/>
      <c r="W1052" s="558"/>
      <c r="X1052" s="558"/>
      <c r="Y1052" s="558"/>
      <c r="Z1052" s="558"/>
      <c r="AA1052" s="558"/>
      <c r="AB1052" s="58"/>
      <c r="AC1052" s="58"/>
      <c r="AD1052" s="1"/>
      <c r="AE1052" s="1"/>
      <c r="AF1052" s="1"/>
      <c r="AG1052" s="1"/>
      <c r="AH1052" s="1"/>
      <c r="AI1052" s="1"/>
      <c r="AJ1052" s="1"/>
      <c r="AK1052" s="1"/>
      <c r="AL1052" s="1"/>
      <c r="AM1052" s="1"/>
      <c r="AN1052" s="1"/>
      <c r="AO1052" s="7"/>
      <c r="AP1052" s="58" t="s">
        <v>287</v>
      </c>
      <c r="AQ1052" s="1"/>
      <c r="AR1052" s="58" t="s">
        <v>231</v>
      </c>
      <c r="AS1052" s="58" t="s">
        <v>31</v>
      </c>
      <c r="AT1052" s="1"/>
      <c r="AU1052" s="1"/>
      <c r="AV1052" s="473"/>
      <c r="AW1052" s="1"/>
      <c r="AX1052" s="1"/>
      <c r="AY1052" s="1"/>
      <c r="AZ1052" s="1"/>
      <c r="BA1052" s="1"/>
      <c r="BB1052" s="59">
        <f>IF(L1118="základní",I377,0)</f>
        <v>4064</v>
      </c>
      <c r="BC1052" s="59">
        <f>IF(L1118="snížená",I377,0)</f>
        <v>0</v>
      </c>
      <c r="BD1052" s="59">
        <f>IF(L1118="zákl. přenesená",I377,0)</f>
        <v>0</v>
      </c>
      <c r="BE1052" s="59">
        <f>IF(L1118="sníž. přenesená",I377,0)</f>
        <v>0</v>
      </c>
      <c r="BF1052" s="59">
        <f>IF(L1118="nulová",I377,0)</f>
        <v>0</v>
      </c>
      <c r="BG1052" s="12" t="s">
        <v>30</v>
      </c>
      <c r="BH1052" s="59">
        <f>ROUND(H377*G377,2)</f>
        <v>4064</v>
      </c>
      <c r="BI1052" s="12" t="s">
        <v>180</v>
      </c>
      <c r="BJ1052" s="58" t="s">
        <v>643</v>
      </c>
      <c r="BK1052" s="1"/>
      <c r="BL1052" s="1"/>
      <c r="BM1052" s="1"/>
      <c r="BN1052" s="1"/>
      <c r="BO1052" s="1"/>
      <c r="BP1052" s="1"/>
      <c r="BQ1052" s="7"/>
      <c r="BR1052" s="7"/>
      <c r="BS1052" s="1"/>
      <c r="BT1052" s="1"/>
      <c r="BU1052" s="1"/>
      <c r="BV1052" s="1"/>
      <c r="BW1052" s="1"/>
      <c r="BX1052" s="1"/>
      <c r="BY1052" s="1"/>
      <c r="BZ1052" s="1"/>
      <c r="CA1052" s="1"/>
      <c r="CB1052" s="1"/>
    </row>
    <row r="1053" spans="11:80" ht="52.2" customHeight="1" x14ac:dyDescent="0.2">
      <c r="K1053" s="66"/>
      <c r="L1053" s="67"/>
      <c r="M1053" s="67"/>
      <c r="N1053" s="67"/>
      <c r="O1053" s="67"/>
      <c r="P1053" s="67"/>
      <c r="Q1053" s="67"/>
      <c r="R1053" s="68"/>
      <c r="S1053" s="8"/>
      <c r="T1053" s="14"/>
      <c r="U1053" s="14"/>
      <c r="V1053" s="558"/>
      <c r="W1053" s="558"/>
      <c r="X1053" s="558"/>
      <c r="Y1053" s="558"/>
      <c r="Z1053" s="558"/>
      <c r="AA1053" s="558"/>
      <c r="AB1053" s="65"/>
      <c r="AC1053" s="65"/>
      <c r="AD1053" s="1"/>
      <c r="AE1053" s="1"/>
      <c r="AF1053" s="1"/>
      <c r="AG1053" s="1"/>
      <c r="AH1053" s="1"/>
      <c r="AI1053" s="1"/>
      <c r="AJ1053" s="1"/>
      <c r="AK1053" s="1"/>
      <c r="AL1053" s="1"/>
      <c r="AM1053" s="1"/>
      <c r="AN1053" s="1"/>
      <c r="AO1053" s="1"/>
      <c r="AP1053" s="7"/>
      <c r="AQ1053" s="7"/>
      <c r="AR1053" s="65" t="s">
        <v>88</v>
      </c>
      <c r="AS1053" s="65" t="s">
        <v>31</v>
      </c>
      <c r="AT1053" s="7" t="s">
        <v>31</v>
      </c>
      <c r="AU1053" s="7" t="s">
        <v>11</v>
      </c>
      <c r="AV1053" s="485" t="s">
        <v>30</v>
      </c>
      <c r="AW1053" s="7"/>
      <c r="AX1053" s="7"/>
      <c r="AY1053" s="7"/>
      <c r="AZ1053" s="7"/>
      <c r="BA1053" s="7"/>
      <c r="BB1053" s="7"/>
      <c r="BC1053" s="7"/>
      <c r="BD1053" s="7"/>
      <c r="BE1053" s="7"/>
      <c r="BF1053" s="7"/>
      <c r="BG1053" s="7"/>
      <c r="BH1053" s="7"/>
      <c r="BI1053" s="7"/>
      <c r="BJ1053" s="7"/>
      <c r="BK1053" s="7"/>
      <c r="BL1053" s="7"/>
      <c r="BM1053" s="7"/>
      <c r="BN1053" s="7"/>
      <c r="BO1053" s="7"/>
      <c r="BP1053" s="7"/>
      <c r="BQ1053" s="1"/>
      <c r="BR1053" s="1"/>
      <c r="BS1053" s="1"/>
      <c r="BT1053" s="1"/>
      <c r="BU1053" s="1"/>
      <c r="BV1053" s="1"/>
      <c r="BW1053" s="1"/>
      <c r="BX1053" s="1"/>
      <c r="BY1053" s="1"/>
      <c r="BZ1053" s="1"/>
      <c r="CA1053" s="1"/>
      <c r="CB1053" s="1"/>
    </row>
    <row r="1054" spans="11:80" ht="52.2" customHeight="1" x14ac:dyDescent="0.2">
      <c r="K1054" s="62"/>
      <c r="L1054" s="63"/>
      <c r="M1054" s="63"/>
      <c r="N1054" s="63"/>
      <c r="O1054" s="63"/>
      <c r="P1054" s="63"/>
      <c r="Q1054" s="63"/>
      <c r="R1054" s="64"/>
      <c r="S1054" s="7"/>
      <c r="T1054" s="7"/>
      <c r="U1054" s="7"/>
      <c r="V1054" s="586"/>
      <c r="W1054" s="586"/>
      <c r="X1054" s="586"/>
      <c r="Y1054" s="586"/>
      <c r="Z1054" s="586"/>
      <c r="AA1054" s="586"/>
      <c r="AB1054" s="58"/>
      <c r="AC1054" s="58"/>
      <c r="AD1054" s="7"/>
      <c r="AE1054" s="7"/>
      <c r="AF1054" s="7"/>
      <c r="AG1054" s="7"/>
      <c r="AH1054" s="7"/>
      <c r="AI1054" s="7"/>
      <c r="AJ1054" s="7"/>
      <c r="AK1054" s="7"/>
      <c r="AL1054" s="7"/>
      <c r="AM1054" s="7"/>
      <c r="AN1054" s="7"/>
      <c r="AO1054" s="1"/>
      <c r="AP1054" s="58" t="s">
        <v>180</v>
      </c>
      <c r="AQ1054" s="1"/>
      <c r="AR1054" s="58" t="s">
        <v>80</v>
      </c>
      <c r="AS1054" s="58" t="s">
        <v>31</v>
      </c>
      <c r="AT1054" s="1"/>
      <c r="AU1054" s="1"/>
      <c r="AV1054" s="473"/>
      <c r="AW1054" s="1"/>
      <c r="AX1054" s="1"/>
      <c r="AY1054" s="1"/>
      <c r="AZ1054" s="1"/>
      <c r="BA1054" s="1"/>
      <c r="BB1054" s="59">
        <f>IF(L1120="základní",I379,0)</f>
        <v>914.54</v>
      </c>
      <c r="BC1054" s="59">
        <f>IF(L1120="snížená",I379,0)</f>
        <v>0</v>
      </c>
      <c r="BD1054" s="59">
        <f>IF(L1120="zákl. přenesená",I379,0)</f>
        <v>0</v>
      </c>
      <c r="BE1054" s="59">
        <f>IF(L1120="sníž. přenesená",I379,0)</f>
        <v>0</v>
      </c>
      <c r="BF1054" s="59">
        <f>IF(L1120="nulová",I379,0)</f>
        <v>0</v>
      </c>
      <c r="BG1054" s="12" t="s">
        <v>30</v>
      </c>
      <c r="BH1054" s="59">
        <f>ROUND(H379*G379,2)</f>
        <v>914.54</v>
      </c>
      <c r="BI1054" s="12" t="s">
        <v>180</v>
      </c>
      <c r="BJ1054" s="58" t="s">
        <v>648</v>
      </c>
      <c r="BK1054" s="1"/>
      <c r="BL1054" s="1"/>
      <c r="BM1054" s="1"/>
      <c r="BN1054" s="1"/>
      <c r="BO1054" s="1"/>
      <c r="BP1054" s="1"/>
      <c r="BQ1054" s="1"/>
      <c r="BR1054" s="1"/>
      <c r="BS1054" s="7"/>
      <c r="BT1054" s="7"/>
      <c r="BU1054" s="7"/>
      <c r="BV1054" s="7"/>
      <c r="BW1054" s="7"/>
      <c r="BX1054" s="7"/>
      <c r="BY1054" s="7"/>
      <c r="BZ1054" s="7"/>
      <c r="CA1054" s="7"/>
      <c r="CB1054" s="7"/>
    </row>
    <row r="1055" spans="11:80" ht="52.2" customHeight="1" x14ac:dyDescent="0.2">
      <c r="K1055" s="84" t="s">
        <v>5</v>
      </c>
      <c r="L1055" s="85" t="s">
        <v>15</v>
      </c>
      <c r="M1055" s="23"/>
      <c r="N1055" s="56">
        <f>M1055*G310</f>
        <v>0</v>
      </c>
      <c r="O1055" s="56">
        <v>3.3500000000000002E-2</v>
      </c>
      <c r="P1055" s="56">
        <f>O1055*G310</f>
        <v>1.407</v>
      </c>
      <c r="Q1055" s="56">
        <v>0</v>
      </c>
      <c r="R1055" s="57">
        <f>Q1055*G310</f>
        <v>0</v>
      </c>
      <c r="S1055" s="14"/>
      <c r="T1055" s="14"/>
      <c r="U1055" s="14"/>
      <c r="V1055" s="558"/>
      <c r="W1055" s="558"/>
      <c r="X1055" s="558"/>
      <c r="Y1055" s="558"/>
      <c r="Z1055" s="558"/>
      <c r="AA1055" s="558"/>
      <c r="AB1055" s="12"/>
      <c r="AC1055" s="12"/>
      <c r="AD1055" s="1"/>
      <c r="AE1055" s="1"/>
      <c r="AF1055" s="1"/>
      <c r="AG1055" s="1"/>
      <c r="AH1055" s="1"/>
      <c r="AI1055" s="1"/>
      <c r="AJ1055" s="1"/>
      <c r="AK1055" s="1"/>
      <c r="AL1055" s="1"/>
      <c r="AM1055" s="1"/>
      <c r="AN1055" s="1"/>
      <c r="AO1055" s="8"/>
      <c r="AP1055" s="1"/>
      <c r="AQ1055" s="1"/>
      <c r="AR1055" s="12" t="s">
        <v>86</v>
      </c>
      <c r="AS1055" s="12" t="s">
        <v>31</v>
      </c>
      <c r="AT1055" s="1"/>
      <c r="AU1055" s="1"/>
      <c r="AV1055" s="473"/>
      <c r="AW1055" s="1"/>
      <c r="AX1055" s="1"/>
      <c r="AY1055" s="1"/>
      <c r="AZ1055" s="1"/>
      <c r="BA1055" s="1"/>
      <c r="BB1055" s="1"/>
      <c r="BC1055" s="1"/>
      <c r="BD1055" s="1"/>
      <c r="BE1055" s="1"/>
      <c r="BF1055" s="1"/>
      <c r="BG1055" s="1"/>
      <c r="BH1055" s="1"/>
      <c r="BI1055" s="1"/>
      <c r="BJ1055" s="1"/>
      <c r="BK1055" s="1"/>
      <c r="BL1055" s="1"/>
      <c r="BM1055" s="1"/>
      <c r="BN1055" s="1"/>
      <c r="BO1055" s="1"/>
      <c r="BP1055" s="1"/>
      <c r="BQ1055" s="8"/>
      <c r="BR1055" s="8"/>
      <c r="BS1055" s="1"/>
      <c r="BT1055" s="1"/>
      <c r="BU1055" s="1"/>
      <c r="BV1055" s="1"/>
      <c r="BW1055" s="1"/>
      <c r="BX1055" s="1"/>
      <c r="BY1055" s="1"/>
      <c r="BZ1055" s="1"/>
      <c r="CA1055" s="1"/>
      <c r="CB1055" s="1"/>
    </row>
    <row r="1056" spans="11:80" ht="52.2" customHeight="1" x14ac:dyDescent="0.2">
      <c r="K1056" s="62"/>
      <c r="L1056" s="63"/>
      <c r="M1056" s="63"/>
      <c r="N1056" s="63"/>
      <c r="O1056" s="63"/>
      <c r="P1056" s="63"/>
      <c r="Q1056" s="63"/>
      <c r="R1056" s="64"/>
      <c r="S1056" s="7"/>
      <c r="T1056" s="14"/>
      <c r="U1056" s="14"/>
      <c r="V1056" s="558"/>
      <c r="W1056" s="558"/>
      <c r="X1056" s="558"/>
      <c r="Y1056" s="558"/>
      <c r="Z1056" s="558"/>
      <c r="AA1056" s="558"/>
      <c r="AB1056" s="69"/>
      <c r="AC1056" s="69"/>
      <c r="AD1056" s="1"/>
      <c r="AE1056" s="1"/>
      <c r="AF1056" s="1"/>
      <c r="AG1056" s="1"/>
      <c r="AH1056" s="1"/>
      <c r="AI1056" s="1"/>
      <c r="AJ1056" s="1"/>
      <c r="AK1056" s="1"/>
      <c r="AL1056" s="1"/>
      <c r="AM1056" s="1"/>
      <c r="AN1056" s="1"/>
      <c r="AO1056" s="7"/>
      <c r="AP1056" s="8"/>
      <c r="AQ1056" s="8"/>
      <c r="AR1056" s="69" t="s">
        <v>88</v>
      </c>
      <c r="AS1056" s="69" t="s">
        <v>31</v>
      </c>
      <c r="AT1056" s="8" t="s">
        <v>30</v>
      </c>
      <c r="AU1056" s="8" t="s">
        <v>11</v>
      </c>
      <c r="AV1056" s="486" t="s">
        <v>27</v>
      </c>
      <c r="AW1056" s="8"/>
      <c r="AX1056" s="8"/>
      <c r="AY1056" s="8"/>
      <c r="AZ1056" s="8"/>
      <c r="BA1056" s="8"/>
      <c r="BB1056" s="8"/>
      <c r="BC1056" s="8"/>
      <c r="BD1056" s="8"/>
      <c r="BE1056" s="8"/>
      <c r="BF1056" s="8"/>
      <c r="BG1056" s="8"/>
      <c r="BH1056" s="8"/>
      <c r="BI1056" s="8"/>
      <c r="BJ1056" s="8"/>
      <c r="BK1056" s="8"/>
      <c r="BL1056" s="8"/>
      <c r="BM1056" s="8"/>
      <c r="BN1056" s="8"/>
      <c r="BO1056" s="8"/>
      <c r="BP1056" s="8"/>
      <c r="BQ1056" s="7"/>
      <c r="BR1056" s="7"/>
      <c r="BS1056" s="1"/>
      <c r="BT1056" s="1"/>
      <c r="BU1056" s="1"/>
      <c r="BV1056" s="1"/>
      <c r="BW1056" s="1"/>
      <c r="BX1056" s="1"/>
      <c r="BY1056" s="1"/>
      <c r="BZ1056" s="1"/>
      <c r="CA1056" s="1"/>
      <c r="CB1056" s="1"/>
    </row>
    <row r="1057" spans="11:80" ht="52.2" customHeight="1" x14ac:dyDescent="0.2">
      <c r="K1057" s="54" t="s">
        <v>5</v>
      </c>
      <c r="L1057" s="55" t="s">
        <v>15</v>
      </c>
      <c r="M1057" s="23"/>
      <c r="N1057" s="56">
        <f>M1057*G312</f>
        <v>0</v>
      </c>
      <c r="O1057" s="56">
        <v>8.8500000000000002E-3</v>
      </c>
      <c r="P1057" s="56">
        <f>O1057*G312</f>
        <v>0.97969500000000009</v>
      </c>
      <c r="Q1057" s="56">
        <v>0</v>
      </c>
      <c r="R1057" s="57">
        <f>Q1057*G312</f>
        <v>0</v>
      </c>
      <c r="S1057" s="14"/>
      <c r="T1057" s="7"/>
      <c r="U1057" s="7"/>
      <c r="V1057" s="586"/>
      <c r="W1057" s="586"/>
      <c r="X1057" s="586"/>
      <c r="Y1057" s="586"/>
      <c r="Z1057" s="586"/>
      <c r="AA1057" s="586"/>
      <c r="AB1057" s="65"/>
      <c r="AC1057" s="65"/>
      <c r="AD1057" s="7"/>
      <c r="AE1057" s="7"/>
      <c r="AF1057" s="7"/>
      <c r="AG1057" s="7"/>
      <c r="AH1057" s="7"/>
      <c r="AI1057" s="7"/>
      <c r="AJ1057" s="7"/>
      <c r="AK1057" s="7"/>
      <c r="AL1057" s="7"/>
      <c r="AM1057" s="7"/>
      <c r="AN1057" s="7"/>
      <c r="AO1057" s="1"/>
      <c r="AP1057" s="7"/>
      <c r="AQ1057" s="7"/>
      <c r="AR1057" s="65" t="s">
        <v>88</v>
      </c>
      <c r="AS1057" s="65" t="s">
        <v>31</v>
      </c>
      <c r="AT1057" s="7" t="s">
        <v>31</v>
      </c>
      <c r="AU1057" s="7" t="s">
        <v>11</v>
      </c>
      <c r="AV1057" s="485" t="s">
        <v>30</v>
      </c>
      <c r="AW1057" s="7"/>
      <c r="AX1057" s="7"/>
      <c r="AY1057" s="7"/>
      <c r="AZ1057" s="7"/>
      <c r="BA1057" s="7"/>
      <c r="BB1057" s="7"/>
      <c r="BC1057" s="7"/>
      <c r="BD1057" s="7"/>
      <c r="BE1057" s="7"/>
      <c r="BF1057" s="7"/>
      <c r="BG1057" s="7"/>
      <c r="BH1057" s="7"/>
      <c r="BI1057" s="7"/>
      <c r="BJ1057" s="7"/>
      <c r="BK1057" s="7"/>
      <c r="BL1057" s="7"/>
      <c r="BM1057" s="7"/>
      <c r="BN1057" s="7"/>
      <c r="BO1057" s="7"/>
      <c r="BP1057" s="7"/>
      <c r="BQ1057" s="1"/>
      <c r="BR1057" s="1"/>
      <c r="BS1057" s="7"/>
      <c r="BT1057" s="7"/>
      <c r="BU1057" s="7"/>
      <c r="BV1057" s="7"/>
      <c r="BW1057" s="7"/>
      <c r="BX1057" s="7"/>
      <c r="BY1057" s="7"/>
      <c r="BZ1057" s="7"/>
      <c r="CA1057" s="7"/>
      <c r="CB1057" s="7"/>
    </row>
    <row r="1058" spans="11:80" ht="52.2" customHeight="1" x14ac:dyDescent="0.2">
      <c r="K1058" s="60"/>
      <c r="L1058" s="61"/>
      <c r="M1058" s="23"/>
      <c r="N1058" s="23"/>
      <c r="O1058" s="23"/>
      <c r="P1058" s="23"/>
      <c r="Q1058" s="23"/>
      <c r="R1058" s="24"/>
      <c r="S1058" s="14"/>
      <c r="T1058" s="14"/>
      <c r="U1058" s="14"/>
      <c r="V1058" s="558"/>
      <c r="W1058" s="558"/>
      <c r="X1058" s="558"/>
      <c r="Y1058" s="558"/>
      <c r="Z1058" s="558"/>
      <c r="AA1058" s="558"/>
      <c r="AB1058" s="58"/>
      <c r="AC1058" s="58"/>
      <c r="AD1058" s="1"/>
      <c r="AE1058" s="1"/>
      <c r="AF1058" s="1"/>
      <c r="AG1058" s="1"/>
      <c r="AH1058" s="1"/>
      <c r="AI1058" s="1"/>
      <c r="AJ1058" s="1"/>
      <c r="AK1058" s="1"/>
      <c r="AL1058" s="1"/>
      <c r="AM1058" s="1"/>
      <c r="AN1058" s="1"/>
      <c r="AO1058" s="7"/>
      <c r="AP1058" s="58" t="s">
        <v>287</v>
      </c>
      <c r="AQ1058" s="1"/>
      <c r="AR1058" s="58" t="s">
        <v>231</v>
      </c>
      <c r="AS1058" s="58" t="s">
        <v>31</v>
      </c>
      <c r="AT1058" s="1"/>
      <c r="AU1058" s="1"/>
      <c r="AV1058" s="473"/>
      <c r="AW1058" s="1"/>
      <c r="AX1058" s="1"/>
      <c r="AY1058" s="1"/>
      <c r="AZ1058" s="1"/>
      <c r="BA1058" s="1"/>
      <c r="BB1058" s="59">
        <f>IF(L1124="základní",I383,0)</f>
        <v>1297.08</v>
      </c>
      <c r="BC1058" s="59">
        <f>IF(L1124="snížená",I383,0)</f>
        <v>0</v>
      </c>
      <c r="BD1058" s="59">
        <f>IF(L1124="zákl. přenesená",I383,0)</f>
        <v>0</v>
      </c>
      <c r="BE1058" s="59">
        <f>IF(L1124="sníž. přenesená",I383,0)</f>
        <v>0</v>
      </c>
      <c r="BF1058" s="59">
        <f>IF(L1124="nulová",I383,0)</f>
        <v>0</v>
      </c>
      <c r="BG1058" s="12" t="s">
        <v>30</v>
      </c>
      <c r="BH1058" s="59">
        <f>ROUND(H383*G383,2)</f>
        <v>1297.08</v>
      </c>
      <c r="BI1058" s="12" t="s">
        <v>180</v>
      </c>
      <c r="BJ1058" s="58" t="s">
        <v>655</v>
      </c>
      <c r="BK1058" s="1"/>
      <c r="BL1058" s="1"/>
      <c r="BM1058" s="1"/>
      <c r="BN1058" s="1"/>
      <c r="BO1058" s="1"/>
      <c r="BP1058" s="1"/>
      <c r="BQ1058" s="7"/>
      <c r="BR1058" s="7"/>
      <c r="BS1058" s="1"/>
      <c r="BT1058" s="1"/>
      <c r="BU1058" s="1"/>
      <c r="BV1058" s="1"/>
      <c r="BW1058" s="1"/>
      <c r="BX1058" s="1"/>
      <c r="BY1058" s="1"/>
      <c r="BZ1058" s="1"/>
      <c r="CA1058" s="1"/>
      <c r="CB1058" s="1"/>
    </row>
    <row r="1059" spans="11:80" ht="52.2" customHeight="1" x14ac:dyDescent="0.2">
      <c r="K1059" s="66"/>
      <c r="L1059" s="67"/>
      <c r="M1059" s="67"/>
      <c r="N1059" s="67"/>
      <c r="O1059" s="67"/>
      <c r="P1059" s="67"/>
      <c r="Q1059" s="67"/>
      <c r="R1059" s="68"/>
      <c r="S1059" s="8"/>
      <c r="T1059" s="14"/>
      <c r="U1059" s="14"/>
      <c r="V1059" s="558"/>
      <c r="W1059" s="558"/>
      <c r="X1059" s="558"/>
      <c r="Y1059" s="558"/>
      <c r="Z1059" s="558"/>
      <c r="AA1059" s="558"/>
      <c r="AB1059" s="65"/>
      <c r="AC1059" s="65"/>
      <c r="AD1059" s="1"/>
      <c r="AE1059" s="1"/>
      <c r="AF1059" s="1"/>
      <c r="AG1059" s="1"/>
      <c r="AH1059" s="1"/>
      <c r="AI1059" s="1"/>
      <c r="AJ1059" s="1"/>
      <c r="AK1059" s="1"/>
      <c r="AL1059" s="1"/>
      <c r="AM1059" s="1"/>
      <c r="AN1059" s="1"/>
      <c r="AO1059" s="1"/>
      <c r="AP1059" s="7"/>
      <c r="AQ1059" s="7"/>
      <c r="AR1059" s="65" t="s">
        <v>88</v>
      </c>
      <c r="AS1059" s="65" t="s">
        <v>31</v>
      </c>
      <c r="AT1059" s="7" t="s">
        <v>31</v>
      </c>
      <c r="AU1059" s="7" t="s">
        <v>11</v>
      </c>
      <c r="AV1059" s="485" t="s">
        <v>30</v>
      </c>
      <c r="AW1059" s="7"/>
      <c r="AX1059" s="7"/>
      <c r="AY1059" s="7"/>
      <c r="AZ1059" s="7"/>
      <c r="BA1059" s="7"/>
      <c r="BB1059" s="7"/>
      <c r="BC1059" s="7"/>
      <c r="BD1059" s="7"/>
      <c r="BE1059" s="7"/>
      <c r="BF1059" s="7"/>
      <c r="BG1059" s="7"/>
      <c r="BH1059" s="7"/>
      <c r="BI1059" s="7"/>
      <c r="BJ1059" s="7"/>
      <c r="BK1059" s="7"/>
      <c r="BL1059" s="7"/>
      <c r="BM1059" s="7"/>
      <c r="BN1059" s="7"/>
      <c r="BO1059" s="7"/>
      <c r="BP1059" s="7"/>
      <c r="BQ1059" s="1"/>
      <c r="BR1059" s="1"/>
      <c r="BS1059" s="1"/>
      <c r="BT1059" s="1"/>
      <c r="BU1059" s="1"/>
      <c r="BV1059" s="1"/>
      <c r="BW1059" s="1"/>
      <c r="BX1059" s="1"/>
      <c r="BY1059" s="1"/>
      <c r="BZ1059" s="1"/>
      <c r="CA1059" s="1"/>
      <c r="CB1059" s="1"/>
    </row>
    <row r="1060" spans="11:80" ht="52.2" customHeight="1" x14ac:dyDescent="0.2">
      <c r="K1060" s="62"/>
      <c r="L1060" s="63"/>
      <c r="M1060" s="63"/>
      <c r="N1060" s="63"/>
      <c r="O1060" s="63"/>
      <c r="P1060" s="63"/>
      <c r="Q1060" s="63"/>
      <c r="R1060" s="64"/>
      <c r="S1060" s="7"/>
      <c r="T1060" s="7"/>
      <c r="U1060" s="7"/>
      <c r="V1060" s="586"/>
      <c r="W1060" s="586"/>
      <c r="X1060" s="586"/>
      <c r="Y1060" s="586"/>
      <c r="Z1060" s="586"/>
      <c r="AA1060" s="586"/>
      <c r="AB1060" s="58"/>
      <c r="AC1060" s="58"/>
      <c r="AD1060" s="7"/>
      <c r="AE1060" s="7"/>
      <c r="AF1060" s="7"/>
      <c r="AG1060" s="7"/>
      <c r="AH1060" s="7"/>
      <c r="AI1060" s="7"/>
      <c r="AJ1060" s="7"/>
      <c r="AK1060" s="7"/>
      <c r="AL1060" s="7"/>
      <c r="AM1060" s="7"/>
      <c r="AN1060" s="7"/>
      <c r="AO1060" s="1"/>
      <c r="AP1060" s="58" t="s">
        <v>180</v>
      </c>
      <c r="AQ1060" s="1"/>
      <c r="AR1060" s="58" t="s">
        <v>80</v>
      </c>
      <c r="AS1060" s="58" t="s">
        <v>31</v>
      </c>
      <c r="AT1060" s="1"/>
      <c r="AU1060" s="1"/>
      <c r="AV1060" s="473"/>
      <c r="AW1060" s="1"/>
      <c r="AX1060" s="1"/>
      <c r="AY1060" s="1"/>
      <c r="AZ1060" s="1"/>
      <c r="BA1060" s="1"/>
      <c r="BB1060" s="59">
        <f>IF(L1126="základní",I385,0)</f>
        <v>90.65</v>
      </c>
      <c r="BC1060" s="59">
        <f>IF(L1126="snížená",I385,0)</f>
        <v>0</v>
      </c>
      <c r="BD1060" s="59">
        <f>IF(L1126="zákl. přenesená",I385,0)</f>
        <v>0</v>
      </c>
      <c r="BE1060" s="59">
        <f>IF(L1126="sníž. přenesená",I385,0)</f>
        <v>0</v>
      </c>
      <c r="BF1060" s="59">
        <f>IF(L1126="nulová",I385,0)</f>
        <v>0</v>
      </c>
      <c r="BG1060" s="12" t="s">
        <v>30</v>
      </c>
      <c r="BH1060" s="59">
        <f>ROUND(H385*G385,2)</f>
        <v>90.65</v>
      </c>
      <c r="BI1060" s="12" t="s">
        <v>180</v>
      </c>
      <c r="BJ1060" s="58" t="s">
        <v>660</v>
      </c>
      <c r="BK1060" s="1"/>
      <c r="BL1060" s="1"/>
      <c r="BM1060" s="1"/>
      <c r="BN1060" s="1"/>
      <c r="BO1060" s="1"/>
      <c r="BP1060" s="1"/>
      <c r="BQ1060" s="1"/>
      <c r="BR1060" s="1"/>
      <c r="BS1060" s="7"/>
      <c r="BT1060" s="7"/>
      <c r="BU1060" s="7"/>
      <c r="BV1060" s="7"/>
      <c r="BW1060" s="7"/>
      <c r="BX1060" s="7"/>
      <c r="BY1060" s="7"/>
      <c r="BZ1060" s="7"/>
      <c r="CA1060" s="7"/>
      <c r="CB1060" s="7"/>
    </row>
    <row r="1061" spans="11:80" ht="52.2" customHeight="1" x14ac:dyDescent="0.2">
      <c r="K1061" s="62"/>
      <c r="L1061" s="63"/>
      <c r="M1061" s="63"/>
      <c r="N1061" s="63"/>
      <c r="O1061" s="63"/>
      <c r="P1061" s="63"/>
      <c r="Q1061" s="63"/>
      <c r="R1061" s="64"/>
      <c r="S1061" s="7"/>
      <c r="T1061" s="14"/>
      <c r="U1061" s="14"/>
      <c r="V1061" s="558"/>
      <c r="W1061" s="558"/>
      <c r="X1061" s="558"/>
      <c r="Y1061" s="558"/>
      <c r="Z1061" s="558"/>
      <c r="AA1061" s="558"/>
      <c r="AB1061" s="12"/>
      <c r="AC1061" s="12"/>
      <c r="AD1061" s="1"/>
      <c r="AE1061" s="1"/>
      <c r="AF1061" s="1"/>
      <c r="AG1061" s="1"/>
      <c r="AH1061" s="1"/>
      <c r="AI1061" s="1"/>
      <c r="AJ1061" s="1"/>
      <c r="AK1061" s="1"/>
      <c r="AL1061" s="1"/>
      <c r="AM1061" s="1"/>
      <c r="AN1061" s="1"/>
      <c r="AO1061" s="6"/>
      <c r="AP1061" s="1"/>
      <c r="AQ1061" s="1"/>
      <c r="AR1061" s="12" t="s">
        <v>86</v>
      </c>
      <c r="AS1061" s="12" t="s">
        <v>31</v>
      </c>
      <c r="AT1061" s="1"/>
      <c r="AU1061" s="1"/>
      <c r="AV1061" s="473"/>
      <c r="AW1061" s="1"/>
      <c r="AX1061" s="1"/>
      <c r="AY1061" s="1"/>
      <c r="AZ1061" s="1"/>
      <c r="BA1061" s="1"/>
      <c r="BB1061" s="1"/>
      <c r="BC1061" s="1"/>
      <c r="BD1061" s="1"/>
      <c r="BE1061" s="1"/>
      <c r="BF1061" s="1"/>
      <c r="BG1061" s="1"/>
      <c r="BH1061" s="1"/>
      <c r="BI1061" s="1"/>
      <c r="BJ1061" s="1"/>
      <c r="BK1061" s="1"/>
      <c r="BL1061" s="1"/>
      <c r="BM1061" s="1"/>
      <c r="BN1061" s="1"/>
      <c r="BO1061" s="1"/>
      <c r="BP1061" s="1"/>
      <c r="BQ1061" s="6"/>
      <c r="BR1061" s="6"/>
      <c r="BS1061" s="1"/>
      <c r="BT1061" s="1"/>
      <c r="BU1061" s="1"/>
      <c r="BV1061" s="1"/>
      <c r="BW1061" s="1"/>
      <c r="BX1061" s="1"/>
      <c r="BY1061" s="1"/>
      <c r="BZ1061" s="1"/>
      <c r="CA1061" s="1"/>
      <c r="CB1061" s="1"/>
    </row>
    <row r="1062" spans="11:80" ht="52.2" customHeight="1" x14ac:dyDescent="0.2">
      <c r="K1062" s="74"/>
      <c r="L1062" s="75"/>
      <c r="M1062" s="75"/>
      <c r="N1062" s="75"/>
      <c r="O1062" s="75"/>
      <c r="P1062" s="75"/>
      <c r="Q1062" s="75"/>
      <c r="R1062" s="76"/>
      <c r="S1062" s="10"/>
      <c r="T1062" s="14"/>
      <c r="U1062" s="14"/>
      <c r="V1062" s="558"/>
      <c r="W1062" s="558"/>
      <c r="X1062" s="558"/>
      <c r="Y1062" s="558"/>
      <c r="Z1062" s="558"/>
      <c r="AA1062" s="558"/>
      <c r="AB1062" s="46"/>
      <c r="AC1062" s="46"/>
      <c r="AD1062" s="1"/>
      <c r="AE1062" s="1"/>
      <c r="AF1062" s="1"/>
      <c r="AG1062" s="1"/>
      <c r="AH1062" s="1"/>
      <c r="AI1062" s="1"/>
      <c r="AJ1062" s="1"/>
      <c r="AK1062" s="1"/>
      <c r="AL1062" s="1"/>
      <c r="AM1062" s="1"/>
      <c r="AN1062" s="1"/>
      <c r="AO1062" s="1"/>
      <c r="AP1062" s="45" t="s">
        <v>31</v>
      </c>
      <c r="AQ1062" s="6"/>
      <c r="AR1062" s="46" t="s">
        <v>26</v>
      </c>
      <c r="AS1062" s="46" t="s">
        <v>30</v>
      </c>
      <c r="AT1062" s="6"/>
      <c r="AU1062" s="6"/>
      <c r="AV1062" s="484"/>
      <c r="AW1062" s="6"/>
      <c r="AX1062" s="6"/>
      <c r="AY1062" s="6"/>
      <c r="AZ1062" s="6"/>
      <c r="BA1062" s="6"/>
      <c r="BB1062" s="6"/>
      <c r="BC1062" s="6"/>
      <c r="BD1062" s="6"/>
      <c r="BE1062" s="6"/>
      <c r="BF1062" s="6"/>
      <c r="BG1062" s="6"/>
      <c r="BH1062" s="47">
        <f>SUM(BH1063:BH1081)</f>
        <v>42419.74</v>
      </c>
      <c r="BI1062" s="6"/>
      <c r="BJ1062" s="6"/>
      <c r="BK1062" s="6"/>
      <c r="BL1062" s="6"/>
      <c r="BM1062" s="6"/>
      <c r="BN1062" s="6"/>
      <c r="BO1062" s="6"/>
      <c r="BP1062" s="6"/>
      <c r="BQ1062" s="1"/>
      <c r="BR1062" s="1"/>
      <c r="BS1062" s="1"/>
      <c r="BT1062" s="1"/>
      <c r="BU1062" s="1"/>
      <c r="BV1062" s="1"/>
      <c r="BW1062" s="1"/>
      <c r="BX1062" s="1"/>
      <c r="BY1062" s="1"/>
      <c r="BZ1062" s="1"/>
      <c r="CA1062" s="1"/>
      <c r="CB1062" s="1"/>
    </row>
    <row r="1063" spans="11:80" ht="52.2" customHeight="1" x14ac:dyDescent="0.2">
      <c r="K1063" s="84" t="s">
        <v>5</v>
      </c>
      <c r="L1063" s="85" t="s">
        <v>15</v>
      </c>
      <c r="M1063" s="23"/>
      <c r="N1063" s="56">
        <f>M1063*G318</f>
        <v>0</v>
      </c>
      <c r="O1063" s="56">
        <v>1</v>
      </c>
      <c r="P1063" s="56">
        <f>O1063*G318</f>
        <v>797.04</v>
      </c>
      <c r="Q1063" s="56">
        <v>0</v>
      </c>
      <c r="R1063" s="57">
        <f>Q1063*G318</f>
        <v>0</v>
      </c>
      <c r="S1063" s="14"/>
      <c r="T1063" s="7"/>
      <c r="U1063" s="7"/>
      <c r="V1063" s="586"/>
      <c r="W1063" s="586"/>
      <c r="X1063" s="586"/>
      <c r="Y1063" s="586"/>
      <c r="Z1063" s="586"/>
      <c r="AA1063" s="586"/>
      <c r="AB1063" s="58"/>
      <c r="AC1063" s="58"/>
      <c r="AD1063" s="7"/>
      <c r="AE1063" s="7"/>
      <c r="AF1063" s="7"/>
      <c r="AG1063" s="7"/>
      <c r="AH1063" s="7"/>
      <c r="AI1063" s="7"/>
      <c r="AJ1063" s="7"/>
      <c r="AK1063" s="7"/>
      <c r="AL1063" s="7"/>
      <c r="AM1063" s="7"/>
      <c r="AN1063" s="7"/>
      <c r="AO1063" s="7"/>
      <c r="AP1063" s="58" t="s">
        <v>180</v>
      </c>
      <c r="AQ1063" s="1"/>
      <c r="AR1063" s="58" t="s">
        <v>80</v>
      </c>
      <c r="AS1063" s="58" t="s">
        <v>31</v>
      </c>
      <c r="AT1063" s="1"/>
      <c r="AU1063" s="1"/>
      <c r="AV1063" s="473"/>
      <c r="AW1063" s="1"/>
      <c r="AX1063" s="1"/>
      <c r="AY1063" s="1"/>
      <c r="AZ1063" s="1"/>
      <c r="BA1063" s="1"/>
      <c r="BB1063" s="59">
        <f>IF(L1129="základní",I390,0)</f>
        <v>15168.6</v>
      </c>
      <c r="BC1063" s="59">
        <f>IF(L1129="snížená",I390,0)</f>
        <v>0</v>
      </c>
      <c r="BD1063" s="59">
        <f>IF(L1129="zákl. přenesená",I390,0)</f>
        <v>0</v>
      </c>
      <c r="BE1063" s="59">
        <f>IF(L1129="sníž. přenesená",I390,0)</f>
        <v>0</v>
      </c>
      <c r="BF1063" s="59">
        <f>IF(L1129="nulová",I390,0)</f>
        <v>0</v>
      </c>
      <c r="BG1063" s="12" t="s">
        <v>30</v>
      </c>
      <c r="BH1063" s="59">
        <f>ROUND(H390*G390,2)</f>
        <v>15168.6</v>
      </c>
      <c r="BI1063" s="12" t="s">
        <v>180</v>
      </c>
      <c r="BJ1063" s="58" t="s">
        <v>667</v>
      </c>
      <c r="BK1063" s="1"/>
      <c r="BL1063" s="1"/>
      <c r="BM1063" s="1"/>
      <c r="BN1063" s="1"/>
      <c r="BO1063" s="1"/>
      <c r="BP1063" s="1"/>
      <c r="BQ1063" s="7"/>
      <c r="BR1063" s="7"/>
      <c r="BS1063" s="7"/>
      <c r="BT1063" s="7"/>
      <c r="BU1063" s="7"/>
      <c r="BV1063" s="7"/>
      <c r="BW1063" s="7"/>
      <c r="BX1063" s="7"/>
      <c r="BY1063" s="7"/>
      <c r="BZ1063" s="7"/>
      <c r="CA1063" s="7"/>
      <c r="CB1063" s="7"/>
    </row>
    <row r="1064" spans="11:80" ht="52.2" customHeight="1" x14ac:dyDescent="0.2">
      <c r="K1064" s="62"/>
      <c r="L1064" s="63"/>
      <c r="M1064" s="63"/>
      <c r="N1064" s="63"/>
      <c r="O1064" s="63"/>
      <c r="P1064" s="63"/>
      <c r="Q1064" s="63"/>
      <c r="R1064" s="64"/>
      <c r="S1064" s="7"/>
      <c r="T1064" s="14"/>
      <c r="U1064" s="14"/>
      <c r="V1064" s="558"/>
      <c r="W1064" s="558"/>
      <c r="X1064" s="558"/>
      <c r="Y1064" s="558"/>
      <c r="Z1064" s="558"/>
      <c r="AA1064" s="558"/>
      <c r="AB1064" s="65"/>
      <c r="AC1064" s="65"/>
      <c r="AD1064" s="1"/>
      <c r="AE1064" s="1"/>
      <c r="AF1064" s="1"/>
      <c r="AG1064" s="1"/>
      <c r="AH1064" s="1"/>
      <c r="AI1064" s="1"/>
      <c r="AJ1064" s="1"/>
      <c r="AK1064" s="1"/>
      <c r="AL1064" s="1"/>
      <c r="AM1064" s="1"/>
      <c r="AN1064" s="1"/>
      <c r="AO1064" s="1"/>
      <c r="AP1064" s="7"/>
      <c r="AQ1064" s="7"/>
      <c r="AR1064" s="65" t="s">
        <v>88</v>
      </c>
      <c r="AS1064" s="65" t="s">
        <v>31</v>
      </c>
      <c r="AT1064" s="7" t="s">
        <v>31</v>
      </c>
      <c r="AU1064" s="7" t="s">
        <v>11</v>
      </c>
      <c r="AV1064" s="485" t="s">
        <v>30</v>
      </c>
      <c r="AW1064" s="7"/>
      <c r="AX1064" s="7"/>
      <c r="AY1064" s="7"/>
      <c r="AZ1064" s="7"/>
      <c r="BA1064" s="7"/>
      <c r="BB1064" s="7"/>
      <c r="BC1064" s="7"/>
      <c r="BD1064" s="7"/>
      <c r="BE1064" s="7"/>
      <c r="BF1064" s="7"/>
      <c r="BG1064" s="7"/>
      <c r="BH1064" s="7"/>
      <c r="BI1064" s="7"/>
      <c r="BJ1064" s="7"/>
      <c r="BK1064" s="7"/>
      <c r="BL1064" s="7"/>
      <c r="BM1064" s="7"/>
      <c r="BN1064" s="7"/>
      <c r="BO1064" s="7"/>
      <c r="BP1064" s="7"/>
      <c r="BQ1064" s="1"/>
      <c r="BR1064" s="1"/>
      <c r="BS1064" s="1"/>
      <c r="BT1064" s="1"/>
      <c r="BU1064" s="1"/>
      <c r="BV1064" s="1"/>
      <c r="BW1064" s="1"/>
      <c r="BX1064" s="1"/>
      <c r="BY1064" s="1"/>
      <c r="BZ1064" s="1"/>
      <c r="CA1064" s="1"/>
      <c r="CB1064" s="1"/>
    </row>
    <row r="1065" spans="11:80" ht="52.2" customHeight="1" x14ac:dyDescent="0.2">
      <c r="K1065" s="54" t="s">
        <v>5</v>
      </c>
      <c r="L1065" s="55" t="s">
        <v>15</v>
      </c>
      <c r="M1065" s="23"/>
      <c r="N1065" s="56">
        <f>M1065*G320</f>
        <v>0</v>
      </c>
      <c r="O1065" s="56">
        <v>2.35E-2</v>
      </c>
      <c r="P1065" s="56">
        <f>O1065*G320</f>
        <v>2.6014500000000003</v>
      </c>
      <c r="Q1065" s="56">
        <v>0</v>
      </c>
      <c r="R1065" s="57">
        <f>Q1065*G320</f>
        <v>0</v>
      </c>
      <c r="S1065" s="14"/>
      <c r="T1065" s="14"/>
      <c r="U1065" s="14"/>
      <c r="V1065" s="558"/>
      <c r="W1065" s="558"/>
      <c r="X1065" s="558"/>
      <c r="Y1065" s="558"/>
      <c r="Z1065" s="558"/>
      <c r="AA1065" s="558"/>
      <c r="AB1065" s="58"/>
      <c r="AC1065" s="58"/>
      <c r="AD1065" s="1"/>
      <c r="AE1065" s="1"/>
      <c r="AF1065" s="1"/>
      <c r="AG1065" s="1"/>
      <c r="AH1065" s="1"/>
      <c r="AI1065" s="1"/>
      <c r="AJ1065" s="1"/>
      <c r="AK1065" s="1"/>
      <c r="AL1065" s="1"/>
      <c r="AM1065" s="1"/>
      <c r="AN1065" s="1"/>
      <c r="AO1065" s="7"/>
      <c r="AP1065" s="58" t="s">
        <v>287</v>
      </c>
      <c r="AQ1065" s="1"/>
      <c r="AR1065" s="58" t="s">
        <v>231</v>
      </c>
      <c r="AS1065" s="58" t="s">
        <v>31</v>
      </c>
      <c r="AT1065" s="1"/>
      <c r="AU1065" s="1"/>
      <c r="AV1065" s="473"/>
      <c r="AW1065" s="1"/>
      <c r="AX1065" s="1"/>
      <c r="AY1065" s="1"/>
      <c r="AZ1065" s="1"/>
      <c r="BA1065" s="1"/>
      <c r="BB1065" s="59">
        <f>IF(L1131="základní",I392,0)</f>
        <v>13039.54</v>
      </c>
      <c r="BC1065" s="59">
        <f>IF(L1131="snížená",I392,0)</f>
        <v>0</v>
      </c>
      <c r="BD1065" s="59">
        <f>IF(L1131="zákl. přenesená",I392,0)</f>
        <v>0</v>
      </c>
      <c r="BE1065" s="59">
        <f>IF(L1131="sníž. přenesená",I392,0)</f>
        <v>0</v>
      </c>
      <c r="BF1065" s="59">
        <f>IF(L1131="nulová",I392,0)</f>
        <v>0</v>
      </c>
      <c r="BG1065" s="12" t="s">
        <v>30</v>
      </c>
      <c r="BH1065" s="59">
        <f>ROUND(H392*G392,2)</f>
        <v>13039.54</v>
      </c>
      <c r="BI1065" s="12" t="s">
        <v>180</v>
      </c>
      <c r="BJ1065" s="58" t="s">
        <v>672</v>
      </c>
      <c r="BK1065" s="1"/>
      <c r="BL1065" s="1"/>
      <c r="BM1065" s="1"/>
      <c r="BN1065" s="1"/>
      <c r="BO1065" s="1"/>
      <c r="BP1065" s="1"/>
      <c r="BQ1065" s="7"/>
      <c r="BR1065" s="7"/>
      <c r="BS1065" s="1"/>
      <c r="BT1065" s="1"/>
      <c r="BU1065" s="1"/>
      <c r="BV1065" s="1"/>
      <c r="BW1065" s="1"/>
      <c r="BX1065" s="1"/>
      <c r="BY1065" s="1"/>
      <c r="BZ1065" s="1"/>
      <c r="CA1065" s="1"/>
      <c r="CB1065" s="1"/>
    </row>
    <row r="1066" spans="11:80" ht="52.2" customHeight="1" x14ac:dyDescent="0.2">
      <c r="K1066" s="66"/>
      <c r="L1066" s="67"/>
      <c r="M1066" s="67"/>
      <c r="N1066" s="67"/>
      <c r="O1066" s="67"/>
      <c r="P1066" s="67"/>
      <c r="Q1066" s="67"/>
      <c r="R1066" s="68"/>
      <c r="S1066" s="8"/>
      <c r="T1066" s="7"/>
      <c r="U1066" s="7"/>
      <c r="V1066" s="586"/>
      <c r="W1066" s="586"/>
      <c r="X1066" s="586"/>
      <c r="Y1066" s="586"/>
      <c r="Z1066" s="586"/>
      <c r="AA1066" s="586"/>
      <c r="AB1066" s="65"/>
      <c r="AC1066" s="65"/>
      <c r="AD1066" s="7"/>
      <c r="AE1066" s="7"/>
      <c r="AF1066" s="7"/>
      <c r="AG1066" s="7"/>
      <c r="AH1066" s="7"/>
      <c r="AI1066" s="7"/>
      <c r="AJ1066" s="7"/>
      <c r="AK1066" s="7"/>
      <c r="AL1066" s="7"/>
      <c r="AM1066" s="7"/>
      <c r="AN1066" s="7"/>
      <c r="AO1066" s="1"/>
      <c r="AP1066" s="7"/>
      <c r="AQ1066" s="7"/>
      <c r="AR1066" s="65" t="s">
        <v>88</v>
      </c>
      <c r="AS1066" s="65" t="s">
        <v>31</v>
      </c>
      <c r="AT1066" s="7" t="s">
        <v>31</v>
      </c>
      <c r="AU1066" s="7" t="s">
        <v>11</v>
      </c>
      <c r="AV1066" s="485" t="s">
        <v>30</v>
      </c>
      <c r="AW1066" s="7"/>
      <c r="AX1066" s="7"/>
      <c r="AY1066" s="7"/>
      <c r="AZ1066" s="7"/>
      <c r="BA1066" s="7"/>
      <c r="BB1066" s="7"/>
      <c r="BC1066" s="7"/>
      <c r="BD1066" s="7"/>
      <c r="BE1066" s="7"/>
      <c r="BF1066" s="7"/>
      <c r="BG1066" s="7"/>
      <c r="BH1066" s="7"/>
      <c r="BI1066" s="7"/>
      <c r="BJ1066" s="7"/>
      <c r="BK1066" s="7"/>
      <c r="BL1066" s="7"/>
      <c r="BM1066" s="7"/>
      <c r="BN1066" s="7"/>
      <c r="BO1066" s="7"/>
      <c r="BP1066" s="7"/>
      <c r="BQ1066" s="1"/>
      <c r="BR1066" s="1"/>
      <c r="BS1066" s="7"/>
      <c r="BT1066" s="7"/>
      <c r="BU1066" s="7"/>
      <c r="BV1066" s="7"/>
      <c r="BW1066" s="7"/>
      <c r="BX1066" s="7"/>
      <c r="BY1066" s="7"/>
      <c r="BZ1066" s="7"/>
      <c r="CA1066" s="7"/>
      <c r="CB1066" s="7"/>
    </row>
    <row r="1067" spans="11:80" ht="52.2" customHeight="1" x14ac:dyDescent="0.2">
      <c r="K1067" s="62"/>
      <c r="L1067" s="63"/>
      <c r="M1067" s="63"/>
      <c r="N1067" s="63"/>
      <c r="O1067" s="63"/>
      <c r="P1067" s="63"/>
      <c r="Q1067" s="63"/>
      <c r="R1067" s="64"/>
      <c r="S1067" s="7"/>
      <c r="T1067" s="14"/>
      <c r="U1067" s="14"/>
      <c r="V1067" s="558"/>
      <c r="W1067" s="558"/>
      <c r="X1067" s="558"/>
      <c r="Y1067" s="558"/>
      <c r="Z1067" s="558"/>
      <c r="AA1067" s="558"/>
      <c r="AB1067" s="58"/>
      <c r="AC1067" s="58"/>
      <c r="AD1067" s="1"/>
      <c r="AE1067" s="1"/>
      <c r="AF1067" s="1"/>
      <c r="AG1067" s="1"/>
      <c r="AH1067" s="1"/>
      <c r="AI1067" s="1"/>
      <c r="AJ1067" s="1"/>
      <c r="AK1067" s="1"/>
      <c r="AL1067" s="1"/>
      <c r="AM1067" s="1"/>
      <c r="AN1067" s="1"/>
      <c r="AO1067" s="7"/>
      <c r="AP1067" s="58" t="s">
        <v>287</v>
      </c>
      <c r="AQ1067" s="1"/>
      <c r="AR1067" s="58" t="s">
        <v>231</v>
      </c>
      <c r="AS1067" s="58" t="s">
        <v>31</v>
      </c>
      <c r="AT1067" s="1"/>
      <c r="AU1067" s="1"/>
      <c r="AV1067" s="473"/>
      <c r="AW1067" s="1"/>
      <c r="AX1067" s="1"/>
      <c r="AY1067" s="1"/>
      <c r="AZ1067" s="1"/>
      <c r="BA1067" s="1"/>
      <c r="BB1067" s="59">
        <f>IF(L1133="základní",I394,0)</f>
        <v>5846.41</v>
      </c>
      <c r="BC1067" s="59">
        <f>IF(L1133="snížená",I394,0)</f>
        <v>0</v>
      </c>
      <c r="BD1067" s="59">
        <f>IF(L1133="zákl. přenesená",I394,0)</f>
        <v>0</v>
      </c>
      <c r="BE1067" s="59">
        <f>IF(L1133="sníž. přenesená",I394,0)</f>
        <v>0</v>
      </c>
      <c r="BF1067" s="59">
        <f>IF(L1133="nulová",I394,0)</f>
        <v>0</v>
      </c>
      <c r="BG1067" s="12" t="s">
        <v>30</v>
      </c>
      <c r="BH1067" s="59">
        <f>ROUND(H394*G394,2)</f>
        <v>5846.41</v>
      </c>
      <c r="BI1067" s="12" t="s">
        <v>180</v>
      </c>
      <c r="BJ1067" s="58" t="s">
        <v>677</v>
      </c>
      <c r="BK1067" s="1"/>
      <c r="BL1067" s="1"/>
      <c r="BM1067" s="1"/>
      <c r="BN1067" s="1"/>
      <c r="BO1067" s="1"/>
      <c r="BP1067" s="1"/>
      <c r="BQ1067" s="7"/>
      <c r="BR1067" s="7"/>
      <c r="BS1067" s="1"/>
      <c r="BT1067" s="1"/>
      <c r="BU1067" s="1"/>
      <c r="BV1067" s="1"/>
      <c r="BW1067" s="1"/>
      <c r="BX1067" s="1"/>
      <c r="BY1067" s="1"/>
      <c r="BZ1067" s="1"/>
      <c r="CA1067" s="1"/>
      <c r="CB1067" s="1"/>
    </row>
    <row r="1068" spans="11:80" ht="52.2" customHeight="1" x14ac:dyDescent="0.2">
      <c r="K1068" s="54" t="s">
        <v>5</v>
      </c>
      <c r="L1068" s="55" t="s">
        <v>15</v>
      </c>
      <c r="M1068" s="23"/>
      <c r="N1068" s="56">
        <f>M1068*G323</f>
        <v>0</v>
      </c>
      <c r="O1068" s="56">
        <v>0</v>
      </c>
      <c r="P1068" s="56">
        <f>O1068*G323</f>
        <v>0</v>
      </c>
      <c r="Q1068" s="56">
        <v>0</v>
      </c>
      <c r="R1068" s="57">
        <f>Q1068*G323</f>
        <v>0</v>
      </c>
      <c r="S1068" s="14"/>
      <c r="T1068" s="14"/>
      <c r="U1068" s="14"/>
      <c r="V1068" s="558"/>
      <c r="W1068" s="558"/>
      <c r="X1068" s="558"/>
      <c r="Y1068" s="558"/>
      <c r="Z1068" s="558"/>
      <c r="AA1068" s="558"/>
      <c r="AB1068" s="65"/>
      <c r="AC1068" s="65"/>
      <c r="AD1068" s="1"/>
      <c r="AE1068" s="1"/>
      <c r="AF1068" s="1"/>
      <c r="AG1068" s="1"/>
      <c r="AH1068" s="1"/>
      <c r="AI1068" s="1"/>
      <c r="AJ1068" s="1"/>
      <c r="AK1068" s="1"/>
      <c r="AL1068" s="1"/>
      <c r="AM1068" s="1"/>
      <c r="AN1068" s="1"/>
      <c r="AO1068" s="7"/>
      <c r="AP1068" s="7"/>
      <c r="AQ1068" s="7"/>
      <c r="AR1068" s="65" t="s">
        <v>88</v>
      </c>
      <c r="AS1068" s="65" t="s">
        <v>31</v>
      </c>
      <c r="AT1068" s="7" t="s">
        <v>31</v>
      </c>
      <c r="AU1068" s="7" t="s">
        <v>11</v>
      </c>
      <c r="AV1068" s="485" t="s">
        <v>30</v>
      </c>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1"/>
      <c r="BT1068" s="1"/>
      <c r="BU1068" s="1"/>
      <c r="BV1068" s="1"/>
      <c r="BW1068" s="1"/>
      <c r="BX1068" s="1"/>
      <c r="BY1068" s="1"/>
      <c r="BZ1068" s="1"/>
      <c r="CA1068" s="1"/>
      <c r="CB1068" s="1"/>
    </row>
    <row r="1069" spans="11:80" ht="52.2" customHeight="1" x14ac:dyDescent="0.2">
      <c r="K1069" s="60"/>
      <c r="L1069" s="61"/>
      <c r="M1069" s="23"/>
      <c r="N1069" s="23"/>
      <c r="O1069" s="23"/>
      <c r="P1069" s="23"/>
      <c r="Q1069" s="23"/>
      <c r="R1069" s="24"/>
      <c r="S1069" s="14"/>
      <c r="T1069" s="7"/>
      <c r="U1069" s="7"/>
      <c r="V1069" s="586"/>
      <c r="W1069" s="586"/>
      <c r="X1069" s="586"/>
      <c r="Y1069" s="586"/>
      <c r="Z1069" s="586"/>
      <c r="AA1069" s="586"/>
      <c r="AB1069" s="65"/>
      <c r="AC1069" s="65"/>
      <c r="AD1069" s="7"/>
      <c r="AE1069" s="7"/>
      <c r="AF1069" s="7"/>
      <c r="AG1069" s="7"/>
      <c r="AH1069" s="7"/>
      <c r="AI1069" s="7"/>
      <c r="AJ1069" s="7"/>
      <c r="AK1069" s="7"/>
      <c r="AL1069" s="7"/>
      <c r="AM1069" s="7"/>
      <c r="AN1069" s="7"/>
      <c r="AO1069" s="1"/>
      <c r="AP1069" s="7"/>
      <c r="AQ1069" s="7"/>
      <c r="AR1069" s="65" t="s">
        <v>88</v>
      </c>
      <c r="AS1069" s="65" t="s">
        <v>31</v>
      </c>
      <c r="AT1069" s="7" t="s">
        <v>31</v>
      </c>
      <c r="AU1069" s="7" t="s">
        <v>0</v>
      </c>
      <c r="AV1069" s="485" t="s">
        <v>30</v>
      </c>
      <c r="AW1069" s="7"/>
      <c r="AX1069" s="7"/>
      <c r="AY1069" s="7"/>
      <c r="AZ1069" s="7"/>
      <c r="BA1069" s="7"/>
      <c r="BB1069" s="7"/>
      <c r="BC1069" s="7"/>
      <c r="BD1069" s="7"/>
      <c r="BE1069" s="7"/>
      <c r="BF1069" s="7"/>
      <c r="BG1069" s="7"/>
      <c r="BH1069" s="7"/>
      <c r="BI1069" s="7"/>
      <c r="BJ1069" s="7"/>
      <c r="BK1069" s="7"/>
      <c r="BL1069" s="7"/>
      <c r="BM1069" s="7"/>
      <c r="BN1069" s="7"/>
      <c r="BO1069" s="7"/>
      <c r="BP1069" s="7"/>
      <c r="BQ1069" s="1"/>
      <c r="BR1069" s="1"/>
      <c r="BS1069" s="7"/>
      <c r="BT1069" s="7"/>
      <c r="BU1069" s="7"/>
      <c r="BV1069" s="7"/>
      <c r="BW1069" s="7"/>
      <c r="BX1069" s="7"/>
      <c r="BY1069" s="7"/>
      <c r="BZ1069" s="7"/>
      <c r="CA1069" s="7"/>
      <c r="CB1069" s="7"/>
    </row>
    <row r="1070" spans="11:80" ht="52.2" customHeight="1" x14ac:dyDescent="0.2">
      <c r="K1070" s="66"/>
      <c r="L1070" s="67"/>
      <c r="M1070" s="67"/>
      <c r="N1070" s="67"/>
      <c r="O1070" s="67"/>
      <c r="P1070" s="67"/>
      <c r="Q1070" s="67"/>
      <c r="R1070" s="68"/>
      <c r="S1070" s="8"/>
      <c r="T1070" s="14"/>
      <c r="U1070" s="14"/>
      <c r="V1070" s="558"/>
      <c r="W1070" s="558"/>
      <c r="X1070" s="558"/>
      <c r="Y1070" s="558"/>
      <c r="Z1070" s="558"/>
      <c r="AA1070" s="558"/>
      <c r="AB1070" s="58"/>
      <c r="AC1070" s="58"/>
      <c r="AD1070" s="1"/>
      <c r="AE1070" s="1"/>
      <c r="AF1070" s="1"/>
      <c r="AG1070" s="1"/>
      <c r="AH1070" s="1"/>
      <c r="AI1070" s="1"/>
      <c r="AJ1070" s="1"/>
      <c r="AK1070" s="1"/>
      <c r="AL1070" s="1"/>
      <c r="AM1070" s="1"/>
      <c r="AN1070" s="1"/>
      <c r="AO1070" s="7"/>
      <c r="AP1070" s="58" t="s">
        <v>180</v>
      </c>
      <c r="AQ1070" s="1"/>
      <c r="AR1070" s="58" t="s">
        <v>80</v>
      </c>
      <c r="AS1070" s="58" t="s">
        <v>31</v>
      </c>
      <c r="AT1070" s="1"/>
      <c r="AU1070" s="1"/>
      <c r="AV1070" s="473"/>
      <c r="AW1070" s="1"/>
      <c r="AX1070" s="1"/>
      <c r="AY1070" s="1"/>
      <c r="AZ1070" s="1"/>
      <c r="BA1070" s="1"/>
      <c r="BB1070" s="59">
        <f>IF(L1136="základní",I397,0)</f>
        <v>4235.76</v>
      </c>
      <c r="BC1070" s="59">
        <f>IF(L1136="snížená",I397,0)</f>
        <v>0</v>
      </c>
      <c r="BD1070" s="59">
        <f>IF(L1136="zákl. přenesená",I397,0)</f>
        <v>0</v>
      </c>
      <c r="BE1070" s="59">
        <f>IF(L1136="sníž. přenesená",I397,0)</f>
        <v>0</v>
      </c>
      <c r="BF1070" s="59">
        <f>IF(L1136="nulová",I397,0)</f>
        <v>0</v>
      </c>
      <c r="BG1070" s="12" t="s">
        <v>30</v>
      </c>
      <c r="BH1070" s="59">
        <f>ROUND(H397*G397,2)</f>
        <v>4235.76</v>
      </c>
      <c r="BI1070" s="12" t="s">
        <v>180</v>
      </c>
      <c r="BJ1070" s="58" t="s">
        <v>682</v>
      </c>
      <c r="BK1070" s="1"/>
      <c r="BL1070" s="1"/>
      <c r="BM1070" s="1"/>
      <c r="BN1070" s="1"/>
      <c r="BO1070" s="1"/>
      <c r="BP1070" s="1"/>
      <c r="BQ1070" s="7"/>
      <c r="BR1070" s="7"/>
      <c r="BS1070" s="1"/>
      <c r="BT1070" s="1"/>
      <c r="BU1070" s="1"/>
      <c r="BV1070" s="1"/>
      <c r="BW1070" s="1"/>
      <c r="BX1070" s="1"/>
      <c r="BY1070" s="1"/>
      <c r="BZ1070" s="1"/>
      <c r="CA1070" s="1"/>
      <c r="CB1070" s="1"/>
    </row>
    <row r="1071" spans="11:80" ht="52.2" customHeight="1" x14ac:dyDescent="0.2">
      <c r="K1071" s="62"/>
      <c r="L1071" s="63"/>
      <c r="M1071" s="63"/>
      <c r="N1071" s="63"/>
      <c r="O1071" s="63"/>
      <c r="P1071" s="63"/>
      <c r="Q1071" s="63"/>
      <c r="R1071" s="64"/>
      <c r="S1071" s="7"/>
      <c r="T1071" s="7"/>
      <c r="U1071" s="7"/>
      <c r="V1071" s="586"/>
      <c r="W1071" s="586"/>
      <c r="X1071" s="586"/>
      <c r="Y1071" s="586"/>
      <c r="Z1071" s="586"/>
      <c r="AA1071" s="586"/>
      <c r="AB1071" s="65"/>
      <c r="AC1071" s="65"/>
      <c r="AD1071" s="7"/>
      <c r="AE1071" s="7"/>
      <c r="AF1071" s="7"/>
      <c r="AG1071" s="7"/>
      <c r="AH1071" s="7"/>
      <c r="AI1071" s="7"/>
      <c r="AJ1071" s="7"/>
      <c r="AK1071" s="7"/>
      <c r="AL1071" s="7"/>
      <c r="AM1071" s="7"/>
      <c r="AN1071" s="7"/>
      <c r="AO1071" s="1"/>
      <c r="AP1071" s="7"/>
      <c r="AQ1071" s="7"/>
      <c r="AR1071" s="65" t="s">
        <v>88</v>
      </c>
      <c r="AS1071" s="65" t="s">
        <v>31</v>
      </c>
      <c r="AT1071" s="7" t="s">
        <v>31</v>
      </c>
      <c r="AU1071" s="7" t="s">
        <v>11</v>
      </c>
      <c r="AV1071" s="485" t="s">
        <v>30</v>
      </c>
      <c r="AW1071" s="7"/>
      <c r="AX1071" s="7"/>
      <c r="AY1071" s="7"/>
      <c r="AZ1071" s="7"/>
      <c r="BA1071" s="7"/>
      <c r="BB1071" s="7"/>
      <c r="BC1071" s="7"/>
      <c r="BD1071" s="7"/>
      <c r="BE1071" s="7"/>
      <c r="BF1071" s="7"/>
      <c r="BG1071" s="7"/>
      <c r="BH1071" s="7"/>
      <c r="BI1071" s="7"/>
      <c r="BJ1071" s="7"/>
      <c r="BK1071" s="7"/>
      <c r="BL1071" s="7"/>
      <c r="BM1071" s="7"/>
      <c r="BN1071" s="7"/>
      <c r="BO1071" s="7"/>
      <c r="BP1071" s="7"/>
      <c r="BQ1071" s="1"/>
      <c r="BR1071" s="1"/>
      <c r="BS1071" s="7"/>
      <c r="BT1071" s="7"/>
      <c r="BU1071" s="7"/>
      <c r="BV1071" s="7"/>
      <c r="BW1071" s="7"/>
      <c r="BX1071" s="7"/>
      <c r="BY1071" s="7"/>
      <c r="BZ1071" s="7"/>
      <c r="CA1071" s="7"/>
      <c r="CB1071" s="7"/>
    </row>
    <row r="1072" spans="11:80" ht="52.2" customHeight="1" x14ac:dyDescent="0.2">
      <c r="K1072" s="84" t="s">
        <v>5</v>
      </c>
      <c r="L1072" s="85" t="s">
        <v>15</v>
      </c>
      <c r="M1072" s="23"/>
      <c r="N1072" s="56">
        <f>M1072*G327</f>
        <v>0</v>
      </c>
      <c r="O1072" s="56">
        <v>0</v>
      </c>
      <c r="P1072" s="56">
        <f>O1072*G327</f>
        <v>0</v>
      </c>
      <c r="Q1072" s="56">
        <v>0</v>
      </c>
      <c r="R1072" s="57">
        <f>Q1072*G327</f>
        <v>0</v>
      </c>
      <c r="S1072" s="14"/>
      <c r="T1072" s="14"/>
      <c r="U1072" s="14"/>
      <c r="V1072" s="558"/>
      <c r="W1072" s="558"/>
      <c r="X1072" s="558"/>
      <c r="Y1072" s="558"/>
      <c r="Z1072" s="558"/>
      <c r="AA1072" s="558"/>
      <c r="AB1072" s="58"/>
      <c r="AC1072" s="58"/>
      <c r="AD1072" s="1"/>
      <c r="AE1072" s="1"/>
      <c r="AF1072" s="1"/>
      <c r="AG1072" s="1"/>
      <c r="AH1072" s="1"/>
      <c r="AI1072" s="1"/>
      <c r="AJ1072" s="1"/>
      <c r="AK1072" s="1"/>
      <c r="AL1072" s="1"/>
      <c r="AM1072" s="1"/>
      <c r="AN1072" s="1"/>
      <c r="AO1072" s="7"/>
      <c r="AP1072" s="58" t="s">
        <v>287</v>
      </c>
      <c r="AQ1072" s="1"/>
      <c r="AR1072" s="58" t="s">
        <v>231</v>
      </c>
      <c r="AS1072" s="58" t="s">
        <v>31</v>
      </c>
      <c r="AT1072" s="1"/>
      <c r="AU1072" s="1"/>
      <c r="AV1072" s="473"/>
      <c r="AW1072" s="1"/>
      <c r="AX1072" s="1"/>
      <c r="AY1072" s="1"/>
      <c r="AZ1072" s="1"/>
      <c r="BA1072" s="1"/>
      <c r="BB1072" s="59">
        <f>IF(L1138="základní",I399,0)</f>
        <v>1154.3399999999999</v>
      </c>
      <c r="BC1072" s="59">
        <f>IF(L1138="snížená",I399,0)</f>
        <v>0</v>
      </c>
      <c r="BD1072" s="59">
        <f>IF(L1138="zákl. přenesená",I399,0)</f>
        <v>0</v>
      </c>
      <c r="BE1072" s="59">
        <f>IF(L1138="sníž. přenesená",I399,0)</f>
        <v>0</v>
      </c>
      <c r="BF1072" s="59">
        <f>IF(L1138="nulová",I399,0)</f>
        <v>0</v>
      </c>
      <c r="BG1072" s="12" t="s">
        <v>30</v>
      </c>
      <c r="BH1072" s="59">
        <f>ROUND(H399*G399,2)</f>
        <v>1154.3399999999999</v>
      </c>
      <c r="BI1072" s="12" t="s">
        <v>180</v>
      </c>
      <c r="BJ1072" s="58" t="s">
        <v>687</v>
      </c>
      <c r="BK1072" s="1"/>
      <c r="BL1072" s="1"/>
      <c r="BM1072" s="1"/>
      <c r="BN1072" s="1"/>
      <c r="BO1072" s="1"/>
      <c r="BP1072" s="1"/>
      <c r="BQ1072" s="7"/>
      <c r="BR1072" s="7"/>
      <c r="BS1072" s="1"/>
      <c r="BT1072" s="1"/>
      <c r="BU1072" s="1"/>
      <c r="BV1072" s="1"/>
      <c r="BW1072" s="1"/>
      <c r="BX1072" s="1"/>
      <c r="BY1072" s="1"/>
      <c r="BZ1072" s="1"/>
      <c r="CA1072" s="1"/>
      <c r="CB1072" s="1"/>
    </row>
    <row r="1073" spans="11:80" ht="52.2" customHeight="1" x14ac:dyDescent="0.2">
      <c r="K1073" s="62"/>
      <c r="L1073" s="63"/>
      <c r="M1073" s="63"/>
      <c r="N1073" s="63"/>
      <c r="O1073" s="63"/>
      <c r="P1073" s="63"/>
      <c r="Q1073" s="63"/>
      <c r="R1073" s="64"/>
      <c r="S1073" s="7"/>
      <c r="T1073" s="14"/>
      <c r="U1073" s="14"/>
      <c r="V1073" s="558"/>
      <c r="W1073" s="558"/>
      <c r="X1073" s="558"/>
      <c r="Y1073" s="558"/>
      <c r="Z1073" s="558"/>
      <c r="AA1073" s="558"/>
      <c r="AB1073" s="65"/>
      <c r="AC1073" s="65"/>
      <c r="AD1073" s="1"/>
      <c r="AE1073" s="1"/>
      <c r="AF1073" s="1"/>
      <c r="AG1073" s="1"/>
      <c r="AH1073" s="1"/>
      <c r="AI1073" s="1"/>
      <c r="AJ1073" s="1"/>
      <c r="AK1073" s="1"/>
      <c r="AL1073" s="1"/>
      <c r="AM1073" s="1"/>
      <c r="AN1073" s="1"/>
      <c r="AO1073" s="1"/>
      <c r="AP1073" s="7"/>
      <c r="AQ1073" s="7"/>
      <c r="AR1073" s="65" t="s">
        <v>88</v>
      </c>
      <c r="AS1073" s="65" t="s">
        <v>31</v>
      </c>
      <c r="AT1073" s="7" t="s">
        <v>31</v>
      </c>
      <c r="AU1073" s="7" t="s">
        <v>11</v>
      </c>
      <c r="AV1073" s="485" t="s">
        <v>30</v>
      </c>
      <c r="AW1073" s="7"/>
      <c r="AX1073" s="7"/>
      <c r="AY1073" s="7"/>
      <c r="AZ1073" s="7"/>
      <c r="BA1073" s="7"/>
      <c r="BB1073" s="7"/>
      <c r="BC1073" s="7"/>
      <c r="BD1073" s="7"/>
      <c r="BE1073" s="7"/>
      <c r="BF1073" s="7"/>
      <c r="BG1073" s="7"/>
      <c r="BH1073" s="7"/>
      <c r="BI1073" s="7"/>
      <c r="BJ1073" s="7"/>
      <c r="BK1073" s="7"/>
      <c r="BL1073" s="7"/>
      <c r="BM1073" s="7"/>
      <c r="BN1073" s="7"/>
      <c r="BO1073" s="7"/>
      <c r="BP1073" s="7"/>
      <c r="BQ1073" s="1"/>
      <c r="BR1073" s="1"/>
      <c r="BS1073" s="1"/>
      <c r="BT1073" s="1"/>
      <c r="BU1073" s="1"/>
      <c r="BV1073" s="1"/>
      <c r="BW1073" s="1"/>
      <c r="BX1073" s="1"/>
      <c r="BY1073" s="1"/>
      <c r="BZ1073" s="1"/>
      <c r="CA1073" s="1"/>
      <c r="CB1073" s="1"/>
    </row>
    <row r="1074" spans="11:80" ht="52.2" customHeight="1" x14ac:dyDescent="0.2">
      <c r="K1074" s="54" t="s">
        <v>5</v>
      </c>
      <c r="L1074" s="55" t="s">
        <v>15</v>
      </c>
      <c r="M1074" s="23"/>
      <c r="N1074" s="56">
        <f>M1074*G329</f>
        <v>0</v>
      </c>
      <c r="O1074" s="56">
        <v>0</v>
      </c>
      <c r="P1074" s="56">
        <f>O1074*G329</f>
        <v>0</v>
      </c>
      <c r="Q1074" s="56">
        <v>0</v>
      </c>
      <c r="R1074" s="57">
        <f>Q1074*G329</f>
        <v>0</v>
      </c>
      <c r="S1074" s="14"/>
      <c r="T1074" s="7"/>
      <c r="U1074" s="7"/>
      <c r="V1074" s="586"/>
      <c r="W1074" s="586"/>
      <c r="X1074" s="586"/>
      <c r="Y1074" s="586"/>
      <c r="Z1074" s="586"/>
      <c r="AA1074" s="586"/>
      <c r="AB1074" s="58"/>
      <c r="AC1074" s="58"/>
      <c r="AD1074" s="7"/>
      <c r="AE1074" s="7"/>
      <c r="AF1074" s="7"/>
      <c r="AG1074" s="7"/>
      <c r="AH1074" s="7"/>
      <c r="AI1074" s="7"/>
      <c r="AJ1074" s="7"/>
      <c r="AK1074" s="7"/>
      <c r="AL1074" s="7"/>
      <c r="AM1074" s="7"/>
      <c r="AN1074" s="7"/>
      <c r="AO1074" s="1"/>
      <c r="AP1074" s="58" t="s">
        <v>180</v>
      </c>
      <c r="AQ1074" s="1"/>
      <c r="AR1074" s="58" t="s">
        <v>80</v>
      </c>
      <c r="AS1074" s="58" t="s">
        <v>31</v>
      </c>
      <c r="AT1074" s="1"/>
      <c r="AU1074" s="1"/>
      <c r="AV1074" s="473"/>
      <c r="AW1074" s="1"/>
      <c r="AX1074" s="1"/>
      <c r="AY1074" s="1"/>
      <c r="AZ1074" s="1"/>
      <c r="BA1074" s="1"/>
      <c r="BB1074" s="59">
        <f>IF(L1140="základní",I401,0)</f>
        <v>965.65</v>
      </c>
      <c r="BC1074" s="59">
        <f>IF(L1140="snížená",I401,0)</f>
        <v>0</v>
      </c>
      <c r="BD1074" s="59">
        <f>IF(L1140="zákl. přenesená",I401,0)</f>
        <v>0</v>
      </c>
      <c r="BE1074" s="59">
        <f>IF(L1140="sníž. přenesená",I401,0)</f>
        <v>0</v>
      </c>
      <c r="BF1074" s="59">
        <f>IF(L1140="nulová",I401,0)</f>
        <v>0</v>
      </c>
      <c r="BG1074" s="12" t="s">
        <v>30</v>
      </c>
      <c r="BH1074" s="59">
        <f>ROUND(H401*G401,2)</f>
        <v>965.65</v>
      </c>
      <c r="BI1074" s="12" t="s">
        <v>180</v>
      </c>
      <c r="BJ1074" s="58" t="s">
        <v>692</v>
      </c>
      <c r="BK1074" s="1"/>
      <c r="BL1074" s="1"/>
      <c r="BM1074" s="1"/>
      <c r="BN1074" s="1"/>
      <c r="BO1074" s="1"/>
      <c r="BP1074" s="1"/>
      <c r="BQ1074" s="1"/>
      <c r="BR1074" s="1"/>
      <c r="BS1074" s="7"/>
      <c r="BT1074" s="7"/>
      <c r="BU1074" s="7"/>
      <c r="BV1074" s="7"/>
      <c r="BW1074" s="7"/>
      <c r="BX1074" s="7"/>
      <c r="BY1074" s="7"/>
      <c r="BZ1074" s="7"/>
      <c r="CA1074" s="7"/>
      <c r="CB1074" s="7"/>
    </row>
    <row r="1075" spans="11:80" ht="52.2" customHeight="1" x14ac:dyDescent="0.2">
      <c r="K1075" s="60"/>
      <c r="L1075" s="61"/>
      <c r="M1075" s="23"/>
      <c r="N1075" s="23"/>
      <c r="O1075" s="23"/>
      <c r="P1075" s="23"/>
      <c r="Q1075" s="23"/>
      <c r="R1075" s="24"/>
      <c r="S1075" s="14"/>
      <c r="T1075" s="14"/>
      <c r="U1075" s="14"/>
      <c r="V1075" s="558"/>
      <c r="W1075" s="558"/>
      <c r="X1075" s="558"/>
      <c r="Y1075" s="558"/>
      <c r="Z1075" s="558"/>
      <c r="AA1075" s="558"/>
      <c r="AB1075" s="12"/>
      <c r="AC1075" s="12"/>
      <c r="AD1075" s="1"/>
      <c r="AE1075" s="1"/>
      <c r="AF1075" s="1"/>
      <c r="AG1075" s="1"/>
      <c r="AH1075" s="1"/>
      <c r="AI1075" s="1"/>
      <c r="AJ1075" s="1"/>
      <c r="AK1075" s="1"/>
      <c r="AL1075" s="1"/>
      <c r="AM1075" s="1"/>
      <c r="AN1075" s="1"/>
      <c r="AO1075" s="8"/>
      <c r="AP1075" s="1"/>
      <c r="AQ1075" s="1"/>
      <c r="AR1075" s="12" t="s">
        <v>86</v>
      </c>
      <c r="AS1075" s="12" t="s">
        <v>31</v>
      </c>
      <c r="AT1075" s="1"/>
      <c r="AU1075" s="1"/>
      <c r="AV1075" s="473"/>
      <c r="AW1075" s="1"/>
      <c r="AX1075" s="1"/>
      <c r="AY1075" s="1"/>
      <c r="AZ1075" s="1"/>
      <c r="BA1075" s="1"/>
      <c r="BB1075" s="1"/>
      <c r="BC1075" s="1"/>
      <c r="BD1075" s="1"/>
      <c r="BE1075" s="1"/>
      <c r="BF1075" s="1"/>
      <c r="BG1075" s="1"/>
      <c r="BH1075" s="1"/>
      <c r="BI1075" s="1"/>
      <c r="BJ1075" s="1"/>
      <c r="BK1075" s="1"/>
      <c r="BL1075" s="1"/>
      <c r="BM1075" s="1"/>
      <c r="BN1075" s="1"/>
      <c r="BO1075" s="1"/>
      <c r="BP1075" s="1"/>
      <c r="BQ1075" s="8"/>
      <c r="BR1075" s="8"/>
      <c r="BS1075" s="1"/>
      <c r="BT1075" s="1"/>
      <c r="BU1075" s="1"/>
      <c r="BV1075" s="1"/>
      <c r="BW1075" s="1"/>
      <c r="BX1075" s="1"/>
      <c r="BY1075" s="1"/>
      <c r="BZ1075" s="1"/>
      <c r="CA1075" s="1"/>
      <c r="CB1075" s="1"/>
    </row>
    <row r="1076" spans="11:80" ht="52.2" customHeight="1" x14ac:dyDescent="0.2">
      <c r="K1076" s="66"/>
      <c r="L1076" s="67"/>
      <c r="M1076" s="67"/>
      <c r="N1076" s="67"/>
      <c r="O1076" s="67"/>
      <c r="P1076" s="67"/>
      <c r="Q1076" s="67"/>
      <c r="R1076" s="68"/>
      <c r="S1076" s="8"/>
      <c r="T1076" s="14"/>
      <c r="U1076" s="14"/>
      <c r="V1076" s="558"/>
      <c r="W1076" s="558"/>
      <c r="X1076" s="558"/>
      <c r="Y1076" s="558"/>
      <c r="Z1076" s="558"/>
      <c r="AA1076" s="558"/>
      <c r="AB1076" s="69"/>
      <c r="AC1076" s="69"/>
      <c r="AD1076" s="1"/>
      <c r="AE1076" s="1"/>
      <c r="AF1076" s="1"/>
      <c r="AG1076" s="1"/>
      <c r="AH1076" s="1"/>
      <c r="AI1076" s="1"/>
      <c r="AJ1076" s="1"/>
      <c r="AK1076" s="1"/>
      <c r="AL1076" s="1"/>
      <c r="AM1076" s="1"/>
      <c r="AN1076" s="1"/>
      <c r="AO1076" s="7"/>
      <c r="AP1076" s="8"/>
      <c r="AQ1076" s="8"/>
      <c r="AR1076" s="69" t="s">
        <v>88</v>
      </c>
      <c r="AS1076" s="69" t="s">
        <v>31</v>
      </c>
      <c r="AT1076" s="8" t="s">
        <v>30</v>
      </c>
      <c r="AU1076" s="8" t="s">
        <v>11</v>
      </c>
      <c r="AV1076" s="486" t="s">
        <v>27</v>
      </c>
      <c r="AW1076" s="8"/>
      <c r="AX1076" s="8"/>
      <c r="AY1076" s="8"/>
      <c r="AZ1076" s="8"/>
      <c r="BA1076" s="8"/>
      <c r="BB1076" s="8"/>
      <c r="BC1076" s="8"/>
      <c r="BD1076" s="8"/>
      <c r="BE1076" s="8"/>
      <c r="BF1076" s="8"/>
      <c r="BG1076" s="8"/>
      <c r="BH1076" s="8"/>
      <c r="BI1076" s="8"/>
      <c r="BJ1076" s="8"/>
      <c r="BK1076" s="8"/>
      <c r="BL1076" s="8"/>
      <c r="BM1076" s="8"/>
      <c r="BN1076" s="8"/>
      <c r="BO1076" s="8"/>
      <c r="BP1076" s="8"/>
      <c r="BQ1076" s="7"/>
      <c r="BR1076" s="7"/>
      <c r="BS1076" s="1"/>
      <c r="BT1076" s="1"/>
      <c r="BU1076" s="1"/>
      <c r="BV1076" s="1"/>
      <c r="BW1076" s="1"/>
      <c r="BX1076" s="1"/>
      <c r="BY1076" s="1"/>
      <c r="BZ1076" s="1"/>
      <c r="CA1076" s="1"/>
      <c r="CB1076" s="1"/>
    </row>
    <row r="1077" spans="11:80" ht="52.2" customHeight="1" x14ac:dyDescent="0.2">
      <c r="K1077" s="62"/>
      <c r="L1077" s="63"/>
      <c r="M1077" s="63"/>
      <c r="N1077" s="63"/>
      <c r="O1077" s="63"/>
      <c r="P1077" s="63"/>
      <c r="Q1077" s="63"/>
      <c r="R1077" s="64"/>
      <c r="S1077" s="7"/>
      <c r="T1077" s="6"/>
      <c r="U1077" s="6"/>
      <c r="V1077" s="560"/>
      <c r="W1077" s="560"/>
      <c r="X1077" s="560"/>
      <c r="Y1077" s="560"/>
      <c r="Z1077" s="560"/>
      <c r="AA1077" s="560"/>
      <c r="AB1077" s="65"/>
      <c r="AC1077" s="65"/>
      <c r="AD1077" s="6"/>
      <c r="AE1077" s="6"/>
      <c r="AF1077" s="6"/>
      <c r="AG1077" s="6"/>
      <c r="AH1077" s="6"/>
      <c r="AI1077" s="6"/>
      <c r="AJ1077" s="6"/>
      <c r="AK1077" s="6"/>
      <c r="AL1077" s="6"/>
      <c r="AM1077" s="6"/>
      <c r="AN1077" s="6"/>
      <c r="AO1077" s="1"/>
      <c r="AP1077" s="7"/>
      <c r="AQ1077" s="7"/>
      <c r="AR1077" s="65" t="s">
        <v>88</v>
      </c>
      <c r="AS1077" s="65" t="s">
        <v>31</v>
      </c>
      <c r="AT1077" s="7" t="s">
        <v>31</v>
      </c>
      <c r="AU1077" s="7" t="s">
        <v>11</v>
      </c>
      <c r="AV1077" s="485" t="s">
        <v>30</v>
      </c>
      <c r="AW1077" s="7"/>
      <c r="AX1077" s="7"/>
      <c r="AY1077" s="7"/>
      <c r="AZ1077" s="7"/>
      <c r="BA1077" s="7"/>
      <c r="BB1077" s="7"/>
      <c r="BC1077" s="7"/>
      <c r="BD1077" s="7"/>
      <c r="BE1077" s="7"/>
      <c r="BF1077" s="7"/>
      <c r="BG1077" s="7"/>
      <c r="BH1077" s="7"/>
      <c r="BI1077" s="7"/>
      <c r="BJ1077" s="7"/>
      <c r="BK1077" s="7"/>
      <c r="BL1077" s="7"/>
      <c r="BM1077" s="7"/>
      <c r="BN1077" s="7"/>
      <c r="BO1077" s="7"/>
      <c r="BP1077" s="7"/>
      <c r="BQ1077" s="1"/>
      <c r="BR1077" s="1"/>
      <c r="BS1077" s="6"/>
      <c r="BT1077" s="6"/>
      <c r="BU1077" s="6"/>
      <c r="BV1077" s="6"/>
      <c r="BW1077" s="6"/>
      <c r="BX1077" s="6"/>
      <c r="BY1077" s="6"/>
      <c r="BZ1077" s="6"/>
      <c r="CA1077" s="6"/>
      <c r="CB1077" s="6"/>
    </row>
    <row r="1078" spans="11:80" ht="52.2" customHeight="1" x14ac:dyDescent="0.2">
      <c r="K1078" s="54" t="s">
        <v>5</v>
      </c>
      <c r="L1078" s="55" t="s">
        <v>15</v>
      </c>
      <c r="M1078" s="23"/>
      <c r="N1078" s="56">
        <f>M1078*G333</f>
        <v>0</v>
      </c>
      <c r="O1078" s="56">
        <v>0</v>
      </c>
      <c r="P1078" s="56">
        <f>O1078*G333</f>
        <v>0</v>
      </c>
      <c r="Q1078" s="56">
        <v>0</v>
      </c>
      <c r="R1078" s="57">
        <f>Q1078*G333</f>
        <v>0</v>
      </c>
      <c r="S1078" s="14"/>
      <c r="T1078" s="14"/>
      <c r="U1078" s="14"/>
      <c r="V1078" s="558"/>
      <c r="W1078" s="558"/>
      <c r="X1078" s="558"/>
      <c r="Y1078" s="558"/>
      <c r="Z1078" s="558"/>
      <c r="AA1078" s="558"/>
      <c r="AB1078" s="58"/>
      <c r="AC1078" s="58"/>
      <c r="AD1078" s="1"/>
      <c r="AE1078" s="1"/>
      <c r="AF1078" s="1"/>
      <c r="AG1078" s="1"/>
      <c r="AH1078" s="1"/>
      <c r="AI1078" s="1"/>
      <c r="AJ1078" s="1"/>
      <c r="AK1078" s="1"/>
      <c r="AL1078" s="1"/>
      <c r="AM1078" s="1"/>
      <c r="AN1078" s="1"/>
      <c r="AO1078" s="7"/>
      <c r="AP1078" s="58" t="s">
        <v>287</v>
      </c>
      <c r="AQ1078" s="1"/>
      <c r="AR1078" s="58" t="s">
        <v>231</v>
      </c>
      <c r="AS1078" s="58" t="s">
        <v>31</v>
      </c>
      <c r="AT1078" s="1"/>
      <c r="AU1078" s="1"/>
      <c r="AV1078" s="473"/>
      <c r="AW1078" s="1"/>
      <c r="AX1078" s="1"/>
      <c r="AY1078" s="1"/>
      <c r="AZ1078" s="1"/>
      <c r="BA1078" s="1"/>
      <c r="BB1078" s="59">
        <f>IF(L1144="základní",I405,0)</f>
        <v>1652.56</v>
      </c>
      <c r="BC1078" s="59">
        <f>IF(L1144="snížená",I405,0)</f>
        <v>0</v>
      </c>
      <c r="BD1078" s="59">
        <f>IF(L1144="zákl. přenesená",I405,0)</f>
        <v>0</v>
      </c>
      <c r="BE1078" s="59">
        <f>IF(L1144="sníž. přenesená",I405,0)</f>
        <v>0</v>
      </c>
      <c r="BF1078" s="59">
        <f>IF(L1144="nulová",I405,0)</f>
        <v>0</v>
      </c>
      <c r="BG1078" s="12" t="s">
        <v>30</v>
      </c>
      <c r="BH1078" s="59">
        <f>ROUND(H405*G405,2)</f>
        <v>1652.56</v>
      </c>
      <c r="BI1078" s="12" t="s">
        <v>180</v>
      </c>
      <c r="BJ1078" s="58" t="s">
        <v>699</v>
      </c>
      <c r="BK1078" s="1"/>
      <c r="BL1078" s="1"/>
      <c r="BM1078" s="1"/>
      <c r="BN1078" s="1"/>
      <c r="BO1078" s="1"/>
      <c r="BP1078" s="1"/>
      <c r="BQ1078" s="7"/>
      <c r="BR1078" s="7"/>
      <c r="BS1078" s="1"/>
      <c r="BT1078" s="1"/>
      <c r="BU1078" s="1"/>
      <c r="BV1078" s="1"/>
      <c r="BW1078" s="1"/>
      <c r="BX1078" s="1"/>
      <c r="BY1078" s="1"/>
      <c r="BZ1078" s="1"/>
      <c r="CA1078" s="1"/>
      <c r="CB1078" s="1"/>
    </row>
    <row r="1079" spans="11:80" ht="52.2" customHeight="1" x14ac:dyDescent="0.2">
      <c r="K1079" s="60"/>
      <c r="L1079" s="61"/>
      <c r="M1079" s="23"/>
      <c r="N1079" s="23"/>
      <c r="O1079" s="23"/>
      <c r="P1079" s="23"/>
      <c r="Q1079" s="23"/>
      <c r="R1079" s="24"/>
      <c r="S1079" s="14"/>
      <c r="T1079" s="14"/>
      <c r="U1079" s="14"/>
      <c r="V1079" s="558"/>
      <c r="W1079" s="558"/>
      <c r="X1079" s="558"/>
      <c r="Y1079" s="558"/>
      <c r="Z1079" s="558"/>
      <c r="AA1079" s="558"/>
      <c r="AB1079" s="65"/>
      <c r="AC1079" s="65"/>
      <c r="AD1079" s="1"/>
      <c r="AE1079" s="1"/>
      <c r="AF1079" s="1"/>
      <c r="AG1079" s="1"/>
      <c r="AH1079" s="1"/>
      <c r="AI1079" s="1"/>
      <c r="AJ1079" s="1"/>
      <c r="AK1079" s="1"/>
      <c r="AL1079" s="1"/>
      <c r="AM1079" s="1"/>
      <c r="AN1079" s="1"/>
      <c r="AO1079" s="1"/>
      <c r="AP1079" s="7"/>
      <c r="AQ1079" s="7"/>
      <c r="AR1079" s="65" t="s">
        <v>88</v>
      </c>
      <c r="AS1079" s="65" t="s">
        <v>31</v>
      </c>
      <c r="AT1079" s="7" t="s">
        <v>31</v>
      </c>
      <c r="AU1079" s="7" t="s">
        <v>11</v>
      </c>
      <c r="AV1079" s="485" t="s">
        <v>30</v>
      </c>
      <c r="AW1079" s="7"/>
      <c r="AX1079" s="7"/>
      <c r="AY1079" s="7"/>
      <c r="AZ1079" s="7"/>
      <c r="BA1079" s="7"/>
      <c r="BB1079" s="7"/>
      <c r="BC1079" s="7"/>
      <c r="BD1079" s="7"/>
      <c r="BE1079" s="7"/>
      <c r="BF1079" s="7"/>
      <c r="BG1079" s="7"/>
      <c r="BH1079" s="7"/>
      <c r="BI1079" s="7"/>
      <c r="BJ1079" s="7"/>
      <c r="BK1079" s="7"/>
      <c r="BL1079" s="7"/>
      <c r="BM1079" s="7"/>
      <c r="BN1079" s="7"/>
      <c r="BO1079" s="7"/>
      <c r="BP1079" s="7"/>
      <c r="BQ1079" s="1"/>
      <c r="BR1079" s="1"/>
      <c r="BS1079" s="1"/>
      <c r="BT1079" s="1"/>
      <c r="BU1079" s="1"/>
      <c r="BV1079" s="1"/>
      <c r="BW1079" s="1"/>
      <c r="BX1079" s="1"/>
      <c r="BY1079" s="1"/>
      <c r="BZ1079" s="1"/>
      <c r="CA1079" s="1"/>
      <c r="CB1079" s="1"/>
    </row>
    <row r="1080" spans="11:80" ht="52.2" customHeight="1" x14ac:dyDescent="0.2">
      <c r="K1080" s="66"/>
      <c r="L1080" s="67"/>
      <c r="M1080" s="67"/>
      <c r="N1080" s="67"/>
      <c r="O1080" s="67"/>
      <c r="P1080" s="67"/>
      <c r="Q1080" s="67"/>
      <c r="R1080" s="68"/>
      <c r="S1080" s="8"/>
      <c r="T1080" s="7"/>
      <c r="U1080" s="7"/>
      <c r="V1080" s="586"/>
      <c r="W1080" s="586"/>
      <c r="X1080" s="586"/>
      <c r="Y1080" s="586"/>
      <c r="Z1080" s="586"/>
      <c r="AA1080" s="586"/>
      <c r="AB1080" s="58"/>
      <c r="AC1080" s="58"/>
      <c r="AD1080" s="7"/>
      <c r="AE1080" s="7"/>
      <c r="AF1080" s="7"/>
      <c r="AG1080" s="7"/>
      <c r="AH1080" s="7"/>
      <c r="AI1080" s="7"/>
      <c r="AJ1080" s="7"/>
      <c r="AK1080" s="7"/>
      <c r="AL1080" s="7"/>
      <c r="AM1080" s="7"/>
      <c r="AN1080" s="7"/>
      <c r="AO1080" s="1"/>
      <c r="AP1080" s="58" t="s">
        <v>180</v>
      </c>
      <c r="AQ1080" s="1"/>
      <c r="AR1080" s="58" t="s">
        <v>80</v>
      </c>
      <c r="AS1080" s="58" t="s">
        <v>31</v>
      </c>
      <c r="AT1080" s="1"/>
      <c r="AU1080" s="1"/>
      <c r="AV1080" s="473"/>
      <c r="AW1080" s="1"/>
      <c r="AX1080" s="1"/>
      <c r="AY1080" s="1"/>
      <c r="AZ1080" s="1"/>
      <c r="BA1080" s="1"/>
      <c r="BB1080" s="59">
        <f>IF(L1146="základní",I407,0)</f>
        <v>356.88</v>
      </c>
      <c r="BC1080" s="59">
        <f>IF(L1146="snížená",I407,0)</f>
        <v>0</v>
      </c>
      <c r="BD1080" s="59">
        <f>IF(L1146="zákl. přenesená",I407,0)</f>
        <v>0</v>
      </c>
      <c r="BE1080" s="59">
        <f>IF(L1146="sníž. přenesená",I407,0)</f>
        <v>0</v>
      </c>
      <c r="BF1080" s="59">
        <f>IF(L1146="nulová",I407,0)</f>
        <v>0</v>
      </c>
      <c r="BG1080" s="12" t="s">
        <v>30</v>
      </c>
      <c r="BH1080" s="59">
        <f>ROUND(H407*G407,2)</f>
        <v>356.88</v>
      </c>
      <c r="BI1080" s="12" t="s">
        <v>180</v>
      </c>
      <c r="BJ1080" s="58" t="s">
        <v>704</v>
      </c>
      <c r="BK1080" s="1"/>
      <c r="BL1080" s="1"/>
      <c r="BM1080" s="1"/>
      <c r="BN1080" s="1"/>
      <c r="BO1080" s="1"/>
      <c r="BP1080" s="1"/>
      <c r="BQ1080" s="1"/>
      <c r="BR1080" s="1"/>
      <c r="BS1080" s="7"/>
      <c r="BT1080" s="7"/>
      <c r="BU1080" s="7"/>
      <c r="BV1080" s="7"/>
      <c r="BW1080" s="7"/>
      <c r="BX1080" s="7"/>
      <c r="BY1080" s="7"/>
      <c r="BZ1080" s="7"/>
      <c r="CA1080" s="7"/>
      <c r="CB1080" s="7"/>
    </row>
    <row r="1081" spans="11:80" ht="52.2" customHeight="1" x14ac:dyDescent="0.2">
      <c r="K1081" s="62"/>
      <c r="L1081" s="63"/>
      <c r="M1081" s="63"/>
      <c r="N1081" s="63"/>
      <c r="O1081" s="63"/>
      <c r="P1081" s="63"/>
      <c r="Q1081" s="63"/>
      <c r="R1081" s="64"/>
      <c r="S1081" s="7"/>
      <c r="T1081" s="14"/>
      <c r="U1081" s="14"/>
      <c r="V1081" s="558"/>
      <c r="W1081" s="558"/>
      <c r="X1081" s="558"/>
      <c r="Y1081" s="558"/>
      <c r="Z1081" s="558"/>
      <c r="AA1081" s="558"/>
      <c r="AB1081" s="12"/>
      <c r="AC1081" s="12"/>
      <c r="AD1081" s="1"/>
      <c r="AE1081" s="1"/>
      <c r="AF1081" s="1"/>
      <c r="AG1081" s="1"/>
      <c r="AH1081" s="1"/>
      <c r="AI1081" s="1"/>
      <c r="AJ1081" s="1"/>
      <c r="AK1081" s="1"/>
      <c r="AL1081" s="1"/>
      <c r="AM1081" s="1"/>
      <c r="AN1081" s="1"/>
      <c r="AO1081" s="6"/>
      <c r="AP1081" s="1"/>
      <c r="AQ1081" s="1"/>
      <c r="AR1081" s="12" t="s">
        <v>86</v>
      </c>
      <c r="AS1081" s="12" t="s">
        <v>31</v>
      </c>
      <c r="AT1081" s="1"/>
      <c r="AU1081" s="1"/>
      <c r="AV1081" s="473"/>
      <c r="AW1081" s="1"/>
      <c r="AX1081" s="1"/>
      <c r="AY1081" s="1"/>
      <c r="AZ1081" s="1"/>
      <c r="BA1081" s="1"/>
      <c r="BB1081" s="1"/>
      <c r="BC1081" s="1"/>
      <c r="BD1081" s="1"/>
      <c r="BE1081" s="1"/>
      <c r="BF1081" s="1"/>
      <c r="BG1081" s="1"/>
      <c r="BH1081" s="1"/>
      <c r="BI1081" s="1"/>
      <c r="BJ1081" s="1"/>
      <c r="BK1081" s="1"/>
      <c r="BL1081" s="1"/>
      <c r="BM1081" s="1"/>
      <c r="BN1081" s="1"/>
      <c r="BO1081" s="1"/>
      <c r="BP1081" s="1"/>
      <c r="BQ1081" s="6"/>
      <c r="BR1081" s="6"/>
      <c r="BS1081" s="1"/>
      <c r="BT1081" s="1"/>
      <c r="BU1081" s="1"/>
      <c r="BV1081" s="1"/>
      <c r="BW1081" s="1"/>
      <c r="BX1081" s="1"/>
      <c r="BY1081" s="1"/>
      <c r="BZ1081" s="1"/>
      <c r="CA1081" s="1"/>
      <c r="CB1081" s="1"/>
    </row>
    <row r="1082" spans="11:80" ht="52.2" customHeight="1" x14ac:dyDescent="0.2">
      <c r="K1082" s="54" t="s">
        <v>5</v>
      </c>
      <c r="L1082" s="55" t="s">
        <v>15</v>
      </c>
      <c r="M1082" s="23"/>
      <c r="N1082" s="56">
        <f>M1082*G337</f>
        <v>0</v>
      </c>
      <c r="O1082" s="56">
        <v>0</v>
      </c>
      <c r="P1082" s="56">
        <f>O1082*G337</f>
        <v>0</v>
      </c>
      <c r="Q1082" s="56">
        <v>0</v>
      </c>
      <c r="R1082" s="57">
        <f>Q1082*G337</f>
        <v>0</v>
      </c>
      <c r="S1082" s="14"/>
      <c r="T1082" s="14"/>
      <c r="U1082" s="14"/>
      <c r="V1082" s="558"/>
      <c r="W1082" s="558"/>
      <c r="X1082" s="558"/>
      <c r="Y1082" s="558"/>
      <c r="Z1082" s="558"/>
      <c r="AA1082" s="558"/>
      <c r="AB1082" s="46"/>
      <c r="AC1082" s="46"/>
      <c r="AD1082" s="1"/>
      <c r="AE1082" s="1"/>
      <c r="AF1082" s="1"/>
      <c r="AG1082" s="1"/>
      <c r="AH1082" s="1"/>
      <c r="AI1082" s="1"/>
      <c r="AJ1082" s="1"/>
      <c r="AK1082" s="1"/>
      <c r="AL1082" s="1"/>
      <c r="AM1082" s="1"/>
      <c r="AN1082" s="1"/>
      <c r="AO1082" s="1"/>
      <c r="AP1082" s="45" t="s">
        <v>31</v>
      </c>
      <c r="AQ1082" s="6"/>
      <c r="AR1082" s="46" t="s">
        <v>26</v>
      </c>
      <c r="AS1082" s="46" t="s">
        <v>30</v>
      </c>
      <c r="AT1082" s="6"/>
      <c r="AU1082" s="6"/>
      <c r="AV1082" s="484"/>
      <c r="AW1082" s="6"/>
      <c r="AX1082" s="6"/>
      <c r="AY1082" s="6"/>
      <c r="AZ1082" s="6"/>
      <c r="BA1082" s="6"/>
      <c r="BB1082" s="6"/>
      <c r="BC1082" s="6"/>
      <c r="BD1082" s="6"/>
      <c r="BE1082" s="6"/>
      <c r="BF1082" s="6"/>
      <c r="BG1082" s="6"/>
      <c r="BH1082" s="47">
        <f>SUM(BH1083:BH1089)</f>
        <v>508.84999999999997</v>
      </c>
      <c r="BI1082" s="6"/>
      <c r="BJ1082" s="6"/>
      <c r="BK1082" s="6"/>
      <c r="BL1082" s="6"/>
      <c r="BM1082" s="6"/>
      <c r="BN1082" s="6"/>
      <c r="BO1082" s="6"/>
      <c r="BP1082" s="6"/>
      <c r="BQ1082" s="1"/>
      <c r="BR1082" s="1"/>
      <c r="BS1082" s="1"/>
      <c r="BT1082" s="1"/>
      <c r="BU1082" s="1"/>
      <c r="BV1082" s="1"/>
      <c r="BW1082" s="1"/>
      <c r="BX1082" s="1"/>
      <c r="BY1082" s="1"/>
      <c r="BZ1082" s="1"/>
      <c r="CA1082" s="1"/>
      <c r="CB1082" s="1"/>
    </row>
    <row r="1083" spans="11:80" ht="52.2" customHeight="1" x14ac:dyDescent="0.2">
      <c r="K1083" s="60"/>
      <c r="L1083" s="61"/>
      <c r="M1083" s="23"/>
      <c r="N1083" s="23"/>
      <c r="O1083" s="23"/>
      <c r="P1083" s="23"/>
      <c r="Q1083" s="23"/>
      <c r="R1083" s="24"/>
      <c r="S1083" s="14"/>
      <c r="T1083" s="7"/>
      <c r="U1083" s="7"/>
      <c r="V1083" s="586"/>
      <c r="W1083" s="586"/>
      <c r="X1083" s="586"/>
      <c r="Y1083" s="586"/>
      <c r="Z1083" s="586"/>
      <c r="AA1083" s="586"/>
      <c r="AB1083" s="58"/>
      <c r="AC1083" s="58"/>
      <c r="AD1083" s="7"/>
      <c r="AE1083" s="7"/>
      <c r="AF1083" s="7"/>
      <c r="AG1083" s="7"/>
      <c r="AH1083" s="7"/>
      <c r="AI1083" s="7"/>
      <c r="AJ1083" s="7"/>
      <c r="AK1083" s="7"/>
      <c r="AL1083" s="7"/>
      <c r="AM1083" s="7"/>
      <c r="AN1083" s="7"/>
      <c r="AO1083" s="7"/>
      <c r="AP1083" s="58" t="s">
        <v>180</v>
      </c>
      <c r="AQ1083" s="1"/>
      <c r="AR1083" s="58" t="s">
        <v>80</v>
      </c>
      <c r="AS1083" s="58" t="s">
        <v>31</v>
      </c>
      <c r="AT1083" s="1"/>
      <c r="AU1083" s="1"/>
      <c r="AV1083" s="473"/>
      <c r="AW1083" s="1"/>
      <c r="AX1083" s="1"/>
      <c r="AY1083" s="1"/>
      <c r="AZ1083" s="1"/>
      <c r="BA1083" s="1"/>
      <c r="BB1083" s="59">
        <f>IF(L1149="základní",I412,0)</f>
        <v>213.3</v>
      </c>
      <c r="BC1083" s="59">
        <f>IF(L1149="snížená",I412,0)</f>
        <v>0</v>
      </c>
      <c r="BD1083" s="59">
        <f>IF(L1149="zákl. přenesená",I412,0)</f>
        <v>0</v>
      </c>
      <c r="BE1083" s="59">
        <f>IF(L1149="sníž. přenesená",I412,0)</f>
        <v>0</v>
      </c>
      <c r="BF1083" s="59">
        <f>IF(L1149="nulová",I412,0)</f>
        <v>0</v>
      </c>
      <c r="BG1083" s="12" t="s">
        <v>30</v>
      </c>
      <c r="BH1083" s="59">
        <f>ROUND(H412*G412,2)</f>
        <v>213.3</v>
      </c>
      <c r="BI1083" s="12" t="s">
        <v>180</v>
      </c>
      <c r="BJ1083" s="58" t="s">
        <v>711</v>
      </c>
      <c r="BK1083" s="1"/>
      <c r="BL1083" s="1"/>
      <c r="BM1083" s="1"/>
      <c r="BN1083" s="1"/>
      <c r="BO1083" s="1"/>
      <c r="BP1083" s="1"/>
      <c r="BQ1083" s="7"/>
      <c r="BR1083" s="7"/>
      <c r="BS1083" s="7"/>
      <c r="BT1083" s="7"/>
      <c r="BU1083" s="7"/>
      <c r="BV1083" s="7"/>
      <c r="BW1083" s="7"/>
      <c r="BX1083" s="7"/>
      <c r="BY1083" s="7"/>
      <c r="BZ1083" s="7"/>
      <c r="CA1083" s="7"/>
      <c r="CB1083" s="7"/>
    </row>
    <row r="1084" spans="11:80" ht="52.2" customHeight="1" x14ac:dyDescent="0.2">
      <c r="K1084" s="62"/>
      <c r="L1084" s="63"/>
      <c r="M1084" s="63"/>
      <c r="N1084" s="63"/>
      <c r="O1084" s="63"/>
      <c r="P1084" s="63"/>
      <c r="Q1084" s="63"/>
      <c r="R1084" s="64"/>
      <c r="S1084" s="7"/>
      <c r="T1084" s="14"/>
      <c r="U1084" s="14"/>
      <c r="V1084" s="558"/>
      <c r="W1084" s="558"/>
      <c r="X1084" s="558"/>
      <c r="Y1084" s="558"/>
      <c r="Z1084" s="558"/>
      <c r="AA1084" s="558"/>
      <c r="AB1084" s="65"/>
      <c r="AC1084" s="65"/>
      <c r="AD1084" s="1"/>
      <c r="AE1084" s="1"/>
      <c r="AF1084" s="1"/>
      <c r="AG1084" s="1"/>
      <c r="AH1084" s="1"/>
      <c r="AI1084" s="1"/>
      <c r="AJ1084" s="1"/>
      <c r="AK1084" s="1"/>
      <c r="AL1084" s="1"/>
      <c r="AM1084" s="1"/>
      <c r="AN1084" s="1"/>
      <c r="AO1084" s="1"/>
      <c r="AP1084" s="7"/>
      <c r="AQ1084" s="7"/>
      <c r="AR1084" s="65" t="s">
        <v>88</v>
      </c>
      <c r="AS1084" s="65" t="s">
        <v>31</v>
      </c>
      <c r="AT1084" s="7" t="s">
        <v>31</v>
      </c>
      <c r="AU1084" s="7" t="s">
        <v>11</v>
      </c>
      <c r="AV1084" s="485" t="s">
        <v>30</v>
      </c>
      <c r="AW1084" s="7"/>
      <c r="AX1084" s="7"/>
      <c r="AY1084" s="7"/>
      <c r="AZ1084" s="7"/>
      <c r="BA1084" s="7"/>
      <c r="BB1084" s="7"/>
      <c r="BC1084" s="7"/>
      <c r="BD1084" s="7"/>
      <c r="BE1084" s="7"/>
      <c r="BF1084" s="7"/>
      <c r="BG1084" s="7"/>
      <c r="BH1084" s="7"/>
      <c r="BI1084" s="7"/>
      <c r="BJ1084" s="7"/>
      <c r="BK1084" s="7"/>
      <c r="BL1084" s="7"/>
      <c r="BM1084" s="7"/>
      <c r="BN1084" s="7"/>
      <c r="BO1084" s="7"/>
      <c r="BP1084" s="7"/>
      <c r="BQ1084" s="1"/>
      <c r="BR1084" s="1"/>
      <c r="BS1084" s="1"/>
      <c r="BT1084" s="1"/>
      <c r="BU1084" s="1"/>
      <c r="BV1084" s="1"/>
      <c r="BW1084" s="1"/>
      <c r="BX1084" s="1"/>
      <c r="BY1084" s="1"/>
      <c r="BZ1084" s="1"/>
      <c r="CA1084" s="1"/>
      <c r="CB1084" s="1"/>
    </row>
    <row r="1085" spans="11:80" ht="52.2" customHeight="1" x14ac:dyDescent="0.2">
      <c r="K1085" s="54" t="s">
        <v>5</v>
      </c>
      <c r="L1085" s="55" t="s">
        <v>15</v>
      </c>
      <c r="M1085" s="23"/>
      <c r="N1085" s="56">
        <f>M1085*G340</f>
        <v>0</v>
      </c>
      <c r="O1085" s="56">
        <v>0</v>
      </c>
      <c r="P1085" s="56">
        <f>O1085*G340</f>
        <v>0</v>
      </c>
      <c r="Q1085" s="56">
        <v>0</v>
      </c>
      <c r="R1085" s="57">
        <f>Q1085*G340</f>
        <v>0</v>
      </c>
      <c r="S1085" s="14"/>
      <c r="T1085" s="14"/>
      <c r="U1085" s="14"/>
      <c r="V1085" s="558"/>
      <c r="W1085" s="558"/>
      <c r="X1085" s="558"/>
      <c r="Y1085" s="558"/>
      <c r="Z1085" s="558"/>
      <c r="AA1085" s="558"/>
      <c r="AB1085" s="58"/>
      <c r="AC1085" s="58"/>
      <c r="AD1085" s="1"/>
      <c r="AE1085" s="1"/>
      <c r="AF1085" s="1"/>
      <c r="AG1085" s="1"/>
      <c r="AH1085" s="1"/>
      <c r="AI1085" s="1"/>
      <c r="AJ1085" s="1"/>
      <c r="AK1085" s="1"/>
      <c r="AL1085" s="1"/>
      <c r="AM1085" s="1"/>
      <c r="AN1085" s="1"/>
      <c r="AO1085" s="7"/>
      <c r="AP1085" s="58" t="s">
        <v>180</v>
      </c>
      <c r="AQ1085" s="1"/>
      <c r="AR1085" s="58" t="s">
        <v>80</v>
      </c>
      <c r="AS1085" s="58" t="s">
        <v>31</v>
      </c>
      <c r="AT1085" s="1"/>
      <c r="AU1085" s="1"/>
      <c r="AV1085" s="473"/>
      <c r="AW1085" s="1"/>
      <c r="AX1085" s="1"/>
      <c r="AY1085" s="1"/>
      <c r="AZ1085" s="1"/>
      <c r="BA1085" s="1"/>
      <c r="BB1085" s="59">
        <f>IF(L1151="základní",I414,0)</f>
        <v>272.89999999999998</v>
      </c>
      <c r="BC1085" s="59">
        <f>IF(L1151="snížená",I414,0)</f>
        <v>0</v>
      </c>
      <c r="BD1085" s="59">
        <f>IF(L1151="zákl. přenesená",I414,0)</f>
        <v>0</v>
      </c>
      <c r="BE1085" s="59">
        <f>IF(L1151="sníž. přenesená",I414,0)</f>
        <v>0</v>
      </c>
      <c r="BF1085" s="59">
        <f>IF(L1151="nulová",I414,0)</f>
        <v>0</v>
      </c>
      <c r="BG1085" s="12" t="s">
        <v>30</v>
      </c>
      <c r="BH1085" s="59">
        <f>ROUND(H414*G414,2)</f>
        <v>272.89999999999998</v>
      </c>
      <c r="BI1085" s="12" t="s">
        <v>180</v>
      </c>
      <c r="BJ1085" s="58" t="s">
        <v>716</v>
      </c>
      <c r="BK1085" s="1"/>
      <c r="BL1085" s="1"/>
      <c r="BM1085" s="1"/>
      <c r="BN1085" s="1"/>
      <c r="BO1085" s="1"/>
      <c r="BP1085" s="1"/>
      <c r="BQ1085" s="7"/>
      <c r="BR1085" s="7"/>
      <c r="BS1085" s="1"/>
      <c r="BT1085" s="1"/>
      <c r="BU1085" s="1"/>
      <c r="BV1085" s="1"/>
      <c r="BW1085" s="1"/>
      <c r="BX1085" s="1"/>
      <c r="BY1085" s="1"/>
      <c r="BZ1085" s="1"/>
      <c r="CA1085" s="1"/>
      <c r="CB1085" s="1"/>
    </row>
    <row r="1086" spans="11:80" ht="52.2" customHeight="1" x14ac:dyDescent="0.2">
      <c r="K1086" s="60"/>
      <c r="L1086" s="61"/>
      <c r="M1086" s="23"/>
      <c r="N1086" s="23"/>
      <c r="O1086" s="23"/>
      <c r="P1086" s="23"/>
      <c r="Q1086" s="23"/>
      <c r="R1086" s="24"/>
      <c r="S1086" s="14"/>
      <c r="T1086" s="7"/>
      <c r="U1086" s="7"/>
      <c r="V1086" s="586"/>
      <c r="W1086" s="586"/>
      <c r="X1086" s="586"/>
      <c r="Y1086" s="586"/>
      <c r="Z1086" s="586"/>
      <c r="AA1086" s="586"/>
      <c r="AB1086" s="65"/>
      <c r="AC1086" s="65"/>
      <c r="AD1086" s="7"/>
      <c r="AE1086" s="7"/>
      <c r="AF1086" s="7"/>
      <c r="AG1086" s="7"/>
      <c r="AH1086" s="7"/>
      <c r="AI1086" s="7"/>
      <c r="AJ1086" s="7"/>
      <c r="AK1086" s="7"/>
      <c r="AL1086" s="7"/>
      <c r="AM1086" s="7"/>
      <c r="AN1086" s="7"/>
      <c r="AO1086" s="1"/>
      <c r="AP1086" s="7"/>
      <c r="AQ1086" s="7"/>
      <c r="AR1086" s="65" t="s">
        <v>88</v>
      </c>
      <c r="AS1086" s="65" t="s">
        <v>31</v>
      </c>
      <c r="AT1086" s="7" t="s">
        <v>31</v>
      </c>
      <c r="AU1086" s="7" t="s">
        <v>11</v>
      </c>
      <c r="AV1086" s="485" t="s">
        <v>30</v>
      </c>
      <c r="AW1086" s="7"/>
      <c r="AX1086" s="7"/>
      <c r="AY1086" s="7"/>
      <c r="AZ1086" s="7"/>
      <c r="BA1086" s="7"/>
      <c r="BB1086" s="7"/>
      <c r="BC1086" s="7"/>
      <c r="BD1086" s="7"/>
      <c r="BE1086" s="7"/>
      <c r="BF1086" s="7"/>
      <c r="BG1086" s="7"/>
      <c r="BH1086" s="7"/>
      <c r="BI1086" s="7"/>
      <c r="BJ1086" s="7"/>
      <c r="BK1086" s="7"/>
      <c r="BL1086" s="7"/>
      <c r="BM1086" s="7"/>
      <c r="BN1086" s="7"/>
      <c r="BO1086" s="7"/>
      <c r="BP1086" s="7"/>
      <c r="BQ1086" s="1"/>
      <c r="BR1086" s="1"/>
      <c r="BS1086" s="7"/>
      <c r="BT1086" s="7"/>
      <c r="BU1086" s="7"/>
      <c r="BV1086" s="7"/>
      <c r="BW1086" s="7"/>
      <c r="BX1086" s="7"/>
      <c r="BY1086" s="7"/>
      <c r="BZ1086" s="7"/>
      <c r="CA1086" s="7"/>
      <c r="CB1086" s="7"/>
    </row>
    <row r="1087" spans="11:80" ht="52.2" customHeight="1" x14ac:dyDescent="0.2">
      <c r="K1087" s="66"/>
      <c r="L1087" s="67"/>
      <c r="M1087" s="67"/>
      <c r="N1087" s="67"/>
      <c r="O1087" s="67"/>
      <c r="P1087" s="67"/>
      <c r="Q1087" s="67"/>
      <c r="R1087" s="68"/>
      <c r="S1087" s="8"/>
      <c r="T1087" s="14"/>
      <c r="U1087" s="14"/>
      <c r="V1087" s="558"/>
      <c r="W1087" s="558"/>
      <c r="X1087" s="558"/>
      <c r="Y1087" s="558"/>
      <c r="Z1087" s="558"/>
      <c r="AA1087" s="558"/>
      <c r="AB1087" s="58"/>
      <c r="AC1087" s="58"/>
      <c r="AD1087" s="1"/>
      <c r="AE1087" s="1"/>
      <c r="AF1087" s="1"/>
      <c r="AG1087" s="1"/>
      <c r="AH1087" s="1"/>
      <c r="AI1087" s="1"/>
      <c r="AJ1087" s="1"/>
      <c r="AK1087" s="1"/>
      <c r="AL1087" s="1"/>
      <c r="AM1087" s="1"/>
      <c r="AN1087" s="1"/>
      <c r="AO1087" s="1"/>
      <c r="AP1087" s="58" t="s">
        <v>180</v>
      </c>
      <c r="AQ1087" s="1"/>
      <c r="AR1087" s="58" t="s">
        <v>80</v>
      </c>
      <c r="AS1087" s="58" t="s">
        <v>31</v>
      </c>
      <c r="AT1087" s="1"/>
      <c r="AU1087" s="1"/>
      <c r="AV1087" s="473"/>
      <c r="AW1087" s="1"/>
      <c r="AX1087" s="1"/>
      <c r="AY1087" s="1"/>
      <c r="AZ1087" s="1"/>
      <c r="BA1087" s="1"/>
      <c r="BB1087" s="59">
        <f>IF(L1153="základní",I416,0)</f>
        <v>22.65</v>
      </c>
      <c r="BC1087" s="59">
        <f>IF(L1153="snížená",I416,0)</f>
        <v>0</v>
      </c>
      <c r="BD1087" s="59">
        <f>IF(L1153="zákl. přenesená",I416,0)</f>
        <v>0</v>
      </c>
      <c r="BE1087" s="59">
        <f>IF(L1153="sníž. přenesená",I416,0)</f>
        <v>0</v>
      </c>
      <c r="BF1087" s="59">
        <f>IF(L1153="nulová",I416,0)</f>
        <v>0</v>
      </c>
      <c r="BG1087" s="12" t="s">
        <v>30</v>
      </c>
      <c r="BH1087" s="59">
        <f>ROUND(H416*G416,2)</f>
        <v>22.65</v>
      </c>
      <c r="BI1087" s="12" t="s">
        <v>180</v>
      </c>
      <c r="BJ1087" s="58" t="s">
        <v>720</v>
      </c>
      <c r="BK1087" s="1"/>
      <c r="BL1087" s="1"/>
      <c r="BM1087" s="1"/>
      <c r="BN1087" s="1"/>
      <c r="BO1087" s="1"/>
      <c r="BP1087" s="1"/>
      <c r="BQ1087" s="1"/>
      <c r="BR1087" s="1"/>
      <c r="BS1087" s="1"/>
      <c r="BT1087" s="1"/>
      <c r="BU1087" s="1"/>
      <c r="BV1087" s="1"/>
      <c r="BW1087" s="1"/>
      <c r="BX1087" s="1"/>
      <c r="BY1087" s="1"/>
      <c r="BZ1087" s="1"/>
      <c r="CA1087" s="1"/>
      <c r="CB1087" s="1"/>
    </row>
    <row r="1088" spans="11:80" ht="52.2" customHeight="1" x14ac:dyDescent="0.2">
      <c r="K1088" s="62"/>
      <c r="L1088" s="63"/>
      <c r="M1088" s="63"/>
      <c r="N1088" s="63"/>
      <c r="O1088" s="63"/>
      <c r="P1088" s="63"/>
      <c r="Q1088" s="63"/>
      <c r="R1088" s="64"/>
      <c r="S1088" s="7"/>
      <c r="T1088" s="14"/>
      <c r="U1088" s="14"/>
      <c r="V1088" s="558"/>
      <c r="W1088" s="558"/>
      <c r="X1088" s="558"/>
      <c r="Y1088" s="558"/>
      <c r="Z1088" s="558"/>
      <c r="AA1088" s="558"/>
      <c r="AB1088" s="12"/>
      <c r="AC1088" s="12"/>
      <c r="AD1088" s="1"/>
      <c r="AE1088" s="1"/>
      <c r="AF1088" s="1"/>
      <c r="AG1088" s="1"/>
      <c r="AH1088" s="1"/>
      <c r="AI1088" s="1"/>
      <c r="AJ1088" s="1"/>
      <c r="AK1088" s="1"/>
      <c r="AL1088" s="1"/>
      <c r="AM1088" s="1"/>
      <c r="AN1088" s="1"/>
      <c r="AO1088" s="7"/>
      <c r="AP1088" s="1"/>
      <c r="AQ1088" s="1"/>
      <c r="AR1088" s="12" t="s">
        <v>86</v>
      </c>
      <c r="AS1088" s="12" t="s">
        <v>31</v>
      </c>
      <c r="AT1088" s="1"/>
      <c r="AU1088" s="1"/>
      <c r="AV1088" s="473"/>
      <c r="AW1088" s="1"/>
      <c r="AX1088" s="1"/>
      <c r="AY1088" s="1"/>
      <c r="AZ1088" s="1"/>
      <c r="BA1088" s="1"/>
      <c r="BB1088" s="1"/>
      <c r="BC1088" s="1"/>
      <c r="BD1088" s="1"/>
      <c r="BE1088" s="1"/>
      <c r="BF1088" s="1"/>
      <c r="BG1088" s="1"/>
      <c r="BH1088" s="1"/>
      <c r="BI1088" s="1"/>
      <c r="BJ1088" s="1"/>
      <c r="BK1088" s="1"/>
      <c r="BL1088" s="1"/>
      <c r="BM1088" s="1"/>
      <c r="BN1088" s="1"/>
      <c r="BO1088" s="1"/>
      <c r="BP1088" s="1"/>
      <c r="BQ1088" s="7"/>
      <c r="BR1088" s="7"/>
      <c r="BS1088" s="1"/>
      <c r="BT1088" s="1"/>
      <c r="BU1088" s="1"/>
      <c r="BV1088" s="1"/>
      <c r="BW1088" s="1"/>
      <c r="BX1088" s="1"/>
      <c r="BY1088" s="1"/>
      <c r="BZ1088" s="1"/>
      <c r="CA1088" s="1"/>
      <c r="CB1088" s="1"/>
    </row>
    <row r="1089" spans="11:80" ht="52.2" customHeight="1" x14ac:dyDescent="0.2">
      <c r="K1089" s="62"/>
      <c r="L1089" s="63"/>
      <c r="M1089" s="63"/>
      <c r="N1089" s="63"/>
      <c r="O1089" s="63"/>
      <c r="P1089" s="63"/>
      <c r="Q1089" s="63"/>
      <c r="R1089" s="64"/>
      <c r="S1089" s="7"/>
      <c r="T1089" s="6"/>
      <c r="U1089" s="6"/>
      <c r="V1089" s="560"/>
      <c r="W1089" s="560"/>
      <c r="X1089" s="560"/>
      <c r="Y1089" s="560"/>
      <c r="Z1089" s="560"/>
      <c r="AA1089" s="560"/>
      <c r="AB1089" s="65"/>
      <c r="AC1089" s="65"/>
      <c r="AD1089" s="6"/>
      <c r="AE1089" s="6"/>
      <c r="AF1089" s="6"/>
      <c r="AG1089" s="6"/>
      <c r="AH1089" s="6"/>
      <c r="AI1089" s="6"/>
      <c r="AJ1089" s="6"/>
      <c r="AK1089" s="6"/>
      <c r="AL1089" s="6"/>
      <c r="AM1089" s="6"/>
      <c r="AN1089" s="6"/>
      <c r="AO1089" s="6"/>
      <c r="AP1089" s="7"/>
      <c r="AQ1089" s="7"/>
      <c r="AR1089" s="65" t="s">
        <v>88</v>
      </c>
      <c r="AS1089" s="65" t="s">
        <v>31</v>
      </c>
      <c r="AT1089" s="7" t="s">
        <v>31</v>
      </c>
      <c r="AU1089" s="7" t="s">
        <v>11</v>
      </c>
      <c r="AV1089" s="485" t="s">
        <v>30</v>
      </c>
      <c r="AW1089" s="7"/>
      <c r="AX1089" s="7"/>
      <c r="AY1089" s="7"/>
      <c r="AZ1089" s="7"/>
      <c r="BA1089" s="7"/>
      <c r="BB1089" s="7"/>
      <c r="BC1089" s="7"/>
      <c r="BD1089" s="7"/>
      <c r="BE1089" s="7"/>
      <c r="BF1089" s="7"/>
      <c r="BG1089" s="7"/>
      <c r="BH1089" s="7"/>
      <c r="BI1089" s="7"/>
      <c r="BJ1089" s="7"/>
      <c r="BK1089" s="7"/>
      <c r="BL1089" s="7"/>
      <c r="BM1089" s="7"/>
      <c r="BN1089" s="7"/>
      <c r="BO1089" s="7"/>
      <c r="BP1089" s="7"/>
      <c r="BQ1089" s="6"/>
      <c r="BR1089" s="6"/>
      <c r="BS1089" s="6"/>
      <c r="BT1089" s="6"/>
      <c r="BU1089" s="6"/>
      <c r="BV1089" s="6"/>
      <c r="BW1089" s="6"/>
      <c r="BX1089" s="6"/>
      <c r="BY1089" s="6"/>
      <c r="BZ1089" s="6"/>
      <c r="CA1089" s="6"/>
      <c r="CB1089" s="6"/>
    </row>
    <row r="1090" spans="11:80" ht="52.2" customHeight="1" x14ac:dyDescent="0.2">
      <c r="K1090" s="74"/>
      <c r="L1090" s="75"/>
      <c r="M1090" s="75"/>
      <c r="N1090" s="75"/>
      <c r="O1090" s="75"/>
      <c r="P1090" s="75"/>
      <c r="Q1090" s="75"/>
      <c r="R1090" s="76"/>
      <c r="S1090" s="10"/>
      <c r="T1090" s="14"/>
      <c r="U1090" s="14"/>
      <c r="V1090" s="558"/>
      <c r="W1090" s="558"/>
      <c r="X1090" s="558"/>
      <c r="Y1090" s="558"/>
      <c r="Z1090" s="558"/>
      <c r="AA1090" s="558"/>
      <c r="AB1090" s="46"/>
      <c r="AC1090" s="46"/>
      <c r="AD1090" s="1"/>
      <c r="AE1090" s="1"/>
      <c r="AF1090" s="1"/>
      <c r="AG1090" s="1"/>
      <c r="AH1090" s="1"/>
      <c r="AI1090" s="1"/>
      <c r="AJ1090" s="1"/>
      <c r="AK1090" s="1"/>
      <c r="AL1090" s="1"/>
      <c r="AM1090" s="1"/>
      <c r="AN1090" s="1"/>
      <c r="AO1090" s="1"/>
      <c r="AP1090" s="45" t="s">
        <v>31</v>
      </c>
      <c r="AQ1090" s="6"/>
      <c r="AR1090" s="46" t="s">
        <v>26</v>
      </c>
      <c r="AS1090" s="46" t="s">
        <v>30</v>
      </c>
      <c r="AT1090" s="6"/>
      <c r="AU1090" s="6"/>
      <c r="AV1090" s="484"/>
      <c r="AW1090" s="6"/>
      <c r="AX1090" s="6"/>
      <c r="AY1090" s="6"/>
      <c r="AZ1090" s="6"/>
      <c r="BA1090" s="6"/>
      <c r="BB1090" s="6"/>
      <c r="BC1090" s="6"/>
      <c r="BD1090" s="6"/>
      <c r="BE1090" s="6"/>
      <c r="BF1090" s="6"/>
      <c r="BG1090" s="6"/>
      <c r="BH1090" s="47">
        <f>SUM(BH1091:BH1119)</f>
        <v>20112.370000000003</v>
      </c>
      <c r="BI1090" s="6"/>
      <c r="BJ1090" s="6"/>
      <c r="BK1090" s="6"/>
      <c r="BL1090" s="6"/>
      <c r="BM1090" s="6"/>
      <c r="BN1090" s="6"/>
      <c r="BO1090" s="6"/>
      <c r="BP1090" s="6"/>
      <c r="BQ1090" s="1"/>
      <c r="BR1090" s="1"/>
      <c r="BS1090" s="1"/>
      <c r="BT1090" s="1"/>
      <c r="BU1090" s="1"/>
      <c r="BV1090" s="1"/>
      <c r="BW1090" s="1"/>
      <c r="BX1090" s="1"/>
      <c r="BY1090" s="1"/>
      <c r="BZ1090" s="1"/>
      <c r="CA1090" s="1"/>
      <c r="CB1090" s="1"/>
    </row>
    <row r="1091" spans="11:80" ht="52.2" customHeight="1" x14ac:dyDescent="0.2">
      <c r="K1091" s="54" t="s">
        <v>5</v>
      </c>
      <c r="L1091" s="55" t="s">
        <v>15</v>
      </c>
      <c r="M1091" s="23"/>
      <c r="N1091" s="56">
        <f>M1091*G346</f>
        <v>0</v>
      </c>
      <c r="O1091" s="56">
        <v>0</v>
      </c>
      <c r="P1091" s="56">
        <f>O1091*G346</f>
        <v>0</v>
      </c>
      <c r="Q1091" s="56">
        <v>0</v>
      </c>
      <c r="R1091" s="57">
        <f>Q1091*G346</f>
        <v>0</v>
      </c>
      <c r="S1091" s="14"/>
      <c r="T1091" s="8"/>
      <c r="U1091" s="8"/>
      <c r="V1091" s="587"/>
      <c r="W1091" s="587"/>
      <c r="X1091" s="587"/>
      <c r="Y1091" s="587"/>
      <c r="Z1091" s="587"/>
      <c r="AA1091" s="587"/>
      <c r="AB1091" s="58"/>
      <c r="AC1091" s="58"/>
      <c r="AD1091" s="8"/>
      <c r="AE1091" s="8"/>
      <c r="AF1091" s="8"/>
      <c r="AG1091" s="8"/>
      <c r="AH1091" s="8"/>
      <c r="AI1091" s="8"/>
      <c r="AJ1091" s="8"/>
      <c r="AK1091" s="8"/>
      <c r="AL1091" s="8"/>
      <c r="AM1091" s="8"/>
      <c r="AN1091" s="8"/>
      <c r="AO1091" s="7"/>
      <c r="AP1091" s="58" t="s">
        <v>180</v>
      </c>
      <c r="AQ1091" s="1"/>
      <c r="AR1091" s="58" t="s">
        <v>80</v>
      </c>
      <c r="AS1091" s="58" t="s">
        <v>31</v>
      </c>
      <c r="AT1091" s="1"/>
      <c r="AU1091" s="1"/>
      <c r="AV1091" s="473"/>
      <c r="AW1091" s="1"/>
      <c r="AX1091" s="1"/>
      <c r="AY1091" s="1"/>
      <c r="AZ1091" s="1"/>
      <c r="BA1091" s="1"/>
      <c r="BB1091" s="59">
        <f>IF(L1157="základní",I422,0)</f>
        <v>966</v>
      </c>
      <c r="BC1091" s="59">
        <f>IF(L1157="snížená",I422,0)</f>
        <v>0</v>
      </c>
      <c r="BD1091" s="59">
        <f>IF(L1157="zákl. přenesená",I422,0)</f>
        <v>0</v>
      </c>
      <c r="BE1091" s="59">
        <f>IF(L1157="sníž. přenesená",I422,0)</f>
        <v>0</v>
      </c>
      <c r="BF1091" s="59">
        <f>IF(L1157="nulová",I422,0)</f>
        <v>0</v>
      </c>
      <c r="BG1091" s="12" t="s">
        <v>30</v>
      </c>
      <c r="BH1091" s="59">
        <f>ROUND(H422*G422,2)</f>
        <v>966</v>
      </c>
      <c r="BI1091" s="12" t="s">
        <v>180</v>
      </c>
      <c r="BJ1091" s="58" t="s">
        <v>729</v>
      </c>
      <c r="BK1091" s="1"/>
      <c r="BL1091" s="1"/>
      <c r="BM1091" s="1"/>
      <c r="BN1091" s="1"/>
      <c r="BO1091" s="1"/>
      <c r="BP1091" s="1"/>
      <c r="BQ1091" s="7"/>
      <c r="BR1091" s="7"/>
      <c r="BS1091" s="8"/>
      <c r="BT1091" s="8"/>
      <c r="BU1091" s="8"/>
      <c r="BV1091" s="8"/>
      <c r="BW1091" s="8"/>
      <c r="BX1091" s="8"/>
      <c r="BY1091" s="8"/>
      <c r="BZ1091" s="8"/>
      <c r="CA1091" s="8"/>
      <c r="CB1091" s="8"/>
    </row>
    <row r="1092" spans="11:80" ht="52.2" customHeight="1" x14ac:dyDescent="0.2">
      <c r="K1092" s="60"/>
      <c r="L1092" s="61"/>
      <c r="M1092" s="23"/>
      <c r="N1092" s="23"/>
      <c r="O1092" s="23"/>
      <c r="P1092" s="23"/>
      <c r="Q1092" s="23"/>
      <c r="R1092" s="24"/>
      <c r="S1092" s="14"/>
      <c r="T1092" s="7"/>
      <c r="U1092" s="7"/>
      <c r="V1092" s="586"/>
      <c r="W1092" s="586"/>
      <c r="X1092" s="586"/>
      <c r="Y1092" s="586"/>
      <c r="Z1092" s="586"/>
      <c r="AA1092" s="586"/>
      <c r="AB1092" s="65"/>
      <c r="AC1092" s="65"/>
      <c r="AD1092" s="7"/>
      <c r="AE1092" s="7"/>
      <c r="AF1092" s="7"/>
      <c r="AG1092" s="7"/>
      <c r="AH1092" s="7"/>
      <c r="AI1092" s="7"/>
      <c r="AJ1092" s="7"/>
      <c r="AK1092" s="7"/>
      <c r="AL1092" s="7"/>
      <c r="AM1092" s="7"/>
      <c r="AN1092" s="7"/>
      <c r="AO1092" s="1"/>
      <c r="AP1092" s="7"/>
      <c r="AQ1092" s="7"/>
      <c r="AR1092" s="65" t="s">
        <v>88</v>
      </c>
      <c r="AS1092" s="65" t="s">
        <v>31</v>
      </c>
      <c r="AT1092" s="7" t="s">
        <v>31</v>
      </c>
      <c r="AU1092" s="7" t="s">
        <v>11</v>
      </c>
      <c r="AV1092" s="485" t="s">
        <v>30</v>
      </c>
      <c r="AW1092" s="7"/>
      <c r="AX1092" s="7"/>
      <c r="AY1092" s="7"/>
      <c r="AZ1092" s="7"/>
      <c r="BA1092" s="7"/>
      <c r="BB1092" s="7"/>
      <c r="BC1092" s="7"/>
      <c r="BD1092" s="7"/>
      <c r="BE1092" s="7"/>
      <c r="BF1092" s="7"/>
      <c r="BG1092" s="7"/>
      <c r="BH1092" s="7"/>
      <c r="BI1092" s="7"/>
      <c r="BJ1092" s="7"/>
      <c r="BK1092" s="7"/>
      <c r="BL1092" s="7"/>
      <c r="BM1092" s="7"/>
      <c r="BN1092" s="7"/>
      <c r="BO1092" s="7"/>
      <c r="BP1092" s="7"/>
      <c r="BQ1092" s="1"/>
      <c r="BR1092" s="1"/>
      <c r="BS1092" s="7"/>
      <c r="BT1092" s="7"/>
      <c r="BU1092" s="7"/>
      <c r="BV1092" s="7"/>
      <c r="BW1092" s="7"/>
      <c r="BX1092" s="7"/>
      <c r="BY1092" s="7"/>
      <c r="BZ1092" s="7"/>
      <c r="CA1092" s="7"/>
      <c r="CB1092" s="7"/>
    </row>
    <row r="1093" spans="11:80" ht="52.2" customHeight="1" x14ac:dyDescent="0.2">
      <c r="K1093" s="66"/>
      <c r="L1093" s="67"/>
      <c r="M1093" s="67"/>
      <c r="N1093" s="67"/>
      <c r="O1093" s="67"/>
      <c r="P1093" s="67"/>
      <c r="Q1093" s="67"/>
      <c r="R1093" s="68"/>
      <c r="S1093" s="8"/>
      <c r="T1093" s="8"/>
      <c r="U1093" s="8"/>
      <c r="V1093" s="587"/>
      <c r="W1093" s="587"/>
      <c r="X1093" s="587"/>
      <c r="Y1093" s="587"/>
      <c r="Z1093" s="587"/>
      <c r="AA1093" s="587"/>
      <c r="AB1093" s="58"/>
      <c r="AC1093" s="58"/>
      <c r="AD1093" s="8"/>
      <c r="AE1093" s="8"/>
      <c r="AF1093" s="8"/>
      <c r="AG1093" s="8"/>
      <c r="AH1093" s="8"/>
      <c r="AI1093" s="8"/>
      <c r="AJ1093" s="8"/>
      <c r="AK1093" s="8"/>
      <c r="AL1093" s="8"/>
      <c r="AM1093" s="8"/>
      <c r="AN1093" s="8"/>
      <c r="AO1093" s="7"/>
      <c r="AP1093" s="58" t="s">
        <v>180</v>
      </c>
      <c r="AQ1093" s="1"/>
      <c r="AR1093" s="58" t="s">
        <v>80</v>
      </c>
      <c r="AS1093" s="58" t="s">
        <v>31</v>
      </c>
      <c r="AT1093" s="1"/>
      <c r="AU1093" s="1"/>
      <c r="AV1093" s="473"/>
      <c r="AW1093" s="1"/>
      <c r="AX1093" s="1"/>
      <c r="AY1093" s="1"/>
      <c r="AZ1093" s="1"/>
      <c r="BA1093" s="1"/>
      <c r="BB1093" s="59">
        <f>IF(L1159="základní",I424,0)</f>
        <v>1850</v>
      </c>
      <c r="BC1093" s="59">
        <f>IF(L1159="snížená",I424,0)</f>
        <v>0</v>
      </c>
      <c r="BD1093" s="59">
        <f>IF(L1159="zákl. přenesená",I424,0)</f>
        <v>0</v>
      </c>
      <c r="BE1093" s="59">
        <f>IF(L1159="sníž. přenesená",I424,0)</f>
        <v>0</v>
      </c>
      <c r="BF1093" s="59">
        <f>IF(L1159="nulová",I424,0)</f>
        <v>0</v>
      </c>
      <c r="BG1093" s="12" t="s">
        <v>30</v>
      </c>
      <c r="BH1093" s="59">
        <f>ROUND(H424*G424,2)</f>
        <v>1850</v>
      </c>
      <c r="BI1093" s="12" t="s">
        <v>180</v>
      </c>
      <c r="BJ1093" s="58" t="s">
        <v>734</v>
      </c>
      <c r="BK1093" s="1"/>
      <c r="BL1093" s="1"/>
      <c r="BM1093" s="1"/>
      <c r="BN1093" s="1"/>
      <c r="BO1093" s="1"/>
      <c r="BP1093" s="1"/>
      <c r="BQ1093" s="7"/>
      <c r="BR1093" s="7"/>
      <c r="BS1093" s="8"/>
      <c r="BT1093" s="8"/>
      <c r="BU1093" s="8"/>
      <c r="BV1093" s="8"/>
      <c r="BW1093" s="8"/>
      <c r="BX1093" s="8"/>
      <c r="BY1093" s="8"/>
      <c r="BZ1093" s="8"/>
      <c r="CA1093" s="8"/>
      <c r="CB1093" s="8"/>
    </row>
    <row r="1094" spans="11:80" ht="52.2" customHeight="1" x14ac:dyDescent="0.2">
      <c r="K1094" s="62"/>
      <c r="L1094" s="63"/>
      <c r="M1094" s="63"/>
      <c r="N1094" s="63"/>
      <c r="O1094" s="63"/>
      <c r="P1094" s="63"/>
      <c r="Q1094" s="63"/>
      <c r="R1094" s="64"/>
      <c r="S1094" s="7"/>
      <c r="T1094" s="8"/>
      <c r="U1094" s="8"/>
      <c r="V1094" s="587"/>
      <c r="W1094" s="587"/>
      <c r="X1094" s="587"/>
      <c r="Y1094" s="587"/>
      <c r="Z1094" s="587"/>
      <c r="AA1094" s="587"/>
      <c r="AB1094" s="65"/>
      <c r="AC1094" s="65"/>
      <c r="AD1094" s="8"/>
      <c r="AE1094" s="8"/>
      <c r="AF1094" s="8"/>
      <c r="AG1094" s="8"/>
      <c r="AH1094" s="8"/>
      <c r="AI1094" s="8"/>
      <c r="AJ1094" s="8"/>
      <c r="AK1094" s="8"/>
      <c r="AL1094" s="8"/>
      <c r="AM1094" s="8"/>
      <c r="AN1094" s="8"/>
      <c r="AO1094" s="1"/>
      <c r="AP1094" s="7"/>
      <c r="AQ1094" s="7"/>
      <c r="AR1094" s="65" t="s">
        <v>88</v>
      </c>
      <c r="AS1094" s="65" t="s">
        <v>31</v>
      </c>
      <c r="AT1094" s="7" t="s">
        <v>31</v>
      </c>
      <c r="AU1094" s="7" t="s">
        <v>11</v>
      </c>
      <c r="AV1094" s="485" t="s">
        <v>30</v>
      </c>
      <c r="AW1094" s="7"/>
      <c r="AX1094" s="7"/>
      <c r="AY1094" s="7"/>
      <c r="AZ1094" s="7"/>
      <c r="BA1094" s="7"/>
      <c r="BB1094" s="7"/>
      <c r="BC1094" s="7"/>
      <c r="BD1094" s="7"/>
      <c r="BE1094" s="7"/>
      <c r="BF1094" s="7"/>
      <c r="BG1094" s="7"/>
      <c r="BH1094" s="7"/>
      <c r="BI1094" s="7"/>
      <c r="BJ1094" s="7"/>
      <c r="BK1094" s="7"/>
      <c r="BL1094" s="7"/>
      <c r="BM1094" s="7"/>
      <c r="BN1094" s="7"/>
      <c r="BO1094" s="7"/>
      <c r="BP1094" s="7"/>
      <c r="BQ1094" s="1"/>
      <c r="BR1094" s="1"/>
      <c r="BS1094" s="8"/>
      <c r="BT1094" s="8"/>
      <c r="BU1094" s="8"/>
      <c r="BV1094" s="8"/>
      <c r="BW1094" s="8"/>
      <c r="BX1094" s="8"/>
      <c r="BY1094" s="8"/>
      <c r="BZ1094" s="8"/>
      <c r="CA1094" s="8"/>
      <c r="CB1094" s="8"/>
    </row>
    <row r="1095" spans="11:80" ht="52.2" customHeight="1" x14ac:dyDescent="0.2">
      <c r="K1095" s="54" t="s">
        <v>5</v>
      </c>
      <c r="L1095" s="55" t="s">
        <v>15</v>
      </c>
      <c r="M1095" s="23"/>
      <c r="N1095" s="56">
        <f>M1095*G350</f>
        <v>0</v>
      </c>
      <c r="O1095" s="56">
        <v>0</v>
      </c>
      <c r="P1095" s="56">
        <f>O1095*G350</f>
        <v>0</v>
      </c>
      <c r="Q1095" s="56">
        <v>0</v>
      </c>
      <c r="R1095" s="57">
        <f>Q1095*G350</f>
        <v>0</v>
      </c>
      <c r="S1095" s="14"/>
      <c r="T1095" s="14"/>
      <c r="U1095" s="14"/>
      <c r="V1095" s="558"/>
      <c r="W1095" s="558"/>
      <c r="X1095" s="558"/>
      <c r="Y1095" s="558"/>
      <c r="Z1095" s="558"/>
      <c r="AA1095" s="558"/>
      <c r="AB1095" s="58"/>
      <c r="AC1095" s="58"/>
      <c r="AD1095" s="1"/>
      <c r="AE1095" s="1"/>
      <c r="AF1095" s="1"/>
      <c r="AG1095" s="1"/>
      <c r="AH1095" s="1"/>
      <c r="AI1095" s="1"/>
      <c r="AJ1095" s="1"/>
      <c r="AK1095" s="1"/>
      <c r="AL1095" s="1"/>
      <c r="AM1095" s="1"/>
      <c r="AN1095" s="1"/>
      <c r="AO1095" s="1"/>
      <c r="AP1095" s="58" t="s">
        <v>180</v>
      </c>
      <c r="AQ1095" s="1"/>
      <c r="AR1095" s="58" t="s">
        <v>80</v>
      </c>
      <c r="AS1095" s="58" t="s">
        <v>31</v>
      </c>
      <c r="AT1095" s="1"/>
      <c r="AU1095" s="1"/>
      <c r="AV1095" s="473"/>
      <c r="AW1095" s="1"/>
      <c r="AX1095" s="1"/>
      <c r="AY1095" s="1"/>
      <c r="AZ1095" s="1"/>
      <c r="BA1095" s="1"/>
      <c r="BB1095" s="59">
        <f>IF(L1161="základní",I426,0)</f>
        <v>1637.6</v>
      </c>
      <c r="BC1095" s="59">
        <f>IF(L1161="snížená",I426,0)</f>
        <v>0</v>
      </c>
      <c r="BD1095" s="59">
        <f>IF(L1161="zákl. přenesená",I426,0)</f>
        <v>0</v>
      </c>
      <c r="BE1095" s="59">
        <f>IF(L1161="sníž. přenesená",I426,0)</f>
        <v>0</v>
      </c>
      <c r="BF1095" s="59">
        <f>IF(L1161="nulová",I426,0)</f>
        <v>0</v>
      </c>
      <c r="BG1095" s="12" t="s">
        <v>30</v>
      </c>
      <c r="BH1095" s="59">
        <f>ROUND(H426*G426,2)</f>
        <v>1637.6</v>
      </c>
      <c r="BI1095" s="12" t="s">
        <v>180</v>
      </c>
      <c r="BJ1095" s="58" t="s">
        <v>738</v>
      </c>
      <c r="BK1095" s="1"/>
      <c r="BL1095" s="1"/>
      <c r="BM1095" s="1"/>
      <c r="BN1095" s="1"/>
      <c r="BO1095" s="1"/>
      <c r="BP1095" s="1"/>
      <c r="BQ1095" s="1"/>
      <c r="BR1095" s="1"/>
      <c r="BS1095" s="1"/>
      <c r="BT1095" s="1"/>
      <c r="BU1095" s="1"/>
      <c r="BV1095" s="1"/>
      <c r="BW1095" s="1"/>
      <c r="BX1095" s="1"/>
      <c r="BY1095" s="1"/>
      <c r="BZ1095" s="1"/>
      <c r="CA1095" s="1"/>
      <c r="CB1095" s="1"/>
    </row>
    <row r="1096" spans="11:80" ht="52.2" customHeight="1" x14ac:dyDescent="0.2">
      <c r="K1096" s="60"/>
      <c r="L1096" s="61"/>
      <c r="M1096" s="23"/>
      <c r="N1096" s="23"/>
      <c r="O1096" s="23"/>
      <c r="P1096" s="23"/>
      <c r="Q1096" s="23"/>
      <c r="R1096" s="24"/>
      <c r="S1096" s="14"/>
      <c r="T1096" s="14"/>
      <c r="U1096" s="14"/>
      <c r="V1096" s="558"/>
      <c r="W1096" s="558"/>
      <c r="X1096" s="558"/>
      <c r="Y1096" s="558"/>
      <c r="Z1096" s="558"/>
      <c r="AA1096" s="558"/>
      <c r="AB1096" s="12"/>
      <c r="AC1096" s="12"/>
      <c r="AD1096" s="1"/>
      <c r="AE1096" s="1"/>
      <c r="AF1096" s="1"/>
      <c r="AG1096" s="1"/>
      <c r="AH1096" s="1"/>
      <c r="AI1096" s="1"/>
      <c r="AJ1096" s="1"/>
      <c r="AK1096" s="1"/>
      <c r="AL1096" s="1"/>
      <c r="AM1096" s="1"/>
      <c r="AN1096" s="1"/>
      <c r="AO1096" s="7"/>
      <c r="AP1096" s="1"/>
      <c r="AQ1096" s="1"/>
      <c r="AR1096" s="12" t="s">
        <v>86</v>
      </c>
      <c r="AS1096" s="12" t="s">
        <v>31</v>
      </c>
      <c r="AT1096" s="1"/>
      <c r="AU1096" s="1"/>
      <c r="AV1096" s="473"/>
      <c r="AW1096" s="1"/>
      <c r="AX1096" s="1"/>
      <c r="AY1096" s="1"/>
      <c r="AZ1096" s="1"/>
      <c r="BA1096" s="1"/>
      <c r="BB1096" s="1"/>
      <c r="BC1096" s="1"/>
      <c r="BD1096" s="1"/>
      <c r="BE1096" s="1"/>
      <c r="BF1096" s="1"/>
      <c r="BG1096" s="1"/>
      <c r="BH1096" s="1"/>
      <c r="BI1096" s="1"/>
      <c r="BJ1096" s="1"/>
      <c r="BK1096" s="1"/>
      <c r="BL1096" s="1"/>
      <c r="BM1096" s="1"/>
      <c r="BN1096" s="1"/>
      <c r="BO1096" s="1"/>
      <c r="BP1096" s="1"/>
      <c r="BQ1096" s="7"/>
      <c r="BR1096" s="7"/>
      <c r="BS1096" s="1"/>
      <c r="BT1096" s="1"/>
      <c r="BU1096" s="1"/>
      <c r="BV1096" s="1"/>
      <c r="BW1096" s="1"/>
      <c r="BX1096" s="1"/>
      <c r="BY1096" s="1"/>
      <c r="BZ1096" s="1"/>
      <c r="CA1096" s="1"/>
      <c r="CB1096" s="1"/>
    </row>
    <row r="1097" spans="11:80" ht="52.2" customHeight="1" x14ac:dyDescent="0.2">
      <c r="K1097" s="62"/>
      <c r="L1097" s="63"/>
      <c r="M1097" s="63"/>
      <c r="N1097" s="63"/>
      <c r="O1097" s="63"/>
      <c r="P1097" s="63"/>
      <c r="Q1097" s="63"/>
      <c r="R1097" s="64"/>
      <c r="S1097" s="7"/>
      <c r="T1097" s="8"/>
      <c r="U1097" s="8"/>
      <c r="V1097" s="587"/>
      <c r="W1097" s="587"/>
      <c r="X1097" s="587"/>
      <c r="Y1097" s="587"/>
      <c r="Z1097" s="587"/>
      <c r="AA1097" s="587"/>
      <c r="AB1097" s="65"/>
      <c r="AC1097" s="65"/>
      <c r="AD1097" s="8"/>
      <c r="AE1097" s="8"/>
      <c r="AF1097" s="8"/>
      <c r="AG1097" s="8"/>
      <c r="AH1097" s="8"/>
      <c r="AI1097" s="8"/>
      <c r="AJ1097" s="8"/>
      <c r="AK1097" s="8"/>
      <c r="AL1097" s="8"/>
      <c r="AM1097" s="8"/>
      <c r="AN1097" s="8"/>
      <c r="AO1097" s="1"/>
      <c r="AP1097" s="7"/>
      <c r="AQ1097" s="7"/>
      <c r="AR1097" s="65" t="s">
        <v>88</v>
      </c>
      <c r="AS1097" s="65" t="s">
        <v>31</v>
      </c>
      <c r="AT1097" s="7" t="s">
        <v>31</v>
      </c>
      <c r="AU1097" s="7" t="s">
        <v>11</v>
      </c>
      <c r="AV1097" s="485" t="s">
        <v>30</v>
      </c>
      <c r="AW1097" s="7"/>
      <c r="AX1097" s="7"/>
      <c r="AY1097" s="7"/>
      <c r="AZ1097" s="7"/>
      <c r="BA1097" s="7"/>
      <c r="BB1097" s="7"/>
      <c r="BC1097" s="7"/>
      <c r="BD1097" s="7"/>
      <c r="BE1097" s="7"/>
      <c r="BF1097" s="7"/>
      <c r="BG1097" s="7"/>
      <c r="BH1097" s="7"/>
      <c r="BI1097" s="7"/>
      <c r="BJ1097" s="7"/>
      <c r="BK1097" s="7"/>
      <c r="BL1097" s="7"/>
      <c r="BM1097" s="7"/>
      <c r="BN1097" s="7"/>
      <c r="BO1097" s="7"/>
      <c r="BP1097" s="7"/>
      <c r="BQ1097" s="1"/>
      <c r="BR1097" s="1"/>
      <c r="BS1097" s="8"/>
      <c r="BT1097" s="8"/>
      <c r="BU1097" s="8"/>
      <c r="BV1097" s="8"/>
      <c r="BW1097" s="8"/>
      <c r="BX1097" s="8"/>
      <c r="BY1097" s="8"/>
      <c r="BZ1097" s="8"/>
      <c r="CA1097" s="8"/>
      <c r="CB1097" s="8"/>
    </row>
    <row r="1098" spans="11:80" ht="52.2" customHeight="1" x14ac:dyDescent="0.2">
      <c r="K1098" s="54" t="s">
        <v>5</v>
      </c>
      <c r="L1098" s="55" t="s">
        <v>15</v>
      </c>
      <c r="M1098" s="23"/>
      <c r="N1098" s="56">
        <f>M1098*G353</f>
        <v>0</v>
      </c>
      <c r="O1098" s="56">
        <v>0</v>
      </c>
      <c r="P1098" s="56">
        <f>O1098*G353</f>
        <v>0</v>
      </c>
      <c r="Q1098" s="56">
        <v>0</v>
      </c>
      <c r="R1098" s="57">
        <f>Q1098*G353</f>
        <v>0</v>
      </c>
      <c r="S1098" s="14"/>
      <c r="T1098" s="7"/>
      <c r="U1098" s="7"/>
      <c r="V1098" s="586"/>
      <c r="W1098" s="586"/>
      <c r="X1098" s="586"/>
      <c r="Y1098" s="586"/>
      <c r="Z1098" s="586"/>
      <c r="AA1098" s="586"/>
      <c r="AB1098" s="58"/>
      <c r="AC1098" s="58"/>
      <c r="AD1098" s="7"/>
      <c r="AE1098" s="7"/>
      <c r="AF1098" s="7"/>
      <c r="AG1098" s="7"/>
      <c r="AH1098" s="7"/>
      <c r="AI1098" s="7"/>
      <c r="AJ1098" s="7"/>
      <c r="AK1098" s="7"/>
      <c r="AL1098" s="7"/>
      <c r="AM1098" s="7"/>
      <c r="AN1098" s="7"/>
      <c r="AO1098" s="1"/>
      <c r="AP1098" s="58" t="s">
        <v>180</v>
      </c>
      <c r="AQ1098" s="1"/>
      <c r="AR1098" s="58" t="s">
        <v>80</v>
      </c>
      <c r="AS1098" s="58" t="s">
        <v>31</v>
      </c>
      <c r="AT1098" s="1"/>
      <c r="AU1098" s="1"/>
      <c r="AV1098" s="473"/>
      <c r="AW1098" s="1"/>
      <c r="AX1098" s="1"/>
      <c r="AY1098" s="1"/>
      <c r="AZ1098" s="1"/>
      <c r="BA1098" s="1"/>
      <c r="BB1098" s="59">
        <f>IF(L1164="základní",I429,0)</f>
        <v>8383.65</v>
      </c>
      <c r="BC1098" s="59">
        <f>IF(L1164="snížená",I429,0)</f>
        <v>0</v>
      </c>
      <c r="BD1098" s="59">
        <f>IF(L1164="zákl. přenesená",I429,0)</f>
        <v>0</v>
      </c>
      <c r="BE1098" s="59">
        <f>IF(L1164="sníž. přenesená",I429,0)</f>
        <v>0</v>
      </c>
      <c r="BF1098" s="59">
        <f>IF(L1164="nulová",I429,0)</f>
        <v>0</v>
      </c>
      <c r="BG1098" s="12" t="s">
        <v>30</v>
      </c>
      <c r="BH1098" s="59">
        <f>ROUND(H429*G429,2)</f>
        <v>8383.65</v>
      </c>
      <c r="BI1098" s="12" t="s">
        <v>180</v>
      </c>
      <c r="BJ1098" s="58" t="s">
        <v>744</v>
      </c>
      <c r="BK1098" s="1"/>
      <c r="BL1098" s="1"/>
      <c r="BM1098" s="1"/>
      <c r="BN1098" s="1"/>
      <c r="BO1098" s="1"/>
      <c r="BP1098" s="1"/>
      <c r="BQ1098" s="1"/>
      <c r="BR1098" s="1"/>
      <c r="BS1098" s="7"/>
      <c r="BT1098" s="7"/>
      <c r="BU1098" s="7"/>
      <c r="BV1098" s="7"/>
      <c r="BW1098" s="7"/>
      <c r="BX1098" s="7"/>
      <c r="BY1098" s="7"/>
      <c r="BZ1098" s="7"/>
      <c r="CA1098" s="7"/>
      <c r="CB1098" s="7"/>
    </row>
    <row r="1099" spans="11:80" ht="52.2" customHeight="1" x14ac:dyDescent="0.2">
      <c r="K1099" s="60"/>
      <c r="L1099" s="61"/>
      <c r="M1099" s="23"/>
      <c r="N1099" s="23"/>
      <c r="O1099" s="23"/>
      <c r="P1099" s="23"/>
      <c r="Q1099" s="23"/>
      <c r="R1099" s="24"/>
      <c r="S1099" s="14"/>
      <c r="T1099" s="14"/>
      <c r="U1099" s="14"/>
      <c r="V1099" s="558"/>
      <c r="W1099" s="558"/>
      <c r="X1099" s="558"/>
      <c r="Y1099" s="558"/>
      <c r="Z1099" s="558"/>
      <c r="AA1099" s="558"/>
      <c r="AB1099" s="12"/>
      <c r="AC1099" s="12"/>
      <c r="AD1099" s="1"/>
      <c r="AE1099" s="1"/>
      <c r="AF1099" s="1"/>
      <c r="AG1099" s="1"/>
      <c r="AH1099" s="1"/>
      <c r="AI1099" s="1"/>
      <c r="AJ1099" s="1"/>
      <c r="AK1099" s="1"/>
      <c r="AL1099" s="1"/>
      <c r="AM1099" s="1"/>
      <c r="AN1099" s="1"/>
      <c r="AO1099" s="7"/>
      <c r="AP1099" s="1"/>
      <c r="AQ1099" s="1"/>
      <c r="AR1099" s="12" t="s">
        <v>86</v>
      </c>
      <c r="AS1099" s="12" t="s">
        <v>31</v>
      </c>
      <c r="AT1099" s="1"/>
      <c r="AU1099" s="1"/>
      <c r="AV1099" s="473"/>
      <c r="AW1099" s="1"/>
      <c r="AX1099" s="1"/>
      <c r="AY1099" s="1"/>
      <c r="AZ1099" s="1"/>
      <c r="BA1099" s="1"/>
      <c r="BB1099" s="1"/>
      <c r="BC1099" s="1"/>
      <c r="BD1099" s="1"/>
      <c r="BE1099" s="1"/>
      <c r="BF1099" s="1"/>
      <c r="BG1099" s="1"/>
      <c r="BH1099" s="1"/>
      <c r="BI1099" s="1"/>
      <c r="BJ1099" s="1"/>
      <c r="BK1099" s="1"/>
      <c r="BL1099" s="1"/>
      <c r="BM1099" s="1"/>
      <c r="BN1099" s="1"/>
      <c r="BO1099" s="1"/>
      <c r="BP1099" s="1"/>
      <c r="BQ1099" s="7"/>
      <c r="BR1099" s="7"/>
      <c r="BS1099" s="1"/>
      <c r="BT1099" s="1"/>
      <c r="BU1099" s="1"/>
      <c r="BV1099" s="1"/>
      <c r="BW1099" s="1"/>
      <c r="BX1099" s="1"/>
      <c r="BY1099" s="1"/>
      <c r="BZ1099" s="1"/>
      <c r="CA1099" s="1"/>
      <c r="CB1099" s="1"/>
    </row>
    <row r="1100" spans="11:80" ht="52.2" customHeight="1" x14ac:dyDescent="0.2">
      <c r="K1100" s="54" t="s">
        <v>5</v>
      </c>
      <c r="L1100" s="55" t="s">
        <v>15</v>
      </c>
      <c r="M1100" s="23"/>
      <c r="N1100" s="56">
        <f>M1100*G355</f>
        <v>0</v>
      </c>
      <c r="O1100" s="56">
        <v>0</v>
      </c>
      <c r="P1100" s="56">
        <f>O1100*G355</f>
        <v>0</v>
      </c>
      <c r="Q1100" s="56">
        <v>0</v>
      </c>
      <c r="R1100" s="57">
        <f>Q1100*G355</f>
        <v>0</v>
      </c>
      <c r="S1100" s="14"/>
      <c r="T1100" s="7"/>
      <c r="U1100" s="7"/>
      <c r="V1100" s="586"/>
      <c r="W1100" s="586"/>
      <c r="X1100" s="586"/>
      <c r="Y1100" s="586"/>
      <c r="Z1100" s="586"/>
      <c r="AA1100" s="586"/>
      <c r="AB1100" s="65"/>
      <c r="AC1100" s="65"/>
      <c r="AD1100" s="7"/>
      <c r="AE1100" s="7"/>
      <c r="AF1100" s="7"/>
      <c r="AG1100" s="7"/>
      <c r="AH1100" s="7"/>
      <c r="AI1100" s="7"/>
      <c r="AJ1100" s="7"/>
      <c r="AK1100" s="7"/>
      <c r="AL1100" s="7"/>
      <c r="AM1100" s="7"/>
      <c r="AN1100" s="7"/>
      <c r="AO1100" s="1"/>
      <c r="AP1100" s="7"/>
      <c r="AQ1100" s="7"/>
      <c r="AR1100" s="65" t="s">
        <v>88</v>
      </c>
      <c r="AS1100" s="65" t="s">
        <v>31</v>
      </c>
      <c r="AT1100" s="7" t="s">
        <v>31</v>
      </c>
      <c r="AU1100" s="7" t="s">
        <v>11</v>
      </c>
      <c r="AV1100" s="485" t="s">
        <v>30</v>
      </c>
      <c r="AW1100" s="7"/>
      <c r="AX1100" s="7"/>
      <c r="AY1100" s="7"/>
      <c r="AZ1100" s="7"/>
      <c r="BA1100" s="7"/>
      <c r="BB1100" s="7"/>
      <c r="BC1100" s="7"/>
      <c r="BD1100" s="7"/>
      <c r="BE1100" s="7"/>
      <c r="BF1100" s="7"/>
      <c r="BG1100" s="7"/>
      <c r="BH1100" s="7"/>
      <c r="BI1100" s="7"/>
      <c r="BJ1100" s="7"/>
      <c r="BK1100" s="7"/>
      <c r="BL1100" s="7"/>
      <c r="BM1100" s="7"/>
      <c r="BN1100" s="7"/>
      <c r="BO1100" s="7"/>
      <c r="BP1100" s="7"/>
      <c r="BQ1100" s="1"/>
      <c r="BR1100" s="1"/>
      <c r="BS1100" s="7"/>
      <c r="BT1100" s="7"/>
      <c r="BU1100" s="7"/>
      <c r="BV1100" s="7"/>
      <c r="BW1100" s="7"/>
      <c r="BX1100" s="7"/>
      <c r="BY1100" s="7"/>
      <c r="BZ1100" s="7"/>
      <c r="CA1100" s="7"/>
      <c r="CB1100" s="7"/>
    </row>
    <row r="1101" spans="11:80" ht="52.2" customHeight="1" x14ac:dyDescent="0.2">
      <c r="K1101" s="60"/>
      <c r="L1101" s="61"/>
      <c r="M1101" s="23"/>
      <c r="N1101" s="23"/>
      <c r="O1101" s="23"/>
      <c r="P1101" s="23"/>
      <c r="Q1101" s="23"/>
      <c r="R1101" s="24"/>
      <c r="S1101" s="14"/>
      <c r="T1101" s="14"/>
      <c r="U1101" s="14"/>
      <c r="V1101" s="558"/>
      <c r="W1101" s="558"/>
      <c r="X1101" s="558"/>
      <c r="Y1101" s="558"/>
      <c r="Z1101" s="558"/>
      <c r="AA1101" s="558"/>
      <c r="AB1101" s="58"/>
      <c r="AC1101" s="58"/>
      <c r="AD1101" s="1"/>
      <c r="AE1101" s="1"/>
      <c r="AF1101" s="1"/>
      <c r="AG1101" s="1"/>
      <c r="AH1101" s="1"/>
      <c r="AI1101" s="1"/>
      <c r="AJ1101" s="1"/>
      <c r="AK1101" s="1"/>
      <c r="AL1101" s="1"/>
      <c r="AM1101" s="1"/>
      <c r="AN1101" s="1"/>
      <c r="AO1101" s="1"/>
      <c r="AP1101" s="58" t="s">
        <v>180</v>
      </c>
      <c r="AQ1101" s="1"/>
      <c r="AR1101" s="58" t="s">
        <v>80</v>
      </c>
      <c r="AS1101" s="58" t="s">
        <v>31</v>
      </c>
      <c r="AT1101" s="1"/>
      <c r="AU1101" s="1"/>
      <c r="AV1101" s="473"/>
      <c r="AW1101" s="1"/>
      <c r="AX1101" s="1"/>
      <c r="AY1101" s="1"/>
      <c r="AZ1101" s="1"/>
      <c r="BA1101" s="1"/>
      <c r="BB1101" s="59">
        <f>IF(L1167="základní",I432,0)</f>
        <v>3725.7</v>
      </c>
      <c r="BC1101" s="59">
        <f>IF(L1167="snížená",I432,0)</f>
        <v>0</v>
      </c>
      <c r="BD1101" s="59">
        <f>IF(L1167="zákl. přenesená",I432,0)</f>
        <v>0</v>
      </c>
      <c r="BE1101" s="59">
        <f>IF(L1167="sníž. přenesená",I432,0)</f>
        <v>0</v>
      </c>
      <c r="BF1101" s="59">
        <f>IF(L1167="nulová",I432,0)</f>
        <v>0</v>
      </c>
      <c r="BG1101" s="12" t="s">
        <v>30</v>
      </c>
      <c r="BH1101" s="59">
        <f>ROUND(H432*G432,2)</f>
        <v>3725.7</v>
      </c>
      <c r="BI1101" s="12" t="s">
        <v>180</v>
      </c>
      <c r="BJ1101" s="58" t="s">
        <v>749</v>
      </c>
      <c r="BK1101" s="1"/>
      <c r="BL1101" s="1"/>
      <c r="BM1101" s="1"/>
      <c r="BN1101" s="1"/>
      <c r="BO1101" s="1"/>
      <c r="BP1101" s="1"/>
      <c r="BQ1101" s="1"/>
      <c r="BR1101" s="1"/>
      <c r="BS1101" s="1"/>
      <c r="BT1101" s="1"/>
      <c r="BU1101" s="1"/>
      <c r="BV1101" s="1"/>
      <c r="BW1101" s="1"/>
      <c r="BX1101" s="1"/>
      <c r="BY1101" s="1"/>
      <c r="BZ1101" s="1"/>
      <c r="CA1101" s="1"/>
      <c r="CB1101" s="1"/>
    </row>
    <row r="1102" spans="11:80" ht="52.2" customHeight="1" x14ac:dyDescent="0.2">
      <c r="K1102" s="54" t="s">
        <v>5</v>
      </c>
      <c r="L1102" s="55" t="s">
        <v>15</v>
      </c>
      <c r="M1102" s="23"/>
      <c r="N1102" s="56">
        <f>M1102*G357</f>
        <v>0</v>
      </c>
      <c r="O1102" s="56">
        <v>1.0000000000000001E-5</v>
      </c>
      <c r="P1102" s="56">
        <f>O1102*G357</f>
        <v>1.036E-3</v>
      </c>
      <c r="Q1102" s="56">
        <v>0</v>
      </c>
      <c r="R1102" s="57">
        <f>Q1102*G357</f>
        <v>0</v>
      </c>
      <c r="S1102" s="14"/>
      <c r="T1102" s="14"/>
      <c r="U1102" s="14"/>
      <c r="V1102" s="558"/>
      <c r="W1102" s="558"/>
      <c r="X1102" s="558"/>
      <c r="Y1102" s="558"/>
      <c r="Z1102" s="558"/>
      <c r="AA1102" s="558"/>
      <c r="AB1102" s="12"/>
      <c r="AC1102" s="12"/>
      <c r="AD1102" s="1"/>
      <c r="AE1102" s="1"/>
      <c r="AF1102" s="1"/>
      <c r="AG1102" s="1"/>
      <c r="AH1102" s="1"/>
      <c r="AI1102" s="1"/>
      <c r="AJ1102" s="1"/>
      <c r="AK1102" s="1"/>
      <c r="AL1102" s="1"/>
      <c r="AM1102" s="1"/>
      <c r="AN1102" s="1"/>
      <c r="AO1102" s="7"/>
      <c r="AP1102" s="1"/>
      <c r="AQ1102" s="1"/>
      <c r="AR1102" s="12" t="s">
        <v>86</v>
      </c>
      <c r="AS1102" s="12" t="s">
        <v>31</v>
      </c>
      <c r="AT1102" s="1"/>
      <c r="AU1102" s="1"/>
      <c r="AV1102" s="473"/>
      <c r="AW1102" s="1"/>
      <c r="AX1102" s="1"/>
      <c r="AY1102" s="1"/>
      <c r="AZ1102" s="1"/>
      <c r="BA1102" s="1"/>
      <c r="BB1102" s="1"/>
      <c r="BC1102" s="1"/>
      <c r="BD1102" s="1"/>
      <c r="BE1102" s="1"/>
      <c r="BF1102" s="1"/>
      <c r="BG1102" s="1"/>
      <c r="BH1102" s="1"/>
      <c r="BI1102" s="1"/>
      <c r="BJ1102" s="1"/>
      <c r="BK1102" s="1"/>
      <c r="BL1102" s="1"/>
      <c r="BM1102" s="1"/>
      <c r="BN1102" s="1"/>
      <c r="BO1102" s="1"/>
      <c r="BP1102" s="1"/>
      <c r="BQ1102" s="7"/>
      <c r="BR1102" s="7"/>
      <c r="BS1102" s="1"/>
      <c r="BT1102" s="1"/>
      <c r="BU1102" s="1"/>
      <c r="BV1102" s="1"/>
      <c r="BW1102" s="1"/>
      <c r="BX1102" s="1"/>
      <c r="BY1102" s="1"/>
      <c r="BZ1102" s="1"/>
      <c r="CA1102" s="1"/>
      <c r="CB1102" s="1"/>
    </row>
    <row r="1103" spans="11:80" ht="52.2" customHeight="1" x14ac:dyDescent="0.2">
      <c r="K1103" s="60"/>
      <c r="L1103" s="61"/>
      <c r="M1103" s="23"/>
      <c r="N1103" s="23"/>
      <c r="O1103" s="23"/>
      <c r="P1103" s="23"/>
      <c r="Q1103" s="23"/>
      <c r="R1103" s="24"/>
      <c r="S1103" s="14"/>
      <c r="T1103" s="8"/>
      <c r="U1103" s="8"/>
      <c r="V1103" s="587"/>
      <c r="W1103" s="587"/>
      <c r="X1103" s="587"/>
      <c r="Y1103" s="587"/>
      <c r="Z1103" s="587"/>
      <c r="AA1103" s="587"/>
      <c r="AB1103" s="65"/>
      <c r="AC1103" s="65"/>
      <c r="AD1103" s="8"/>
      <c r="AE1103" s="8"/>
      <c r="AF1103" s="8"/>
      <c r="AG1103" s="8"/>
      <c r="AH1103" s="8"/>
      <c r="AI1103" s="8"/>
      <c r="AJ1103" s="8"/>
      <c r="AK1103" s="8"/>
      <c r="AL1103" s="8"/>
      <c r="AM1103" s="8"/>
      <c r="AN1103" s="8"/>
      <c r="AO1103" s="1"/>
      <c r="AP1103" s="7"/>
      <c r="AQ1103" s="7"/>
      <c r="AR1103" s="65" t="s">
        <v>88</v>
      </c>
      <c r="AS1103" s="65" t="s">
        <v>31</v>
      </c>
      <c r="AT1103" s="7" t="s">
        <v>31</v>
      </c>
      <c r="AU1103" s="7" t="s">
        <v>11</v>
      </c>
      <c r="AV1103" s="485" t="s">
        <v>30</v>
      </c>
      <c r="AW1103" s="7"/>
      <c r="AX1103" s="7"/>
      <c r="AY1103" s="7"/>
      <c r="AZ1103" s="7"/>
      <c r="BA1103" s="7"/>
      <c r="BB1103" s="7"/>
      <c r="BC1103" s="7"/>
      <c r="BD1103" s="7"/>
      <c r="BE1103" s="7"/>
      <c r="BF1103" s="7"/>
      <c r="BG1103" s="7"/>
      <c r="BH1103" s="7"/>
      <c r="BI1103" s="7"/>
      <c r="BJ1103" s="7"/>
      <c r="BK1103" s="7"/>
      <c r="BL1103" s="7"/>
      <c r="BM1103" s="7"/>
      <c r="BN1103" s="7"/>
      <c r="BO1103" s="7"/>
      <c r="BP1103" s="7"/>
      <c r="BQ1103" s="1"/>
      <c r="BR1103" s="1"/>
      <c r="BS1103" s="8"/>
      <c r="BT1103" s="8"/>
      <c r="BU1103" s="8"/>
      <c r="BV1103" s="8"/>
      <c r="BW1103" s="8"/>
      <c r="BX1103" s="8"/>
      <c r="BY1103" s="8"/>
      <c r="BZ1103" s="8"/>
      <c r="CA1103" s="8"/>
      <c r="CB1103" s="8"/>
    </row>
    <row r="1104" spans="11:80" ht="52.2" customHeight="1" x14ac:dyDescent="0.2">
      <c r="K1104" s="66"/>
      <c r="L1104" s="67"/>
      <c r="M1104" s="67"/>
      <c r="N1104" s="67"/>
      <c r="O1104" s="67"/>
      <c r="P1104" s="67"/>
      <c r="Q1104" s="67"/>
      <c r="R1104" s="68"/>
      <c r="S1104" s="8"/>
      <c r="T1104" s="7"/>
      <c r="U1104" s="7"/>
      <c r="V1104" s="586"/>
      <c r="W1104" s="586"/>
      <c r="X1104" s="586"/>
      <c r="Y1104" s="586"/>
      <c r="Z1104" s="586"/>
      <c r="AA1104" s="586"/>
      <c r="AB1104" s="58"/>
      <c r="AC1104" s="58"/>
      <c r="AD1104" s="7"/>
      <c r="AE1104" s="7"/>
      <c r="AF1104" s="7"/>
      <c r="AG1104" s="7"/>
      <c r="AH1104" s="7"/>
      <c r="AI1104" s="7"/>
      <c r="AJ1104" s="7"/>
      <c r="AK1104" s="7"/>
      <c r="AL1104" s="7"/>
      <c r="AM1104" s="7"/>
      <c r="AN1104" s="7"/>
      <c r="AO1104" s="1"/>
      <c r="AP1104" s="58" t="s">
        <v>180</v>
      </c>
      <c r="AQ1104" s="1"/>
      <c r="AR1104" s="58" t="s">
        <v>80</v>
      </c>
      <c r="AS1104" s="58" t="s">
        <v>31</v>
      </c>
      <c r="AT1104" s="1"/>
      <c r="AU1104" s="1"/>
      <c r="AV1104" s="473"/>
      <c r="AW1104" s="1"/>
      <c r="AX1104" s="1"/>
      <c r="AY1104" s="1"/>
      <c r="AZ1104" s="1"/>
      <c r="BA1104" s="1"/>
      <c r="BB1104" s="59">
        <f>IF(L1170="základní",I435,0)</f>
        <v>339.2</v>
      </c>
      <c r="BC1104" s="59">
        <f>IF(L1170="snížená",I435,0)</f>
        <v>0</v>
      </c>
      <c r="BD1104" s="59">
        <f>IF(L1170="zákl. přenesená",I435,0)</f>
        <v>0</v>
      </c>
      <c r="BE1104" s="59">
        <f>IF(L1170="sníž. přenesená",I435,0)</f>
        <v>0</v>
      </c>
      <c r="BF1104" s="59">
        <f>IF(L1170="nulová",I435,0)</f>
        <v>0</v>
      </c>
      <c r="BG1104" s="12" t="s">
        <v>30</v>
      </c>
      <c r="BH1104" s="59">
        <f>ROUND(H435*G435,2)</f>
        <v>339.2</v>
      </c>
      <c r="BI1104" s="12" t="s">
        <v>180</v>
      </c>
      <c r="BJ1104" s="58" t="s">
        <v>754</v>
      </c>
      <c r="BK1104" s="1"/>
      <c r="BL1104" s="1"/>
      <c r="BM1104" s="1"/>
      <c r="BN1104" s="1"/>
      <c r="BO1104" s="1"/>
      <c r="BP1104" s="1"/>
      <c r="BQ1104" s="1"/>
      <c r="BR1104" s="1"/>
      <c r="BS1104" s="7"/>
      <c r="BT1104" s="7"/>
      <c r="BU1104" s="7"/>
      <c r="BV1104" s="7"/>
      <c r="BW1104" s="7"/>
      <c r="BX1104" s="7"/>
      <c r="BY1104" s="7"/>
      <c r="BZ1104" s="7"/>
      <c r="CA1104" s="7"/>
      <c r="CB1104" s="7"/>
    </row>
    <row r="1105" spans="11:80" ht="52.2" customHeight="1" x14ac:dyDescent="0.2">
      <c r="K1105" s="62"/>
      <c r="L1105" s="63"/>
      <c r="M1105" s="63"/>
      <c r="N1105" s="63"/>
      <c r="O1105" s="63"/>
      <c r="P1105" s="63"/>
      <c r="Q1105" s="63"/>
      <c r="R1105" s="64"/>
      <c r="S1105" s="7"/>
      <c r="T1105" s="14"/>
      <c r="U1105" s="14"/>
      <c r="V1105" s="558"/>
      <c r="W1105" s="558"/>
      <c r="X1105" s="558"/>
      <c r="Y1105" s="558"/>
      <c r="Z1105" s="558"/>
      <c r="AA1105" s="558"/>
      <c r="AB1105" s="12"/>
      <c r="AC1105" s="12"/>
      <c r="AD1105" s="1"/>
      <c r="AE1105" s="1"/>
      <c r="AF1105" s="1"/>
      <c r="AG1105" s="1"/>
      <c r="AH1105" s="1"/>
      <c r="AI1105" s="1"/>
      <c r="AJ1105" s="1"/>
      <c r="AK1105" s="1"/>
      <c r="AL1105" s="1"/>
      <c r="AM1105" s="1"/>
      <c r="AN1105" s="1"/>
      <c r="AO1105" s="7"/>
      <c r="AP1105" s="1"/>
      <c r="AQ1105" s="1"/>
      <c r="AR1105" s="12" t="s">
        <v>86</v>
      </c>
      <c r="AS1105" s="12" t="s">
        <v>31</v>
      </c>
      <c r="AT1105" s="1"/>
      <c r="AU1105" s="1"/>
      <c r="AV1105" s="473"/>
      <c r="AW1105" s="1"/>
      <c r="AX1105" s="1"/>
      <c r="AY1105" s="1"/>
      <c r="AZ1105" s="1"/>
      <c r="BA1105" s="1"/>
      <c r="BB1105" s="1"/>
      <c r="BC1105" s="1"/>
      <c r="BD1105" s="1"/>
      <c r="BE1105" s="1"/>
      <c r="BF1105" s="1"/>
      <c r="BG1105" s="1"/>
      <c r="BH1105" s="1"/>
      <c r="BI1105" s="1"/>
      <c r="BJ1105" s="1"/>
      <c r="BK1105" s="1"/>
      <c r="BL1105" s="1"/>
      <c r="BM1105" s="1"/>
      <c r="BN1105" s="1"/>
      <c r="BO1105" s="1"/>
      <c r="BP1105" s="1"/>
      <c r="BQ1105" s="7"/>
      <c r="BR1105" s="7"/>
      <c r="BS1105" s="1"/>
      <c r="BT1105" s="1"/>
      <c r="BU1105" s="1"/>
      <c r="BV1105" s="1"/>
      <c r="BW1105" s="1"/>
      <c r="BX1105" s="1"/>
      <c r="BY1105" s="1"/>
      <c r="BZ1105" s="1"/>
      <c r="CA1105" s="1"/>
      <c r="CB1105" s="1"/>
    </row>
    <row r="1106" spans="11:80" ht="52.2" customHeight="1" x14ac:dyDescent="0.2">
      <c r="K1106" s="54" t="s">
        <v>5</v>
      </c>
      <c r="L1106" s="55" t="s">
        <v>15</v>
      </c>
      <c r="M1106" s="23"/>
      <c r="N1106" s="56">
        <f>M1106*G361</f>
        <v>0</v>
      </c>
      <c r="O1106" s="56">
        <v>0</v>
      </c>
      <c r="P1106" s="56">
        <f>O1106*G361</f>
        <v>0</v>
      </c>
      <c r="Q1106" s="56">
        <v>0</v>
      </c>
      <c r="R1106" s="57">
        <f>Q1106*G361</f>
        <v>0</v>
      </c>
      <c r="S1106" s="14"/>
      <c r="T1106" s="14"/>
      <c r="U1106" s="14"/>
      <c r="V1106" s="558"/>
      <c r="W1106" s="558"/>
      <c r="X1106" s="558"/>
      <c r="Y1106" s="558"/>
      <c r="Z1106" s="558"/>
      <c r="AA1106" s="558"/>
      <c r="AB1106" s="65"/>
      <c r="AC1106" s="65"/>
      <c r="AD1106" s="1"/>
      <c r="AE1106" s="1"/>
      <c r="AF1106" s="1"/>
      <c r="AG1106" s="1"/>
      <c r="AH1106" s="1"/>
      <c r="AI1106" s="1"/>
      <c r="AJ1106" s="1"/>
      <c r="AK1106" s="1"/>
      <c r="AL1106" s="1"/>
      <c r="AM1106" s="1"/>
      <c r="AN1106" s="1"/>
      <c r="AO1106" s="1"/>
      <c r="AP1106" s="7"/>
      <c r="AQ1106" s="7"/>
      <c r="AR1106" s="65" t="s">
        <v>88</v>
      </c>
      <c r="AS1106" s="65" t="s">
        <v>31</v>
      </c>
      <c r="AT1106" s="7" t="s">
        <v>31</v>
      </c>
      <c r="AU1106" s="7" t="s">
        <v>11</v>
      </c>
      <c r="AV1106" s="485" t="s">
        <v>30</v>
      </c>
      <c r="AW1106" s="7"/>
      <c r="AX1106" s="7"/>
      <c r="AY1106" s="7"/>
      <c r="AZ1106" s="7"/>
      <c r="BA1106" s="7"/>
      <c r="BB1106" s="7"/>
      <c r="BC1106" s="7"/>
      <c r="BD1106" s="7"/>
      <c r="BE1106" s="7"/>
      <c r="BF1106" s="7"/>
      <c r="BG1106" s="7"/>
      <c r="BH1106" s="7"/>
      <c r="BI1106" s="7"/>
      <c r="BJ1106" s="7"/>
      <c r="BK1106" s="7"/>
      <c r="BL1106" s="7"/>
      <c r="BM1106" s="7"/>
      <c r="BN1106" s="7"/>
      <c r="BO1106" s="7"/>
      <c r="BP1106" s="7"/>
      <c r="BQ1106" s="1"/>
      <c r="BR1106" s="1"/>
      <c r="BS1106" s="1"/>
      <c r="BT1106" s="1"/>
      <c r="BU1106" s="1"/>
      <c r="BV1106" s="1"/>
      <c r="BW1106" s="1"/>
      <c r="BX1106" s="1"/>
      <c r="BY1106" s="1"/>
      <c r="BZ1106" s="1"/>
      <c r="CA1106" s="1"/>
      <c r="CB1106" s="1"/>
    </row>
    <row r="1107" spans="11:80" ht="52.2" customHeight="1" x14ac:dyDescent="0.2">
      <c r="K1107" s="60"/>
      <c r="L1107" s="61"/>
      <c r="M1107" s="23"/>
      <c r="N1107" s="23"/>
      <c r="O1107" s="23"/>
      <c r="P1107" s="23"/>
      <c r="Q1107" s="23"/>
      <c r="R1107" s="24"/>
      <c r="S1107" s="14"/>
      <c r="T1107" s="8"/>
      <c r="U1107" s="8"/>
      <c r="V1107" s="587"/>
      <c r="W1107" s="587"/>
      <c r="X1107" s="587"/>
      <c r="Y1107" s="587"/>
      <c r="Z1107" s="587"/>
      <c r="AA1107" s="587"/>
      <c r="AB1107" s="58"/>
      <c r="AC1107" s="58"/>
      <c r="AD1107" s="8"/>
      <c r="AE1107" s="8"/>
      <c r="AF1107" s="8"/>
      <c r="AG1107" s="8"/>
      <c r="AH1107" s="8"/>
      <c r="AI1107" s="8"/>
      <c r="AJ1107" s="8"/>
      <c r="AK1107" s="8"/>
      <c r="AL1107" s="8"/>
      <c r="AM1107" s="8"/>
      <c r="AN1107" s="8"/>
      <c r="AO1107" s="1"/>
      <c r="AP1107" s="58" t="s">
        <v>180</v>
      </c>
      <c r="AQ1107" s="1"/>
      <c r="AR1107" s="58" t="s">
        <v>80</v>
      </c>
      <c r="AS1107" s="58" t="s">
        <v>31</v>
      </c>
      <c r="AT1107" s="1"/>
      <c r="AU1107" s="1"/>
      <c r="AV1107" s="473"/>
      <c r="AW1107" s="1"/>
      <c r="AX1107" s="1"/>
      <c r="AY1107" s="1"/>
      <c r="AZ1107" s="1"/>
      <c r="BA1107" s="1"/>
      <c r="BB1107" s="59">
        <f>IF(L1173="základní",I438,0)</f>
        <v>1388.2</v>
      </c>
      <c r="BC1107" s="59">
        <f>IF(L1173="snížená",I438,0)</f>
        <v>0</v>
      </c>
      <c r="BD1107" s="59">
        <f>IF(L1173="zákl. přenesená",I438,0)</f>
        <v>0</v>
      </c>
      <c r="BE1107" s="59">
        <f>IF(L1173="sníž. přenesená",I438,0)</f>
        <v>0</v>
      </c>
      <c r="BF1107" s="59">
        <f>IF(L1173="nulová",I438,0)</f>
        <v>0</v>
      </c>
      <c r="BG1107" s="12" t="s">
        <v>30</v>
      </c>
      <c r="BH1107" s="59">
        <f>ROUND(H438*G438,2)</f>
        <v>1388.2</v>
      </c>
      <c r="BI1107" s="12" t="s">
        <v>180</v>
      </c>
      <c r="BJ1107" s="58" t="s">
        <v>759</v>
      </c>
      <c r="BK1107" s="1"/>
      <c r="BL1107" s="1"/>
      <c r="BM1107" s="1"/>
      <c r="BN1107" s="1"/>
      <c r="BO1107" s="1"/>
      <c r="BP1107" s="1"/>
      <c r="BQ1107" s="1"/>
      <c r="BR1107" s="1"/>
      <c r="BS1107" s="8"/>
      <c r="BT1107" s="8"/>
      <c r="BU1107" s="8"/>
      <c r="BV1107" s="8"/>
      <c r="BW1107" s="8"/>
      <c r="BX1107" s="8"/>
      <c r="BY1107" s="8"/>
      <c r="BZ1107" s="8"/>
      <c r="CA1107" s="8"/>
      <c r="CB1107" s="8"/>
    </row>
    <row r="1108" spans="11:80" ht="52.2" customHeight="1" x14ac:dyDescent="0.2">
      <c r="K1108" s="84" t="s">
        <v>5</v>
      </c>
      <c r="L1108" s="85" t="s">
        <v>15</v>
      </c>
      <c r="M1108" s="23"/>
      <c r="N1108" s="56">
        <f>M1108*G363</f>
        <v>0</v>
      </c>
      <c r="O1108" s="56">
        <v>8.0000000000000002E-3</v>
      </c>
      <c r="P1108" s="56">
        <f>O1108*G363</f>
        <v>8.0000000000000002E-3</v>
      </c>
      <c r="Q1108" s="56">
        <v>0</v>
      </c>
      <c r="R1108" s="57">
        <f>Q1108*G363</f>
        <v>0</v>
      </c>
      <c r="S1108" s="14"/>
      <c r="T1108" s="7"/>
      <c r="U1108" s="7"/>
      <c r="V1108" s="586"/>
      <c r="W1108" s="586"/>
      <c r="X1108" s="586"/>
      <c r="Y1108" s="586"/>
      <c r="Z1108" s="586"/>
      <c r="AA1108" s="586"/>
      <c r="AB1108" s="12"/>
      <c r="AC1108" s="12"/>
      <c r="AD1108" s="7"/>
      <c r="AE1108" s="7"/>
      <c r="AF1108" s="7"/>
      <c r="AG1108" s="7"/>
      <c r="AH1108" s="7"/>
      <c r="AI1108" s="7"/>
      <c r="AJ1108" s="7"/>
      <c r="AK1108" s="7"/>
      <c r="AL1108" s="7"/>
      <c r="AM1108" s="7"/>
      <c r="AN1108" s="7"/>
      <c r="AO1108" s="7"/>
      <c r="AP1108" s="1"/>
      <c r="AQ1108" s="1"/>
      <c r="AR1108" s="12" t="s">
        <v>86</v>
      </c>
      <c r="AS1108" s="12" t="s">
        <v>31</v>
      </c>
      <c r="AT1108" s="1"/>
      <c r="AU1108" s="1"/>
      <c r="AV1108" s="473"/>
      <c r="AW1108" s="1"/>
      <c r="AX1108" s="1"/>
      <c r="AY1108" s="1"/>
      <c r="AZ1108" s="1"/>
      <c r="BA1108" s="1"/>
      <c r="BB1108" s="1"/>
      <c r="BC1108" s="1"/>
      <c r="BD1108" s="1"/>
      <c r="BE1108" s="1"/>
      <c r="BF1108" s="1"/>
      <c r="BG1108" s="1"/>
      <c r="BH1108" s="1"/>
      <c r="BI1108" s="1"/>
      <c r="BJ1108" s="1"/>
      <c r="BK1108" s="1"/>
      <c r="BL1108" s="1"/>
      <c r="BM1108" s="1"/>
      <c r="BN1108" s="1"/>
      <c r="BO1108" s="1"/>
      <c r="BP1108" s="1"/>
      <c r="BQ1108" s="7"/>
      <c r="BR1108" s="7"/>
      <c r="BS1108" s="7"/>
      <c r="BT1108" s="7"/>
      <c r="BU1108" s="7"/>
      <c r="BV1108" s="7"/>
      <c r="BW1108" s="7"/>
      <c r="BX1108" s="7"/>
      <c r="BY1108" s="7"/>
      <c r="BZ1108" s="7"/>
      <c r="CA1108" s="7"/>
      <c r="CB1108" s="7"/>
    </row>
    <row r="1109" spans="11:80" ht="52.2" customHeight="1" x14ac:dyDescent="0.2">
      <c r="K1109" s="41"/>
      <c r="L1109" s="42"/>
      <c r="M1109" s="42"/>
      <c r="N1109" s="43">
        <f>SUM(N1110:N1111)</f>
        <v>0</v>
      </c>
      <c r="O1109" s="42"/>
      <c r="P1109" s="43">
        <f>SUM(P1110:P1111)</f>
        <v>0</v>
      </c>
      <c r="Q1109" s="42"/>
      <c r="R1109" s="44">
        <f>SUM(R1110:R1111)</f>
        <v>0</v>
      </c>
      <c r="S1109" s="6"/>
      <c r="T1109" s="14"/>
      <c r="U1109" s="14"/>
      <c r="V1109" s="558"/>
      <c r="W1109" s="558"/>
      <c r="X1109" s="558"/>
      <c r="Y1109" s="558"/>
      <c r="Z1109" s="558"/>
      <c r="AA1109" s="558"/>
      <c r="AB1109" s="65"/>
      <c r="AC1109" s="65"/>
      <c r="AD1109" s="1"/>
      <c r="AE1109" s="1"/>
      <c r="AF1109" s="1"/>
      <c r="AG1109" s="1"/>
      <c r="AH1109" s="1"/>
      <c r="AI1109" s="1"/>
      <c r="AJ1109" s="1"/>
      <c r="AK1109" s="1"/>
      <c r="AL1109" s="1"/>
      <c r="AM1109" s="1"/>
      <c r="AN1109" s="1"/>
      <c r="AO1109" s="1"/>
      <c r="AP1109" s="7"/>
      <c r="AQ1109" s="7"/>
      <c r="AR1109" s="65" t="s">
        <v>88</v>
      </c>
      <c r="AS1109" s="65" t="s">
        <v>31</v>
      </c>
      <c r="AT1109" s="7" t="s">
        <v>31</v>
      </c>
      <c r="AU1109" s="7" t="s">
        <v>11</v>
      </c>
      <c r="AV1109" s="485" t="s">
        <v>30</v>
      </c>
      <c r="AW1109" s="7"/>
      <c r="AX1109" s="7"/>
      <c r="AY1109" s="7"/>
      <c r="AZ1109" s="7"/>
      <c r="BA1109" s="7"/>
      <c r="BB1109" s="7"/>
      <c r="BC1109" s="7"/>
      <c r="BD1109" s="7"/>
      <c r="BE1109" s="7"/>
      <c r="BF1109" s="7"/>
      <c r="BG1109" s="7"/>
      <c r="BH1109" s="7"/>
      <c r="BI1109" s="7"/>
      <c r="BJ1109" s="7"/>
      <c r="BK1109" s="7"/>
      <c r="BL1109" s="7"/>
      <c r="BM1109" s="7"/>
      <c r="BN1109" s="7"/>
      <c r="BO1109" s="7"/>
      <c r="BP1109" s="7"/>
      <c r="BQ1109" s="1"/>
      <c r="BR1109" s="1"/>
      <c r="BS1109" s="1"/>
      <c r="BT1109" s="1"/>
      <c r="BU1109" s="1"/>
      <c r="BV1109" s="1"/>
      <c r="BW1109" s="1"/>
      <c r="BX1109" s="1"/>
      <c r="BY1109" s="1"/>
      <c r="BZ1109" s="1"/>
      <c r="CA1109" s="1"/>
      <c r="CB1109" s="1"/>
    </row>
    <row r="1110" spans="11:80" ht="52.2" customHeight="1" x14ac:dyDescent="0.2">
      <c r="K1110" s="54" t="s">
        <v>5</v>
      </c>
      <c r="L1110" s="55" t="s">
        <v>15</v>
      </c>
      <c r="M1110" s="23"/>
      <c r="N1110" s="56">
        <f>M1110*G367</f>
        <v>0</v>
      </c>
      <c r="O1110" s="56">
        <v>0</v>
      </c>
      <c r="P1110" s="56">
        <f>O1110*G367</f>
        <v>0</v>
      </c>
      <c r="Q1110" s="56">
        <v>0</v>
      </c>
      <c r="R1110" s="57">
        <f>Q1110*G367</f>
        <v>0</v>
      </c>
      <c r="S1110" s="14"/>
      <c r="T1110" s="7"/>
      <c r="U1110" s="7"/>
      <c r="V1110" s="586"/>
      <c r="W1110" s="586"/>
      <c r="X1110" s="586"/>
      <c r="Y1110" s="586"/>
      <c r="Z1110" s="586"/>
      <c r="AA1110" s="586"/>
      <c r="AB1110" s="58"/>
      <c r="AC1110" s="58"/>
      <c r="AD1110" s="7"/>
      <c r="AE1110" s="7"/>
      <c r="AF1110" s="7"/>
      <c r="AG1110" s="7"/>
      <c r="AH1110" s="7"/>
      <c r="AI1110" s="7"/>
      <c r="AJ1110" s="7"/>
      <c r="AK1110" s="7"/>
      <c r="AL1110" s="7"/>
      <c r="AM1110" s="7"/>
      <c r="AN1110" s="7"/>
      <c r="AO1110" s="1"/>
      <c r="AP1110" s="58" t="s">
        <v>180</v>
      </c>
      <c r="AQ1110" s="1"/>
      <c r="AR1110" s="58" t="s">
        <v>80</v>
      </c>
      <c r="AS1110" s="58" t="s">
        <v>31</v>
      </c>
      <c r="AT1110" s="1"/>
      <c r="AU1110" s="1"/>
      <c r="AV1110" s="473"/>
      <c r="AW1110" s="1"/>
      <c r="AX1110" s="1"/>
      <c r="AY1110" s="1"/>
      <c r="AZ1110" s="1"/>
      <c r="BA1110" s="1"/>
      <c r="BB1110" s="59">
        <f>IF(L1176="základní",I441,0)</f>
        <v>452.7</v>
      </c>
      <c r="BC1110" s="59">
        <f>IF(L1176="snížená",I441,0)</f>
        <v>0</v>
      </c>
      <c r="BD1110" s="59">
        <f>IF(L1176="zákl. přenesená",I441,0)</f>
        <v>0</v>
      </c>
      <c r="BE1110" s="59">
        <f>IF(L1176="sníž. přenesená",I441,0)</f>
        <v>0</v>
      </c>
      <c r="BF1110" s="59">
        <f>IF(L1176="nulová",I441,0)</f>
        <v>0</v>
      </c>
      <c r="BG1110" s="12" t="s">
        <v>30</v>
      </c>
      <c r="BH1110" s="59">
        <f>ROUND(H441*G441,2)</f>
        <v>452.7</v>
      </c>
      <c r="BI1110" s="12" t="s">
        <v>180</v>
      </c>
      <c r="BJ1110" s="58" t="s">
        <v>764</v>
      </c>
      <c r="BK1110" s="1"/>
      <c r="BL1110" s="1"/>
      <c r="BM1110" s="1"/>
      <c r="BN1110" s="1"/>
      <c r="BO1110" s="1"/>
      <c r="BP1110" s="1"/>
      <c r="BQ1110" s="1"/>
      <c r="BR1110" s="1"/>
      <c r="BS1110" s="7"/>
      <c r="BT1110" s="7"/>
      <c r="BU1110" s="7"/>
      <c r="BV1110" s="7"/>
      <c r="BW1110" s="7"/>
      <c r="BX1110" s="7"/>
      <c r="BY1110" s="7"/>
      <c r="BZ1110" s="7"/>
      <c r="CA1110" s="7"/>
      <c r="CB1110" s="7"/>
    </row>
    <row r="1111" spans="11:80" ht="52.2" customHeight="1" x14ac:dyDescent="0.2">
      <c r="K1111" s="60"/>
      <c r="L1111" s="61"/>
      <c r="M1111" s="23"/>
      <c r="N1111" s="23"/>
      <c r="O1111" s="23"/>
      <c r="P1111" s="23"/>
      <c r="Q1111" s="23"/>
      <c r="R1111" s="24"/>
      <c r="S1111" s="14"/>
      <c r="T1111" s="7"/>
      <c r="U1111" s="7"/>
      <c r="V1111" s="586"/>
      <c r="W1111" s="586"/>
      <c r="X1111" s="586"/>
      <c r="Y1111" s="586"/>
      <c r="Z1111" s="586"/>
      <c r="AA1111" s="586"/>
      <c r="AB1111" s="12"/>
      <c r="AC1111" s="12"/>
      <c r="AD1111" s="7"/>
      <c r="AE1111" s="7"/>
      <c r="AF1111" s="7"/>
      <c r="AG1111" s="7"/>
      <c r="AH1111" s="7"/>
      <c r="AI1111" s="7"/>
      <c r="AJ1111" s="7"/>
      <c r="AK1111" s="7"/>
      <c r="AL1111" s="7"/>
      <c r="AM1111" s="7"/>
      <c r="AN1111" s="7"/>
      <c r="AO1111" s="7"/>
      <c r="AP1111" s="1"/>
      <c r="AQ1111" s="1"/>
      <c r="AR1111" s="12" t="s">
        <v>86</v>
      </c>
      <c r="AS1111" s="12" t="s">
        <v>31</v>
      </c>
      <c r="AT1111" s="1"/>
      <c r="AU1111" s="1"/>
      <c r="AV1111" s="473"/>
      <c r="AW1111" s="1"/>
      <c r="AX1111" s="1"/>
      <c r="AY1111" s="1"/>
      <c r="AZ1111" s="1"/>
      <c r="BA1111" s="1"/>
      <c r="BB1111" s="1"/>
      <c r="BC1111" s="1"/>
      <c r="BD1111" s="1"/>
      <c r="BE1111" s="1"/>
      <c r="BF1111" s="1"/>
      <c r="BG1111" s="1"/>
      <c r="BH1111" s="1"/>
      <c r="BI1111" s="1"/>
      <c r="BJ1111" s="1"/>
      <c r="BK1111" s="1"/>
      <c r="BL1111" s="1"/>
      <c r="BM1111" s="1"/>
      <c r="BN1111" s="1"/>
      <c r="BO1111" s="1"/>
      <c r="BP1111" s="1"/>
      <c r="BQ1111" s="7"/>
      <c r="BR1111" s="7"/>
      <c r="BS1111" s="7"/>
      <c r="BT1111" s="7"/>
      <c r="BU1111" s="7"/>
      <c r="BV1111" s="7"/>
      <c r="BW1111" s="7"/>
      <c r="BX1111" s="7"/>
      <c r="BY1111" s="7"/>
      <c r="BZ1111" s="7"/>
      <c r="CA1111" s="7"/>
      <c r="CB1111" s="7"/>
    </row>
    <row r="1112" spans="11:80" ht="52.2" customHeight="1" x14ac:dyDescent="0.2">
      <c r="K1112" s="41"/>
      <c r="L1112" s="42"/>
      <c r="M1112" s="42"/>
      <c r="N1112" s="43">
        <f>N1113+N1128+N1148+N1156+N1186+N1198+N1230+N1256+N1302+N1319+N1328+N1355+N1368</f>
        <v>0</v>
      </c>
      <c r="O1112" s="42"/>
      <c r="P1112" s="43">
        <f>P1113+P1128+P1148+P1156+P1186+P1198+P1230+P1256+P1302+P1319+P1328+P1355+P1368</f>
        <v>7.1367915000000002</v>
      </c>
      <c r="Q1112" s="42"/>
      <c r="R1112" s="44">
        <f>R1113+R1128+R1148+R1156+R1186+R1198+R1230+R1256+R1302+R1319+R1328+R1355+R1368</f>
        <v>0</v>
      </c>
      <c r="S1112" s="6"/>
      <c r="T1112" s="9"/>
      <c r="U1112" s="9"/>
      <c r="V1112" s="588"/>
      <c r="W1112" s="588"/>
      <c r="X1112" s="588"/>
      <c r="Y1112" s="588"/>
      <c r="Z1112" s="588"/>
      <c r="AA1112" s="588"/>
      <c r="AB1112" s="65"/>
      <c r="AC1112" s="65"/>
      <c r="AD1112" s="9"/>
      <c r="AE1112" s="9"/>
      <c r="AF1112" s="9"/>
      <c r="AG1112" s="9"/>
      <c r="AH1112" s="9"/>
      <c r="AI1112" s="9"/>
      <c r="AJ1112" s="9"/>
      <c r="AK1112" s="9"/>
      <c r="AL1112" s="9"/>
      <c r="AM1112" s="9"/>
      <c r="AN1112" s="9"/>
      <c r="AO1112" s="1"/>
      <c r="AP1112" s="7"/>
      <c r="AQ1112" s="7"/>
      <c r="AR1112" s="65" t="s">
        <v>88</v>
      </c>
      <c r="AS1112" s="65" t="s">
        <v>31</v>
      </c>
      <c r="AT1112" s="7" t="s">
        <v>31</v>
      </c>
      <c r="AU1112" s="7" t="s">
        <v>11</v>
      </c>
      <c r="AV1112" s="485" t="s">
        <v>30</v>
      </c>
      <c r="AW1112" s="7"/>
      <c r="AX1112" s="7"/>
      <c r="AY1112" s="7"/>
      <c r="AZ1112" s="7"/>
      <c r="BA1112" s="7"/>
      <c r="BB1112" s="7"/>
      <c r="BC1112" s="7"/>
      <c r="BD1112" s="7"/>
      <c r="BE1112" s="7"/>
      <c r="BF1112" s="7"/>
      <c r="BG1112" s="7"/>
      <c r="BH1112" s="7"/>
      <c r="BI1112" s="7"/>
      <c r="BJ1112" s="7"/>
      <c r="BK1112" s="7"/>
      <c r="BL1112" s="7"/>
      <c r="BM1112" s="7"/>
      <c r="BN1112" s="7"/>
      <c r="BO1112" s="7"/>
      <c r="BP1112" s="7"/>
      <c r="BQ1112" s="1"/>
      <c r="BR1112" s="1"/>
      <c r="BS1112" s="9"/>
      <c r="BT1112" s="9"/>
      <c r="BU1112" s="9"/>
      <c r="BV1112" s="9"/>
      <c r="BW1112" s="9"/>
      <c r="BX1112" s="9"/>
      <c r="BY1112" s="9"/>
      <c r="BZ1112" s="9"/>
      <c r="CA1112" s="9"/>
      <c r="CB1112" s="9"/>
    </row>
    <row r="1113" spans="11:80" ht="52.2" customHeight="1" x14ac:dyDescent="0.2">
      <c r="K1113" s="41"/>
      <c r="L1113" s="42"/>
      <c r="M1113" s="42"/>
      <c r="N1113" s="43">
        <f>SUM(N1114:N1127)</f>
        <v>0</v>
      </c>
      <c r="O1113" s="42"/>
      <c r="P1113" s="43">
        <f>SUM(P1114:P1127)</f>
        <v>0.1307748</v>
      </c>
      <c r="Q1113" s="42"/>
      <c r="R1113" s="44">
        <f>SUM(R1114:R1127)</f>
        <v>0</v>
      </c>
      <c r="S1113" s="6"/>
      <c r="T1113" s="7"/>
      <c r="U1113" s="7"/>
      <c r="V1113" s="586"/>
      <c r="W1113" s="586"/>
      <c r="X1113" s="586"/>
      <c r="Y1113" s="586"/>
      <c r="Z1113" s="586"/>
      <c r="AA1113" s="586"/>
      <c r="AB1113" s="58"/>
      <c r="AC1113" s="58"/>
      <c r="AD1113" s="7"/>
      <c r="AE1113" s="7"/>
      <c r="AF1113" s="7"/>
      <c r="AG1113" s="7"/>
      <c r="AH1113" s="7"/>
      <c r="AI1113" s="7"/>
      <c r="AJ1113" s="7"/>
      <c r="AK1113" s="7"/>
      <c r="AL1113" s="7"/>
      <c r="AM1113" s="7"/>
      <c r="AN1113" s="7"/>
      <c r="AO1113" s="7"/>
      <c r="AP1113" s="58" t="s">
        <v>287</v>
      </c>
      <c r="AQ1113" s="1"/>
      <c r="AR1113" s="58" t="s">
        <v>231</v>
      </c>
      <c r="AS1113" s="58" t="s">
        <v>31</v>
      </c>
      <c r="AT1113" s="1"/>
      <c r="AU1113" s="1"/>
      <c r="AV1113" s="473"/>
      <c r="AW1113" s="1"/>
      <c r="AX1113" s="1"/>
      <c r="AY1113" s="1"/>
      <c r="AZ1113" s="1"/>
      <c r="BA1113" s="1"/>
      <c r="BB1113" s="59">
        <f>IF(L1179="základní",I444,0)</f>
        <v>708</v>
      </c>
      <c r="BC1113" s="59">
        <f>IF(L1179="snížená",I444,0)</f>
        <v>0</v>
      </c>
      <c r="BD1113" s="59">
        <f>IF(L1179="zákl. přenesená",I444,0)</f>
        <v>0</v>
      </c>
      <c r="BE1113" s="59">
        <f>IF(L1179="sníž. přenesená",I444,0)</f>
        <v>0</v>
      </c>
      <c r="BF1113" s="59">
        <f>IF(L1179="nulová",I444,0)</f>
        <v>0</v>
      </c>
      <c r="BG1113" s="12" t="s">
        <v>30</v>
      </c>
      <c r="BH1113" s="59">
        <f>ROUND(H444*G444,2)</f>
        <v>708</v>
      </c>
      <c r="BI1113" s="12" t="s">
        <v>180</v>
      </c>
      <c r="BJ1113" s="58" t="s">
        <v>769</v>
      </c>
      <c r="BK1113" s="1"/>
      <c r="BL1113" s="1"/>
      <c r="BM1113" s="1"/>
      <c r="BN1113" s="1"/>
      <c r="BO1113" s="1"/>
      <c r="BP1113" s="1"/>
      <c r="BQ1113" s="7"/>
      <c r="BR1113" s="7"/>
      <c r="BS1113" s="7"/>
      <c r="BT1113" s="7"/>
      <c r="BU1113" s="7"/>
      <c r="BV1113" s="7"/>
      <c r="BW1113" s="7"/>
      <c r="BX1113" s="7"/>
      <c r="BY1113" s="7"/>
      <c r="BZ1113" s="7"/>
      <c r="CA1113" s="7"/>
      <c r="CB1113" s="7"/>
    </row>
    <row r="1114" spans="11:80" ht="52.2" customHeight="1" x14ac:dyDescent="0.2">
      <c r="K1114" s="54" t="s">
        <v>5</v>
      </c>
      <c r="L1114" s="55" t="s">
        <v>15</v>
      </c>
      <c r="M1114" s="23"/>
      <c r="N1114" s="56">
        <f>M1114*G373</f>
        <v>0</v>
      </c>
      <c r="O1114" s="56">
        <v>0</v>
      </c>
      <c r="P1114" s="56">
        <f>O1114*G373</f>
        <v>0</v>
      </c>
      <c r="Q1114" s="56">
        <v>0</v>
      </c>
      <c r="R1114" s="57">
        <f>Q1114*G373</f>
        <v>0</v>
      </c>
      <c r="S1114" s="14"/>
      <c r="T1114" s="14"/>
      <c r="U1114" s="14"/>
      <c r="V1114" s="558"/>
      <c r="W1114" s="558"/>
      <c r="X1114" s="558"/>
      <c r="Y1114" s="558"/>
      <c r="Z1114" s="558"/>
      <c r="AA1114" s="558"/>
      <c r="AB1114" s="65"/>
      <c r="AC1114" s="65"/>
      <c r="AD1114" s="1"/>
      <c r="AE1114" s="1"/>
      <c r="AF1114" s="1"/>
      <c r="AG1114" s="1"/>
      <c r="AH1114" s="1"/>
      <c r="AI1114" s="1"/>
      <c r="AJ1114" s="1"/>
      <c r="AK1114" s="1"/>
      <c r="AL1114" s="1"/>
      <c r="AM1114" s="1"/>
      <c r="AN1114" s="1"/>
      <c r="AO1114" s="1"/>
      <c r="AP1114" s="7"/>
      <c r="AQ1114" s="7"/>
      <c r="AR1114" s="65" t="s">
        <v>88</v>
      </c>
      <c r="AS1114" s="65" t="s">
        <v>31</v>
      </c>
      <c r="AT1114" s="7" t="s">
        <v>31</v>
      </c>
      <c r="AU1114" s="7" t="s">
        <v>11</v>
      </c>
      <c r="AV1114" s="485" t="s">
        <v>30</v>
      </c>
      <c r="AW1114" s="7"/>
      <c r="AX1114" s="7"/>
      <c r="AY1114" s="7"/>
      <c r="AZ1114" s="7"/>
      <c r="BA1114" s="7"/>
      <c r="BB1114" s="7"/>
      <c r="BC1114" s="7"/>
      <c r="BD1114" s="7"/>
      <c r="BE1114" s="7"/>
      <c r="BF1114" s="7"/>
      <c r="BG1114" s="7"/>
      <c r="BH1114" s="7"/>
      <c r="BI1114" s="7"/>
      <c r="BJ1114" s="7"/>
      <c r="BK1114" s="7"/>
      <c r="BL1114" s="7"/>
      <c r="BM1114" s="7"/>
      <c r="BN1114" s="7"/>
      <c r="BO1114" s="7"/>
      <c r="BP1114" s="7"/>
      <c r="BQ1114" s="1"/>
      <c r="BR1114" s="1"/>
      <c r="BS1114" s="1"/>
      <c r="BT1114" s="1"/>
      <c r="BU1114" s="1"/>
      <c r="BV1114" s="1"/>
      <c r="BW1114" s="1"/>
      <c r="BX1114" s="1"/>
      <c r="BY1114" s="1"/>
      <c r="BZ1114" s="1"/>
      <c r="CA1114" s="1"/>
      <c r="CB1114" s="1"/>
    </row>
    <row r="1115" spans="11:80" ht="52.2" customHeight="1" x14ac:dyDescent="0.2">
      <c r="K1115" s="60"/>
      <c r="L1115" s="61"/>
      <c r="M1115" s="23"/>
      <c r="N1115" s="23"/>
      <c r="O1115" s="23"/>
      <c r="P1115" s="23"/>
      <c r="Q1115" s="23"/>
      <c r="R1115" s="24"/>
      <c r="S1115" s="14"/>
      <c r="T1115" s="14"/>
      <c r="U1115" s="14"/>
      <c r="V1115" s="558"/>
      <c r="W1115" s="558"/>
      <c r="X1115" s="558"/>
      <c r="Y1115" s="558"/>
      <c r="Z1115" s="558"/>
      <c r="AA1115" s="558"/>
      <c r="AB1115" s="58"/>
      <c r="AC1115" s="58"/>
      <c r="AD1115" s="1"/>
      <c r="AE1115" s="1"/>
      <c r="AF1115" s="1"/>
      <c r="AG1115" s="1"/>
      <c r="AH1115" s="1"/>
      <c r="AI1115" s="1"/>
      <c r="AJ1115" s="1"/>
      <c r="AK1115" s="1"/>
      <c r="AL1115" s="1"/>
      <c r="AM1115" s="1"/>
      <c r="AN1115" s="1"/>
      <c r="AO1115" s="1"/>
      <c r="AP1115" s="58" t="s">
        <v>180</v>
      </c>
      <c r="AQ1115" s="1"/>
      <c r="AR1115" s="58" t="s">
        <v>80</v>
      </c>
      <c r="AS1115" s="58" t="s">
        <v>31</v>
      </c>
      <c r="AT1115" s="1"/>
      <c r="AU1115" s="1"/>
      <c r="AV1115" s="473"/>
      <c r="AW1115" s="1"/>
      <c r="AX1115" s="1"/>
      <c r="AY1115" s="1"/>
      <c r="AZ1115" s="1"/>
      <c r="BA1115" s="1"/>
      <c r="BB1115" s="59">
        <f>IF(L1181="základní",I446,0)</f>
        <v>612</v>
      </c>
      <c r="BC1115" s="59">
        <f>IF(L1181="snížená",I446,0)</f>
        <v>0</v>
      </c>
      <c r="BD1115" s="59">
        <f>IF(L1181="zákl. přenesená",I446,0)</f>
        <v>0</v>
      </c>
      <c r="BE1115" s="59">
        <f>IF(L1181="sníž. přenesená",I446,0)</f>
        <v>0</v>
      </c>
      <c r="BF1115" s="59">
        <f>IF(L1181="nulová",I446,0)</f>
        <v>0</v>
      </c>
      <c r="BG1115" s="12" t="s">
        <v>30</v>
      </c>
      <c r="BH1115" s="59">
        <f>ROUND(H446*G446,2)</f>
        <v>612</v>
      </c>
      <c r="BI1115" s="12" t="s">
        <v>180</v>
      </c>
      <c r="BJ1115" s="58" t="s">
        <v>774</v>
      </c>
      <c r="BK1115" s="1"/>
      <c r="BL1115" s="1"/>
      <c r="BM1115" s="1"/>
      <c r="BN1115" s="1"/>
      <c r="BO1115" s="1"/>
      <c r="BP1115" s="1"/>
      <c r="BQ1115" s="1"/>
      <c r="BR1115" s="1"/>
      <c r="BS1115" s="1"/>
      <c r="BT1115" s="1"/>
      <c r="BU1115" s="1"/>
      <c r="BV1115" s="1"/>
      <c r="BW1115" s="1"/>
      <c r="BX1115" s="1"/>
      <c r="BY1115" s="1"/>
      <c r="BZ1115" s="1"/>
      <c r="CA1115" s="1"/>
      <c r="CB1115" s="1"/>
    </row>
    <row r="1116" spans="11:80" ht="52.2" customHeight="1" x14ac:dyDescent="0.2">
      <c r="K1116" s="66"/>
      <c r="L1116" s="67"/>
      <c r="M1116" s="67"/>
      <c r="N1116" s="67"/>
      <c r="O1116" s="67"/>
      <c r="P1116" s="67"/>
      <c r="Q1116" s="67"/>
      <c r="R1116" s="68"/>
      <c r="S1116" s="8"/>
      <c r="T1116" s="7"/>
      <c r="U1116" s="7"/>
      <c r="V1116" s="586"/>
      <c r="W1116" s="586"/>
      <c r="X1116" s="586"/>
      <c r="Y1116" s="586"/>
      <c r="Z1116" s="586"/>
      <c r="AA1116" s="586"/>
      <c r="AB1116" s="12"/>
      <c r="AC1116" s="12"/>
      <c r="AD1116" s="7"/>
      <c r="AE1116" s="7"/>
      <c r="AF1116" s="7"/>
      <c r="AG1116" s="7"/>
      <c r="AH1116" s="7"/>
      <c r="AI1116" s="7"/>
      <c r="AJ1116" s="7"/>
      <c r="AK1116" s="7"/>
      <c r="AL1116" s="7"/>
      <c r="AM1116" s="7"/>
      <c r="AN1116" s="7"/>
      <c r="AO1116" s="7"/>
      <c r="AP1116" s="1"/>
      <c r="AQ1116" s="1"/>
      <c r="AR1116" s="12" t="s">
        <v>86</v>
      </c>
      <c r="AS1116" s="12" t="s">
        <v>31</v>
      </c>
      <c r="AT1116" s="1"/>
      <c r="AU1116" s="1"/>
      <c r="AV1116" s="473"/>
      <c r="AW1116" s="1"/>
      <c r="AX1116" s="1"/>
      <c r="AY1116" s="1"/>
      <c r="AZ1116" s="1"/>
      <c r="BA1116" s="1"/>
      <c r="BB1116" s="1"/>
      <c r="BC1116" s="1"/>
      <c r="BD1116" s="1"/>
      <c r="BE1116" s="1"/>
      <c r="BF1116" s="1"/>
      <c r="BG1116" s="1"/>
      <c r="BH1116" s="1"/>
      <c r="BI1116" s="1"/>
      <c r="BJ1116" s="1"/>
      <c r="BK1116" s="1"/>
      <c r="BL1116" s="1"/>
      <c r="BM1116" s="1"/>
      <c r="BN1116" s="1"/>
      <c r="BO1116" s="1"/>
      <c r="BP1116" s="1"/>
      <c r="BQ1116" s="7"/>
      <c r="BR1116" s="7"/>
      <c r="BS1116" s="7"/>
      <c r="BT1116" s="7"/>
      <c r="BU1116" s="7"/>
      <c r="BV1116" s="7"/>
      <c r="BW1116" s="7"/>
      <c r="BX1116" s="7"/>
      <c r="BY1116" s="7"/>
      <c r="BZ1116" s="7"/>
      <c r="CA1116" s="7"/>
      <c r="CB1116" s="7"/>
    </row>
    <row r="1117" spans="11:80" ht="52.2" customHeight="1" x14ac:dyDescent="0.2">
      <c r="K1117" s="62"/>
      <c r="L1117" s="63"/>
      <c r="M1117" s="63"/>
      <c r="N1117" s="63"/>
      <c r="O1117" s="63"/>
      <c r="P1117" s="63"/>
      <c r="Q1117" s="63"/>
      <c r="R1117" s="64"/>
      <c r="S1117" s="7"/>
      <c r="T1117" s="7"/>
      <c r="U1117" s="7"/>
      <c r="V1117" s="586"/>
      <c r="W1117" s="586"/>
      <c r="X1117" s="586"/>
      <c r="Y1117" s="586"/>
      <c r="Z1117" s="586"/>
      <c r="AA1117" s="586"/>
      <c r="AB1117" s="65"/>
      <c r="AC1117" s="65"/>
      <c r="AD1117" s="7"/>
      <c r="AE1117" s="7"/>
      <c r="AF1117" s="7"/>
      <c r="AG1117" s="7"/>
      <c r="AH1117" s="7"/>
      <c r="AI1117" s="7"/>
      <c r="AJ1117" s="7"/>
      <c r="AK1117" s="7"/>
      <c r="AL1117" s="7"/>
      <c r="AM1117" s="7"/>
      <c r="AN1117" s="7"/>
      <c r="AO1117" s="1"/>
      <c r="AP1117" s="7"/>
      <c r="AQ1117" s="7"/>
      <c r="AR1117" s="65" t="s">
        <v>88</v>
      </c>
      <c r="AS1117" s="65" t="s">
        <v>31</v>
      </c>
      <c r="AT1117" s="7" t="s">
        <v>31</v>
      </c>
      <c r="AU1117" s="7" t="s">
        <v>11</v>
      </c>
      <c r="AV1117" s="485" t="s">
        <v>30</v>
      </c>
      <c r="AW1117" s="7"/>
      <c r="AX1117" s="7"/>
      <c r="AY1117" s="7"/>
      <c r="AZ1117" s="7"/>
      <c r="BA1117" s="7"/>
      <c r="BB1117" s="7"/>
      <c r="BC1117" s="7"/>
      <c r="BD1117" s="7"/>
      <c r="BE1117" s="7"/>
      <c r="BF1117" s="7"/>
      <c r="BG1117" s="7"/>
      <c r="BH1117" s="7"/>
      <c r="BI1117" s="7"/>
      <c r="BJ1117" s="7"/>
      <c r="BK1117" s="7"/>
      <c r="BL1117" s="7"/>
      <c r="BM1117" s="7"/>
      <c r="BN1117" s="7"/>
      <c r="BO1117" s="7"/>
      <c r="BP1117" s="7"/>
      <c r="BQ1117" s="1"/>
      <c r="BR1117" s="1"/>
      <c r="BS1117" s="7"/>
      <c r="BT1117" s="7"/>
      <c r="BU1117" s="7"/>
      <c r="BV1117" s="7"/>
      <c r="BW1117" s="7"/>
      <c r="BX1117" s="7"/>
      <c r="BY1117" s="7"/>
      <c r="BZ1117" s="7"/>
      <c r="CA1117" s="7"/>
      <c r="CB1117" s="7"/>
    </row>
    <row r="1118" spans="11:80" ht="52.2" customHeight="1" x14ac:dyDescent="0.2">
      <c r="K1118" s="84" t="s">
        <v>5</v>
      </c>
      <c r="L1118" s="85" t="s">
        <v>15</v>
      </c>
      <c r="M1118" s="23"/>
      <c r="N1118" s="56">
        <f>M1118*G377</f>
        <v>0</v>
      </c>
      <c r="O1118" s="56">
        <v>1</v>
      </c>
      <c r="P1118" s="56">
        <f>O1118*G377</f>
        <v>0.08</v>
      </c>
      <c r="Q1118" s="56">
        <v>0</v>
      </c>
      <c r="R1118" s="57">
        <f>Q1118*G377</f>
        <v>0</v>
      </c>
      <c r="S1118" s="14"/>
      <c r="T1118" s="10"/>
      <c r="U1118" s="10"/>
      <c r="V1118" s="589"/>
      <c r="W1118" s="589"/>
      <c r="X1118" s="589"/>
      <c r="Y1118" s="589"/>
      <c r="Z1118" s="589"/>
      <c r="AA1118" s="589"/>
      <c r="AB1118" s="58"/>
      <c r="AC1118" s="58"/>
      <c r="AD1118" s="10"/>
      <c r="AE1118" s="10"/>
      <c r="AF1118" s="10"/>
      <c r="AG1118" s="10"/>
      <c r="AH1118" s="10"/>
      <c r="AI1118" s="10"/>
      <c r="AJ1118" s="10"/>
      <c r="AK1118" s="10"/>
      <c r="AL1118" s="10"/>
      <c r="AM1118" s="10"/>
      <c r="AN1118" s="10"/>
      <c r="AO1118" s="1"/>
      <c r="AP1118" s="58" t="s">
        <v>180</v>
      </c>
      <c r="AQ1118" s="1"/>
      <c r="AR1118" s="58" t="s">
        <v>80</v>
      </c>
      <c r="AS1118" s="58" t="s">
        <v>31</v>
      </c>
      <c r="AT1118" s="1"/>
      <c r="AU1118" s="1"/>
      <c r="AV1118" s="473"/>
      <c r="AW1118" s="1"/>
      <c r="AX1118" s="1"/>
      <c r="AY1118" s="1"/>
      <c r="AZ1118" s="1"/>
      <c r="BA1118" s="1"/>
      <c r="BB1118" s="59">
        <f>IF(L1184="základní",I449,0)</f>
        <v>49.32</v>
      </c>
      <c r="BC1118" s="59">
        <f>IF(L1184="snížená",I449,0)</f>
        <v>0</v>
      </c>
      <c r="BD1118" s="59">
        <f>IF(L1184="zákl. přenesená",I449,0)</f>
        <v>0</v>
      </c>
      <c r="BE1118" s="59">
        <f>IF(L1184="sníž. přenesená",I449,0)</f>
        <v>0</v>
      </c>
      <c r="BF1118" s="59">
        <f>IF(L1184="nulová",I449,0)</f>
        <v>0</v>
      </c>
      <c r="BG1118" s="12" t="s">
        <v>30</v>
      </c>
      <c r="BH1118" s="59">
        <f>ROUND(H449*G449,2)</f>
        <v>49.32</v>
      </c>
      <c r="BI1118" s="12" t="s">
        <v>180</v>
      </c>
      <c r="BJ1118" s="58" t="s">
        <v>780</v>
      </c>
      <c r="BK1118" s="1"/>
      <c r="BL1118" s="1"/>
      <c r="BM1118" s="1"/>
      <c r="BN1118" s="1"/>
      <c r="BO1118" s="1"/>
      <c r="BP1118" s="1"/>
      <c r="BQ1118" s="1"/>
      <c r="BR1118" s="1"/>
      <c r="BS1118" s="10"/>
      <c r="BT1118" s="10"/>
      <c r="BU1118" s="10"/>
      <c r="BV1118" s="10"/>
      <c r="BW1118" s="10"/>
      <c r="BX1118" s="10"/>
      <c r="BY1118" s="10"/>
      <c r="BZ1118" s="10"/>
      <c r="CA1118" s="10"/>
      <c r="CB1118" s="10"/>
    </row>
    <row r="1119" spans="11:80" ht="52.2" customHeight="1" x14ac:dyDescent="0.2">
      <c r="K1119" s="62"/>
      <c r="L1119" s="63"/>
      <c r="M1119" s="63"/>
      <c r="N1119" s="63"/>
      <c r="O1119" s="63"/>
      <c r="P1119" s="63"/>
      <c r="Q1119" s="63"/>
      <c r="R1119" s="64"/>
      <c r="S1119" s="7"/>
      <c r="T1119" s="14"/>
      <c r="U1119" s="14"/>
      <c r="V1119" s="558"/>
      <c r="W1119" s="558"/>
      <c r="X1119" s="558"/>
      <c r="Y1119" s="558"/>
      <c r="Z1119" s="558"/>
      <c r="AA1119" s="558"/>
      <c r="AB1119" s="12"/>
      <c r="AC1119" s="12"/>
      <c r="AD1119" s="1"/>
      <c r="AE1119" s="1"/>
      <c r="AF1119" s="1"/>
      <c r="AG1119" s="1"/>
      <c r="AH1119" s="1"/>
      <c r="AI1119" s="1"/>
      <c r="AJ1119" s="1"/>
      <c r="AK1119" s="1"/>
      <c r="AL1119" s="1"/>
      <c r="AM1119" s="1"/>
      <c r="AN1119" s="1"/>
      <c r="AO1119" s="6"/>
      <c r="AP1119" s="1"/>
      <c r="AQ1119" s="1"/>
      <c r="AR1119" s="12" t="s">
        <v>86</v>
      </c>
      <c r="AS1119" s="12" t="s">
        <v>31</v>
      </c>
      <c r="AT1119" s="1"/>
      <c r="AU1119" s="1"/>
      <c r="AV1119" s="473"/>
      <c r="AW1119" s="1"/>
      <c r="AX1119" s="1"/>
      <c r="AY1119" s="1"/>
      <c r="AZ1119" s="1"/>
      <c r="BA1119" s="1"/>
      <c r="BB1119" s="1"/>
      <c r="BC1119" s="1"/>
      <c r="BD1119" s="1"/>
      <c r="BE1119" s="1"/>
      <c r="BF1119" s="1"/>
      <c r="BG1119" s="1"/>
      <c r="BH1119" s="1"/>
      <c r="BI1119" s="1"/>
      <c r="BJ1119" s="1"/>
      <c r="BK1119" s="1"/>
      <c r="BL1119" s="1"/>
      <c r="BM1119" s="1"/>
      <c r="BN1119" s="1"/>
      <c r="BO1119" s="1"/>
      <c r="BP1119" s="1"/>
      <c r="BQ1119" s="6"/>
      <c r="BR1119" s="6"/>
      <c r="BS1119" s="1"/>
      <c r="BT1119" s="1"/>
      <c r="BU1119" s="1"/>
      <c r="BV1119" s="1"/>
      <c r="BW1119" s="1"/>
      <c r="BX1119" s="1"/>
      <c r="BY1119" s="1"/>
      <c r="BZ1119" s="1"/>
      <c r="CA1119" s="1"/>
      <c r="CB1119" s="1"/>
    </row>
    <row r="1120" spans="11:80" ht="52.2" customHeight="1" x14ac:dyDescent="0.2">
      <c r="K1120" s="54" t="s">
        <v>5</v>
      </c>
      <c r="L1120" s="55" t="s">
        <v>15</v>
      </c>
      <c r="M1120" s="23"/>
      <c r="N1120" s="56">
        <f>M1120*G379</f>
        <v>0</v>
      </c>
      <c r="O1120" s="56">
        <v>4.0000000000000002E-4</v>
      </c>
      <c r="P1120" s="56">
        <f>O1120*G379</f>
        <v>4.176E-3</v>
      </c>
      <c r="Q1120" s="56">
        <v>0</v>
      </c>
      <c r="R1120" s="57">
        <f>Q1120*G379</f>
        <v>0</v>
      </c>
      <c r="S1120" s="14"/>
      <c r="T1120" s="14"/>
      <c r="U1120" s="14"/>
      <c r="V1120" s="558"/>
      <c r="W1120" s="558"/>
      <c r="X1120" s="558"/>
      <c r="Y1120" s="558"/>
      <c r="Z1120" s="558"/>
      <c r="AA1120" s="558"/>
      <c r="AB1120" s="46"/>
      <c r="AC1120" s="46"/>
      <c r="AD1120" s="1"/>
      <c r="AE1120" s="1"/>
      <c r="AF1120" s="1"/>
      <c r="AG1120" s="1"/>
      <c r="AH1120" s="1"/>
      <c r="AI1120" s="1"/>
      <c r="AJ1120" s="1"/>
      <c r="AK1120" s="1"/>
      <c r="AL1120" s="1"/>
      <c r="AM1120" s="1"/>
      <c r="AN1120" s="1"/>
      <c r="AO1120" s="1"/>
      <c r="AP1120" s="45" t="s">
        <v>31</v>
      </c>
      <c r="AQ1120" s="6"/>
      <c r="AR1120" s="46" t="s">
        <v>26</v>
      </c>
      <c r="AS1120" s="46" t="s">
        <v>30</v>
      </c>
      <c r="AT1120" s="6"/>
      <c r="AU1120" s="6"/>
      <c r="AV1120" s="484"/>
      <c r="AW1120" s="6"/>
      <c r="AX1120" s="6"/>
      <c r="AY1120" s="6"/>
      <c r="AZ1120" s="6"/>
      <c r="BA1120" s="6"/>
      <c r="BB1120" s="6"/>
      <c r="BC1120" s="6"/>
      <c r="BD1120" s="6"/>
      <c r="BE1120" s="6"/>
      <c r="BF1120" s="6"/>
      <c r="BG1120" s="6"/>
      <c r="BH1120" s="47">
        <f>SUM(BH1121:BH1131)</f>
        <v>10725.42</v>
      </c>
      <c r="BI1120" s="6"/>
      <c r="BJ1120" s="6"/>
      <c r="BK1120" s="6"/>
      <c r="BL1120" s="6"/>
      <c r="BM1120" s="6"/>
      <c r="BN1120" s="6"/>
      <c r="BO1120" s="6"/>
      <c r="BP1120" s="6"/>
      <c r="BQ1120" s="1"/>
      <c r="BR1120" s="1"/>
      <c r="BS1120" s="1"/>
      <c r="BT1120" s="1"/>
      <c r="BU1120" s="1"/>
      <c r="BV1120" s="1"/>
      <c r="BW1120" s="1"/>
      <c r="BX1120" s="1"/>
      <c r="BY1120" s="1"/>
      <c r="BZ1120" s="1"/>
      <c r="CA1120" s="1"/>
      <c r="CB1120" s="1"/>
    </row>
    <row r="1121" spans="11:80" ht="52.2" customHeight="1" x14ac:dyDescent="0.2">
      <c r="K1121" s="60"/>
      <c r="L1121" s="61"/>
      <c r="M1121" s="23"/>
      <c r="N1121" s="23"/>
      <c r="O1121" s="23"/>
      <c r="P1121" s="23"/>
      <c r="Q1121" s="23"/>
      <c r="R1121" s="24"/>
      <c r="S1121" s="14"/>
      <c r="T1121" s="6"/>
      <c r="U1121" s="6"/>
      <c r="V1121" s="560"/>
      <c r="W1121" s="560"/>
      <c r="X1121" s="560"/>
      <c r="Y1121" s="560"/>
      <c r="Z1121" s="560"/>
      <c r="AA1121" s="560"/>
      <c r="AB1121" s="58"/>
      <c r="AC1121" s="58"/>
      <c r="AD1121" s="6"/>
      <c r="AE1121" s="6"/>
      <c r="AF1121" s="6"/>
      <c r="AG1121" s="6"/>
      <c r="AH1121" s="6"/>
      <c r="AI1121" s="6"/>
      <c r="AJ1121" s="6"/>
      <c r="AK1121" s="6"/>
      <c r="AL1121" s="6"/>
      <c r="AM1121" s="6"/>
      <c r="AN1121" s="6"/>
      <c r="AO1121" s="1"/>
      <c r="AP1121" s="58" t="s">
        <v>180</v>
      </c>
      <c r="AQ1121" s="1"/>
      <c r="AR1121" s="58" t="s">
        <v>80</v>
      </c>
      <c r="AS1121" s="58" t="s">
        <v>31</v>
      </c>
      <c r="AT1121" s="1"/>
      <c r="AU1121" s="1"/>
      <c r="AV1121" s="473"/>
      <c r="AW1121" s="1"/>
      <c r="AX1121" s="1"/>
      <c r="AY1121" s="1"/>
      <c r="AZ1121" s="1"/>
      <c r="BA1121" s="1"/>
      <c r="BB1121" s="59">
        <f>IF(L1187="základní",I454,0)</f>
        <v>5447.3</v>
      </c>
      <c r="BC1121" s="59">
        <f>IF(L1187="snížená",I454,0)</f>
        <v>0</v>
      </c>
      <c r="BD1121" s="59">
        <f>IF(L1187="zákl. přenesená",I454,0)</f>
        <v>0</v>
      </c>
      <c r="BE1121" s="59">
        <f>IF(L1187="sníž. přenesená",I454,0)</f>
        <v>0</v>
      </c>
      <c r="BF1121" s="59">
        <f>IF(L1187="nulová",I454,0)</f>
        <v>0</v>
      </c>
      <c r="BG1121" s="12" t="s">
        <v>30</v>
      </c>
      <c r="BH1121" s="59">
        <f>ROUND(H454*G454,2)</f>
        <v>5447.3</v>
      </c>
      <c r="BI1121" s="12" t="s">
        <v>180</v>
      </c>
      <c r="BJ1121" s="58" t="s">
        <v>788</v>
      </c>
      <c r="BK1121" s="1"/>
      <c r="BL1121" s="1"/>
      <c r="BM1121" s="1"/>
      <c r="BN1121" s="1"/>
      <c r="BO1121" s="1"/>
      <c r="BP1121" s="1"/>
      <c r="BQ1121" s="1"/>
      <c r="BR1121" s="1"/>
      <c r="BS1121" s="6"/>
      <c r="BT1121" s="6"/>
      <c r="BU1121" s="6"/>
      <c r="BV1121" s="6"/>
      <c r="BW1121" s="6"/>
      <c r="BX1121" s="6"/>
      <c r="BY1121" s="6"/>
      <c r="BZ1121" s="6"/>
      <c r="CA1121" s="6"/>
      <c r="CB1121" s="6"/>
    </row>
    <row r="1122" spans="11:80" ht="52.2" customHeight="1" x14ac:dyDescent="0.2">
      <c r="K1122" s="66"/>
      <c r="L1122" s="67"/>
      <c r="M1122" s="67"/>
      <c r="N1122" s="67"/>
      <c r="O1122" s="67"/>
      <c r="P1122" s="67"/>
      <c r="Q1122" s="67"/>
      <c r="R1122" s="68"/>
      <c r="S1122" s="8"/>
      <c r="T1122" s="14"/>
      <c r="U1122" s="14"/>
      <c r="V1122" s="558"/>
      <c r="W1122" s="558"/>
      <c r="X1122" s="558"/>
      <c r="Y1122" s="558"/>
      <c r="Z1122" s="558"/>
      <c r="AA1122" s="558"/>
      <c r="AB1122" s="12"/>
      <c r="AC1122" s="12"/>
      <c r="AD1122" s="1"/>
      <c r="AE1122" s="1"/>
      <c r="AF1122" s="1"/>
      <c r="AG1122" s="1"/>
      <c r="AH1122" s="1"/>
      <c r="AI1122" s="1"/>
      <c r="AJ1122" s="1"/>
      <c r="AK1122" s="1"/>
      <c r="AL1122" s="1"/>
      <c r="AM1122" s="1"/>
      <c r="AN1122" s="1"/>
      <c r="AO1122" s="7"/>
      <c r="AP1122" s="1"/>
      <c r="AQ1122" s="1"/>
      <c r="AR1122" s="12" t="s">
        <v>86</v>
      </c>
      <c r="AS1122" s="12" t="s">
        <v>31</v>
      </c>
      <c r="AT1122" s="1"/>
      <c r="AU1122" s="1"/>
      <c r="AV1122" s="473"/>
      <c r="AW1122" s="1"/>
      <c r="AX1122" s="1"/>
      <c r="AY1122" s="1"/>
      <c r="AZ1122" s="1"/>
      <c r="BA1122" s="1"/>
      <c r="BB1122" s="1"/>
      <c r="BC1122" s="1"/>
      <c r="BD1122" s="1"/>
      <c r="BE1122" s="1"/>
      <c r="BF1122" s="1"/>
      <c r="BG1122" s="1"/>
      <c r="BH1122" s="1"/>
      <c r="BI1122" s="1"/>
      <c r="BJ1122" s="1"/>
      <c r="BK1122" s="1"/>
      <c r="BL1122" s="1"/>
      <c r="BM1122" s="1"/>
      <c r="BN1122" s="1"/>
      <c r="BO1122" s="1"/>
      <c r="BP1122" s="1"/>
      <c r="BQ1122" s="7"/>
      <c r="BR1122" s="7"/>
      <c r="BS1122" s="1"/>
      <c r="BT1122" s="1"/>
      <c r="BU1122" s="1"/>
      <c r="BV1122" s="1"/>
      <c r="BW1122" s="1"/>
      <c r="BX1122" s="1"/>
      <c r="BY1122" s="1"/>
      <c r="BZ1122" s="1"/>
      <c r="CA1122" s="1"/>
      <c r="CB1122" s="1"/>
    </row>
    <row r="1123" spans="11:80" ht="52.2" customHeight="1" x14ac:dyDescent="0.2">
      <c r="K1123" s="62"/>
      <c r="L1123" s="63"/>
      <c r="M1123" s="63"/>
      <c r="N1123" s="63"/>
      <c r="O1123" s="63"/>
      <c r="P1123" s="63"/>
      <c r="Q1123" s="63"/>
      <c r="R1123" s="64"/>
      <c r="S1123" s="7"/>
      <c r="T1123" s="8"/>
      <c r="U1123" s="8"/>
      <c r="V1123" s="587"/>
      <c r="W1123" s="587"/>
      <c r="X1123" s="587"/>
      <c r="Y1123" s="587"/>
      <c r="Z1123" s="587"/>
      <c r="AA1123" s="587"/>
      <c r="AB1123" s="65"/>
      <c r="AC1123" s="65"/>
      <c r="AD1123" s="8"/>
      <c r="AE1123" s="8"/>
      <c r="AF1123" s="8"/>
      <c r="AG1123" s="8"/>
      <c r="AH1123" s="8"/>
      <c r="AI1123" s="8"/>
      <c r="AJ1123" s="8"/>
      <c r="AK1123" s="8"/>
      <c r="AL1123" s="8"/>
      <c r="AM1123" s="8"/>
      <c r="AN1123" s="8"/>
      <c r="AO1123" s="1"/>
      <c r="AP1123" s="7"/>
      <c r="AQ1123" s="7"/>
      <c r="AR1123" s="65" t="s">
        <v>88</v>
      </c>
      <c r="AS1123" s="65" t="s">
        <v>31</v>
      </c>
      <c r="AT1123" s="7" t="s">
        <v>31</v>
      </c>
      <c r="AU1123" s="7" t="s">
        <v>11</v>
      </c>
      <c r="AV1123" s="485" t="s">
        <v>30</v>
      </c>
      <c r="AW1123" s="7"/>
      <c r="AX1123" s="7"/>
      <c r="AY1123" s="7"/>
      <c r="AZ1123" s="7"/>
      <c r="BA1123" s="7"/>
      <c r="BB1123" s="7"/>
      <c r="BC1123" s="7"/>
      <c r="BD1123" s="7"/>
      <c r="BE1123" s="7"/>
      <c r="BF1123" s="7"/>
      <c r="BG1123" s="7"/>
      <c r="BH1123" s="7"/>
      <c r="BI1123" s="7"/>
      <c r="BJ1123" s="7"/>
      <c r="BK1123" s="7"/>
      <c r="BL1123" s="7"/>
      <c r="BM1123" s="7"/>
      <c r="BN1123" s="7"/>
      <c r="BO1123" s="7"/>
      <c r="BP1123" s="7"/>
      <c r="BQ1123" s="1"/>
      <c r="BR1123" s="1"/>
      <c r="BS1123" s="8"/>
      <c r="BT1123" s="8"/>
      <c r="BU1123" s="8"/>
      <c r="BV1123" s="8"/>
      <c r="BW1123" s="8"/>
      <c r="BX1123" s="8"/>
      <c r="BY1123" s="8"/>
      <c r="BZ1123" s="8"/>
      <c r="CA1123" s="8"/>
      <c r="CB1123" s="8"/>
    </row>
    <row r="1124" spans="11:80" ht="52.2" customHeight="1" x14ac:dyDescent="0.2">
      <c r="K1124" s="84" t="s">
        <v>5</v>
      </c>
      <c r="L1124" s="85" t="s">
        <v>15</v>
      </c>
      <c r="M1124" s="23"/>
      <c r="N1124" s="56">
        <f>M1124*G383</f>
        <v>0</v>
      </c>
      <c r="O1124" s="56">
        <v>3.8800000000000002E-3</v>
      </c>
      <c r="P1124" s="56">
        <f>O1124*G383</f>
        <v>4.6598800000000003E-2</v>
      </c>
      <c r="Q1124" s="56">
        <v>0</v>
      </c>
      <c r="R1124" s="57">
        <f>Q1124*G383</f>
        <v>0</v>
      </c>
      <c r="S1124" s="14"/>
      <c r="T1124" s="7"/>
      <c r="U1124" s="7"/>
      <c r="V1124" s="586"/>
      <c r="W1124" s="586"/>
      <c r="X1124" s="586"/>
      <c r="Y1124" s="586"/>
      <c r="Z1124" s="586"/>
      <c r="AA1124" s="586"/>
      <c r="AB1124" s="58"/>
      <c r="AC1124" s="58"/>
      <c r="AD1124" s="7"/>
      <c r="AE1124" s="7"/>
      <c r="AF1124" s="7"/>
      <c r="AG1124" s="7"/>
      <c r="AH1124" s="7"/>
      <c r="AI1124" s="7"/>
      <c r="AJ1124" s="7"/>
      <c r="AK1124" s="7"/>
      <c r="AL1124" s="7"/>
      <c r="AM1124" s="7"/>
      <c r="AN1124" s="7"/>
      <c r="AO1124" s="1"/>
      <c r="AP1124" s="58" t="s">
        <v>180</v>
      </c>
      <c r="AQ1124" s="1"/>
      <c r="AR1124" s="58" t="s">
        <v>80</v>
      </c>
      <c r="AS1124" s="58" t="s">
        <v>31</v>
      </c>
      <c r="AT1124" s="1"/>
      <c r="AU1124" s="1"/>
      <c r="AV1124" s="473"/>
      <c r="AW1124" s="1"/>
      <c r="AX1124" s="1"/>
      <c r="AY1124" s="1"/>
      <c r="AZ1124" s="1"/>
      <c r="BA1124" s="1"/>
      <c r="BB1124" s="59">
        <f>IF(L1190="základní",I457,0)</f>
        <v>3507.3</v>
      </c>
      <c r="BC1124" s="59">
        <f>IF(L1190="snížená",I457,0)</f>
        <v>0</v>
      </c>
      <c r="BD1124" s="59">
        <f>IF(L1190="zákl. přenesená",I457,0)</f>
        <v>0</v>
      </c>
      <c r="BE1124" s="59">
        <f>IF(L1190="sníž. přenesená",I457,0)</f>
        <v>0</v>
      </c>
      <c r="BF1124" s="59">
        <f>IF(L1190="nulová",I457,0)</f>
        <v>0</v>
      </c>
      <c r="BG1124" s="12" t="s">
        <v>30</v>
      </c>
      <c r="BH1124" s="59">
        <f>ROUND(H457*G457,2)</f>
        <v>3507.3</v>
      </c>
      <c r="BI1124" s="12" t="s">
        <v>180</v>
      </c>
      <c r="BJ1124" s="58" t="s">
        <v>794</v>
      </c>
      <c r="BK1124" s="1"/>
      <c r="BL1124" s="1"/>
      <c r="BM1124" s="1"/>
      <c r="BN1124" s="1"/>
      <c r="BO1124" s="1"/>
      <c r="BP1124" s="1"/>
      <c r="BQ1124" s="1"/>
      <c r="BR1124" s="1"/>
      <c r="BS1124" s="7"/>
      <c r="BT1124" s="7"/>
      <c r="BU1124" s="7"/>
      <c r="BV1124" s="7"/>
      <c r="BW1124" s="7"/>
      <c r="BX1124" s="7"/>
      <c r="BY1124" s="7"/>
      <c r="BZ1124" s="7"/>
      <c r="CA1124" s="7"/>
      <c r="CB1124" s="7"/>
    </row>
    <row r="1125" spans="11:80" ht="52.2" customHeight="1" x14ac:dyDescent="0.2">
      <c r="K1125" s="62"/>
      <c r="L1125" s="63"/>
      <c r="M1125" s="63"/>
      <c r="N1125" s="63"/>
      <c r="O1125" s="63"/>
      <c r="P1125" s="63"/>
      <c r="Q1125" s="63"/>
      <c r="R1125" s="64"/>
      <c r="S1125" s="7"/>
      <c r="T1125" s="14"/>
      <c r="U1125" s="14"/>
      <c r="V1125" s="558"/>
      <c r="W1125" s="558"/>
      <c r="X1125" s="558"/>
      <c r="Y1125" s="558"/>
      <c r="Z1125" s="558"/>
      <c r="AA1125" s="558"/>
      <c r="AB1125" s="12"/>
      <c r="AC1125" s="12"/>
      <c r="AD1125" s="1"/>
      <c r="AE1125" s="1"/>
      <c r="AF1125" s="1"/>
      <c r="AG1125" s="1"/>
      <c r="AH1125" s="1"/>
      <c r="AI1125" s="1"/>
      <c r="AJ1125" s="1"/>
      <c r="AK1125" s="1"/>
      <c r="AL1125" s="1"/>
      <c r="AM1125" s="1"/>
      <c r="AN1125" s="1"/>
      <c r="AO1125" s="7"/>
      <c r="AP1125" s="1"/>
      <c r="AQ1125" s="1"/>
      <c r="AR1125" s="12" t="s">
        <v>86</v>
      </c>
      <c r="AS1125" s="12" t="s">
        <v>31</v>
      </c>
      <c r="AT1125" s="1"/>
      <c r="AU1125" s="1"/>
      <c r="AV1125" s="473"/>
      <c r="AW1125" s="1"/>
      <c r="AX1125" s="1"/>
      <c r="AY1125" s="1"/>
      <c r="AZ1125" s="1"/>
      <c r="BA1125" s="1"/>
      <c r="BB1125" s="1"/>
      <c r="BC1125" s="1"/>
      <c r="BD1125" s="1"/>
      <c r="BE1125" s="1"/>
      <c r="BF1125" s="1"/>
      <c r="BG1125" s="1"/>
      <c r="BH1125" s="1"/>
      <c r="BI1125" s="1"/>
      <c r="BJ1125" s="1"/>
      <c r="BK1125" s="1"/>
      <c r="BL1125" s="1"/>
      <c r="BM1125" s="1"/>
      <c r="BN1125" s="1"/>
      <c r="BO1125" s="1"/>
      <c r="BP1125" s="1"/>
      <c r="BQ1125" s="7"/>
      <c r="BR1125" s="7"/>
      <c r="BS1125" s="1"/>
      <c r="BT1125" s="1"/>
      <c r="BU1125" s="1"/>
      <c r="BV1125" s="1"/>
      <c r="BW1125" s="1"/>
      <c r="BX1125" s="1"/>
      <c r="BY1125" s="1"/>
      <c r="BZ1125" s="1"/>
      <c r="CA1125" s="1"/>
      <c r="CB1125" s="1"/>
    </row>
    <row r="1126" spans="11:80" ht="52.2" customHeight="1" x14ac:dyDescent="0.2">
      <c r="K1126" s="54" t="s">
        <v>5</v>
      </c>
      <c r="L1126" s="55" t="s">
        <v>15</v>
      </c>
      <c r="M1126" s="23"/>
      <c r="N1126" s="56">
        <f>M1126*G385</f>
        <v>0</v>
      </c>
      <c r="O1126" s="56">
        <v>0</v>
      </c>
      <c r="P1126" s="56">
        <f>O1126*G385</f>
        <v>0</v>
      </c>
      <c r="Q1126" s="56">
        <v>0</v>
      </c>
      <c r="R1126" s="57">
        <f>Q1126*G385</f>
        <v>0</v>
      </c>
      <c r="S1126" s="14"/>
      <c r="T1126" s="14"/>
      <c r="U1126" s="14"/>
      <c r="V1126" s="558"/>
      <c r="W1126" s="558"/>
      <c r="X1126" s="558"/>
      <c r="Y1126" s="558"/>
      <c r="Z1126" s="558"/>
      <c r="AA1126" s="558"/>
      <c r="AB1126" s="65"/>
      <c r="AC1126" s="65"/>
      <c r="AD1126" s="1"/>
      <c r="AE1126" s="1"/>
      <c r="AF1126" s="1"/>
      <c r="AG1126" s="1"/>
      <c r="AH1126" s="1"/>
      <c r="AI1126" s="1"/>
      <c r="AJ1126" s="1"/>
      <c r="AK1126" s="1"/>
      <c r="AL1126" s="1"/>
      <c r="AM1126" s="1"/>
      <c r="AN1126" s="1"/>
      <c r="AO1126" s="1"/>
      <c r="AP1126" s="7"/>
      <c r="AQ1126" s="7"/>
      <c r="AR1126" s="65" t="s">
        <v>88</v>
      </c>
      <c r="AS1126" s="65" t="s">
        <v>31</v>
      </c>
      <c r="AT1126" s="7" t="s">
        <v>31</v>
      </c>
      <c r="AU1126" s="7" t="s">
        <v>11</v>
      </c>
      <c r="AV1126" s="485" t="s">
        <v>30</v>
      </c>
      <c r="AW1126" s="7"/>
      <c r="AX1126" s="7"/>
      <c r="AY1126" s="7"/>
      <c r="AZ1126" s="7"/>
      <c r="BA1126" s="7"/>
      <c r="BB1126" s="7"/>
      <c r="BC1126" s="7"/>
      <c r="BD1126" s="7"/>
      <c r="BE1126" s="7"/>
      <c r="BF1126" s="7"/>
      <c r="BG1126" s="7"/>
      <c r="BH1126" s="7"/>
      <c r="BI1126" s="7"/>
      <c r="BJ1126" s="7"/>
      <c r="BK1126" s="7"/>
      <c r="BL1126" s="7"/>
      <c r="BM1126" s="7"/>
      <c r="BN1126" s="7"/>
      <c r="BO1126" s="7"/>
      <c r="BP1126" s="7"/>
      <c r="BQ1126" s="1"/>
      <c r="BR1126" s="1"/>
      <c r="BS1126" s="1"/>
      <c r="BT1126" s="1"/>
      <c r="BU1126" s="1"/>
      <c r="BV1126" s="1"/>
      <c r="BW1126" s="1"/>
      <c r="BX1126" s="1"/>
      <c r="BY1126" s="1"/>
      <c r="BZ1126" s="1"/>
      <c r="CA1126" s="1"/>
      <c r="CB1126" s="1"/>
    </row>
    <row r="1127" spans="11:80" ht="52.2" customHeight="1" x14ac:dyDescent="0.2">
      <c r="K1127" s="60"/>
      <c r="L1127" s="61"/>
      <c r="M1127" s="23"/>
      <c r="N1127" s="23"/>
      <c r="O1127" s="23"/>
      <c r="P1127" s="23"/>
      <c r="Q1127" s="23"/>
      <c r="R1127" s="24"/>
      <c r="S1127" s="14"/>
      <c r="T1127" s="7"/>
      <c r="U1127" s="7"/>
      <c r="V1127" s="586"/>
      <c r="W1127" s="586"/>
      <c r="X1127" s="586"/>
      <c r="Y1127" s="586"/>
      <c r="Z1127" s="586"/>
      <c r="AA1127" s="586"/>
      <c r="AB1127" s="58"/>
      <c r="AC1127" s="58"/>
      <c r="AD1127" s="7"/>
      <c r="AE1127" s="7"/>
      <c r="AF1127" s="7"/>
      <c r="AG1127" s="7"/>
      <c r="AH1127" s="7"/>
      <c r="AI1127" s="7"/>
      <c r="AJ1127" s="7"/>
      <c r="AK1127" s="7"/>
      <c r="AL1127" s="7"/>
      <c r="AM1127" s="7"/>
      <c r="AN1127" s="7"/>
      <c r="AO1127" s="1"/>
      <c r="AP1127" s="58" t="s">
        <v>180</v>
      </c>
      <c r="AQ1127" s="1"/>
      <c r="AR1127" s="58" t="s">
        <v>80</v>
      </c>
      <c r="AS1127" s="58" t="s">
        <v>31</v>
      </c>
      <c r="AT1127" s="1"/>
      <c r="AU1127" s="1"/>
      <c r="AV1127" s="473"/>
      <c r="AW1127" s="1"/>
      <c r="AX1127" s="1"/>
      <c r="AY1127" s="1"/>
      <c r="AZ1127" s="1"/>
      <c r="BA1127" s="1"/>
      <c r="BB1127" s="59">
        <f>IF(L1193="základní",I460,0)</f>
        <v>1750</v>
      </c>
      <c r="BC1127" s="59">
        <f>IF(L1193="snížená",I460,0)</f>
        <v>0</v>
      </c>
      <c r="BD1127" s="59">
        <f>IF(L1193="zákl. přenesená",I460,0)</f>
        <v>0</v>
      </c>
      <c r="BE1127" s="59">
        <f>IF(L1193="sníž. přenesená",I460,0)</f>
        <v>0</v>
      </c>
      <c r="BF1127" s="59">
        <f>IF(L1193="nulová",I460,0)</f>
        <v>0</v>
      </c>
      <c r="BG1127" s="12" t="s">
        <v>30</v>
      </c>
      <c r="BH1127" s="59">
        <f>ROUND(H460*G460,2)</f>
        <v>1750</v>
      </c>
      <c r="BI1127" s="12" t="s">
        <v>180</v>
      </c>
      <c r="BJ1127" s="58" t="s">
        <v>799</v>
      </c>
      <c r="BK1127" s="1"/>
      <c r="BL1127" s="1"/>
      <c r="BM1127" s="1"/>
      <c r="BN1127" s="1"/>
      <c r="BO1127" s="1"/>
      <c r="BP1127" s="1"/>
      <c r="BQ1127" s="1"/>
      <c r="BR1127" s="1"/>
      <c r="BS1127" s="7"/>
      <c r="BT1127" s="7"/>
      <c r="BU1127" s="7"/>
      <c r="BV1127" s="7"/>
      <c r="BW1127" s="7"/>
      <c r="BX1127" s="7"/>
      <c r="BY1127" s="7"/>
      <c r="BZ1127" s="7"/>
      <c r="CA1127" s="7"/>
      <c r="CB1127" s="7"/>
    </row>
    <row r="1128" spans="11:80" ht="52.2" customHeight="1" x14ac:dyDescent="0.2">
      <c r="K1128" s="41"/>
      <c r="L1128" s="42"/>
      <c r="M1128" s="42"/>
      <c r="N1128" s="43">
        <f>SUM(N1129:N1147)</f>
        <v>0</v>
      </c>
      <c r="O1128" s="42"/>
      <c r="P1128" s="43">
        <f>SUM(P1129:P1147)</f>
        <v>0.52004400000000006</v>
      </c>
      <c r="Q1128" s="42"/>
      <c r="R1128" s="44">
        <f>SUM(R1129:R1147)</f>
        <v>0</v>
      </c>
      <c r="S1128" s="6"/>
      <c r="T1128" s="14"/>
      <c r="U1128" s="14"/>
      <c r="V1128" s="558"/>
      <c r="W1128" s="558"/>
      <c r="X1128" s="558"/>
      <c r="Y1128" s="558"/>
      <c r="Z1128" s="558"/>
      <c r="AA1128" s="558"/>
      <c r="AB1128" s="12"/>
      <c r="AC1128" s="12"/>
      <c r="AD1128" s="1"/>
      <c r="AE1128" s="1"/>
      <c r="AF1128" s="1"/>
      <c r="AG1128" s="1"/>
      <c r="AH1128" s="1"/>
      <c r="AI1128" s="1"/>
      <c r="AJ1128" s="1"/>
      <c r="AK1128" s="1"/>
      <c r="AL1128" s="1"/>
      <c r="AM1128" s="1"/>
      <c r="AN1128" s="1"/>
      <c r="AO1128" s="7"/>
      <c r="AP1128" s="1"/>
      <c r="AQ1128" s="1"/>
      <c r="AR1128" s="12" t="s">
        <v>86</v>
      </c>
      <c r="AS1128" s="12" t="s">
        <v>31</v>
      </c>
      <c r="AT1128" s="1"/>
      <c r="AU1128" s="1"/>
      <c r="AV1128" s="473"/>
      <c r="AW1128" s="1"/>
      <c r="AX1128" s="1"/>
      <c r="AY1128" s="1"/>
      <c r="AZ1128" s="1"/>
      <c r="BA1128" s="1"/>
      <c r="BB1128" s="1"/>
      <c r="BC1128" s="1"/>
      <c r="BD1128" s="1"/>
      <c r="BE1128" s="1"/>
      <c r="BF1128" s="1"/>
      <c r="BG1128" s="1"/>
      <c r="BH1128" s="1"/>
      <c r="BI1128" s="1"/>
      <c r="BJ1128" s="1"/>
      <c r="BK1128" s="1"/>
      <c r="BL1128" s="1"/>
      <c r="BM1128" s="1"/>
      <c r="BN1128" s="1"/>
      <c r="BO1128" s="1"/>
      <c r="BP1128" s="1"/>
      <c r="BQ1128" s="7"/>
      <c r="BR1128" s="7"/>
      <c r="BS1128" s="1"/>
      <c r="BT1128" s="1"/>
      <c r="BU1128" s="1"/>
      <c r="BV1128" s="1"/>
      <c r="BW1128" s="1"/>
      <c r="BX1128" s="1"/>
      <c r="BY1128" s="1"/>
      <c r="BZ1128" s="1"/>
      <c r="CA1128" s="1"/>
      <c r="CB1128" s="1"/>
    </row>
    <row r="1129" spans="11:80" ht="52.2" customHeight="1" x14ac:dyDescent="0.2">
      <c r="K1129" s="54" t="s">
        <v>5</v>
      </c>
      <c r="L1129" s="55" t="s">
        <v>15</v>
      </c>
      <c r="M1129" s="23"/>
      <c r="N1129" s="56">
        <f>M1129*G390</f>
        <v>0</v>
      </c>
      <c r="O1129" s="56">
        <v>2.9999999999999997E-4</v>
      </c>
      <c r="P1129" s="56">
        <f>O1129*G390</f>
        <v>5.7239999999999999E-2</v>
      </c>
      <c r="Q1129" s="56">
        <v>0</v>
      </c>
      <c r="R1129" s="57">
        <f>Q1129*G390</f>
        <v>0</v>
      </c>
      <c r="S1129" s="14"/>
      <c r="T1129" s="14"/>
      <c r="U1129" s="14"/>
      <c r="V1129" s="558"/>
      <c r="W1129" s="558"/>
      <c r="X1129" s="558"/>
      <c r="Y1129" s="558"/>
      <c r="Z1129" s="558"/>
      <c r="AA1129" s="558"/>
      <c r="AB1129" s="65"/>
      <c r="AC1129" s="65"/>
      <c r="AD1129" s="1"/>
      <c r="AE1129" s="1"/>
      <c r="AF1129" s="1"/>
      <c r="AG1129" s="1"/>
      <c r="AH1129" s="1"/>
      <c r="AI1129" s="1"/>
      <c r="AJ1129" s="1"/>
      <c r="AK1129" s="1"/>
      <c r="AL1129" s="1"/>
      <c r="AM1129" s="1"/>
      <c r="AN1129" s="1"/>
      <c r="AO1129" s="1"/>
      <c r="AP1129" s="7"/>
      <c r="AQ1129" s="7"/>
      <c r="AR1129" s="65" t="s">
        <v>88</v>
      </c>
      <c r="AS1129" s="65" t="s">
        <v>31</v>
      </c>
      <c r="AT1129" s="7" t="s">
        <v>31</v>
      </c>
      <c r="AU1129" s="7" t="s">
        <v>11</v>
      </c>
      <c r="AV1129" s="485" t="s">
        <v>30</v>
      </c>
      <c r="AW1129" s="7"/>
      <c r="AX1129" s="7"/>
      <c r="AY1129" s="7"/>
      <c r="AZ1129" s="7"/>
      <c r="BA1129" s="7"/>
      <c r="BB1129" s="7"/>
      <c r="BC1129" s="7"/>
      <c r="BD1129" s="7"/>
      <c r="BE1129" s="7"/>
      <c r="BF1129" s="7"/>
      <c r="BG1129" s="7"/>
      <c r="BH1129" s="7"/>
      <c r="BI1129" s="7"/>
      <c r="BJ1129" s="7"/>
      <c r="BK1129" s="7"/>
      <c r="BL1129" s="7"/>
      <c r="BM1129" s="7"/>
      <c r="BN1129" s="7"/>
      <c r="BO1129" s="7"/>
      <c r="BP1129" s="7"/>
      <c r="BQ1129" s="1"/>
      <c r="BR1129" s="1"/>
      <c r="BS1129" s="1"/>
      <c r="BT1129" s="1"/>
      <c r="BU1129" s="1"/>
      <c r="BV1129" s="1"/>
      <c r="BW1129" s="1"/>
      <c r="BX1129" s="1"/>
      <c r="BY1129" s="1"/>
      <c r="BZ1129" s="1"/>
      <c r="CA1129" s="1"/>
      <c r="CB1129" s="1"/>
    </row>
    <row r="1130" spans="11:80" ht="52.2" customHeight="1" x14ac:dyDescent="0.2">
      <c r="K1130" s="62"/>
      <c r="L1130" s="63"/>
      <c r="M1130" s="63"/>
      <c r="N1130" s="63"/>
      <c r="O1130" s="63"/>
      <c r="P1130" s="63"/>
      <c r="Q1130" s="63"/>
      <c r="R1130" s="64"/>
      <c r="S1130" s="7"/>
      <c r="T1130" s="7"/>
      <c r="U1130" s="7"/>
      <c r="V1130" s="586"/>
      <c r="W1130" s="586"/>
      <c r="X1130" s="586"/>
      <c r="Y1130" s="586"/>
      <c r="Z1130" s="586"/>
      <c r="AA1130" s="586"/>
      <c r="AB1130" s="58"/>
      <c r="AC1130" s="58"/>
      <c r="AD1130" s="7"/>
      <c r="AE1130" s="7"/>
      <c r="AF1130" s="7"/>
      <c r="AG1130" s="7"/>
      <c r="AH1130" s="7"/>
      <c r="AI1130" s="7"/>
      <c r="AJ1130" s="7"/>
      <c r="AK1130" s="7"/>
      <c r="AL1130" s="7"/>
      <c r="AM1130" s="7"/>
      <c r="AN1130" s="7"/>
      <c r="AO1130" s="1"/>
      <c r="AP1130" s="58" t="s">
        <v>180</v>
      </c>
      <c r="AQ1130" s="1"/>
      <c r="AR1130" s="58" t="s">
        <v>80</v>
      </c>
      <c r="AS1130" s="58" t="s">
        <v>31</v>
      </c>
      <c r="AT1130" s="1"/>
      <c r="AU1130" s="1"/>
      <c r="AV1130" s="473"/>
      <c r="AW1130" s="1"/>
      <c r="AX1130" s="1"/>
      <c r="AY1130" s="1"/>
      <c r="AZ1130" s="1"/>
      <c r="BA1130" s="1"/>
      <c r="BB1130" s="59">
        <f>IF(L1196="základní",I463,0)</f>
        <v>20.82</v>
      </c>
      <c r="BC1130" s="59">
        <f>IF(L1196="snížená",I463,0)</f>
        <v>0</v>
      </c>
      <c r="BD1130" s="59">
        <f>IF(L1196="zákl. přenesená",I463,0)</f>
        <v>0</v>
      </c>
      <c r="BE1130" s="59">
        <f>IF(L1196="sníž. přenesená",I463,0)</f>
        <v>0</v>
      </c>
      <c r="BF1130" s="59">
        <f>IF(L1196="nulová",I463,0)</f>
        <v>0</v>
      </c>
      <c r="BG1130" s="12" t="s">
        <v>30</v>
      </c>
      <c r="BH1130" s="59">
        <f>ROUND(H463*G463,2)</f>
        <v>20.82</v>
      </c>
      <c r="BI1130" s="12" t="s">
        <v>180</v>
      </c>
      <c r="BJ1130" s="58" t="s">
        <v>804</v>
      </c>
      <c r="BK1130" s="1"/>
      <c r="BL1130" s="1"/>
      <c r="BM1130" s="1"/>
      <c r="BN1130" s="1"/>
      <c r="BO1130" s="1"/>
      <c r="BP1130" s="1"/>
      <c r="BQ1130" s="1"/>
      <c r="BR1130" s="1"/>
      <c r="BS1130" s="7"/>
      <c r="BT1130" s="7"/>
      <c r="BU1130" s="7"/>
      <c r="BV1130" s="7"/>
      <c r="BW1130" s="7"/>
      <c r="BX1130" s="7"/>
      <c r="BY1130" s="7"/>
      <c r="BZ1130" s="7"/>
      <c r="CA1130" s="7"/>
      <c r="CB1130" s="7"/>
    </row>
    <row r="1131" spans="11:80" ht="52.2" customHeight="1" x14ac:dyDescent="0.2">
      <c r="K1131" s="84" t="s">
        <v>5</v>
      </c>
      <c r="L1131" s="85" t="s">
        <v>15</v>
      </c>
      <c r="M1131" s="23"/>
      <c r="N1131" s="56">
        <f>M1131*G392</f>
        <v>0</v>
      </c>
      <c r="O1131" s="56">
        <v>3.3600000000000001E-3</v>
      </c>
      <c r="P1131" s="56">
        <f>O1131*G392</f>
        <v>0.32696160000000002</v>
      </c>
      <c r="Q1131" s="56">
        <v>0</v>
      </c>
      <c r="R1131" s="57">
        <f>Q1131*G392</f>
        <v>0</v>
      </c>
      <c r="S1131" s="14"/>
      <c r="T1131" s="14"/>
      <c r="U1131" s="14"/>
      <c r="V1131" s="558"/>
      <c r="W1131" s="558"/>
      <c r="X1131" s="558"/>
      <c r="Y1131" s="558"/>
      <c r="Z1131" s="558"/>
      <c r="AA1131" s="558"/>
      <c r="AB1131" s="12"/>
      <c r="AC1131" s="12"/>
      <c r="AD1131" s="1"/>
      <c r="AE1131" s="1"/>
      <c r="AF1131" s="1"/>
      <c r="AG1131" s="1"/>
      <c r="AH1131" s="1"/>
      <c r="AI1131" s="1"/>
      <c r="AJ1131" s="1"/>
      <c r="AK1131" s="1"/>
      <c r="AL1131" s="1"/>
      <c r="AM1131" s="1"/>
      <c r="AN1131" s="1"/>
      <c r="AO1131" s="6"/>
      <c r="AP1131" s="1"/>
      <c r="AQ1131" s="1"/>
      <c r="AR1131" s="12" t="s">
        <v>86</v>
      </c>
      <c r="AS1131" s="12" t="s">
        <v>31</v>
      </c>
      <c r="AT1131" s="1"/>
      <c r="AU1131" s="1"/>
      <c r="AV1131" s="473"/>
      <c r="AW1131" s="1"/>
      <c r="AX1131" s="1"/>
      <c r="AY1131" s="1"/>
      <c r="AZ1131" s="1"/>
      <c r="BA1131" s="1"/>
      <c r="BB1131" s="1"/>
      <c r="BC1131" s="1"/>
      <c r="BD1131" s="1"/>
      <c r="BE1131" s="1"/>
      <c r="BF1131" s="1"/>
      <c r="BG1131" s="1"/>
      <c r="BH1131" s="1"/>
      <c r="BI1131" s="1"/>
      <c r="BJ1131" s="1"/>
      <c r="BK1131" s="1"/>
      <c r="BL1131" s="1"/>
      <c r="BM1131" s="1"/>
      <c r="BN1131" s="1"/>
      <c r="BO1131" s="1"/>
      <c r="BP1131" s="1"/>
      <c r="BQ1131" s="6"/>
      <c r="BR1131" s="6"/>
      <c r="BS1131" s="1"/>
      <c r="BT1131" s="1"/>
      <c r="BU1131" s="1"/>
      <c r="BV1131" s="1"/>
      <c r="BW1131" s="1"/>
      <c r="BX1131" s="1"/>
      <c r="BY1131" s="1"/>
      <c r="BZ1131" s="1"/>
      <c r="CA1131" s="1"/>
      <c r="CB1131" s="1"/>
    </row>
    <row r="1132" spans="11:80" ht="52.2" customHeight="1" x14ac:dyDescent="0.2">
      <c r="K1132" s="62"/>
      <c r="L1132" s="63"/>
      <c r="M1132" s="63"/>
      <c r="N1132" s="63"/>
      <c r="O1132" s="63"/>
      <c r="P1132" s="63"/>
      <c r="Q1132" s="63"/>
      <c r="R1132" s="64"/>
      <c r="S1132" s="7"/>
      <c r="T1132" s="14"/>
      <c r="U1132" s="14"/>
      <c r="V1132" s="558"/>
      <c r="W1132" s="558"/>
      <c r="X1132" s="558"/>
      <c r="Y1132" s="558"/>
      <c r="Z1132" s="558"/>
      <c r="AA1132" s="558"/>
      <c r="AB1132" s="46"/>
      <c r="AC1132" s="46"/>
      <c r="AD1132" s="1"/>
      <c r="AE1132" s="1"/>
      <c r="AF1132" s="1"/>
      <c r="AG1132" s="1"/>
      <c r="AH1132" s="1"/>
      <c r="AI1132" s="1"/>
      <c r="AJ1132" s="1"/>
      <c r="AK1132" s="1"/>
      <c r="AL1132" s="1"/>
      <c r="AM1132" s="1"/>
      <c r="AN1132" s="1"/>
      <c r="AO1132" s="1"/>
      <c r="AP1132" s="45" t="s">
        <v>31</v>
      </c>
      <c r="AQ1132" s="6"/>
      <c r="AR1132" s="46" t="s">
        <v>26</v>
      </c>
      <c r="AS1132" s="46" t="s">
        <v>30</v>
      </c>
      <c r="AT1132" s="6"/>
      <c r="AU1132" s="6"/>
      <c r="AV1132" s="484"/>
      <c r="AW1132" s="6"/>
      <c r="AX1132" s="6"/>
      <c r="AY1132" s="6"/>
      <c r="AZ1132" s="6"/>
      <c r="BA1132" s="6"/>
      <c r="BB1132" s="6"/>
      <c r="BC1132" s="6"/>
      <c r="BD1132" s="6"/>
      <c r="BE1132" s="6"/>
      <c r="BF1132" s="6"/>
      <c r="BG1132" s="6"/>
      <c r="BH1132" s="47">
        <f>SUM(BH1133:BH1163)</f>
        <v>28996.460000000003</v>
      </c>
      <c r="BI1132" s="6"/>
      <c r="BJ1132" s="6"/>
      <c r="BK1132" s="6"/>
      <c r="BL1132" s="6"/>
      <c r="BM1132" s="6"/>
      <c r="BN1132" s="6"/>
      <c r="BO1132" s="6"/>
      <c r="BP1132" s="6"/>
      <c r="BQ1132" s="1"/>
      <c r="BR1132" s="1"/>
      <c r="BS1132" s="1"/>
      <c r="BT1132" s="1"/>
      <c r="BU1132" s="1"/>
      <c r="BV1132" s="1"/>
      <c r="BW1132" s="1"/>
      <c r="BX1132" s="1"/>
      <c r="BY1132" s="1"/>
      <c r="BZ1132" s="1"/>
      <c r="CA1132" s="1"/>
      <c r="CB1132" s="1"/>
    </row>
    <row r="1133" spans="11:80" ht="52.2" customHeight="1" x14ac:dyDescent="0.2">
      <c r="K1133" s="84" t="s">
        <v>5</v>
      </c>
      <c r="L1133" s="85" t="s">
        <v>15</v>
      </c>
      <c r="M1133" s="23"/>
      <c r="N1133" s="56">
        <f>M1133*G394</f>
        <v>0</v>
      </c>
      <c r="O1133" s="56">
        <v>5.0000000000000001E-4</v>
      </c>
      <c r="P1133" s="56">
        <f>O1133*G394</f>
        <v>4.9630000000000001E-2</v>
      </c>
      <c r="Q1133" s="56">
        <v>0</v>
      </c>
      <c r="R1133" s="57">
        <f>Q1133*G394</f>
        <v>0</v>
      </c>
      <c r="S1133" s="14"/>
      <c r="T1133" s="7"/>
      <c r="U1133" s="7"/>
      <c r="V1133" s="586"/>
      <c r="W1133" s="586"/>
      <c r="X1133" s="586"/>
      <c r="Y1133" s="586"/>
      <c r="Z1133" s="586"/>
      <c r="AA1133" s="586"/>
      <c r="AB1133" s="58"/>
      <c r="AC1133" s="58"/>
      <c r="AD1133" s="7"/>
      <c r="AE1133" s="7"/>
      <c r="AF1133" s="7"/>
      <c r="AG1133" s="7"/>
      <c r="AH1133" s="7"/>
      <c r="AI1133" s="7"/>
      <c r="AJ1133" s="7"/>
      <c r="AK1133" s="7"/>
      <c r="AL1133" s="7"/>
      <c r="AM1133" s="7"/>
      <c r="AN1133" s="7"/>
      <c r="AO1133" s="8"/>
      <c r="AP1133" s="58" t="s">
        <v>180</v>
      </c>
      <c r="AQ1133" s="1"/>
      <c r="AR1133" s="58" t="s">
        <v>80</v>
      </c>
      <c r="AS1133" s="58" t="s">
        <v>31</v>
      </c>
      <c r="AT1133" s="1"/>
      <c r="AU1133" s="1"/>
      <c r="AV1133" s="473"/>
      <c r="AW1133" s="1"/>
      <c r="AX1133" s="1"/>
      <c r="AY1133" s="1"/>
      <c r="AZ1133" s="1"/>
      <c r="BA1133" s="1"/>
      <c r="BB1133" s="59">
        <f>IF(L1199="základní",I468,0)</f>
        <v>117</v>
      </c>
      <c r="BC1133" s="59">
        <f>IF(L1199="snížená",I468,0)</f>
        <v>0</v>
      </c>
      <c r="BD1133" s="59">
        <f>IF(L1199="zákl. přenesená",I468,0)</f>
        <v>0</v>
      </c>
      <c r="BE1133" s="59">
        <f>IF(L1199="sníž. přenesená",I468,0)</f>
        <v>0</v>
      </c>
      <c r="BF1133" s="59">
        <f>IF(L1199="nulová",I468,0)</f>
        <v>0</v>
      </c>
      <c r="BG1133" s="12" t="s">
        <v>30</v>
      </c>
      <c r="BH1133" s="59">
        <f>ROUND(H468*G468,2)</f>
        <v>117</v>
      </c>
      <c r="BI1133" s="12" t="s">
        <v>180</v>
      </c>
      <c r="BJ1133" s="58" t="s">
        <v>812</v>
      </c>
      <c r="BK1133" s="1"/>
      <c r="BL1133" s="1"/>
      <c r="BM1133" s="1"/>
      <c r="BN1133" s="1"/>
      <c r="BO1133" s="1"/>
      <c r="BP1133" s="1"/>
      <c r="BQ1133" s="8"/>
      <c r="BR1133" s="8"/>
      <c r="BS1133" s="7"/>
      <c r="BT1133" s="7"/>
      <c r="BU1133" s="7"/>
      <c r="BV1133" s="7"/>
      <c r="BW1133" s="7"/>
      <c r="BX1133" s="7"/>
      <c r="BY1133" s="7"/>
      <c r="BZ1133" s="7"/>
      <c r="CA1133" s="7"/>
      <c r="CB1133" s="7"/>
    </row>
    <row r="1134" spans="11:80" ht="52.2" customHeight="1" x14ac:dyDescent="0.2">
      <c r="K1134" s="62"/>
      <c r="L1134" s="63"/>
      <c r="M1134" s="63"/>
      <c r="N1134" s="63"/>
      <c r="O1134" s="63"/>
      <c r="P1134" s="63"/>
      <c r="Q1134" s="63"/>
      <c r="R1134" s="64"/>
      <c r="S1134" s="7"/>
      <c r="T1134" s="14"/>
      <c r="U1134" s="14"/>
      <c r="V1134" s="558"/>
      <c r="W1134" s="558"/>
      <c r="X1134" s="558"/>
      <c r="Y1134" s="558"/>
      <c r="Z1134" s="558"/>
      <c r="AA1134" s="558"/>
      <c r="AB1134" s="69"/>
      <c r="AC1134" s="69"/>
      <c r="AD1134" s="1"/>
      <c r="AE1134" s="1"/>
      <c r="AF1134" s="1"/>
      <c r="AG1134" s="1"/>
      <c r="AH1134" s="1"/>
      <c r="AI1134" s="1"/>
      <c r="AJ1134" s="1"/>
      <c r="AK1134" s="1"/>
      <c r="AL1134" s="1"/>
      <c r="AM1134" s="1"/>
      <c r="AN1134" s="1"/>
      <c r="AO1134" s="7"/>
      <c r="AP1134" s="8"/>
      <c r="AQ1134" s="8"/>
      <c r="AR1134" s="69" t="s">
        <v>88</v>
      </c>
      <c r="AS1134" s="69" t="s">
        <v>31</v>
      </c>
      <c r="AT1134" s="8" t="s">
        <v>30</v>
      </c>
      <c r="AU1134" s="8" t="s">
        <v>11</v>
      </c>
      <c r="AV1134" s="486" t="s">
        <v>27</v>
      </c>
      <c r="AW1134" s="8"/>
      <c r="AX1134" s="8"/>
      <c r="AY1134" s="8"/>
      <c r="AZ1134" s="8"/>
      <c r="BA1134" s="8"/>
      <c r="BB1134" s="8"/>
      <c r="BC1134" s="8"/>
      <c r="BD1134" s="8"/>
      <c r="BE1134" s="8"/>
      <c r="BF1134" s="8"/>
      <c r="BG1134" s="8"/>
      <c r="BH1134" s="8"/>
      <c r="BI1134" s="8"/>
      <c r="BJ1134" s="8"/>
      <c r="BK1134" s="8"/>
      <c r="BL1134" s="8"/>
      <c r="BM1134" s="8"/>
      <c r="BN1134" s="8"/>
      <c r="BO1134" s="8"/>
      <c r="BP1134" s="8"/>
      <c r="BQ1134" s="7"/>
      <c r="BR1134" s="7"/>
      <c r="BS1134" s="1"/>
      <c r="BT1134" s="1"/>
      <c r="BU1134" s="1"/>
      <c r="BV1134" s="1"/>
      <c r="BW1134" s="1"/>
      <c r="BX1134" s="1"/>
      <c r="BY1134" s="1"/>
      <c r="BZ1134" s="1"/>
      <c r="CA1134" s="1"/>
      <c r="CB1134" s="1"/>
    </row>
    <row r="1135" spans="11:80" ht="52.2" customHeight="1" x14ac:dyDescent="0.2">
      <c r="K1135" s="62"/>
      <c r="L1135" s="63"/>
      <c r="M1135" s="63"/>
      <c r="N1135" s="63"/>
      <c r="O1135" s="63"/>
      <c r="P1135" s="63"/>
      <c r="Q1135" s="63"/>
      <c r="R1135" s="64"/>
      <c r="S1135" s="7"/>
      <c r="T1135" s="7"/>
      <c r="U1135" s="7"/>
      <c r="V1135" s="586"/>
      <c r="W1135" s="586"/>
      <c r="X1135" s="586"/>
      <c r="Y1135" s="586"/>
      <c r="Z1135" s="586"/>
      <c r="AA1135" s="586"/>
      <c r="AB1135" s="65"/>
      <c r="AC1135" s="65"/>
      <c r="AD1135" s="7"/>
      <c r="AE1135" s="7"/>
      <c r="AF1135" s="7"/>
      <c r="AG1135" s="7"/>
      <c r="AH1135" s="7"/>
      <c r="AI1135" s="7"/>
      <c r="AJ1135" s="7"/>
      <c r="AK1135" s="7"/>
      <c r="AL1135" s="7"/>
      <c r="AM1135" s="7"/>
      <c r="AN1135" s="7"/>
      <c r="AO1135" s="8"/>
      <c r="AP1135" s="7"/>
      <c r="AQ1135" s="7"/>
      <c r="AR1135" s="65" t="s">
        <v>88</v>
      </c>
      <c r="AS1135" s="65" t="s">
        <v>31</v>
      </c>
      <c r="AT1135" s="7" t="s">
        <v>31</v>
      </c>
      <c r="AU1135" s="7" t="s">
        <v>11</v>
      </c>
      <c r="AV1135" s="485" t="s">
        <v>30</v>
      </c>
      <c r="AW1135" s="7"/>
      <c r="AX1135" s="7"/>
      <c r="AY1135" s="7"/>
      <c r="AZ1135" s="7"/>
      <c r="BA1135" s="7"/>
      <c r="BB1135" s="7"/>
      <c r="BC1135" s="7"/>
      <c r="BD1135" s="7"/>
      <c r="BE1135" s="7"/>
      <c r="BF1135" s="7"/>
      <c r="BG1135" s="7"/>
      <c r="BH1135" s="7"/>
      <c r="BI1135" s="7"/>
      <c r="BJ1135" s="7"/>
      <c r="BK1135" s="7"/>
      <c r="BL1135" s="7"/>
      <c r="BM1135" s="7"/>
      <c r="BN1135" s="7"/>
      <c r="BO1135" s="7"/>
      <c r="BP1135" s="7"/>
      <c r="BQ1135" s="8"/>
      <c r="BR1135" s="8"/>
      <c r="BS1135" s="7"/>
      <c r="BT1135" s="7"/>
      <c r="BU1135" s="7"/>
      <c r="BV1135" s="7"/>
      <c r="BW1135" s="7"/>
      <c r="BX1135" s="7"/>
      <c r="BY1135" s="7"/>
      <c r="BZ1135" s="7"/>
      <c r="CA1135" s="7"/>
      <c r="CB1135" s="7"/>
    </row>
    <row r="1136" spans="11:80" ht="52.2" customHeight="1" x14ac:dyDescent="0.2">
      <c r="K1136" s="54" t="s">
        <v>5</v>
      </c>
      <c r="L1136" s="55" t="s">
        <v>15</v>
      </c>
      <c r="M1136" s="23"/>
      <c r="N1136" s="56">
        <f>M1136*G397</f>
        <v>0</v>
      </c>
      <c r="O1136" s="56">
        <v>4.0000000000000003E-5</v>
      </c>
      <c r="P1136" s="56">
        <f>O1136*G397</f>
        <v>3.8160000000000004E-3</v>
      </c>
      <c r="Q1136" s="56">
        <v>0</v>
      </c>
      <c r="R1136" s="57">
        <f>Q1136*G397</f>
        <v>0</v>
      </c>
      <c r="S1136" s="14"/>
      <c r="T1136" s="14"/>
      <c r="U1136" s="14"/>
      <c r="V1136" s="558"/>
      <c r="W1136" s="558"/>
      <c r="X1136" s="558"/>
      <c r="Y1136" s="558"/>
      <c r="Z1136" s="558"/>
      <c r="AA1136" s="558"/>
      <c r="AB1136" s="69"/>
      <c r="AC1136" s="69"/>
      <c r="AD1136" s="1"/>
      <c r="AE1136" s="1"/>
      <c r="AF1136" s="1"/>
      <c r="AG1136" s="1"/>
      <c r="AH1136" s="1"/>
      <c r="AI1136" s="1"/>
      <c r="AJ1136" s="1"/>
      <c r="AK1136" s="1"/>
      <c r="AL1136" s="1"/>
      <c r="AM1136" s="1"/>
      <c r="AN1136" s="1"/>
      <c r="AO1136" s="8"/>
      <c r="AP1136" s="8"/>
      <c r="AQ1136" s="8"/>
      <c r="AR1136" s="69" t="s">
        <v>88</v>
      </c>
      <c r="AS1136" s="69" t="s">
        <v>31</v>
      </c>
      <c r="AT1136" s="8" t="s">
        <v>30</v>
      </c>
      <c r="AU1136" s="8" t="s">
        <v>11</v>
      </c>
      <c r="AV1136" s="486" t="s">
        <v>27</v>
      </c>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1"/>
      <c r="BT1136" s="1"/>
      <c r="BU1136" s="1"/>
      <c r="BV1136" s="1"/>
      <c r="BW1136" s="1"/>
      <c r="BX1136" s="1"/>
      <c r="BY1136" s="1"/>
      <c r="BZ1136" s="1"/>
      <c r="CA1136" s="1"/>
      <c r="CB1136" s="1"/>
    </row>
    <row r="1137" spans="11:80" ht="52.2" customHeight="1" x14ac:dyDescent="0.2">
      <c r="K1137" s="62"/>
      <c r="L1137" s="63"/>
      <c r="M1137" s="63"/>
      <c r="N1137" s="63"/>
      <c r="O1137" s="63"/>
      <c r="P1137" s="63"/>
      <c r="Q1137" s="63"/>
      <c r="R1137" s="64"/>
      <c r="S1137" s="7"/>
      <c r="T1137" s="7"/>
      <c r="U1137" s="7"/>
      <c r="V1137" s="586"/>
      <c r="W1137" s="586"/>
      <c r="X1137" s="586"/>
      <c r="Y1137" s="586"/>
      <c r="Z1137" s="586"/>
      <c r="AA1137" s="586"/>
      <c r="AB1137" s="69"/>
      <c r="AC1137" s="69"/>
      <c r="AD1137" s="7"/>
      <c r="AE1137" s="7"/>
      <c r="AF1137" s="7"/>
      <c r="AG1137" s="7"/>
      <c r="AH1137" s="7"/>
      <c r="AI1137" s="7"/>
      <c r="AJ1137" s="7"/>
      <c r="AK1137" s="7"/>
      <c r="AL1137" s="7"/>
      <c r="AM1137" s="7"/>
      <c r="AN1137" s="7"/>
      <c r="AO1137" s="1"/>
      <c r="AP1137" s="8"/>
      <c r="AQ1137" s="8"/>
      <c r="AR1137" s="69" t="s">
        <v>88</v>
      </c>
      <c r="AS1137" s="69" t="s">
        <v>31</v>
      </c>
      <c r="AT1137" s="8" t="s">
        <v>30</v>
      </c>
      <c r="AU1137" s="8" t="s">
        <v>11</v>
      </c>
      <c r="AV1137" s="486" t="s">
        <v>27</v>
      </c>
      <c r="AW1137" s="8"/>
      <c r="AX1137" s="8"/>
      <c r="AY1137" s="8"/>
      <c r="AZ1137" s="8"/>
      <c r="BA1137" s="8"/>
      <c r="BB1137" s="8"/>
      <c r="BC1137" s="8"/>
      <c r="BD1137" s="8"/>
      <c r="BE1137" s="8"/>
      <c r="BF1137" s="8"/>
      <c r="BG1137" s="8"/>
      <c r="BH1137" s="8"/>
      <c r="BI1137" s="8"/>
      <c r="BJ1137" s="8"/>
      <c r="BK1137" s="8"/>
      <c r="BL1137" s="8"/>
      <c r="BM1137" s="8"/>
      <c r="BN1137" s="8"/>
      <c r="BO1137" s="8"/>
      <c r="BP1137" s="8"/>
      <c r="BQ1137" s="1"/>
      <c r="BR1137" s="1"/>
      <c r="BS1137" s="7"/>
      <c r="BT1137" s="7"/>
      <c r="BU1137" s="7"/>
      <c r="BV1137" s="7"/>
      <c r="BW1137" s="7"/>
      <c r="BX1137" s="7"/>
      <c r="BY1137" s="7"/>
      <c r="BZ1137" s="7"/>
      <c r="CA1137" s="7"/>
      <c r="CB1137" s="7"/>
    </row>
    <row r="1138" spans="11:80" ht="52.2" customHeight="1" x14ac:dyDescent="0.2">
      <c r="K1138" s="84" t="s">
        <v>5</v>
      </c>
      <c r="L1138" s="85" t="s">
        <v>15</v>
      </c>
      <c r="M1138" s="23"/>
      <c r="N1138" s="56">
        <f>M1138*G399</f>
        <v>0</v>
      </c>
      <c r="O1138" s="56">
        <v>6.0000000000000002E-5</v>
      </c>
      <c r="P1138" s="56">
        <f>O1138*G399</f>
        <v>6.2963999999999997E-3</v>
      </c>
      <c r="Q1138" s="56">
        <v>0</v>
      </c>
      <c r="R1138" s="57">
        <f>Q1138*G399</f>
        <v>0</v>
      </c>
      <c r="S1138" s="14"/>
      <c r="T1138" s="8"/>
      <c r="U1138" s="8"/>
      <c r="V1138" s="587"/>
      <c r="W1138" s="587"/>
      <c r="X1138" s="587"/>
      <c r="Y1138" s="587"/>
      <c r="Z1138" s="587"/>
      <c r="AA1138" s="587"/>
      <c r="AB1138" s="58"/>
      <c r="AC1138" s="58"/>
      <c r="AD1138" s="8"/>
      <c r="AE1138" s="8"/>
      <c r="AF1138" s="8"/>
      <c r="AG1138" s="8"/>
      <c r="AH1138" s="8"/>
      <c r="AI1138" s="8"/>
      <c r="AJ1138" s="8"/>
      <c r="AK1138" s="8"/>
      <c r="AL1138" s="8"/>
      <c r="AM1138" s="8"/>
      <c r="AN1138" s="8"/>
      <c r="AO1138" s="1"/>
      <c r="AP1138" s="58" t="s">
        <v>180</v>
      </c>
      <c r="AQ1138" s="1"/>
      <c r="AR1138" s="58" t="s">
        <v>80</v>
      </c>
      <c r="AS1138" s="58" t="s">
        <v>31</v>
      </c>
      <c r="AT1138" s="1"/>
      <c r="AU1138" s="1"/>
      <c r="AV1138" s="473"/>
      <c r="AW1138" s="1"/>
      <c r="AX1138" s="1"/>
      <c r="AY1138" s="1"/>
      <c r="AZ1138" s="1"/>
      <c r="BA1138" s="1"/>
      <c r="BB1138" s="59">
        <f>IF(L1204="základní",I473,0)</f>
        <v>6732</v>
      </c>
      <c r="BC1138" s="59">
        <f>IF(L1204="snížená",I473,0)</f>
        <v>0</v>
      </c>
      <c r="BD1138" s="59">
        <f>IF(L1204="zákl. přenesená",I473,0)</f>
        <v>0</v>
      </c>
      <c r="BE1138" s="59">
        <f>IF(L1204="sníž. přenesená",I473,0)</f>
        <v>0</v>
      </c>
      <c r="BF1138" s="59">
        <f>IF(L1204="nulová",I473,0)</f>
        <v>0</v>
      </c>
      <c r="BG1138" s="12" t="s">
        <v>30</v>
      </c>
      <c r="BH1138" s="59">
        <f>ROUND(H473*G473,2)</f>
        <v>6732</v>
      </c>
      <c r="BI1138" s="12" t="s">
        <v>180</v>
      </c>
      <c r="BJ1138" s="58" t="s">
        <v>820</v>
      </c>
      <c r="BK1138" s="1"/>
      <c r="BL1138" s="1"/>
      <c r="BM1138" s="1"/>
      <c r="BN1138" s="1"/>
      <c r="BO1138" s="1"/>
      <c r="BP1138" s="1"/>
      <c r="BQ1138" s="1"/>
      <c r="BR1138" s="1"/>
      <c r="BS1138" s="8"/>
      <c r="BT1138" s="8"/>
      <c r="BU1138" s="8"/>
      <c r="BV1138" s="8"/>
      <c r="BW1138" s="8"/>
      <c r="BX1138" s="8"/>
      <c r="BY1138" s="8"/>
      <c r="BZ1138" s="8"/>
      <c r="CA1138" s="8"/>
      <c r="CB1138" s="8"/>
    </row>
    <row r="1139" spans="11:80" ht="52.2" customHeight="1" x14ac:dyDescent="0.2">
      <c r="K1139" s="62"/>
      <c r="L1139" s="63"/>
      <c r="M1139" s="63"/>
      <c r="N1139" s="63"/>
      <c r="O1139" s="63"/>
      <c r="P1139" s="63"/>
      <c r="Q1139" s="63"/>
      <c r="R1139" s="64"/>
      <c r="S1139" s="7"/>
      <c r="T1139" s="14"/>
      <c r="U1139" s="14"/>
      <c r="V1139" s="558"/>
      <c r="W1139" s="558"/>
      <c r="X1139" s="558"/>
      <c r="Y1139" s="558"/>
      <c r="Z1139" s="558"/>
      <c r="AA1139" s="558"/>
      <c r="AB1139" s="12"/>
      <c r="AC1139" s="12"/>
      <c r="AD1139" s="1"/>
      <c r="AE1139" s="1"/>
      <c r="AF1139" s="1"/>
      <c r="AG1139" s="1"/>
      <c r="AH1139" s="1"/>
      <c r="AI1139" s="1"/>
      <c r="AJ1139" s="1"/>
      <c r="AK1139" s="1"/>
      <c r="AL1139" s="1"/>
      <c r="AM1139" s="1"/>
      <c r="AN1139" s="1"/>
      <c r="AO1139" s="8"/>
      <c r="AP1139" s="1"/>
      <c r="AQ1139" s="1"/>
      <c r="AR1139" s="12" t="s">
        <v>86</v>
      </c>
      <c r="AS1139" s="12" t="s">
        <v>31</v>
      </c>
      <c r="AT1139" s="1"/>
      <c r="AU1139" s="1"/>
      <c r="AV1139" s="473"/>
      <c r="AW1139" s="1"/>
      <c r="AX1139" s="1"/>
      <c r="AY1139" s="1"/>
      <c r="AZ1139" s="1"/>
      <c r="BA1139" s="1"/>
      <c r="BB1139" s="1"/>
      <c r="BC1139" s="1"/>
      <c r="BD1139" s="1"/>
      <c r="BE1139" s="1"/>
      <c r="BF1139" s="1"/>
      <c r="BG1139" s="1"/>
      <c r="BH1139" s="1"/>
      <c r="BI1139" s="1"/>
      <c r="BJ1139" s="1"/>
      <c r="BK1139" s="1"/>
      <c r="BL1139" s="1"/>
      <c r="BM1139" s="1"/>
      <c r="BN1139" s="1"/>
      <c r="BO1139" s="1"/>
      <c r="BP1139" s="1"/>
      <c r="BQ1139" s="8"/>
      <c r="BR1139" s="8"/>
      <c r="BS1139" s="1"/>
      <c r="BT1139" s="1"/>
      <c r="BU1139" s="1"/>
      <c r="BV1139" s="1"/>
      <c r="BW1139" s="1"/>
      <c r="BX1139" s="1"/>
      <c r="BY1139" s="1"/>
      <c r="BZ1139" s="1"/>
      <c r="CA1139" s="1"/>
      <c r="CB1139" s="1"/>
    </row>
    <row r="1140" spans="11:80" ht="52.2" customHeight="1" x14ac:dyDescent="0.2">
      <c r="K1140" s="54" t="s">
        <v>5</v>
      </c>
      <c r="L1140" s="55" t="s">
        <v>15</v>
      </c>
      <c r="M1140" s="23"/>
      <c r="N1140" s="56">
        <f>M1140*G401</f>
        <v>0</v>
      </c>
      <c r="O1140" s="56">
        <v>6.0000000000000001E-3</v>
      </c>
      <c r="P1140" s="56">
        <f>O1140*G401</f>
        <v>5.3400000000000003E-2</v>
      </c>
      <c r="Q1140" s="56">
        <v>0</v>
      </c>
      <c r="R1140" s="57">
        <f>Q1140*G401</f>
        <v>0</v>
      </c>
      <c r="S1140" s="14"/>
      <c r="T1140" s="7"/>
      <c r="U1140" s="7"/>
      <c r="V1140" s="586"/>
      <c r="W1140" s="586"/>
      <c r="X1140" s="586"/>
      <c r="Y1140" s="586"/>
      <c r="Z1140" s="586"/>
      <c r="AA1140" s="586"/>
      <c r="AB1140" s="69"/>
      <c r="AC1140" s="69"/>
      <c r="AD1140" s="7"/>
      <c r="AE1140" s="7"/>
      <c r="AF1140" s="7"/>
      <c r="AG1140" s="7"/>
      <c r="AH1140" s="7"/>
      <c r="AI1140" s="7"/>
      <c r="AJ1140" s="7"/>
      <c r="AK1140" s="7"/>
      <c r="AL1140" s="7"/>
      <c r="AM1140" s="7"/>
      <c r="AN1140" s="7"/>
      <c r="AO1140" s="7"/>
      <c r="AP1140" s="8"/>
      <c r="AQ1140" s="8"/>
      <c r="AR1140" s="69" t="s">
        <v>88</v>
      </c>
      <c r="AS1140" s="69" t="s">
        <v>31</v>
      </c>
      <c r="AT1140" s="8" t="s">
        <v>30</v>
      </c>
      <c r="AU1140" s="8" t="s">
        <v>11</v>
      </c>
      <c r="AV1140" s="486" t="s">
        <v>27</v>
      </c>
      <c r="AW1140" s="8"/>
      <c r="AX1140" s="8"/>
      <c r="AY1140" s="8"/>
      <c r="AZ1140" s="8"/>
      <c r="BA1140" s="8"/>
      <c r="BB1140" s="8"/>
      <c r="BC1140" s="8"/>
      <c r="BD1140" s="8"/>
      <c r="BE1140" s="8"/>
      <c r="BF1140" s="8"/>
      <c r="BG1140" s="8"/>
      <c r="BH1140" s="8"/>
      <c r="BI1140" s="8"/>
      <c r="BJ1140" s="8"/>
      <c r="BK1140" s="8"/>
      <c r="BL1140" s="8"/>
      <c r="BM1140" s="8"/>
      <c r="BN1140" s="8"/>
      <c r="BO1140" s="8"/>
      <c r="BP1140" s="8"/>
      <c r="BQ1140" s="7"/>
      <c r="BR1140" s="7"/>
      <c r="BS1140" s="7"/>
      <c r="BT1140" s="7"/>
      <c r="BU1140" s="7"/>
      <c r="BV1140" s="7"/>
      <c r="BW1140" s="7"/>
      <c r="BX1140" s="7"/>
      <c r="BY1140" s="7"/>
      <c r="BZ1140" s="7"/>
      <c r="CA1140" s="7"/>
      <c r="CB1140" s="7"/>
    </row>
    <row r="1141" spans="11:80" ht="52.2" customHeight="1" x14ac:dyDescent="0.2">
      <c r="K1141" s="60"/>
      <c r="L1141" s="61"/>
      <c r="M1141" s="23"/>
      <c r="N1141" s="23"/>
      <c r="O1141" s="23"/>
      <c r="P1141" s="23"/>
      <c r="Q1141" s="23"/>
      <c r="R1141" s="24"/>
      <c r="S1141" s="14"/>
      <c r="T1141" s="14"/>
      <c r="U1141" s="14"/>
      <c r="V1141" s="558"/>
      <c r="W1141" s="558"/>
      <c r="X1141" s="558"/>
      <c r="Y1141" s="558"/>
      <c r="Z1141" s="558"/>
      <c r="AA1141" s="558"/>
      <c r="AB1141" s="65"/>
      <c r="AC1141" s="65"/>
      <c r="AD1141" s="1"/>
      <c r="AE1141" s="1"/>
      <c r="AF1141" s="1"/>
      <c r="AG1141" s="1"/>
      <c r="AH1141" s="1"/>
      <c r="AI1141" s="1"/>
      <c r="AJ1141" s="1"/>
      <c r="AK1141" s="1"/>
      <c r="AL1141" s="1"/>
      <c r="AM1141" s="1"/>
      <c r="AN1141" s="1"/>
      <c r="AO1141" s="1"/>
      <c r="AP1141" s="7"/>
      <c r="AQ1141" s="7"/>
      <c r="AR1141" s="65" t="s">
        <v>88</v>
      </c>
      <c r="AS1141" s="65" t="s">
        <v>31</v>
      </c>
      <c r="AT1141" s="7" t="s">
        <v>31</v>
      </c>
      <c r="AU1141" s="7" t="s">
        <v>11</v>
      </c>
      <c r="AV1141" s="485" t="s">
        <v>30</v>
      </c>
      <c r="AW1141" s="7"/>
      <c r="AX1141" s="7"/>
      <c r="AY1141" s="7"/>
      <c r="AZ1141" s="7"/>
      <c r="BA1141" s="7"/>
      <c r="BB1141" s="7"/>
      <c r="BC1141" s="7"/>
      <c r="BD1141" s="7"/>
      <c r="BE1141" s="7"/>
      <c r="BF1141" s="7"/>
      <c r="BG1141" s="7"/>
      <c r="BH1141" s="7"/>
      <c r="BI1141" s="7"/>
      <c r="BJ1141" s="7"/>
      <c r="BK1141" s="7"/>
      <c r="BL1141" s="7"/>
      <c r="BM1141" s="7"/>
      <c r="BN1141" s="7"/>
      <c r="BO1141" s="7"/>
      <c r="BP1141" s="7"/>
      <c r="BQ1141" s="1"/>
      <c r="BR1141" s="1"/>
      <c r="BS1141" s="1"/>
      <c r="BT1141" s="1"/>
      <c r="BU1141" s="1"/>
      <c r="BV1141" s="1"/>
      <c r="BW1141" s="1"/>
      <c r="BX1141" s="1"/>
      <c r="BY1141" s="1"/>
      <c r="BZ1141" s="1"/>
      <c r="CA1141" s="1"/>
      <c r="CB1141" s="1"/>
    </row>
    <row r="1142" spans="11:80" ht="52.2" customHeight="1" x14ac:dyDescent="0.2">
      <c r="K1142" s="66"/>
      <c r="L1142" s="67"/>
      <c r="M1142" s="67"/>
      <c r="N1142" s="67"/>
      <c r="O1142" s="67"/>
      <c r="P1142" s="67"/>
      <c r="Q1142" s="67"/>
      <c r="R1142" s="68"/>
      <c r="S1142" s="8"/>
      <c r="T1142" s="7"/>
      <c r="U1142" s="7"/>
      <c r="V1142" s="586"/>
      <c r="W1142" s="586"/>
      <c r="X1142" s="586"/>
      <c r="Y1142" s="586"/>
      <c r="Z1142" s="586"/>
      <c r="AA1142" s="586"/>
      <c r="AB1142" s="58"/>
      <c r="AC1142" s="58"/>
      <c r="AD1142" s="7"/>
      <c r="AE1142" s="7"/>
      <c r="AF1142" s="7"/>
      <c r="AG1142" s="7"/>
      <c r="AH1142" s="7"/>
      <c r="AI1142" s="7"/>
      <c r="AJ1142" s="7"/>
      <c r="AK1142" s="7"/>
      <c r="AL1142" s="7"/>
      <c r="AM1142" s="7"/>
      <c r="AN1142" s="7"/>
      <c r="AO1142" s="7"/>
      <c r="AP1142" s="58" t="s">
        <v>287</v>
      </c>
      <c r="AQ1142" s="1"/>
      <c r="AR1142" s="58" t="s">
        <v>231</v>
      </c>
      <c r="AS1142" s="58" t="s">
        <v>31</v>
      </c>
      <c r="AT1142" s="1"/>
      <c r="AU1142" s="1"/>
      <c r="AV1142" s="473"/>
      <c r="AW1142" s="1"/>
      <c r="AX1142" s="1"/>
      <c r="AY1142" s="1"/>
      <c r="AZ1142" s="1"/>
      <c r="BA1142" s="1"/>
      <c r="BB1142" s="59">
        <f>IF(L1208="základní",I477,0)</f>
        <v>5832.2</v>
      </c>
      <c r="BC1142" s="59">
        <f>IF(L1208="snížená",I477,0)</f>
        <v>0</v>
      </c>
      <c r="BD1142" s="59">
        <f>IF(L1208="zákl. přenesená",I477,0)</f>
        <v>0</v>
      </c>
      <c r="BE1142" s="59">
        <f>IF(L1208="sníž. přenesená",I477,0)</f>
        <v>0</v>
      </c>
      <c r="BF1142" s="59">
        <f>IF(L1208="nulová",I477,0)</f>
        <v>0</v>
      </c>
      <c r="BG1142" s="12" t="s">
        <v>30</v>
      </c>
      <c r="BH1142" s="59">
        <f>ROUND(H477*G477,2)</f>
        <v>5832.2</v>
      </c>
      <c r="BI1142" s="12" t="s">
        <v>180</v>
      </c>
      <c r="BJ1142" s="58" t="s">
        <v>826</v>
      </c>
      <c r="BK1142" s="1"/>
      <c r="BL1142" s="1"/>
      <c r="BM1142" s="1"/>
      <c r="BN1142" s="1"/>
      <c r="BO1142" s="1"/>
      <c r="BP1142" s="1"/>
      <c r="BQ1142" s="7"/>
      <c r="BR1142" s="7"/>
      <c r="BS1142" s="7"/>
      <c r="BT1142" s="7"/>
      <c r="BU1142" s="7"/>
      <c r="BV1142" s="7"/>
      <c r="BW1142" s="7"/>
      <c r="BX1142" s="7"/>
      <c r="BY1142" s="7"/>
      <c r="BZ1142" s="7"/>
      <c r="CA1142" s="7"/>
      <c r="CB1142" s="7"/>
    </row>
    <row r="1143" spans="11:80" ht="52.2" customHeight="1" x14ac:dyDescent="0.2">
      <c r="K1143" s="62"/>
      <c r="L1143" s="63"/>
      <c r="M1143" s="63"/>
      <c r="N1143" s="63"/>
      <c r="O1143" s="63"/>
      <c r="P1143" s="63"/>
      <c r="Q1143" s="63"/>
      <c r="R1143" s="64"/>
      <c r="S1143" s="7"/>
      <c r="T1143" s="14"/>
      <c r="U1143" s="14"/>
      <c r="V1143" s="558"/>
      <c r="W1143" s="558"/>
      <c r="X1143" s="558"/>
      <c r="Y1143" s="558"/>
      <c r="Z1143" s="558"/>
      <c r="AA1143" s="558"/>
      <c r="AB1143" s="65"/>
      <c r="AC1143" s="65"/>
      <c r="AD1143" s="1"/>
      <c r="AE1143" s="1"/>
      <c r="AF1143" s="1"/>
      <c r="AG1143" s="1"/>
      <c r="AH1143" s="1"/>
      <c r="AI1143" s="1"/>
      <c r="AJ1143" s="1"/>
      <c r="AK1143" s="1"/>
      <c r="AL1143" s="1"/>
      <c r="AM1143" s="1"/>
      <c r="AN1143" s="1"/>
      <c r="AO1143" s="1"/>
      <c r="AP1143" s="7"/>
      <c r="AQ1143" s="7"/>
      <c r="AR1143" s="65" t="s">
        <v>88</v>
      </c>
      <c r="AS1143" s="65" t="s">
        <v>31</v>
      </c>
      <c r="AT1143" s="7" t="s">
        <v>31</v>
      </c>
      <c r="AU1143" s="7" t="s">
        <v>11</v>
      </c>
      <c r="AV1143" s="485" t="s">
        <v>30</v>
      </c>
      <c r="AW1143" s="7"/>
      <c r="AX1143" s="7"/>
      <c r="AY1143" s="7"/>
      <c r="AZ1143" s="7"/>
      <c r="BA1143" s="7"/>
      <c r="BB1143" s="7"/>
      <c r="BC1143" s="7"/>
      <c r="BD1143" s="7"/>
      <c r="BE1143" s="7"/>
      <c r="BF1143" s="7"/>
      <c r="BG1143" s="7"/>
      <c r="BH1143" s="7"/>
      <c r="BI1143" s="7"/>
      <c r="BJ1143" s="7"/>
      <c r="BK1143" s="7"/>
      <c r="BL1143" s="7"/>
      <c r="BM1143" s="7"/>
      <c r="BN1143" s="7"/>
      <c r="BO1143" s="7"/>
      <c r="BP1143" s="7"/>
      <c r="BQ1143" s="1"/>
      <c r="BR1143" s="1"/>
      <c r="BS1143" s="1"/>
      <c r="BT1143" s="1"/>
      <c r="BU1143" s="1"/>
      <c r="BV1143" s="1"/>
      <c r="BW1143" s="1"/>
      <c r="BX1143" s="1"/>
      <c r="BY1143" s="1"/>
      <c r="BZ1143" s="1"/>
      <c r="CA1143" s="1"/>
      <c r="CB1143" s="1"/>
    </row>
    <row r="1144" spans="11:80" ht="52.2" customHeight="1" x14ac:dyDescent="0.2">
      <c r="K1144" s="84" t="s">
        <v>5</v>
      </c>
      <c r="L1144" s="85" t="s">
        <v>15</v>
      </c>
      <c r="M1144" s="23"/>
      <c r="N1144" s="56">
        <f>M1144*G405</f>
        <v>0</v>
      </c>
      <c r="O1144" s="56">
        <v>2.5000000000000001E-3</v>
      </c>
      <c r="P1144" s="56">
        <f>O1144*G405</f>
        <v>2.2700000000000001E-2</v>
      </c>
      <c r="Q1144" s="56">
        <v>0</v>
      </c>
      <c r="R1144" s="57">
        <f>Q1144*G405</f>
        <v>0</v>
      </c>
      <c r="S1144" s="14"/>
      <c r="T1144" s="7"/>
      <c r="U1144" s="7"/>
      <c r="V1144" s="586"/>
      <c r="W1144" s="586"/>
      <c r="X1144" s="586"/>
      <c r="Y1144" s="586"/>
      <c r="Z1144" s="586"/>
      <c r="AA1144" s="586"/>
      <c r="AB1144" s="58"/>
      <c r="AC1144" s="58"/>
      <c r="AD1144" s="7"/>
      <c r="AE1144" s="7"/>
      <c r="AF1144" s="7"/>
      <c r="AG1144" s="7"/>
      <c r="AH1144" s="7"/>
      <c r="AI1144" s="7"/>
      <c r="AJ1144" s="7"/>
      <c r="AK1144" s="7"/>
      <c r="AL1144" s="7"/>
      <c r="AM1144" s="7"/>
      <c r="AN1144" s="7"/>
      <c r="AO1144" s="1"/>
      <c r="AP1144" s="58" t="s">
        <v>180</v>
      </c>
      <c r="AQ1144" s="1"/>
      <c r="AR1144" s="58" t="s">
        <v>80</v>
      </c>
      <c r="AS1144" s="58" t="s">
        <v>31</v>
      </c>
      <c r="AT1144" s="1"/>
      <c r="AU1144" s="1"/>
      <c r="AV1144" s="473"/>
      <c r="AW1144" s="1"/>
      <c r="AX1144" s="1"/>
      <c r="AY1144" s="1"/>
      <c r="AZ1144" s="1"/>
      <c r="BA1144" s="1"/>
      <c r="BB1144" s="59">
        <f>IF(L1210="základní",I479,0)</f>
        <v>2182.8000000000002</v>
      </c>
      <c r="BC1144" s="59">
        <f>IF(L1210="snížená",I479,0)</f>
        <v>0</v>
      </c>
      <c r="BD1144" s="59">
        <f>IF(L1210="zákl. přenesená",I479,0)</f>
        <v>0</v>
      </c>
      <c r="BE1144" s="59">
        <f>IF(L1210="sníž. přenesená",I479,0)</f>
        <v>0</v>
      </c>
      <c r="BF1144" s="59">
        <f>IF(L1210="nulová",I479,0)</f>
        <v>0</v>
      </c>
      <c r="BG1144" s="12" t="s">
        <v>30</v>
      </c>
      <c r="BH1144" s="59">
        <f>ROUND(H479*G479,2)</f>
        <v>2182.8000000000002</v>
      </c>
      <c r="BI1144" s="12" t="s">
        <v>180</v>
      </c>
      <c r="BJ1144" s="58" t="s">
        <v>831</v>
      </c>
      <c r="BK1144" s="1"/>
      <c r="BL1144" s="1"/>
      <c r="BM1144" s="1"/>
      <c r="BN1144" s="1"/>
      <c r="BO1144" s="1"/>
      <c r="BP1144" s="1"/>
      <c r="BQ1144" s="1"/>
      <c r="BR1144" s="1"/>
      <c r="BS1144" s="7"/>
      <c r="BT1144" s="7"/>
      <c r="BU1144" s="7"/>
      <c r="BV1144" s="7"/>
      <c r="BW1144" s="7"/>
      <c r="BX1144" s="7"/>
      <c r="BY1144" s="7"/>
      <c r="BZ1144" s="7"/>
      <c r="CA1144" s="7"/>
      <c r="CB1144" s="7"/>
    </row>
    <row r="1145" spans="11:80" ht="52.2" customHeight="1" x14ac:dyDescent="0.2">
      <c r="K1145" s="62"/>
      <c r="L1145" s="63"/>
      <c r="M1145" s="63"/>
      <c r="N1145" s="63"/>
      <c r="O1145" s="63"/>
      <c r="P1145" s="63"/>
      <c r="Q1145" s="63"/>
      <c r="R1145" s="64"/>
      <c r="S1145" s="7"/>
      <c r="T1145" s="14"/>
      <c r="U1145" s="14"/>
      <c r="V1145" s="558"/>
      <c r="W1145" s="558"/>
      <c r="X1145" s="558"/>
      <c r="Y1145" s="558"/>
      <c r="Z1145" s="558"/>
      <c r="AA1145" s="558"/>
      <c r="AB1145" s="12"/>
      <c r="AC1145" s="12"/>
      <c r="AD1145" s="1"/>
      <c r="AE1145" s="1"/>
      <c r="AF1145" s="1"/>
      <c r="AG1145" s="1"/>
      <c r="AH1145" s="1"/>
      <c r="AI1145" s="1"/>
      <c r="AJ1145" s="1"/>
      <c r="AK1145" s="1"/>
      <c r="AL1145" s="1"/>
      <c r="AM1145" s="1"/>
      <c r="AN1145" s="1"/>
      <c r="AO1145" s="8"/>
      <c r="AP1145" s="1"/>
      <c r="AQ1145" s="1"/>
      <c r="AR1145" s="12" t="s">
        <v>86</v>
      </c>
      <c r="AS1145" s="12" t="s">
        <v>31</v>
      </c>
      <c r="AT1145" s="1"/>
      <c r="AU1145" s="1"/>
      <c r="AV1145" s="473"/>
      <c r="AW1145" s="1"/>
      <c r="AX1145" s="1"/>
      <c r="AY1145" s="1"/>
      <c r="AZ1145" s="1"/>
      <c r="BA1145" s="1"/>
      <c r="BB1145" s="1"/>
      <c r="BC1145" s="1"/>
      <c r="BD1145" s="1"/>
      <c r="BE1145" s="1"/>
      <c r="BF1145" s="1"/>
      <c r="BG1145" s="1"/>
      <c r="BH1145" s="1"/>
      <c r="BI1145" s="1"/>
      <c r="BJ1145" s="1"/>
      <c r="BK1145" s="1"/>
      <c r="BL1145" s="1"/>
      <c r="BM1145" s="1"/>
      <c r="BN1145" s="1"/>
      <c r="BO1145" s="1"/>
      <c r="BP1145" s="1"/>
      <c r="BQ1145" s="8"/>
      <c r="BR1145" s="8"/>
      <c r="BS1145" s="1"/>
      <c r="BT1145" s="1"/>
      <c r="BU1145" s="1"/>
      <c r="BV1145" s="1"/>
      <c r="BW1145" s="1"/>
      <c r="BX1145" s="1"/>
      <c r="BY1145" s="1"/>
      <c r="BZ1145" s="1"/>
      <c r="CA1145" s="1"/>
      <c r="CB1145" s="1"/>
    </row>
    <row r="1146" spans="11:80" ht="52.2" customHeight="1" x14ac:dyDescent="0.2">
      <c r="K1146" s="54" t="s">
        <v>5</v>
      </c>
      <c r="L1146" s="55" t="s">
        <v>15</v>
      </c>
      <c r="M1146" s="23"/>
      <c r="N1146" s="56">
        <f>M1146*G407</f>
        <v>0</v>
      </c>
      <c r="O1146" s="56">
        <v>0</v>
      </c>
      <c r="P1146" s="56">
        <f>O1146*G407</f>
        <v>0</v>
      </c>
      <c r="Q1146" s="56">
        <v>0</v>
      </c>
      <c r="R1146" s="57">
        <f>Q1146*G407</f>
        <v>0</v>
      </c>
      <c r="S1146" s="14"/>
      <c r="T1146" s="14"/>
      <c r="U1146" s="14"/>
      <c r="V1146" s="558"/>
      <c r="W1146" s="558"/>
      <c r="X1146" s="558"/>
      <c r="Y1146" s="558"/>
      <c r="Z1146" s="558"/>
      <c r="AA1146" s="558"/>
      <c r="AB1146" s="69"/>
      <c r="AC1146" s="69"/>
      <c r="AD1146" s="1"/>
      <c r="AE1146" s="1"/>
      <c r="AF1146" s="1"/>
      <c r="AG1146" s="1"/>
      <c r="AH1146" s="1"/>
      <c r="AI1146" s="1"/>
      <c r="AJ1146" s="1"/>
      <c r="AK1146" s="1"/>
      <c r="AL1146" s="1"/>
      <c r="AM1146" s="1"/>
      <c r="AN1146" s="1"/>
      <c r="AO1146" s="7"/>
      <c r="AP1146" s="8"/>
      <c r="AQ1146" s="8"/>
      <c r="AR1146" s="69" t="s">
        <v>88</v>
      </c>
      <c r="AS1146" s="69" t="s">
        <v>31</v>
      </c>
      <c r="AT1146" s="8" t="s">
        <v>30</v>
      </c>
      <c r="AU1146" s="8" t="s">
        <v>11</v>
      </c>
      <c r="AV1146" s="486" t="s">
        <v>27</v>
      </c>
      <c r="AW1146" s="8"/>
      <c r="AX1146" s="8"/>
      <c r="AY1146" s="8"/>
      <c r="AZ1146" s="8"/>
      <c r="BA1146" s="8"/>
      <c r="BB1146" s="8"/>
      <c r="BC1146" s="8"/>
      <c r="BD1146" s="8"/>
      <c r="BE1146" s="8"/>
      <c r="BF1146" s="8"/>
      <c r="BG1146" s="8"/>
      <c r="BH1146" s="8"/>
      <c r="BI1146" s="8"/>
      <c r="BJ1146" s="8"/>
      <c r="BK1146" s="8"/>
      <c r="BL1146" s="8"/>
      <c r="BM1146" s="8"/>
      <c r="BN1146" s="8"/>
      <c r="BO1146" s="8"/>
      <c r="BP1146" s="8"/>
      <c r="BQ1146" s="7"/>
      <c r="BR1146" s="7"/>
      <c r="BS1146" s="1"/>
      <c r="BT1146" s="1"/>
      <c r="BU1146" s="1"/>
      <c r="BV1146" s="1"/>
      <c r="BW1146" s="1"/>
      <c r="BX1146" s="1"/>
      <c r="BY1146" s="1"/>
      <c r="BZ1146" s="1"/>
      <c r="CA1146" s="1"/>
      <c r="CB1146" s="1"/>
    </row>
    <row r="1147" spans="11:80" ht="52.2" customHeight="1" x14ac:dyDescent="0.2">
      <c r="K1147" s="60"/>
      <c r="L1147" s="61"/>
      <c r="M1147" s="23"/>
      <c r="N1147" s="23"/>
      <c r="O1147" s="23"/>
      <c r="P1147" s="23"/>
      <c r="Q1147" s="23"/>
      <c r="R1147" s="24"/>
      <c r="S1147" s="14"/>
      <c r="T1147" s="6"/>
      <c r="U1147" s="6"/>
      <c r="V1147" s="560"/>
      <c r="W1147" s="560"/>
      <c r="X1147" s="560"/>
      <c r="Y1147" s="560"/>
      <c r="Z1147" s="560"/>
      <c r="AA1147" s="560"/>
      <c r="AB1147" s="65"/>
      <c r="AC1147" s="65"/>
      <c r="AD1147" s="6"/>
      <c r="AE1147" s="6"/>
      <c r="AF1147" s="6"/>
      <c r="AG1147" s="6"/>
      <c r="AH1147" s="6"/>
      <c r="AI1147" s="6"/>
      <c r="AJ1147" s="6"/>
      <c r="AK1147" s="6"/>
      <c r="AL1147" s="6"/>
      <c r="AM1147" s="6"/>
      <c r="AN1147" s="6"/>
      <c r="AO1147" s="1"/>
      <c r="AP1147" s="7"/>
      <c r="AQ1147" s="7"/>
      <c r="AR1147" s="65" t="s">
        <v>88</v>
      </c>
      <c r="AS1147" s="65" t="s">
        <v>31</v>
      </c>
      <c r="AT1147" s="7" t="s">
        <v>31</v>
      </c>
      <c r="AU1147" s="7" t="s">
        <v>11</v>
      </c>
      <c r="AV1147" s="485" t="s">
        <v>30</v>
      </c>
      <c r="AW1147" s="7"/>
      <c r="AX1147" s="7"/>
      <c r="AY1147" s="7"/>
      <c r="AZ1147" s="7"/>
      <c r="BA1147" s="7"/>
      <c r="BB1147" s="7"/>
      <c r="BC1147" s="7"/>
      <c r="BD1147" s="7"/>
      <c r="BE1147" s="7"/>
      <c r="BF1147" s="7"/>
      <c r="BG1147" s="7"/>
      <c r="BH1147" s="7"/>
      <c r="BI1147" s="7"/>
      <c r="BJ1147" s="7"/>
      <c r="BK1147" s="7"/>
      <c r="BL1147" s="7"/>
      <c r="BM1147" s="7"/>
      <c r="BN1147" s="7"/>
      <c r="BO1147" s="7"/>
      <c r="BP1147" s="7"/>
      <c r="BQ1147" s="1"/>
      <c r="BR1147" s="1"/>
      <c r="BS1147" s="6"/>
      <c r="BT1147" s="6"/>
      <c r="BU1147" s="6"/>
      <c r="BV1147" s="6"/>
      <c r="BW1147" s="6"/>
      <c r="BX1147" s="6"/>
      <c r="BY1147" s="6"/>
      <c r="BZ1147" s="6"/>
      <c r="CA1147" s="6"/>
      <c r="CB1147" s="6"/>
    </row>
    <row r="1148" spans="11:80" ht="52.2" customHeight="1" x14ac:dyDescent="0.2">
      <c r="K1148" s="41"/>
      <c r="L1148" s="42"/>
      <c r="M1148" s="42"/>
      <c r="N1148" s="43">
        <f>SUM(N1149:N1155)</f>
        <v>0</v>
      </c>
      <c r="O1148" s="42"/>
      <c r="P1148" s="43">
        <f>SUM(P1149:P1155)</f>
        <v>9.549999999999999E-4</v>
      </c>
      <c r="Q1148" s="42"/>
      <c r="R1148" s="44">
        <f>SUM(R1149:R1155)</f>
        <v>0</v>
      </c>
      <c r="S1148" s="6"/>
      <c r="T1148" s="14"/>
      <c r="U1148" s="14"/>
      <c r="V1148" s="558"/>
      <c r="W1148" s="558"/>
      <c r="X1148" s="558"/>
      <c r="Y1148" s="558"/>
      <c r="Z1148" s="558"/>
      <c r="AA1148" s="558"/>
      <c r="AB1148" s="58"/>
      <c r="AC1148" s="58"/>
      <c r="AD1148" s="1"/>
      <c r="AE1148" s="1"/>
      <c r="AF1148" s="1"/>
      <c r="AG1148" s="1"/>
      <c r="AH1148" s="1"/>
      <c r="AI1148" s="1"/>
      <c r="AJ1148" s="1"/>
      <c r="AK1148" s="1"/>
      <c r="AL1148" s="1"/>
      <c r="AM1148" s="1"/>
      <c r="AN1148" s="1"/>
      <c r="AO1148" s="1"/>
      <c r="AP1148" s="58" t="s">
        <v>180</v>
      </c>
      <c r="AQ1148" s="1"/>
      <c r="AR1148" s="58" t="s">
        <v>80</v>
      </c>
      <c r="AS1148" s="58" t="s">
        <v>31</v>
      </c>
      <c r="AT1148" s="1"/>
      <c r="AU1148" s="1"/>
      <c r="AV1148" s="473"/>
      <c r="AW1148" s="1"/>
      <c r="AX1148" s="1"/>
      <c r="AY1148" s="1"/>
      <c r="AZ1148" s="1"/>
      <c r="BA1148" s="1"/>
      <c r="BB1148" s="59">
        <f>IF(L1214="základní",I483,0)</f>
        <v>906.12</v>
      </c>
      <c r="BC1148" s="59">
        <f>IF(L1214="snížená",I483,0)</f>
        <v>0</v>
      </c>
      <c r="BD1148" s="59">
        <f>IF(L1214="zákl. přenesená",I483,0)</f>
        <v>0</v>
      </c>
      <c r="BE1148" s="59">
        <f>IF(L1214="sníž. přenesená",I483,0)</f>
        <v>0</v>
      </c>
      <c r="BF1148" s="59">
        <f>IF(L1214="nulová",I483,0)</f>
        <v>0</v>
      </c>
      <c r="BG1148" s="12" t="s">
        <v>30</v>
      </c>
      <c r="BH1148" s="59">
        <f>ROUND(H483*G483,2)</f>
        <v>906.12</v>
      </c>
      <c r="BI1148" s="12" t="s">
        <v>180</v>
      </c>
      <c r="BJ1148" s="58" t="s">
        <v>836</v>
      </c>
      <c r="BK1148" s="1"/>
      <c r="BL1148" s="1"/>
      <c r="BM1148" s="1"/>
      <c r="BN1148" s="1"/>
      <c r="BO1148" s="1"/>
      <c r="BP1148" s="1"/>
      <c r="BQ1148" s="1"/>
      <c r="BR1148" s="1"/>
      <c r="BS1148" s="1"/>
      <c r="BT1148" s="1"/>
      <c r="BU1148" s="1"/>
      <c r="BV1148" s="1"/>
      <c r="BW1148" s="1"/>
      <c r="BX1148" s="1"/>
      <c r="BY1148" s="1"/>
      <c r="BZ1148" s="1"/>
      <c r="CA1148" s="1"/>
      <c r="CB1148" s="1"/>
    </row>
    <row r="1149" spans="11:80" ht="52.2" customHeight="1" x14ac:dyDescent="0.2">
      <c r="K1149" s="54" t="s">
        <v>5</v>
      </c>
      <c r="L1149" s="55" t="s">
        <v>15</v>
      </c>
      <c r="M1149" s="23"/>
      <c r="N1149" s="56">
        <f>M1149*G412</f>
        <v>0</v>
      </c>
      <c r="O1149" s="56">
        <v>1.2099999999999999E-3</v>
      </c>
      <c r="P1149" s="56">
        <f>O1149*G412</f>
        <v>6.0499999999999996E-4</v>
      </c>
      <c r="Q1149" s="56">
        <v>0</v>
      </c>
      <c r="R1149" s="57">
        <f>Q1149*G412</f>
        <v>0</v>
      </c>
      <c r="S1149" s="14"/>
      <c r="T1149" s="14"/>
      <c r="U1149" s="14"/>
      <c r="V1149" s="558"/>
      <c r="W1149" s="558"/>
      <c r="X1149" s="558"/>
      <c r="Y1149" s="558"/>
      <c r="Z1149" s="558"/>
      <c r="AA1149" s="558"/>
      <c r="AB1149" s="12"/>
      <c r="AC1149" s="12"/>
      <c r="AD1149" s="1"/>
      <c r="AE1149" s="1"/>
      <c r="AF1149" s="1"/>
      <c r="AG1149" s="1"/>
      <c r="AH1149" s="1"/>
      <c r="AI1149" s="1"/>
      <c r="AJ1149" s="1"/>
      <c r="AK1149" s="1"/>
      <c r="AL1149" s="1"/>
      <c r="AM1149" s="1"/>
      <c r="AN1149" s="1"/>
      <c r="AO1149" s="8"/>
      <c r="AP1149" s="1"/>
      <c r="AQ1149" s="1"/>
      <c r="AR1149" s="12" t="s">
        <v>86</v>
      </c>
      <c r="AS1149" s="12" t="s">
        <v>31</v>
      </c>
      <c r="AT1149" s="1"/>
      <c r="AU1149" s="1"/>
      <c r="AV1149" s="473"/>
      <c r="AW1149" s="1"/>
      <c r="AX1149" s="1"/>
      <c r="AY1149" s="1"/>
      <c r="AZ1149" s="1"/>
      <c r="BA1149" s="1"/>
      <c r="BB1149" s="1"/>
      <c r="BC1149" s="1"/>
      <c r="BD1149" s="1"/>
      <c r="BE1149" s="1"/>
      <c r="BF1149" s="1"/>
      <c r="BG1149" s="1"/>
      <c r="BH1149" s="1"/>
      <c r="BI1149" s="1"/>
      <c r="BJ1149" s="1"/>
      <c r="BK1149" s="1"/>
      <c r="BL1149" s="1"/>
      <c r="BM1149" s="1"/>
      <c r="BN1149" s="1"/>
      <c r="BO1149" s="1"/>
      <c r="BP1149" s="1"/>
      <c r="BQ1149" s="8"/>
      <c r="BR1149" s="8"/>
      <c r="BS1149" s="1"/>
      <c r="BT1149" s="1"/>
      <c r="BU1149" s="1"/>
      <c r="BV1149" s="1"/>
      <c r="BW1149" s="1"/>
      <c r="BX1149" s="1"/>
      <c r="BY1149" s="1"/>
      <c r="BZ1149" s="1"/>
      <c r="CA1149" s="1"/>
      <c r="CB1149" s="1"/>
    </row>
    <row r="1150" spans="11:80" ht="52.2" customHeight="1" x14ac:dyDescent="0.2">
      <c r="K1150" s="62"/>
      <c r="L1150" s="63"/>
      <c r="M1150" s="63"/>
      <c r="N1150" s="63"/>
      <c r="O1150" s="63"/>
      <c r="P1150" s="63"/>
      <c r="Q1150" s="63"/>
      <c r="R1150" s="64"/>
      <c r="S1150" s="7"/>
      <c r="T1150" s="8"/>
      <c r="U1150" s="8"/>
      <c r="V1150" s="587"/>
      <c r="W1150" s="587"/>
      <c r="X1150" s="587"/>
      <c r="Y1150" s="587"/>
      <c r="Z1150" s="587"/>
      <c r="AA1150" s="587"/>
      <c r="AB1150" s="69"/>
      <c r="AC1150" s="69"/>
      <c r="AD1150" s="8"/>
      <c r="AE1150" s="8"/>
      <c r="AF1150" s="8"/>
      <c r="AG1150" s="8"/>
      <c r="AH1150" s="8"/>
      <c r="AI1150" s="8"/>
      <c r="AJ1150" s="8"/>
      <c r="AK1150" s="8"/>
      <c r="AL1150" s="8"/>
      <c r="AM1150" s="8"/>
      <c r="AN1150" s="8"/>
      <c r="AO1150" s="7"/>
      <c r="AP1150" s="8"/>
      <c r="AQ1150" s="8"/>
      <c r="AR1150" s="69" t="s">
        <v>88</v>
      </c>
      <c r="AS1150" s="69" t="s">
        <v>31</v>
      </c>
      <c r="AT1150" s="8" t="s">
        <v>30</v>
      </c>
      <c r="AU1150" s="8" t="s">
        <v>11</v>
      </c>
      <c r="AV1150" s="486" t="s">
        <v>27</v>
      </c>
      <c r="AW1150" s="8"/>
      <c r="AX1150" s="8"/>
      <c r="AY1150" s="8"/>
      <c r="AZ1150" s="8"/>
      <c r="BA1150" s="8"/>
      <c r="BB1150" s="8"/>
      <c r="BC1150" s="8"/>
      <c r="BD1150" s="8"/>
      <c r="BE1150" s="8"/>
      <c r="BF1150" s="8"/>
      <c r="BG1150" s="8"/>
      <c r="BH1150" s="8"/>
      <c r="BI1150" s="8"/>
      <c r="BJ1150" s="8"/>
      <c r="BK1150" s="8"/>
      <c r="BL1150" s="8"/>
      <c r="BM1150" s="8"/>
      <c r="BN1150" s="8"/>
      <c r="BO1150" s="8"/>
      <c r="BP1150" s="8"/>
      <c r="BQ1150" s="7"/>
      <c r="BR1150" s="7"/>
      <c r="BS1150" s="8"/>
      <c r="BT1150" s="8"/>
      <c r="BU1150" s="8"/>
      <c r="BV1150" s="8"/>
      <c r="BW1150" s="8"/>
      <c r="BX1150" s="8"/>
      <c r="BY1150" s="8"/>
      <c r="BZ1150" s="8"/>
      <c r="CA1150" s="8"/>
      <c r="CB1150" s="8"/>
    </row>
    <row r="1151" spans="11:80" ht="52.2" customHeight="1" x14ac:dyDescent="0.2">
      <c r="K1151" s="54" t="s">
        <v>5</v>
      </c>
      <c r="L1151" s="55" t="s">
        <v>15</v>
      </c>
      <c r="M1151" s="23"/>
      <c r="N1151" s="56">
        <f>M1151*G414</f>
        <v>0</v>
      </c>
      <c r="O1151" s="56">
        <v>3.5E-4</v>
      </c>
      <c r="P1151" s="56">
        <f>O1151*G414</f>
        <v>3.5E-4</v>
      </c>
      <c r="Q1151" s="56">
        <v>0</v>
      </c>
      <c r="R1151" s="57">
        <f>Q1151*G414</f>
        <v>0</v>
      </c>
      <c r="S1151" s="14"/>
      <c r="T1151" s="7"/>
      <c r="U1151" s="7"/>
      <c r="V1151" s="586"/>
      <c r="W1151" s="586"/>
      <c r="X1151" s="586"/>
      <c r="Y1151" s="586"/>
      <c r="Z1151" s="586"/>
      <c r="AA1151" s="586"/>
      <c r="AB1151" s="65"/>
      <c r="AC1151" s="65"/>
      <c r="AD1151" s="7"/>
      <c r="AE1151" s="7"/>
      <c r="AF1151" s="7"/>
      <c r="AG1151" s="7"/>
      <c r="AH1151" s="7"/>
      <c r="AI1151" s="7"/>
      <c r="AJ1151" s="7"/>
      <c r="AK1151" s="7"/>
      <c r="AL1151" s="7"/>
      <c r="AM1151" s="7"/>
      <c r="AN1151" s="7"/>
      <c r="AO1151" s="1"/>
      <c r="AP1151" s="7"/>
      <c r="AQ1151" s="7"/>
      <c r="AR1151" s="65" t="s">
        <v>88</v>
      </c>
      <c r="AS1151" s="65" t="s">
        <v>31</v>
      </c>
      <c r="AT1151" s="7" t="s">
        <v>31</v>
      </c>
      <c r="AU1151" s="7" t="s">
        <v>11</v>
      </c>
      <c r="AV1151" s="485" t="s">
        <v>30</v>
      </c>
      <c r="AW1151" s="7"/>
      <c r="AX1151" s="7"/>
      <c r="AY1151" s="7"/>
      <c r="AZ1151" s="7"/>
      <c r="BA1151" s="7"/>
      <c r="BB1151" s="7"/>
      <c r="BC1151" s="7"/>
      <c r="BD1151" s="7"/>
      <c r="BE1151" s="7"/>
      <c r="BF1151" s="7"/>
      <c r="BG1151" s="7"/>
      <c r="BH1151" s="7"/>
      <c r="BI1151" s="7"/>
      <c r="BJ1151" s="7"/>
      <c r="BK1151" s="7"/>
      <c r="BL1151" s="7"/>
      <c r="BM1151" s="7"/>
      <c r="BN1151" s="7"/>
      <c r="BO1151" s="7"/>
      <c r="BP1151" s="7"/>
      <c r="BQ1151" s="1"/>
      <c r="BR1151" s="1"/>
      <c r="BS1151" s="7"/>
      <c r="BT1151" s="7"/>
      <c r="BU1151" s="7"/>
      <c r="BV1151" s="7"/>
      <c r="BW1151" s="7"/>
      <c r="BX1151" s="7"/>
      <c r="BY1151" s="7"/>
      <c r="BZ1151" s="7"/>
      <c r="CA1151" s="7"/>
      <c r="CB1151" s="7"/>
    </row>
    <row r="1152" spans="11:80" ht="52.2" customHeight="1" x14ac:dyDescent="0.2">
      <c r="K1152" s="62"/>
      <c r="L1152" s="63"/>
      <c r="M1152" s="63"/>
      <c r="N1152" s="63"/>
      <c r="O1152" s="63"/>
      <c r="P1152" s="63"/>
      <c r="Q1152" s="63"/>
      <c r="R1152" s="64"/>
      <c r="S1152" s="7"/>
      <c r="T1152" s="14"/>
      <c r="U1152" s="14"/>
      <c r="V1152" s="558"/>
      <c r="W1152" s="558"/>
      <c r="X1152" s="558"/>
      <c r="Y1152" s="558"/>
      <c r="Z1152" s="558"/>
      <c r="AA1152" s="558"/>
      <c r="AB1152" s="58"/>
      <c r="AC1152" s="58"/>
      <c r="AD1152" s="1"/>
      <c r="AE1152" s="1"/>
      <c r="AF1152" s="1"/>
      <c r="AG1152" s="1"/>
      <c r="AH1152" s="1"/>
      <c r="AI1152" s="1"/>
      <c r="AJ1152" s="1"/>
      <c r="AK1152" s="1"/>
      <c r="AL1152" s="1"/>
      <c r="AM1152" s="1"/>
      <c r="AN1152" s="1"/>
      <c r="AO1152" s="7"/>
      <c r="AP1152" s="58" t="s">
        <v>287</v>
      </c>
      <c r="AQ1152" s="1"/>
      <c r="AR1152" s="58" t="s">
        <v>231</v>
      </c>
      <c r="AS1152" s="58" t="s">
        <v>31</v>
      </c>
      <c r="AT1152" s="1"/>
      <c r="AU1152" s="1"/>
      <c r="AV1152" s="473"/>
      <c r="AW1152" s="1"/>
      <c r="AX1152" s="1"/>
      <c r="AY1152" s="1"/>
      <c r="AZ1152" s="1"/>
      <c r="BA1152" s="1"/>
      <c r="BB1152" s="59">
        <f>IF(L1218="základní",I487,0)</f>
        <v>6825</v>
      </c>
      <c r="BC1152" s="59">
        <f>IF(L1218="snížená",I487,0)</f>
        <v>0</v>
      </c>
      <c r="BD1152" s="59">
        <f>IF(L1218="zákl. přenesená",I487,0)</f>
        <v>0</v>
      </c>
      <c r="BE1152" s="59">
        <f>IF(L1218="sníž. přenesená",I487,0)</f>
        <v>0</v>
      </c>
      <c r="BF1152" s="59">
        <f>IF(L1218="nulová",I487,0)</f>
        <v>0</v>
      </c>
      <c r="BG1152" s="12" t="s">
        <v>30</v>
      </c>
      <c r="BH1152" s="59">
        <f>ROUND(H487*G487,2)</f>
        <v>6825</v>
      </c>
      <c r="BI1152" s="12" t="s">
        <v>180</v>
      </c>
      <c r="BJ1152" s="58" t="s">
        <v>841</v>
      </c>
      <c r="BK1152" s="1"/>
      <c r="BL1152" s="1"/>
      <c r="BM1152" s="1"/>
      <c r="BN1152" s="1"/>
      <c r="BO1152" s="1"/>
      <c r="BP1152" s="1"/>
      <c r="BQ1152" s="7"/>
      <c r="BR1152" s="7"/>
      <c r="BS1152" s="1"/>
      <c r="BT1152" s="1"/>
      <c r="BU1152" s="1"/>
      <c r="BV1152" s="1"/>
      <c r="BW1152" s="1"/>
      <c r="BX1152" s="1"/>
      <c r="BY1152" s="1"/>
      <c r="BZ1152" s="1"/>
      <c r="CA1152" s="1"/>
      <c r="CB1152" s="1"/>
    </row>
    <row r="1153" spans="11:80" ht="52.2" customHeight="1" x14ac:dyDescent="0.2">
      <c r="K1153" s="54" t="s">
        <v>5</v>
      </c>
      <c r="L1153" s="55" t="s">
        <v>15</v>
      </c>
      <c r="M1153" s="23"/>
      <c r="N1153" s="56">
        <f>M1153*G416</f>
        <v>0</v>
      </c>
      <c r="O1153" s="56">
        <v>0</v>
      </c>
      <c r="P1153" s="56">
        <f>O1153*G416</f>
        <v>0</v>
      </c>
      <c r="Q1153" s="56">
        <v>0</v>
      </c>
      <c r="R1153" s="57">
        <f>Q1153*G416</f>
        <v>0</v>
      </c>
      <c r="S1153" s="14"/>
      <c r="T1153" s="7"/>
      <c r="U1153" s="7"/>
      <c r="V1153" s="586"/>
      <c r="W1153" s="586"/>
      <c r="X1153" s="586"/>
      <c r="Y1153" s="586"/>
      <c r="Z1153" s="586"/>
      <c r="AA1153" s="586"/>
      <c r="AB1153" s="65"/>
      <c r="AC1153" s="65"/>
      <c r="AD1153" s="7"/>
      <c r="AE1153" s="7"/>
      <c r="AF1153" s="7"/>
      <c r="AG1153" s="7"/>
      <c r="AH1153" s="7"/>
      <c r="AI1153" s="7"/>
      <c r="AJ1153" s="7"/>
      <c r="AK1153" s="7"/>
      <c r="AL1153" s="7"/>
      <c r="AM1153" s="7"/>
      <c r="AN1153" s="7"/>
      <c r="AO1153" s="7"/>
      <c r="AP1153" s="7"/>
      <c r="AQ1153" s="7"/>
      <c r="AR1153" s="65" t="s">
        <v>88</v>
      </c>
      <c r="AS1153" s="65" t="s">
        <v>31</v>
      </c>
      <c r="AT1153" s="7" t="s">
        <v>31</v>
      </c>
      <c r="AU1153" s="7" t="s">
        <v>11</v>
      </c>
      <c r="AV1153" s="485" t="s">
        <v>27</v>
      </c>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row>
    <row r="1154" spans="11:80" ht="52.2" customHeight="1" x14ac:dyDescent="0.2">
      <c r="K1154" s="60"/>
      <c r="L1154" s="61"/>
      <c r="M1154" s="23"/>
      <c r="N1154" s="23"/>
      <c r="O1154" s="23"/>
      <c r="P1154" s="23"/>
      <c r="Q1154" s="23"/>
      <c r="R1154" s="24"/>
      <c r="S1154" s="14"/>
      <c r="T1154" s="14"/>
      <c r="U1154" s="14"/>
      <c r="V1154" s="558"/>
      <c r="W1154" s="558"/>
      <c r="X1154" s="558"/>
      <c r="Y1154" s="558"/>
      <c r="Z1154" s="558"/>
      <c r="AA1154" s="558"/>
      <c r="AB1154" s="65"/>
      <c r="AC1154" s="65"/>
      <c r="AD1154" s="1"/>
      <c r="AE1154" s="1"/>
      <c r="AF1154" s="1"/>
      <c r="AG1154" s="1"/>
      <c r="AH1154" s="1"/>
      <c r="AI1154" s="1"/>
      <c r="AJ1154" s="1"/>
      <c r="AK1154" s="1"/>
      <c r="AL1154" s="1"/>
      <c r="AM1154" s="1"/>
      <c r="AN1154" s="1"/>
      <c r="AO1154" s="9"/>
      <c r="AP1154" s="7"/>
      <c r="AQ1154" s="7"/>
      <c r="AR1154" s="65" t="s">
        <v>88</v>
      </c>
      <c r="AS1154" s="65" t="s">
        <v>31</v>
      </c>
      <c r="AT1154" s="7" t="s">
        <v>31</v>
      </c>
      <c r="AU1154" s="7" t="s">
        <v>11</v>
      </c>
      <c r="AV1154" s="485" t="s">
        <v>27</v>
      </c>
      <c r="AW1154" s="7"/>
      <c r="AX1154" s="7"/>
      <c r="AY1154" s="7"/>
      <c r="AZ1154" s="7"/>
      <c r="BA1154" s="7"/>
      <c r="BB1154" s="7"/>
      <c r="BC1154" s="7"/>
      <c r="BD1154" s="7"/>
      <c r="BE1154" s="7"/>
      <c r="BF1154" s="7"/>
      <c r="BG1154" s="7"/>
      <c r="BH1154" s="7"/>
      <c r="BI1154" s="7"/>
      <c r="BJ1154" s="7"/>
      <c r="BK1154" s="7"/>
      <c r="BL1154" s="7"/>
      <c r="BM1154" s="7"/>
      <c r="BN1154" s="7"/>
      <c r="BO1154" s="7"/>
      <c r="BP1154" s="7"/>
      <c r="BQ1154" s="9"/>
      <c r="BR1154" s="9"/>
      <c r="BS1154" s="1"/>
      <c r="BT1154" s="1"/>
      <c r="BU1154" s="1"/>
      <c r="BV1154" s="1"/>
      <c r="BW1154" s="1"/>
      <c r="BX1154" s="1"/>
      <c r="BY1154" s="1"/>
      <c r="BZ1154" s="1"/>
      <c r="CA1154" s="1"/>
      <c r="CB1154" s="1"/>
    </row>
    <row r="1155" spans="11:80" ht="52.2" customHeight="1" x14ac:dyDescent="0.2">
      <c r="K1155" s="62"/>
      <c r="L1155" s="63"/>
      <c r="M1155" s="63"/>
      <c r="N1155" s="63"/>
      <c r="O1155" s="63"/>
      <c r="P1155" s="63"/>
      <c r="Q1155" s="63"/>
      <c r="R1155" s="64"/>
      <c r="S1155" s="7"/>
      <c r="T1155" s="14"/>
      <c r="U1155" s="14"/>
      <c r="V1155" s="558"/>
      <c r="W1155" s="558"/>
      <c r="X1155" s="558"/>
      <c r="Y1155" s="558"/>
      <c r="Z1155" s="558"/>
      <c r="AA1155" s="558"/>
      <c r="AB1155" s="73"/>
      <c r="AC1155" s="73"/>
      <c r="AD1155" s="1"/>
      <c r="AE1155" s="1"/>
      <c r="AF1155" s="1"/>
      <c r="AG1155" s="1"/>
      <c r="AH1155" s="1"/>
      <c r="AI1155" s="1"/>
      <c r="AJ1155" s="1"/>
      <c r="AK1155" s="1"/>
      <c r="AL1155" s="1"/>
      <c r="AM1155" s="1"/>
      <c r="AN1155" s="1"/>
      <c r="AO1155" s="7"/>
      <c r="AP1155" s="9"/>
      <c r="AQ1155" s="9"/>
      <c r="AR1155" s="73" t="s">
        <v>88</v>
      </c>
      <c r="AS1155" s="73" t="s">
        <v>31</v>
      </c>
      <c r="AT1155" s="9" t="s">
        <v>34</v>
      </c>
      <c r="AU1155" s="9" t="s">
        <v>11</v>
      </c>
      <c r="AV1155" s="487" t="s">
        <v>27</v>
      </c>
      <c r="AW1155" s="9"/>
      <c r="AX1155" s="9"/>
      <c r="AY1155" s="9"/>
      <c r="AZ1155" s="9"/>
      <c r="BA1155" s="9"/>
      <c r="BB1155" s="9"/>
      <c r="BC1155" s="9"/>
      <c r="BD1155" s="9"/>
      <c r="BE1155" s="9"/>
      <c r="BF1155" s="9"/>
      <c r="BG1155" s="9"/>
      <c r="BH1155" s="9"/>
      <c r="BI1155" s="9"/>
      <c r="BJ1155" s="9"/>
      <c r="BK1155" s="9"/>
      <c r="BL1155" s="9"/>
      <c r="BM1155" s="9"/>
      <c r="BN1155" s="9"/>
      <c r="BO1155" s="9"/>
      <c r="BP1155" s="9"/>
      <c r="BQ1155" s="7"/>
      <c r="BR1155" s="7"/>
      <c r="BS1155" s="1"/>
      <c r="BT1155" s="1"/>
      <c r="BU1155" s="1"/>
      <c r="BV1155" s="1"/>
      <c r="BW1155" s="1"/>
      <c r="BX1155" s="1"/>
      <c r="BY1155" s="1"/>
      <c r="BZ1155" s="1"/>
      <c r="CA1155" s="1"/>
      <c r="CB1155" s="1"/>
    </row>
    <row r="1156" spans="11:80" ht="52.2" customHeight="1" x14ac:dyDescent="0.2">
      <c r="K1156" s="41"/>
      <c r="L1156" s="42"/>
      <c r="M1156" s="42"/>
      <c r="N1156" s="43">
        <f>SUM(N1157:N1185)</f>
        <v>0</v>
      </c>
      <c r="O1156" s="42"/>
      <c r="P1156" s="43">
        <f>SUM(P1157:P1185)</f>
        <v>0.10779999999999999</v>
      </c>
      <c r="Q1156" s="42"/>
      <c r="R1156" s="44">
        <f>SUM(R1157:R1185)</f>
        <v>0</v>
      </c>
      <c r="S1156" s="6"/>
      <c r="T1156" s="8"/>
      <c r="U1156" s="8"/>
      <c r="V1156" s="587"/>
      <c r="W1156" s="587"/>
      <c r="X1156" s="587"/>
      <c r="Y1156" s="587"/>
      <c r="Z1156" s="587"/>
      <c r="AA1156" s="587"/>
      <c r="AB1156" s="65"/>
      <c r="AC1156" s="65"/>
      <c r="AD1156" s="8"/>
      <c r="AE1156" s="8"/>
      <c r="AF1156" s="8"/>
      <c r="AG1156" s="8"/>
      <c r="AH1156" s="8"/>
      <c r="AI1156" s="8"/>
      <c r="AJ1156" s="8"/>
      <c r="AK1156" s="8"/>
      <c r="AL1156" s="8"/>
      <c r="AM1156" s="8"/>
      <c r="AN1156" s="8"/>
      <c r="AO1156" s="1"/>
      <c r="AP1156" s="7"/>
      <c r="AQ1156" s="7"/>
      <c r="AR1156" s="65" t="s">
        <v>88</v>
      </c>
      <c r="AS1156" s="65" t="s">
        <v>31</v>
      </c>
      <c r="AT1156" s="7" t="s">
        <v>31</v>
      </c>
      <c r="AU1156" s="7" t="s">
        <v>11</v>
      </c>
      <c r="AV1156" s="485" t="s">
        <v>30</v>
      </c>
      <c r="AW1156" s="7"/>
      <c r="AX1156" s="7"/>
      <c r="AY1156" s="7"/>
      <c r="AZ1156" s="7"/>
      <c r="BA1156" s="7"/>
      <c r="BB1156" s="7"/>
      <c r="BC1156" s="7"/>
      <c r="BD1156" s="7"/>
      <c r="BE1156" s="7"/>
      <c r="BF1156" s="7"/>
      <c r="BG1156" s="7"/>
      <c r="BH1156" s="7"/>
      <c r="BI1156" s="7"/>
      <c r="BJ1156" s="7"/>
      <c r="BK1156" s="7"/>
      <c r="BL1156" s="7"/>
      <c r="BM1156" s="7"/>
      <c r="BN1156" s="7"/>
      <c r="BO1156" s="7"/>
      <c r="BP1156" s="7"/>
      <c r="BQ1156" s="1"/>
      <c r="BR1156" s="1"/>
      <c r="BS1156" s="8"/>
      <c r="BT1156" s="8"/>
      <c r="BU1156" s="8"/>
      <c r="BV1156" s="8"/>
      <c r="BW1156" s="8"/>
      <c r="BX1156" s="8"/>
      <c r="BY1156" s="8"/>
      <c r="BZ1156" s="8"/>
      <c r="CA1156" s="8"/>
      <c r="CB1156" s="8"/>
    </row>
    <row r="1157" spans="11:80" ht="52.2" customHeight="1" x14ac:dyDescent="0.2">
      <c r="K1157" s="54" t="s">
        <v>5</v>
      </c>
      <c r="L1157" s="55" t="s">
        <v>15</v>
      </c>
      <c r="M1157" s="23"/>
      <c r="N1157" s="56">
        <f>M1157*G422</f>
        <v>0</v>
      </c>
      <c r="O1157" s="56">
        <v>1.23E-3</v>
      </c>
      <c r="P1157" s="56">
        <f>O1157*G422</f>
        <v>1.23E-3</v>
      </c>
      <c r="Q1157" s="56">
        <v>0</v>
      </c>
      <c r="R1157" s="57">
        <f>Q1157*G422</f>
        <v>0</v>
      </c>
      <c r="S1157" s="14"/>
      <c r="T1157" s="7"/>
      <c r="U1157" s="7"/>
      <c r="V1157" s="586"/>
      <c r="W1157" s="586"/>
      <c r="X1157" s="586"/>
      <c r="Y1157" s="586"/>
      <c r="Z1157" s="586"/>
      <c r="AA1157" s="586"/>
      <c r="AB1157" s="58"/>
      <c r="AC1157" s="58"/>
      <c r="AD1157" s="7"/>
      <c r="AE1157" s="7"/>
      <c r="AF1157" s="7"/>
      <c r="AG1157" s="7"/>
      <c r="AH1157" s="7"/>
      <c r="AI1157" s="7"/>
      <c r="AJ1157" s="7"/>
      <c r="AK1157" s="7"/>
      <c r="AL1157" s="7"/>
      <c r="AM1157" s="7"/>
      <c r="AN1157" s="7"/>
      <c r="AO1157" s="1"/>
      <c r="AP1157" s="58" t="s">
        <v>180</v>
      </c>
      <c r="AQ1157" s="1"/>
      <c r="AR1157" s="58" t="s">
        <v>80</v>
      </c>
      <c r="AS1157" s="58" t="s">
        <v>31</v>
      </c>
      <c r="AT1157" s="1"/>
      <c r="AU1157" s="1"/>
      <c r="AV1157" s="473"/>
      <c r="AW1157" s="1"/>
      <c r="AX1157" s="1"/>
      <c r="AY1157" s="1"/>
      <c r="AZ1157" s="1"/>
      <c r="BA1157" s="1"/>
      <c r="BB1157" s="59">
        <f>IF(L1223="základní",I492,0)</f>
        <v>1773.47</v>
      </c>
      <c r="BC1157" s="59">
        <f>IF(L1223="snížená",I492,0)</f>
        <v>0</v>
      </c>
      <c r="BD1157" s="59">
        <f>IF(L1223="zákl. přenesená",I492,0)</f>
        <v>0</v>
      </c>
      <c r="BE1157" s="59">
        <f>IF(L1223="sníž. přenesená",I492,0)</f>
        <v>0</v>
      </c>
      <c r="BF1157" s="59">
        <f>IF(L1223="nulová",I492,0)</f>
        <v>0</v>
      </c>
      <c r="BG1157" s="12" t="s">
        <v>30</v>
      </c>
      <c r="BH1157" s="59">
        <f>ROUND(H492*G492,2)</f>
        <v>1773.47</v>
      </c>
      <c r="BI1157" s="12" t="s">
        <v>180</v>
      </c>
      <c r="BJ1157" s="58" t="s">
        <v>848</v>
      </c>
      <c r="BK1157" s="1"/>
      <c r="BL1157" s="1"/>
      <c r="BM1157" s="1"/>
      <c r="BN1157" s="1"/>
      <c r="BO1157" s="1"/>
      <c r="BP1157" s="1"/>
      <c r="BQ1157" s="1"/>
      <c r="BR1157" s="1"/>
      <c r="BS1157" s="7"/>
      <c r="BT1157" s="7"/>
      <c r="BU1157" s="7"/>
      <c r="BV1157" s="7"/>
      <c r="BW1157" s="7"/>
      <c r="BX1157" s="7"/>
      <c r="BY1157" s="7"/>
      <c r="BZ1157" s="7"/>
      <c r="CA1157" s="7"/>
      <c r="CB1157" s="7"/>
    </row>
    <row r="1158" spans="11:80" ht="52.2" customHeight="1" x14ac:dyDescent="0.2">
      <c r="K1158" s="62"/>
      <c r="L1158" s="63"/>
      <c r="M1158" s="63"/>
      <c r="N1158" s="63"/>
      <c r="O1158" s="63"/>
      <c r="P1158" s="63"/>
      <c r="Q1158" s="63"/>
      <c r="R1158" s="64"/>
      <c r="S1158" s="7"/>
      <c r="T1158" s="14"/>
      <c r="U1158" s="14"/>
      <c r="V1158" s="558"/>
      <c r="W1158" s="558"/>
      <c r="X1158" s="558"/>
      <c r="Y1158" s="558"/>
      <c r="Z1158" s="558"/>
      <c r="AA1158" s="558"/>
      <c r="AB1158" s="12"/>
      <c r="AC1158" s="12"/>
      <c r="AD1158" s="1"/>
      <c r="AE1158" s="1"/>
      <c r="AF1158" s="1"/>
      <c r="AG1158" s="1"/>
      <c r="AH1158" s="1"/>
      <c r="AI1158" s="1"/>
      <c r="AJ1158" s="1"/>
      <c r="AK1158" s="1"/>
      <c r="AL1158" s="1"/>
      <c r="AM1158" s="1"/>
      <c r="AN1158" s="1"/>
      <c r="AO1158" s="7"/>
      <c r="AP1158" s="1"/>
      <c r="AQ1158" s="1"/>
      <c r="AR1158" s="12" t="s">
        <v>86</v>
      </c>
      <c r="AS1158" s="12" t="s">
        <v>31</v>
      </c>
      <c r="AT1158" s="1"/>
      <c r="AU1158" s="1"/>
      <c r="AV1158" s="473"/>
      <c r="AW1158" s="1"/>
      <c r="AX1158" s="1"/>
      <c r="AY1158" s="1"/>
      <c r="AZ1158" s="1"/>
      <c r="BA1158" s="1"/>
      <c r="BB1158" s="1"/>
      <c r="BC1158" s="1"/>
      <c r="BD1158" s="1"/>
      <c r="BE1158" s="1"/>
      <c r="BF1158" s="1"/>
      <c r="BG1158" s="1"/>
      <c r="BH1158" s="1"/>
      <c r="BI1158" s="1"/>
      <c r="BJ1158" s="1"/>
      <c r="BK1158" s="1"/>
      <c r="BL1158" s="1"/>
      <c r="BM1158" s="1"/>
      <c r="BN1158" s="1"/>
      <c r="BO1158" s="1"/>
      <c r="BP1158" s="1"/>
      <c r="BQ1158" s="7"/>
      <c r="BR1158" s="7"/>
      <c r="BS1158" s="1"/>
      <c r="BT1158" s="1"/>
      <c r="BU1158" s="1"/>
      <c r="BV1158" s="1"/>
      <c r="BW1158" s="1"/>
      <c r="BX1158" s="1"/>
      <c r="BY1158" s="1"/>
      <c r="BZ1158" s="1"/>
      <c r="CA1158" s="1"/>
      <c r="CB1158" s="1"/>
    </row>
    <row r="1159" spans="11:80" ht="52.2" customHeight="1" x14ac:dyDescent="0.2">
      <c r="K1159" s="54" t="s">
        <v>5</v>
      </c>
      <c r="L1159" s="55" t="s">
        <v>15</v>
      </c>
      <c r="M1159" s="23"/>
      <c r="N1159" s="56">
        <f>M1159*G424</f>
        <v>0</v>
      </c>
      <c r="O1159" s="56">
        <v>1.23E-3</v>
      </c>
      <c r="P1159" s="56">
        <f>O1159*G424</f>
        <v>1.23E-3</v>
      </c>
      <c r="Q1159" s="56">
        <v>0</v>
      </c>
      <c r="R1159" s="57">
        <f>Q1159*G424</f>
        <v>0</v>
      </c>
      <c r="S1159" s="14"/>
      <c r="T1159" s="7"/>
      <c r="U1159" s="7"/>
      <c r="V1159" s="586"/>
      <c r="W1159" s="586"/>
      <c r="X1159" s="586"/>
      <c r="Y1159" s="586"/>
      <c r="Z1159" s="586"/>
      <c r="AA1159" s="586"/>
      <c r="AB1159" s="65"/>
      <c r="AC1159" s="65"/>
      <c r="AD1159" s="7"/>
      <c r="AE1159" s="7"/>
      <c r="AF1159" s="7"/>
      <c r="AG1159" s="7"/>
      <c r="AH1159" s="7"/>
      <c r="AI1159" s="7"/>
      <c r="AJ1159" s="7"/>
      <c r="AK1159" s="7"/>
      <c r="AL1159" s="7"/>
      <c r="AM1159" s="7"/>
      <c r="AN1159" s="7"/>
      <c r="AO1159" s="7"/>
      <c r="AP1159" s="7"/>
      <c r="AQ1159" s="7"/>
      <c r="AR1159" s="65" t="s">
        <v>88</v>
      </c>
      <c r="AS1159" s="65" t="s">
        <v>31</v>
      </c>
      <c r="AT1159" s="7" t="s">
        <v>31</v>
      </c>
      <c r="AU1159" s="7" t="s">
        <v>11</v>
      </c>
      <c r="AV1159" s="485" t="s">
        <v>27</v>
      </c>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row>
    <row r="1160" spans="11:80" ht="52.2" customHeight="1" x14ac:dyDescent="0.2">
      <c r="K1160" s="62"/>
      <c r="L1160" s="63"/>
      <c r="M1160" s="63"/>
      <c r="N1160" s="63"/>
      <c r="O1160" s="63"/>
      <c r="P1160" s="63"/>
      <c r="Q1160" s="63"/>
      <c r="R1160" s="64"/>
      <c r="S1160" s="7"/>
      <c r="T1160" s="14"/>
      <c r="U1160" s="14"/>
      <c r="V1160" s="558"/>
      <c r="W1160" s="558"/>
      <c r="X1160" s="558"/>
      <c r="Y1160" s="558"/>
      <c r="Z1160" s="558"/>
      <c r="AA1160" s="558"/>
      <c r="AB1160" s="65"/>
      <c r="AC1160" s="65"/>
      <c r="AD1160" s="1"/>
      <c r="AE1160" s="1"/>
      <c r="AF1160" s="1"/>
      <c r="AG1160" s="1"/>
      <c r="AH1160" s="1"/>
      <c r="AI1160" s="1"/>
      <c r="AJ1160" s="1"/>
      <c r="AK1160" s="1"/>
      <c r="AL1160" s="1"/>
      <c r="AM1160" s="1"/>
      <c r="AN1160" s="1"/>
      <c r="AO1160" s="10"/>
      <c r="AP1160" s="7"/>
      <c r="AQ1160" s="7"/>
      <c r="AR1160" s="65" t="s">
        <v>88</v>
      </c>
      <c r="AS1160" s="65" t="s">
        <v>31</v>
      </c>
      <c r="AT1160" s="7" t="s">
        <v>31</v>
      </c>
      <c r="AU1160" s="7" t="s">
        <v>11</v>
      </c>
      <c r="AV1160" s="485" t="s">
        <v>27</v>
      </c>
      <c r="AW1160" s="7"/>
      <c r="AX1160" s="7"/>
      <c r="AY1160" s="7"/>
      <c r="AZ1160" s="7"/>
      <c r="BA1160" s="7"/>
      <c r="BB1160" s="7"/>
      <c r="BC1160" s="7"/>
      <c r="BD1160" s="7"/>
      <c r="BE1160" s="7"/>
      <c r="BF1160" s="7"/>
      <c r="BG1160" s="7"/>
      <c r="BH1160" s="7"/>
      <c r="BI1160" s="7"/>
      <c r="BJ1160" s="7"/>
      <c r="BK1160" s="7"/>
      <c r="BL1160" s="7"/>
      <c r="BM1160" s="7"/>
      <c r="BN1160" s="7"/>
      <c r="BO1160" s="7"/>
      <c r="BP1160" s="7"/>
      <c r="BQ1160" s="10"/>
      <c r="BR1160" s="10"/>
      <c r="BS1160" s="1"/>
      <c r="BT1160" s="1"/>
      <c r="BU1160" s="1"/>
      <c r="BV1160" s="1"/>
      <c r="BW1160" s="1"/>
      <c r="BX1160" s="1"/>
      <c r="BY1160" s="1"/>
      <c r="BZ1160" s="1"/>
      <c r="CA1160" s="1"/>
      <c r="CB1160" s="1"/>
    </row>
    <row r="1161" spans="11:80" ht="52.2" customHeight="1" x14ac:dyDescent="0.2">
      <c r="K1161" s="54" t="s">
        <v>5</v>
      </c>
      <c r="L1161" s="55" t="s">
        <v>15</v>
      </c>
      <c r="M1161" s="23"/>
      <c r="N1161" s="56">
        <f>M1161*G426</f>
        <v>0</v>
      </c>
      <c r="O1161" s="56">
        <v>6.6E-4</v>
      </c>
      <c r="P1161" s="56">
        <f>O1161*G426</f>
        <v>5.28E-3</v>
      </c>
      <c r="Q1161" s="56">
        <v>0</v>
      </c>
      <c r="R1161" s="57">
        <f>Q1161*G426</f>
        <v>0</v>
      </c>
      <c r="S1161" s="14"/>
      <c r="T1161" s="14"/>
      <c r="U1161" s="14"/>
      <c r="V1161" s="558"/>
      <c r="W1161" s="558"/>
      <c r="X1161" s="558"/>
      <c r="Y1161" s="558"/>
      <c r="Z1161" s="558"/>
      <c r="AA1161" s="558"/>
      <c r="AB1161" s="77"/>
      <c r="AC1161" s="77"/>
      <c r="AD1161" s="1"/>
      <c r="AE1161" s="1"/>
      <c r="AF1161" s="1"/>
      <c r="AG1161" s="1"/>
      <c r="AH1161" s="1"/>
      <c r="AI1161" s="1"/>
      <c r="AJ1161" s="1"/>
      <c r="AK1161" s="1"/>
      <c r="AL1161" s="1"/>
      <c r="AM1161" s="1"/>
      <c r="AN1161" s="1"/>
      <c r="AO1161" s="1"/>
      <c r="AP1161" s="10"/>
      <c r="AQ1161" s="10"/>
      <c r="AR1161" s="77" t="s">
        <v>88</v>
      </c>
      <c r="AS1161" s="77" t="s">
        <v>31</v>
      </c>
      <c r="AT1161" s="10" t="s">
        <v>84</v>
      </c>
      <c r="AU1161" s="10" t="s">
        <v>11</v>
      </c>
      <c r="AV1161" s="488" t="s">
        <v>30</v>
      </c>
      <c r="AW1161" s="10"/>
      <c r="AX1161" s="10"/>
      <c r="AY1161" s="10"/>
      <c r="AZ1161" s="10"/>
      <c r="BA1161" s="10"/>
      <c r="BB1161" s="10"/>
      <c r="BC1161" s="10"/>
      <c r="BD1161" s="10"/>
      <c r="BE1161" s="10"/>
      <c r="BF1161" s="10"/>
      <c r="BG1161" s="10"/>
      <c r="BH1161" s="10"/>
      <c r="BI1161" s="10"/>
      <c r="BJ1161" s="10"/>
      <c r="BK1161" s="10"/>
      <c r="BL1161" s="10"/>
      <c r="BM1161" s="10"/>
      <c r="BN1161" s="10"/>
      <c r="BO1161" s="10"/>
      <c r="BP1161" s="10"/>
      <c r="BQ1161" s="1"/>
      <c r="BR1161" s="1"/>
      <c r="BS1161" s="1"/>
      <c r="BT1161" s="1"/>
      <c r="BU1161" s="1"/>
      <c r="BV1161" s="1"/>
      <c r="BW1161" s="1"/>
      <c r="BX1161" s="1"/>
      <c r="BY1161" s="1"/>
      <c r="BZ1161" s="1"/>
      <c r="CA1161" s="1"/>
      <c r="CB1161" s="1"/>
    </row>
    <row r="1162" spans="11:80" ht="52.2" customHeight="1" x14ac:dyDescent="0.2">
      <c r="K1162" s="60"/>
      <c r="L1162" s="61"/>
      <c r="M1162" s="23"/>
      <c r="N1162" s="23"/>
      <c r="O1162" s="23"/>
      <c r="P1162" s="23"/>
      <c r="Q1162" s="23"/>
      <c r="R1162" s="24"/>
      <c r="S1162" s="14"/>
      <c r="T1162" s="8"/>
      <c r="U1162" s="8"/>
      <c r="V1162" s="587"/>
      <c r="W1162" s="587"/>
      <c r="X1162" s="587"/>
      <c r="Y1162" s="587"/>
      <c r="Z1162" s="587"/>
      <c r="AA1162" s="587"/>
      <c r="AB1162" s="58"/>
      <c r="AC1162" s="58"/>
      <c r="AD1162" s="8"/>
      <c r="AE1162" s="8"/>
      <c r="AF1162" s="8"/>
      <c r="AG1162" s="8"/>
      <c r="AH1162" s="8"/>
      <c r="AI1162" s="8"/>
      <c r="AJ1162" s="8"/>
      <c r="AK1162" s="8"/>
      <c r="AL1162" s="8"/>
      <c r="AM1162" s="8"/>
      <c r="AN1162" s="8"/>
      <c r="AO1162" s="1"/>
      <c r="AP1162" s="58" t="s">
        <v>180</v>
      </c>
      <c r="AQ1162" s="1"/>
      <c r="AR1162" s="58" t="s">
        <v>80</v>
      </c>
      <c r="AS1162" s="58" t="s">
        <v>31</v>
      </c>
      <c r="AT1162" s="1"/>
      <c r="AU1162" s="1"/>
      <c r="AV1162" s="473"/>
      <c r="AW1162" s="1"/>
      <c r="AX1162" s="1"/>
      <c r="AY1162" s="1"/>
      <c r="AZ1162" s="1"/>
      <c r="BA1162" s="1"/>
      <c r="BB1162" s="59">
        <f>IF(L1228="základní",I497,0)</f>
        <v>4627.87</v>
      </c>
      <c r="BC1162" s="59">
        <f>IF(L1228="snížená",I497,0)</f>
        <v>0</v>
      </c>
      <c r="BD1162" s="59">
        <f>IF(L1228="zákl. přenesená",I497,0)</f>
        <v>0</v>
      </c>
      <c r="BE1162" s="59">
        <f>IF(L1228="sníž. přenesená",I497,0)</f>
        <v>0</v>
      </c>
      <c r="BF1162" s="59">
        <f>IF(L1228="nulová",I497,0)</f>
        <v>0</v>
      </c>
      <c r="BG1162" s="12" t="s">
        <v>30</v>
      </c>
      <c r="BH1162" s="59">
        <f>ROUND(H497*G497,2)</f>
        <v>4627.87</v>
      </c>
      <c r="BI1162" s="12" t="s">
        <v>180</v>
      </c>
      <c r="BJ1162" s="58" t="s">
        <v>855</v>
      </c>
      <c r="BK1162" s="1"/>
      <c r="BL1162" s="1"/>
      <c r="BM1162" s="1"/>
      <c r="BN1162" s="1"/>
      <c r="BO1162" s="1"/>
      <c r="BP1162" s="1"/>
      <c r="BQ1162" s="1"/>
      <c r="BR1162" s="1"/>
      <c r="BS1162" s="8"/>
      <c r="BT1162" s="8"/>
      <c r="BU1162" s="8"/>
      <c r="BV1162" s="8"/>
      <c r="BW1162" s="8"/>
      <c r="BX1162" s="8"/>
      <c r="BY1162" s="8"/>
      <c r="BZ1162" s="8"/>
      <c r="CA1162" s="8"/>
      <c r="CB1162" s="8"/>
    </row>
    <row r="1163" spans="11:80" ht="52.2" customHeight="1" x14ac:dyDescent="0.2">
      <c r="K1163" s="62"/>
      <c r="L1163" s="63"/>
      <c r="M1163" s="63"/>
      <c r="N1163" s="63"/>
      <c r="O1163" s="63"/>
      <c r="P1163" s="63"/>
      <c r="Q1163" s="63"/>
      <c r="R1163" s="64"/>
      <c r="S1163" s="7"/>
      <c r="T1163" s="7"/>
      <c r="U1163" s="7"/>
      <c r="V1163" s="586"/>
      <c r="W1163" s="586"/>
      <c r="X1163" s="586"/>
      <c r="Y1163" s="586"/>
      <c r="Z1163" s="586"/>
      <c r="AA1163" s="586"/>
      <c r="AB1163" s="12"/>
      <c r="AC1163" s="12"/>
      <c r="AD1163" s="7"/>
      <c r="AE1163" s="7"/>
      <c r="AF1163" s="7"/>
      <c r="AG1163" s="7"/>
      <c r="AH1163" s="7"/>
      <c r="AI1163" s="7"/>
      <c r="AJ1163" s="7"/>
      <c r="AK1163" s="7"/>
      <c r="AL1163" s="7"/>
      <c r="AM1163" s="7"/>
      <c r="AN1163" s="7"/>
      <c r="AO1163" s="6"/>
      <c r="AP1163" s="1"/>
      <c r="AQ1163" s="1"/>
      <c r="AR1163" s="12" t="s">
        <v>86</v>
      </c>
      <c r="AS1163" s="12" t="s">
        <v>31</v>
      </c>
      <c r="AT1163" s="1"/>
      <c r="AU1163" s="1"/>
      <c r="AV1163" s="473"/>
      <c r="AW1163" s="1"/>
      <c r="AX1163" s="1"/>
      <c r="AY1163" s="1"/>
      <c r="AZ1163" s="1"/>
      <c r="BA1163" s="1"/>
      <c r="BB1163" s="1"/>
      <c r="BC1163" s="1"/>
      <c r="BD1163" s="1"/>
      <c r="BE1163" s="1"/>
      <c r="BF1163" s="1"/>
      <c r="BG1163" s="1"/>
      <c r="BH1163" s="1"/>
      <c r="BI1163" s="1"/>
      <c r="BJ1163" s="1"/>
      <c r="BK1163" s="1"/>
      <c r="BL1163" s="1"/>
      <c r="BM1163" s="1"/>
      <c r="BN1163" s="1"/>
      <c r="BO1163" s="1"/>
      <c r="BP1163" s="1"/>
      <c r="BQ1163" s="6"/>
      <c r="BR1163" s="6"/>
      <c r="BS1163" s="7"/>
      <c r="BT1163" s="7"/>
      <c r="BU1163" s="7"/>
      <c r="BV1163" s="7"/>
      <c r="BW1163" s="7"/>
      <c r="BX1163" s="7"/>
      <c r="BY1163" s="7"/>
      <c r="BZ1163" s="7"/>
      <c r="CA1163" s="7"/>
      <c r="CB1163" s="7"/>
    </row>
    <row r="1164" spans="11:80" ht="52.2" customHeight="1" x14ac:dyDescent="0.2">
      <c r="K1164" s="54" t="s">
        <v>5</v>
      </c>
      <c r="L1164" s="55" t="s">
        <v>15</v>
      </c>
      <c r="M1164" s="23"/>
      <c r="N1164" s="56">
        <f>M1164*G429</f>
        <v>0</v>
      </c>
      <c r="O1164" s="56">
        <v>3.5000000000000001E-3</v>
      </c>
      <c r="P1164" s="56">
        <f>O1164*G429</f>
        <v>5.7750000000000003E-2</v>
      </c>
      <c r="Q1164" s="56">
        <v>0</v>
      </c>
      <c r="R1164" s="57">
        <f>Q1164*G429</f>
        <v>0</v>
      </c>
      <c r="S1164" s="14"/>
      <c r="T1164" s="14"/>
      <c r="U1164" s="14"/>
      <c r="V1164" s="558"/>
      <c r="W1164" s="558"/>
      <c r="X1164" s="558"/>
      <c r="Y1164" s="558"/>
      <c r="Z1164" s="558"/>
      <c r="AA1164" s="558"/>
      <c r="AB1164" s="46"/>
      <c r="AC1164" s="46"/>
      <c r="AD1164" s="1"/>
      <c r="AE1164" s="1"/>
      <c r="AF1164" s="1"/>
      <c r="AG1164" s="1"/>
      <c r="AH1164" s="1"/>
      <c r="AI1164" s="1"/>
      <c r="AJ1164" s="1"/>
      <c r="AK1164" s="1"/>
      <c r="AL1164" s="1"/>
      <c r="AM1164" s="1"/>
      <c r="AN1164" s="1"/>
      <c r="AO1164" s="1"/>
      <c r="AP1164" s="45" t="s">
        <v>31</v>
      </c>
      <c r="AQ1164" s="6"/>
      <c r="AR1164" s="46" t="s">
        <v>26</v>
      </c>
      <c r="AS1164" s="46" t="s">
        <v>30</v>
      </c>
      <c r="AT1164" s="6"/>
      <c r="AU1164" s="6"/>
      <c r="AV1164" s="484"/>
      <c r="AW1164" s="6"/>
      <c r="AX1164" s="6"/>
      <c r="AY1164" s="6"/>
      <c r="AZ1164" s="6"/>
      <c r="BA1164" s="6"/>
      <c r="BB1164" s="6"/>
      <c r="BC1164" s="6"/>
      <c r="BD1164" s="6"/>
      <c r="BE1164" s="6"/>
      <c r="BF1164" s="6"/>
      <c r="BG1164" s="6"/>
      <c r="BH1164" s="47">
        <f>SUM(BH1165:BH1189)</f>
        <v>86745.739999999991</v>
      </c>
      <c r="BI1164" s="6"/>
      <c r="BJ1164" s="6"/>
      <c r="BK1164" s="6"/>
      <c r="BL1164" s="6"/>
      <c r="BM1164" s="6"/>
      <c r="BN1164" s="6"/>
      <c r="BO1164" s="6"/>
      <c r="BP1164" s="6"/>
      <c r="BQ1164" s="1"/>
      <c r="BR1164" s="1"/>
      <c r="BS1164" s="1"/>
      <c r="BT1164" s="1"/>
      <c r="BU1164" s="1"/>
      <c r="BV1164" s="1"/>
      <c r="BW1164" s="1"/>
      <c r="BX1164" s="1"/>
      <c r="BY1164" s="1"/>
      <c r="BZ1164" s="1"/>
      <c r="CA1164" s="1"/>
      <c r="CB1164" s="1"/>
    </row>
    <row r="1165" spans="11:80" ht="52.2" customHeight="1" x14ac:dyDescent="0.2">
      <c r="K1165" s="60"/>
      <c r="L1165" s="61"/>
      <c r="M1165" s="23"/>
      <c r="N1165" s="23"/>
      <c r="O1165" s="23"/>
      <c r="P1165" s="23"/>
      <c r="Q1165" s="23"/>
      <c r="R1165" s="24"/>
      <c r="S1165" s="14"/>
      <c r="T1165" s="7"/>
      <c r="U1165" s="7"/>
      <c r="V1165" s="586"/>
      <c r="W1165" s="586"/>
      <c r="X1165" s="586"/>
      <c r="Y1165" s="586"/>
      <c r="Z1165" s="586"/>
      <c r="AA1165" s="586"/>
      <c r="AB1165" s="58"/>
      <c r="AC1165" s="58"/>
      <c r="AD1165" s="7"/>
      <c r="AE1165" s="7"/>
      <c r="AF1165" s="7"/>
      <c r="AG1165" s="7"/>
      <c r="AH1165" s="7"/>
      <c r="AI1165" s="7"/>
      <c r="AJ1165" s="7"/>
      <c r="AK1165" s="7"/>
      <c r="AL1165" s="7"/>
      <c r="AM1165" s="7"/>
      <c r="AN1165" s="7"/>
      <c r="AO1165" s="8"/>
      <c r="AP1165" s="58" t="s">
        <v>180</v>
      </c>
      <c r="AQ1165" s="1"/>
      <c r="AR1165" s="58" t="s">
        <v>80</v>
      </c>
      <c r="AS1165" s="58" t="s">
        <v>31</v>
      </c>
      <c r="AT1165" s="1"/>
      <c r="AU1165" s="1"/>
      <c r="AV1165" s="473"/>
      <c r="AW1165" s="1"/>
      <c r="AX1165" s="1"/>
      <c r="AY1165" s="1"/>
      <c r="AZ1165" s="1"/>
      <c r="BA1165" s="1"/>
      <c r="BB1165" s="59">
        <f>IF(L1231="základní",I502,0)</f>
        <v>47047.9</v>
      </c>
      <c r="BC1165" s="59">
        <f>IF(L1231="snížená",I502,0)</f>
        <v>0</v>
      </c>
      <c r="BD1165" s="59">
        <f>IF(L1231="zákl. přenesená",I502,0)</f>
        <v>0</v>
      </c>
      <c r="BE1165" s="59">
        <f>IF(L1231="sníž. přenesená",I502,0)</f>
        <v>0</v>
      </c>
      <c r="BF1165" s="59">
        <f>IF(L1231="nulová",I502,0)</f>
        <v>0</v>
      </c>
      <c r="BG1165" s="12" t="s">
        <v>30</v>
      </c>
      <c r="BH1165" s="59">
        <f>ROUND(H502*G502,2)</f>
        <v>47047.9</v>
      </c>
      <c r="BI1165" s="12" t="s">
        <v>180</v>
      </c>
      <c r="BJ1165" s="58" t="s">
        <v>861</v>
      </c>
      <c r="BK1165" s="1"/>
      <c r="BL1165" s="1"/>
      <c r="BM1165" s="1"/>
      <c r="BN1165" s="1"/>
      <c r="BO1165" s="1"/>
      <c r="BP1165" s="1"/>
      <c r="BQ1165" s="8"/>
      <c r="BR1165" s="8"/>
      <c r="BS1165" s="7"/>
      <c r="BT1165" s="7"/>
      <c r="BU1165" s="7"/>
      <c r="BV1165" s="7"/>
      <c r="BW1165" s="7"/>
      <c r="BX1165" s="7"/>
      <c r="BY1165" s="7"/>
      <c r="BZ1165" s="7"/>
      <c r="CA1165" s="7"/>
      <c r="CB1165" s="7"/>
    </row>
    <row r="1166" spans="11:80" ht="52.2" customHeight="1" x14ac:dyDescent="0.2">
      <c r="K1166" s="62"/>
      <c r="L1166" s="63"/>
      <c r="M1166" s="63"/>
      <c r="N1166" s="63"/>
      <c r="O1166" s="63"/>
      <c r="P1166" s="63"/>
      <c r="Q1166" s="63"/>
      <c r="R1166" s="64"/>
      <c r="S1166" s="7"/>
      <c r="T1166" s="8"/>
      <c r="U1166" s="8"/>
      <c r="V1166" s="587"/>
      <c r="W1166" s="587"/>
      <c r="X1166" s="587"/>
      <c r="Y1166" s="587"/>
      <c r="Z1166" s="587"/>
      <c r="AA1166" s="587"/>
      <c r="AB1166" s="69"/>
      <c r="AC1166" s="69"/>
      <c r="AD1166" s="8"/>
      <c r="AE1166" s="8"/>
      <c r="AF1166" s="8"/>
      <c r="AG1166" s="8"/>
      <c r="AH1166" s="8"/>
      <c r="AI1166" s="8"/>
      <c r="AJ1166" s="8"/>
      <c r="AK1166" s="8"/>
      <c r="AL1166" s="8"/>
      <c r="AM1166" s="8"/>
      <c r="AN1166" s="8"/>
      <c r="AO1166" s="7"/>
      <c r="AP1166" s="8"/>
      <c r="AQ1166" s="8"/>
      <c r="AR1166" s="69" t="s">
        <v>88</v>
      </c>
      <c r="AS1166" s="69" t="s">
        <v>31</v>
      </c>
      <c r="AT1166" s="8" t="s">
        <v>30</v>
      </c>
      <c r="AU1166" s="8" t="s">
        <v>11</v>
      </c>
      <c r="AV1166" s="486" t="s">
        <v>27</v>
      </c>
      <c r="AW1166" s="8"/>
      <c r="AX1166" s="8"/>
      <c r="AY1166" s="8"/>
      <c r="AZ1166" s="8"/>
      <c r="BA1166" s="8"/>
      <c r="BB1166" s="8"/>
      <c r="BC1166" s="8"/>
      <c r="BD1166" s="8"/>
      <c r="BE1166" s="8"/>
      <c r="BF1166" s="8"/>
      <c r="BG1166" s="8"/>
      <c r="BH1166" s="8"/>
      <c r="BI1166" s="8"/>
      <c r="BJ1166" s="8"/>
      <c r="BK1166" s="8"/>
      <c r="BL1166" s="8"/>
      <c r="BM1166" s="8"/>
      <c r="BN1166" s="8"/>
      <c r="BO1166" s="8"/>
      <c r="BP1166" s="8"/>
      <c r="BQ1166" s="7"/>
      <c r="BR1166" s="7"/>
      <c r="BS1166" s="8"/>
      <c r="BT1166" s="8"/>
      <c r="BU1166" s="8"/>
      <c r="BV1166" s="8"/>
      <c r="BW1166" s="8"/>
      <c r="BX1166" s="8"/>
      <c r="BY1166" s="8"/>
      <c r="BZ1166" s="8"/>
      <c r="CA1166" s="8"/>
      <c r="CB1166" s="8"/>
    </row>
    <row r="1167" spans="11:80" ht="52.2" customHeight="1" x14ac:dyDescent="0.2">
      <c r="K1167" s="54" t="s">
        <v>5</v>
      </c>
      <c r="L1167" s="55" t="s">
        <v>15</v>
      </c>
      <c r="M1167" s="23"/>
      <c r="N1167" s="56">
        <f>M1167*G432</f>
        <v>0</v>
      </c>
      <c r="O1167" s="56">
        <v>5.8599999999999998E-3</v>
      </c>
      <c r="P1167" s="56">
        <f>O1167*G432</f>
        <v>3.2230000000000002E-2</v>
      </c>
      <c r="Q1167" s="56">
        <v>0</v>
      </c>
      <c r="R1167" s="57">
        <f>Q1167*G432</f>
        <v>0</v>
      </c>
      <c r="S1167" s="14"/>
      <c r="T1167" s="14"/>
      <c r="U1167" s="14"/>
      <c r="V1167" s="558"/>
      <c r="W1167" s="558"/>
      <c r="X1167" s="558"/>
      <c r="Y1167" s="558"/>
      <c r="Z1167" s="558"/>
      <c r="AA1167" s="558"/>
      <c r="AB1167" s="65"/>
      <c r="AC1167" s="65"/>
      <c r="AD1167" s="1"/>
      <c r="AE1167" s="1"/>
      <c r="AF1167" s="1"/>
      <c r="AG1167" s="1"/>
      <c r="AH1167" s="1"/>
      <c r="AI1167" s="1"/>
      <c r="AJ1167" s="1"/>
      <c r="AK1167" s="1"/>
      <c r="AL1167" s="1"/>
      <c r="AM1167" s="1"/>
      <c r="AN1167" s="1"/>
      <c r="AO1167" s="1"/>
      <c r="AP1167" s="7"/>
      <c r="AQ1167" s="7"/>
      <c r="AR1167" s="65" t="s">
        <v>88</v>
      </c>
      <c r="AS1167" s="65" t="s">
        <v>31</v>
      </c>
      <c r="AT1167" s="7" t="s">
        <v>31</v>
      </c>
      <c r="AU1167" s="7" t="s">
        <v>11</v>
      </c>
      <c r="AV1167" s="485" t="s">
        <v>30</v>
      </c>
      <c r="AW1167" s="7"/>
      <c r="AX1167" s="7"/>
      <c r="AY1167" s="7"/>
      <c r="AZ1167" s="7"/>
      <c r="BA1167" s="7"/>
      <c r="BB1167" s="7"/>
      <c r="BC1167" s="7"/>
      <c r="BD1167" s="7"/>
      <c r="BE1167" s="7"/>
      <c r="BF1167" s="7"/>
      <c r="BG1167" s="7"/>
      <c r="BH1167" s="7"/>
      <c r="BI1167" s="7"/>
      <c r="BJ1167" s="7"/>
      <c r="BK1167" s="7"/>
      <c r="BL1167" s="7"/>
      <c r="BM1167" s="7"/>
      <c r="BN1167" s="7"/>
      <c r="BO1167" s="7"/>
      <c r="BP1167" s="7"/>
      <c r="BQ1167" s="1"/>
      <c r="BR1167" s="1"/>
      <c r="BS1167" s="1"/>
      <c r="BT1167" s="1"/>
      <c r="BU1167" s="1"/>
      <c r="BV1167" s="1"/>
      <c r="BW1167" s="1"/>
      <c r="BX1167" s="1"/>
      <c r="BY1167" s="1"/>
      <c r="BZ1167" s="1"/>
      <c r="CA1167" s="1"/>
      <c r="CB1167" s="1"/>
    </row>
    <row r="1168" spans="11:80" ht="52.2" customHeight="1" x14ac:dyDescent="0.2">
      <c r="K1168" s="60"/>
      <c r="L1168" s="61"/>
      <c r="M1168" s="23"/>
      <c r="N1168" s="23"/>
      <c r="O1168" s="23"/>
      <c r="P1168" s="23"/>
      <c r="Q1168" s="23"/>
      <c r="R1168" s="24"/>
      <c r="S1168" s="14"/>
      <c r="T1168" s="7"/>
      <c r="U1168" s="7"/>
      <c r="V1168" s="586"/>
      <c r="W1168" s="586"/>
      <c r="X1168" s="586"/>
      <c r="Y1168" s="586"/>
      <c r="Z1168" s="586"/>
      <c r="AA1168" s="586"/>
      <c r="AB1168" s="58"/>
      <c r="AC1168" s="58"/>
      <c r="AD1168" s="7"/>
      <c r="AE1168" s="7"/>
      <c r="AF1168" s="7"/>
      <c r="AG1168" s="7"/>
      <c r="AH1168" s="7"/>
      <c r="AI1168" s="7"/>
      <c r="AJ1168" s="7"/>
      <c r="AK1168" s="7"/>
      <c r="AL1168" s="7"/>
      <c r="AM1168" s="7"/>
      <c r="AN1168" s="7"/>
      <c r="AO1168" s="1"/>
      <c r="AP1168" s="58" t="s">
        <v>180</v>
      </c>
      <c r="AQ1168" s="1"/>
      <c r="AR1168" s="58" t="s">
        <v>80</v>
      </c>
      <c r="AS1168" s="58" t="s">
        <v>31</v>
      </c>
      <c r="AT1168" s="1"/>
      <c r="AU1168" s="1"/>
      <c r="AV1168" s="473"/>
      <c r="AW1168" s="1"/>
      <c r="AX1168" s="1"/>
      <c r="AY1168" s="1"/>
      <c r="AZ1168" s="1"/>
      <c r="BA1168" s="1"/>
      <c r="BB1168" s="59">
        <f>IF(L1234="základní",I505,0)</f>
        <v>2610.8000000000002</v>
      </c>
      <c r="BC1168" s="59">
        <f>IF(L1234="snížená",I505,0)</f>
        <v>0</v>
      </c>
      <c r="BD1168" s="59">
        <f>IF(L1234="zákl. přenesená",I505,0)</f>
        <v>0</v>
      </c>
      <c r="BE1168" s="59">
        <f>IF(L1234="sníž. přenesená",I505,0)</f>
        <v>0</v>
      </c>
      <c r="BF1168" s="59">
        <f>IF(L1234="nulová",I505,0)</f>
        <v>0</v>
      </c>
      <c r="BG1168" s="12" t="s">
        <v>30</v>
      </c>
      <c r="BH1168" s="59">
        <f>ROUND(H505*G505,2)</f>
        <v>2610.8000000000002</v>
      </c>
      <c r="BI1168" s="12" t="s">
        <v>180</v>
      </c>
      <c r="BJ1168" s="58" t="s">
        <v>867</v>
      </c>
      <c r="BK1168" s="1"/>
      <c r="BL1168" s="1"/>
      <c r="BM1168" s="1"/>
      <c r="BN1168" s="1"/>
      <c r="BO1168" s="1"/>
      <c r="BP1168" s="1"/>
      <c r="BQ1168" s="1"/>
      <c r="BR1168" s="1"/>
      <c r="BS1168" s="7"/>
      <c r="BT1168" s="7"/>
      <c r="BU1168" s="7"/>
      <c r="BV1168" s="7"/>
      <c r="BW1168" s="7"/>
      <c r="BX1168" s="7"/>
      <c r="BY1168" s="7"/>
      <c r="BZ1168" s="7"/>
      <c r="CA1168" s="7"/>
      <c r="CB1168" s="7"/>
    </row>
    <row r="1169" spans="11:80" ht="52.2" customHeight="1" x14ac:dyDescent="0.2">
      <c r="K1169" s="62"/>
      <c r="L1169" s="63"/>
      <c r="M1169" s="63"/>
      <c r="N1169" s="63"/>
      <c r="O1169" s="63"/>
      <c r="P1169" s="63"/>
      <c r="Q1169" s="63"/>
      <c r="R1169" s="64"/>
      <c r="S1169" s="7"/>
      <c r="T1169" s="8"/>
      <c r="U1169" s="8"/>
      <c r="V1169" s="587"/>
      <c r="W1169" s="587"/>
      <c r="X1169" s="587"/>
      <c r="Y1169" s="587"/>
      <c r="Z1169" s="587"/>
      <c r="AA1169" s="587"/>
      <c r="AB1169" s="12"/>
      <c r="AC1169" s="12"/>
      <c r="AD1169" s="8"/>
      <c r="AE1169" s="8"/>
      <c r="AF1169" s="8"/>
      <c r="AG1169" s="8"/>
      <c r="AH1169" s="8"/>
      <c r="AI1169" s="8"/>
      <c r="AJ1169" s="8"/>
      <c r="AK1169" s="8"/>
      <c r="AL1169" s="8"/>
      <c r="AM1169" s="8"/>
      <c r="AN1169" s="8"/>
      <c r="AO1169" s="7"/>
      <c r="AP1169" s="1"/>
      <c r="AQ1169" s="1"/>
      <c r="AR1169" s="12" t="s">
        <v>86</v>
      </c>
      <c r="AS1169" s="12" t="s">
        <v>31</v>
      </c>
      <c r="AT1169" s="1"/>
      <c r="AU1169" s="1"/>
      <c r="AV1169" s="473"/>
      <c r="AW1169" s="1"/>
      <c r="AX1169" s="1"/>
      <c r="AY1169" s="1"/>
      <c r="AZ1169" s="1"/>
      <c r="BA1169" s="1"/>
      <c r="BB1169" s="1"/>
      <c r="BC1169" s="1"/>
      <c r="BD1169" s="1"/>
      <c r="BE1169" s="1"/>
      <c r="BF1169" s="1"/>
      <c r="BG1169" s="1"/>
      <c r="BH1169" s="1"/>
      <c r="BI1169" s="1"/>
      <c r="BJ1169" s="1"/>
      <c r="BK1169" s="1"/>
      <c r="BL1169" s="1"/>
      <c r="BM1169" s="1"/>
      <c r="BN1169" s="1"/>
      <c r="BO1169" s="1"/>
      <c r="BP1169" s="1"/>
      <c r="BQ1169" s="7"/>
      <c r="BR1169" s="7"/>
      <c r="BS1169" s="8"/>
      <c r="BT1169" s="8"/>
      <c r="BU1169" s="8"/>
      <c r="BV1169" s="8"/>
      <c r="BW1169" s="8"/>
      <c r="BX1169" s="8"/>
      <c r="BY1169" s="8"/>
      <c r="BZ1169" s="8"/>
      <c r="CA1169" s="8"/>
      <c r="CB1169" s="8"/>
    </row>
    <row r="1170" spans="11:80" ht="52.2" customHeight="1" x14ac:dyDescent="0.2">
      <c r="K1170" s="54" t="s">
        <v>5</v>
      </c>
      <c r="L1170" s="55" t="s">
        <v>15</v>
      </c>
      <c r="M1170" s="23"/>
      <c r="N1170" s="56">
        <f>M1170*G435</f>
        <v>0</v>
      </c>
      <c r="O1170" s="56">
        <v>4.0000000000000003E-5</v>
      </c>
      <c r="P1170" s="56">
        <f>O1170*G435</f>
        <v>3.2000000000000003E-4</v>
      </c>
      <c r="Q1170" s="56">
        <v>0</v>
      </c>
      <c r="R1170" s="57">
        <f>Q1170*G435</f>
        <v>0</v>
      </c>
      <c r="S1170" s="14"/>
      <c r="T1170" s="14"/>
      <c r="U1170" s="14"/>
      <c r="V1170" s="558"/>
      <c r="W1170" s="558"/>
      <c r="X1170" s="558"/>
      <c r="Y1170" s="558"/>
      <c r="Z1170" s="558"/>
      <c r="AA1170" s="558"/>
      <c r="AB1170" s="65"/>
      <c r="AC1170" s="65"/>
      <c r="AD1170" s="1"/>
      <c r="AE1170" s="1"/>
      <c r="AF1170" s="1"/>
      <c r="AG1170" s="1"/>
      <c r="AH1170" s="1"/>
      <c r="AI1170" s="1"/>
      <c r="AJ1170" s="1"/>
      <c r="AK1170" s="1"/>
      <c r="AL1170" s="1"/>
      <c r="AM1170" s="1"/>
      <c r="AN1170" s="1"/>
      <c r="AO1170" s="1"/>
      <c r="AP1170" s="7"/>
      <c r="AQ1170" s="7"/>
      <c r="AR1170" s="65" t="s">
        <v>88</v>
      </c>
      <c r="AS1170" s="65" t="s">
        <v>31</v>
      </c>
      <c r="AT1170" s="7" t="s">
        <v>31</v>
      </c>
      <c r="AU1170" s="7" t="s">
        <v>11</v>
      </c>
      <c r="AV1170" s="485" t="s">
        <v>30</v>
      </c>
      <c r="AW1170" s="7"/>
      <c r="AX1170" s="7"/>
      <c r="AY1170" s="7"/>
      <c r="AZ1170" s="7"/>
      <c r="BA1170" s="7"/>
      <c r="BB1170" s="7"/>
      <c r="BC1170" s="7"/>
      <c r="BD1170" s="7"/>
      <c r="BE1170" s="7"/>
      <c r="BF1170" s="7"/>
      <c r="BG1170" s="7"/>
      <c r="BH1170" s="7"/>
      <c r="BI1170" s="7"/>
      <c r="BJ1170" s="7"/>
      <c r="BK1170" s="7"/>
      <c r="BL1170" s="7"/>
      <c r="BM1170" s="7"/>
      <c r="BN1170" s="7"/>
      <c r="BO1170" s="7"/>
      <c r="BP1170" s="7"/>
      <c r="BQ1170" s="1"/>
      <c r="BR1170" s="1"/>
      <c r="BS1170" s="1"/>
      <c r="BT1170" s="1"/>
      <c r="BU1170" s="1"/>
      <c r="BV1170" s="1"/>
      <c r="BW1170" s="1"/>
      <c r="BX1170" s="1"/>
      <c r="BY1170" s="1"/>
      <c r="BZ1170" s="1"/>
      <c r="CA1170" s="1"/>
      <c r="CB1170" s="1"/>
    </row>
    <row r="1171" spans="11:80" ht="52.2" customHeight="1" x14ac:dyDescent="0.2">
      <c r="K1171" s="60"/>
      <c r="L1171" s="61"/>
      <c r="M1171" s="23"/>
      <c r="N1171" s="23"/>
      <c r="O1171" s="23"/>
      <c r="P1171" s="23"/>
      <c r="Q1171" s="23"/>
      <c r="R1171" s="24"/>
      <c r="S1171" s="14"/>
      <c r="T1171" s="14"/>
      <c r="U1171" s="14"/>
      <c r="V1171" s="558"/>
      <c r="W1171" s="558"/>
      <c r="X1171" s="558"/>
      <c r="Y1171" s="558"/>
      <c r="Z1171" s="558"/>
      <c r="AA1171" s="558"/>
      <c r="AB1171" s="58"/>
      <c r="AC1171" s="58"/>
      <c r="AD1171" s="1"/>
      <c r="AE1171" s="1"/>
      <c r="AF1171" s="1"/>
      <c r="AG1171" s="1"/>
      <c r="AH1171" s="1"/>
      <c r="AI1171" s="1"/>
      <c r="AJ1171" s="1"/>
      <c r="AK1171" s="1"/>
      <c r="AL1171" s="1"/>
      <c r="AM1171" s="1"/>
      <c r="AN1171" s="1"/>
      <c r="AO1171" s="1"/>
      <c r="AP1171" s="58" t="s">
        <v>180</v>
      </c>
      <c r="AQ1171" s="1"/>
      <c r="AR1171" s="58" t="s">
        <v>80</v>
      </c>
      <c r="AS1171" s="58" t="s">
        <v>31</v>
      </c>
      <c r="AT1171" s="1"/>
      <c r="AU1171" s="1"/>
      <c r="AV1171" s="473"/>
      <c r="AW1171" s="1"/>
      <c r="AX1171" s="1"/>
      <c r="AY1171" s="1"/>
      <c r="AZ1171" s="1"/>
      <c r="BA1171" s="1"/>
      <c r="BB1171" s="59">
        <f>IF(L1237="základní",I508,0)</f>
        <v>434.6</v>
      </c>
      <c r="BC1171" s="59">
        <f>IF(L1237="snížená",I508,0)</f>
        <v>0</v>
      </c>
      <c r="BD1171" s="59">
        <f>IF(L1237="zákl. přenesená",I508,0)</f>
        <v>0</v>
      </c>
      <c r="BE1171" s="59">
        <f>IF(L1237="sníž. přenesená",I508,0)</f>
        <v>0</v>
      </c>
      <c r="BF1171" s="59">
        <f>IF(L1237="nulová",I508,0)</f>
        <v>0</v>
      </c>
      <c r="BG1171" s="12" t="s">
        <v>30</v>
      </c>
      <c r="BH1171" s="59">
        <f>ROUND(H508*G508,2)</f>
        <v>434.6</v>
      </c>
      <c r="BI1171" s="12" t="s">
        <v>180</v>
      </c>
      <c r="BJ1171" s="58" t="s">
        <v>873</v>
      </c>
      <c r="BK1171" s="1"/>
      <c r="BL1171" s="1"/>
      <c r="BM1171" s="1"/>
      <c r="BN1171" s="1"/>
      <c r="BO1171" s="1"/>
      <c r="BP1171" s="1"/>
      <c r="BQ1171" s="1"/>
      <c r="BR1171" s="1"/>
      <c r="BS1171" s="1"/>
      <c r="BT1171" s="1"/>
      <c r="BU1171" s="1"/>
      <c r="BV1171" s="1"/>
      <c r="BW1171" s="1"/>
      <c r="BX1171" s="1"/>
      <c r="BY1171" s="1"/>
      <c r="BZ1171" s="1"/>
      <c r="CA1171" s="1"/>
      <c r="CB1171" s="1"/>
    </row>
    <row r="1172" spans="11:80" ht="52.2" customHeight="1" x14ac:dyDescent="0.2">
      <c r="K1172" s="62"/>
      <c r="L1172" s="63"/>
      <c r="M1172" s="63"/>
      <c r="N1172" s="63"/>
      <c r="O1172" s="63"/>
      <c r="P1172" s="63"/>
      <c r="Q1172" s="63"/>
      <c r="R1172" s="64"/>
      <c r="S1172" s="7"/>
      <c r="T1172" s="7"/>
      <c r="U1172" s="7"/>
      <c r="V1172" s="586"/>
      <c r="W1172" s="586"/>
      <c r="X1172" s="586"/>
      <c r="Y1172" s="586"/>
      <c r="Z1172" s="586"/>
      <c r="AA1172" s="586"/>
      <c r="AB1172" s="12"/>
      <c r="AC1172" s="12"/>
      <c r="AD1172" s="7"/>
      <c r="AE1172" s="7"/>
      <c r="AF1172" s="7"/>
      <c r="AG1172" s="7"/>
      <c r="AH1172" s="7"/>
      <c r="AI1172" s="7"/>
      <c r="AJ1172" s="7"/>
      <c r="AK1172" s="7"/>
      <c r="AL1172" s="7"/>
      <c r="AM1172" s="7"/>
      <c r="AN1172" s="7"/>
      <c r="AO1172" s="7"/>
      <c r="AP1172" s="1"/>
      <c r="AQ1172" s="1"/>
      <c r="AR1172" s="12" t="s">
        <v>86</v>
      </c>
      <c r="AS1172" s="12" t="s">
        <v>31</v>
      </c>
      <c r="AT1172" s="1"/>
      <c r="AU1172" s="1"/>
      <c r="AV1172" s="473"/>
      <c r="AW1172" s="1"/>
      <c r="AX1172" s="1"/>
      <c r="AY1172" s="1"/>
      <c r="AZ1172" s="1"/>
      <c r="BA1172" s="1"/>
      <c r="BB1172" s="1"/>
      <c r="BC1172" s="1"/>
      <c r="BD1172" s="1"/>
      <c r="BE1172" s="1"/>
      <c r="BF1172" s="1"/>
      <c r="BG1172" s="1"/>
      <c r="BH1172" s="1"/>
      <c r="BI1172" s="1"/>
      <c r="BJ1172" s="1"/>
      <c r="BK1172" s="1"/>
      <c r="BL1172" s="1"/>
      <c r="BM1172" s="1"/>
      <c r="BN1172" s="1"/>
      <c r="BO1172" s="1"/>
      <c r="BP1172" s="1"/>
      <c r="BQ1172" s="7"/>
      <c r="BR1172" s="7"/>
      <c r="BS1172" s="7"/>
      <c r="BT1172" s="7"/>
      <c r="BU1172" s="7"/>
      <c r="BV1172" s="7"/>
      <c r="BW1172" s="7"/>
      <c r="BX1172" s="7"/>
      <c r="BY1172" s="7"/>
      <c r="BZ1172" s="7"/>
      <c r="CA1172" s="7"/>
      <c r="CB1172" s="7"/>
    </row>
    <row r="1173" spans="11:80" ht="52.2" customHeight="1" x14ac:dyDescent="0.2">
      <c r="K1173" s="54" t="s">
        <v>5</v>
      </c>
      <c r="L1173" s="55" t="s">
        <v>15</v>
      </c>
      <c r="M1173" s="23"/>
      <c r="N1173" s="56">
        <f>M1173*G438</f>
        <v>0</v>
      </c>
      <c r="O1173" s="56">
        <v>8.0000000000000007E-5</v>
      </c>
      <c r="P1173" s="56">
        <f>O1173*G438</f>
        <v>1.7600000000000001E-3</v>
      </c>
      <c r="Q1173" s="56">
        <v>0</v>
      </c>
      <c r="R1173" s="57">
        <f>Q1173*G438</f>
        <v>0</v>
      </c>
      <c r="S1173" s="14"/>
      <c r="T1173" s="14"/>
      <c r="U1173" s="14"/>
      <c r="V1173" s="558"/>
      <c r="W1173" s="558"/>
      <c r="X1173" s="558"/>
      <c r="Y1173" s="558"/>
      <c r="Z1173" s="558"/>
      <c r="AA1173" s="558"/>
      <c r="AB1173" s="65"/>
      <c r="AC1173" s="65"/>
      <c r="AD1173" s="1"/>
      <c r="AE1173" s="1"/>
      <c r="AF1173" s="1"/>
      <c r="AG1173" s="1"/>
      <c r="AH1173" s="1"/>
      <c r="AI1173" s="1"/>
      <c r="AJ1173" s="1"/>
      <c r="AK1173" s="1"/>
      <c r="AL1173" s="1"/>
      <c r="AM1173" s="1"/>
      <c r="AN1173" s="1"/>
      <c r="AO1173" s="1"/>
      <c r="AP1173" s="7"/>
      <c r="AQ1173" s="7"/>
      <c r="AR1173" s="65" t="s">
        <v>88</v>
      </c>
      <c r="AS1173" s="65" t="s">
        <v>31</v>
      </c>
      <c r="AT1173" s="7" t="s">
        <v>31</v>
      </c>
      <c r="AU1173" s="7" t="s">
        <v>11</v>
      </c>
      <c r="AV1173" s="485" t="s">
        <v>30</v>
      </c>
      <c r="AW1173" s="7"/>
      <c r="AX1173" s="7"/>
      <c r="AY1173" s="7"/>
      <c r="AZ1173" s="7"/>
      <c r="BA1173" s="7"/>
      <c r="BB1173" s="7"/>
      <c r="BC1173" s="7"/>
      <c r="BD1173" s="7"/>
      <c r="BE1173" s="7"/>
      <c r="BF1173" s="7"/>
      <c r="BG1173" s="7"/>
      <c r="BH1173" s="7"/>
      <c r="BI1173" s="7"/>
      <c r="BJ1173" s="7"/>
      <c r="BK1173" s="7"/>
      <c r="BL1173" s="7"/>
      <c r="BM1173" s="7"/>
      <c r="BN1173" s="7"/>
      <c r="BO1173" s="7"/>
      <c r="BP1173" s="7"/>
      <c r="BQ1173" s="1"/>
      <c r="BR1173" s="1"/>
      <c r="BS1173" s="1"/>
      <c r="BT1173" s="1"/>
      <c r="BU1173" s="1"/>
      <c r="BV1173" s="1"/>
      <c r="BW1173" s="1"/>
      <c r="BX1173" s="1"/>
      <c r="BY1173" s="1"/>
      <c r="BZ1173" s="1"/>
      <c r="CA1173" s="1"/>
      <c r="CB1173" s="1"/>
    </row>
    <row r="1174" spans="11:80" ht="52.2" customHeight="1" x14ac:dyDescent="0.2">
      <c r="K1174" s="60"/>
      <c r="L1174" s="61"/>
      <c r="M1174" s="23"/>
      <c r="N1174" s="23"/>
      <c r="O1174" s="23"/>
      <c r="P1174" s="23"/>
      <c r="Q1174" s="23"/>
      <c r="R1174" s="24"/>
      <c r="S1174" s="14"/>
      <c r="T1174" s="7"/>
      <c r="U1174" s="7"/>
      <c r="V1174" s="586"/>
      <c r="W1174" s="586"/>
      <c r="X1174" s="586"/>
      <c r="Y1174" s="586"/>
      <c r="Z1174" s="586"/>
      <c r="AA1174" s="586"/>
      <c r="AB1174" s="58"/>
      <c r="AC1174" s="58"/>
      <c r="AD1174" s="7"/>
      <c r="AE1174" s="7"/>
      <c r="AF1174" s="7"/>
      <c r="AG1174" s="7"/>
      <c r="AH1174" s="7"/>
      <c r="AI1174" s="7"/>
      <c r="AJ1174" s="7"/>
      <c r="AK1174" s="7"/>
      <c r="AL1174" s="7"/>
      <c r="AM1174" s="7"/>
      <c r="AN1174" s="7"/>
      <c r="AO1174" s="1"/>
      <c r="AP1174" s="58" t="s">
        <v>180</v>
      </c>
      <c r="AQ1174" s="1"/>
      <c r="AR1174" s="58" t="s">
        <v>80</v>
      </c>
      <c r="AS1174" s="58" t="s">
        <v>31</v>
      </c>
      <c r="AT1174" s="1"/>
      <c r="AU1174" s="1"/>
      <c r="AV1174" s="473"/>
      <c r="AW1174" s="1"/>
      <c r="AX1174" s="1"/>
      <c r="AY1174" s="1"/>
      <c r="AZ1174" s="1"/>
      <c r="BA1174" s="1"/>
      <c r="BB1174" s="59">
        <f>IF(L1240="základní",I511,0)</f>
        <v>2671.2</v>
      </c>
      <c r="BC1174" s="59">
        <f>IF(L1240="snížená",I511,0)</f>
        <v>0</v>
      </c>
      <c r="BD1174" s="59">
        <f>IF(L1240="zákl. přenesená",I511,0)</f>
        <v>0</v>
      </c>
      <c r="BE1174" s="59">
        <f>IF(L1240="sníž. přenesená",I511,0)</f>
        <v>0</v>
      </c>
      <c r="BF1174" s="59">
        <f>IF(L1240="nulová",I511,0)</f>
        <v>0</v>
      </c>
      <c r="BG1174" s="12" t="s">
        <v>30</v>
      </c>
      <c r="BH1174" s="59">
        <f>ROUND(H511*G511,2)</f>
        <v>2671.2</v>
      </c>
      <c r="BI1174" s="12" t="s">
        <v>180</v>
      </c>
      <c r="BJ1174" s="58" t="s">
        <v>878</v>
      </c>
      <c r="BK1174" s="1"/>
      <c r="BL1174" s="1"/>
      <c r="BM1174" s="1"/>
      <c r="BN1174" s="1"/>
      <c r="BO1174" s="1"/>
      <c r="BP1174" s="1"/>
      <c r="BQ1174" s="1"/>
      <c r="BR1174" s="1"/>
      <c r="BS1174" s="7"/>
      <c r="BT1174" s="7"/>
      <c r="BU1174" s="7"/>
      <c r="BV1174" s="7"/>
      <c r="BW1174" s="7"/>
      <c r="BX1174" s="7"/>
      <c r="BY1174" s="7"/>
      <c r="BZ1174" s="7"/>
      <c r="CA1174" s="7"/>
      <c r="CB1174" s="7"/>
    </row>
    <row r="1175" spans="11:80" ht="52.2" customHeight="1" x14ac:dyDescent="0.2">
      <c r="K1175" s="62"/>
      <c r="L1175" s="63"/>
      <c r="M1175" s="63"/>
      <c r="N1175" s="63"/>
      <c r="O1175" s="63"/>
      <c r="P1175" s="63"/>
      <c r="Q1175" s="63"/>
      <c r="R1175" s="64"/>
      <c r="S1175" s="7"/>
      <c r="T1175" s="8"/>
      <c r="U1175" s="8"/>
      <c r="V1175" s="587"/>
      <c r="W1175" s="587"/>
      <c r="X1175" s="587"/>
      <c r="Y1175" s="587"/>
      <c r="Z1175" s="587"/>
      <c r="AA1175" s="587"/>
      <c r="AB1175" s="12"/>
      <c r="AC1175" s="12"/>
      <c r="AD1175" s="8"/>
      <c r="AE1175" s="8"/>
      <c r="AF1175" s="8"/>
      <c r="AG1175" s="8"/>
      <c r="AH1175" s="8"/>
      <c r="AI1175" s="8"/>
      <c r="AJ1175" s="8"/>
      <c r="AK1175" s="8"/>
      <c r="AL1175" s="8"/>
      <c r="AM1175" s="8"/>
      <c r="AN1175" s="8"/>
      <c r="AO1175" s="7"/>
      <c r="AP1175" s="1"/>
      <c r="AQ1175" s="1"/>
      <c r="AR1175" s="12" t="s">
        <v>86</v>
      </c>
      <c r="AS1175" s="12" t="s">
        <v>31</v>
      </c>
      <c r="AT1175" s="1"/>
      <c r="AU1175" s="1"/>
      <c r="AV1175" s="473"/>
      <c r="AW1175" s="1"/>
      <c r="AX1175" s="1"/>
      <c r="AY1175" s="1"/>
      <c r="AZ1175" s="1"/>
      <c r="BA1175" s="1"/>
      <c r="BB1175" s="1"/>
      <c r="BC1175" s="1"/>
      <c r="BD1175" s="1"/>
      <c r="BE1175" s="1"/>
      <c r="BF1175" s="1"/>
      <c r="BG1175" s="1"/>
      <c r="BH1175" s="1"/>
      <c r="BI1175" s="1"/>
      <c r="BJ1175" s="1"/>
      <c r="BK1175" s="1"/>
      <c r="BL1175" s="1"/>
      <c r="BM1175" s="1"/>
      <c r="BN1175" s="1"/>
      <c r="BO1175" s="1"/>
      <c r="BP1175" s="1"/>
      <c r="BQ1175" s="7"/>
      <c r="BR1175" s="7"/>
      <c r="BS1175" s="8"/>
      <c r="BT1175" s="8"/>
      <c r="BU1175" s="8"/>
      <c r="BV1175" s="8"/>
      <c r="BW1175" s="8"/>
      <c r="BX1175" s="8"/>
      <c r="BY1175" s="8"/>
      <c r="BZ1175" s="8"/>
      <c r="CA1175" s="8"/>
      <c r="CB1175" s="8"/>
    </row>
    <row r="1176" spans="11:80" ht="52.2" customHeight="1" x14ac:dyDescent="0.2">
      <c r="K1176" s="54" t="s">
        <v>5</v>
      </c>
      <c r="L1176" s="55" t="s">
        <v>15</v>
      </c>
      <c r="M1176" s="23"/>
      <c r="N1176" s="56">
        <f>M1176*G441</f>
        <v>0</v>
      </c>
      <c r="O1176" s="56">
        <v>5.0000000000000001E-4</v>
      </c>
      <c r="P1176" s="56">
        <f>O1176*G441</f>
        <v>5.0000000000000001E-4</v>
      </c>
      <c r="Q1176" s="56">
        <v>0</v>
      </c>
      <c r="R1176" s="57">
        <f>Q1176*G441</f>
        <v>0</v>
      </c>
      <c r="S1176" s="14"/>
      <c r="T1176" s="14"/>
      <c r="U1176" s="14"/>
      <c r="V1176" s="558"/>
      <c r="W1176" s="558"/>
      <c r="X1176" s="558"/>
      <c r="Y1176" s="558"/>
      <c r="Z1176" s="558"/>
      <c r="AA1176" s="558"/>
      <c r="AB1176" s="65"/>
      <c r="AC1176" s="65"/>
      <c r="AD1176" s="1"/>
      <c r="AE1176" s="1"/>
      <c r="AF1176" s="1"/>
      <c r="AG1176" s="1"/>
      <c r="AH1176" s="1"/>
      <c r="AI1176" s="1"/>
      <c r="AJ1176" s="1"/>
      <c r="AK1176" s="1"/>
      <c r="AL1176" s="1"/>
      <c r="AM1176" s="1"/>
      <c r="AN1176" s="1"/>
      <c r="AO1176" s="1"/>
      <c r="AP1176" s="7"/>
      <c r="AQ1176" s="7"/>
      <c r="AR1176" s="65" t="s">
        <v>88</v>
      </c>
      <c r="AS1176" s="65" t="s">
        <v>31</v>
      </c>
      <c r="AT1176" s="7" t="s">
        <v>31</v>
      </c>
      <c r="AU1176" s="7" t="s">
        <v>11</v>
      </c>
      <c r="AV1176" s="485" t="s">
        <v>30</v>
      </c>
      <c r="AW1176" s="7"/>
      <c r="AX1176" s="7"/>
      <c r="AY1176" s="7"/>
      <c r="AZ1176" s="7"/>
      <c r="BA1176" s="7"/>
      <c r="BB1176" s="7"/>
      <c r="BC1176" s="7"/>
      <c r="BD1176" s="7"/>
      <c r="BE1176" s="7"/>
      <c r="BF1176" s="7"/>
      <c r="BG1176" s="7"/>
      <c r="BH1176" s="7"/>
      <c r="BI1176" s="7"/>
      <c r="BJ1176" s="7"/>
      <c r="BK1176" s="7"/>
      <c r="BL1176" s="7"/>
      <c r="BM1176" s="7"/>
      <c r="BN1176" s="7"/>
      <c r="BO1176" s="7"/>
      <c r="BP1176" s="7"/>
      <c r="BQ1176" s="1"/>
      <c r="BR1176" s="1"/>
      <c r="BS1176" s="1"/>
      <c r="BT1176" s="1"/>
      <c r="BU1176" s="1"/>
      <c r="BV1176" s="1"/>
      <c r="BW1176" s="1"/>
      <c r="BX1176" s="1"/>
      <c r="BY1176" s="1"/>
      <c r="BZ1176" s="1"/>
      <c r="CA1176" s="1"/>
      <c r="CB1176" s="1"/>
    </row>
    <row r="1177" spans="11:80" ht="52.2" customHeight="1" x14ac:dyDescent="0.2">
      <c r="K1177" s="60"/>
      <c r="L1177" s="61"/>
      <c r="M1177" s="23"/>
      <c r="N1177" s="23"/>
      <c r="O1177" s="23"/>
      <c r="P1177" s="23"/>
      <c r="Q1177" s="23"/>
      <c r="R1177" s="24"/>
      <c r="S1177" s="14"/>
      <c r="T1177" s="7"/>
      <c r="U1177" s="7"/>
      <c r="V1177" s="586"/>
      <c r="W1177" s="586"/>
      <c r="X1177" s="586"/>
      <c r="Y1177" s="586"/>
      <c r="Z1177" s="586"/>
      <c r="AA1177" s="586"/>
      <c r="AB1177" s="58"/>
      <c r="AC1177" s="58"/>
      <c r="AD1177" s="7"/>
      <c r="AE1177" s="7"/>
      <c r="AF1177" s="7"/>
      <c r="AG1177" s="7"/>
      <c r="AH1177" s="7"/>
      <c r="AI1177" s="7"/>
      <c r="AJ1177" s="7"/>
      <c r="AK1177" s="7"/>
      <c r="AL1177" s="7"/>
      <c r="AM1177" s="7"/>
      <c r="AN1177" s="7"/>
      <c r="AO1177" s="7"/>
      <c r="AP1177" s="58" t="s">
        <v>287</v>
      </c>
      <c r="AQ1177" s="1"/>
      <c r="AR1177" s="58" t="s">
        <v>231</v>
      </c>
      <c r="AS1177" s="58" t="s">
        <v>31</v>
      </c>
      <c r="AT1177" s="1"/>
      <c r="AU1177" s="1"/>
      <c r="AV1177" s="473"/>
      <c r="AW1177" s="1"/>
      <c r="AX1177" s="1"/>
      <c r="AY1177" s="1"/>
      <c r="AZ1177" s="1"/>
      <c r="BA1177" s="1"/>
      <c r="BB1177" s="59">
        <f>IF(L1243="základní",I514,0)</f>
        <v>13135.76</v>
      </c>
      <c r="BC1177" s="59">
        <f>IF(L1243="snížená",I514,0)</f>
        <v>0</v>
      </c>
      <c r="BD1177" s="59">
        <f>IF(L1243="zákl. přenesená",I514,0)</f>
        <v>0</v>
      </c>
      <c r="BE1177" s="59">
        <f>IF(L1243="sníž. přenesená",I514,0)</f>
        <v>0</v>
      </c>
      <c r="BF1177" s="59">
        <f>IF(L1243="nulová",I514,0)</f>
        <v>0</v>
      </c>
      <c r="BG1177" s="12" t="s">
        <v>30</v>
      </c>
      <c r="BH1177" s="59">
        <f>ROUND(H514*G514,2)</f>
        <v>13135.76</v>
      </c>
      <c r="BI1177" s="12" t="s">
        <v>180</v>
      </c>
      <c r="BJ1177" s="58" t="s">
        <v>882</v>
      </c>
      <c r="BK1177" s="1"/>
      <c r="BL1177" s="1"/>
      <c r="BM1177" s="1"/>
      <c r="BN1177" s="1"/>
      <c r="BO1177" s="1"/>
      <c r="BP1177" s="1"/>
      <c r="BQ1177" s="7"/>
      <c r="BR1177" s="7"/>
      <c r="BS1177" s="7"/>
      <c r="BT1177" s="7"/>
      <c r="BU1177" s="7"/>
      <c r="BV1177" s="7"/>
      <c r="BW1177" s="7"/>
      <c r="BX1177" s="7"/>
      <c r="BY1177" s="7"/>
      <c r="BZ1177" s="7"/>
      <c r="CA1177" s="7"/>
      <c r="CB1177" s="7"/>
    </row>
    <row r="1178" spans="11:80" ht="52.2" customHeight="1" x14ac:dyDescent="0.2">
      <c r="K1178" s="62"/>
      <c r="L1178" s="63"/>
      <c r="M1178" s="63"/>
      <c r="N1178" s="63"/>
      <c r="O1178" s="63"/>
      <c r="P1178" s="63"/>
      <c r="Q1178" s="63"/>
      <c r="R1178" s="64"/>
      <c r="S1178" s="7"/>
      <c r="T1178" s="8"/>
      <c r="U1178" s="8"/>
      <c r="V1178" s="587"/>
      <c r="W1178" s="587"/>
      <c r="X1178" s="587"/>
      <c r="Y1178" s="587"/>
      <c r="Z1178" s="587"/>
      <c r="AA1178" s="587"/>
      <c r="AB1178" s="65"/>
      <c r="AC1178" s="65"/>
      <c r="AD1178" s="8"/>
      <c r="AE1178" s="8"/>
      <c r="AF1178" s="8"/>
      <c r="AG1178" s="8"/>
      <c r="AH1178" s="8"/>
      <c r="AI1178" s="8"/>
      <c r="AJ1178" s="8"/>
      <c r="AK1178" s="8"/>
      <c r="AL1178" s="8"/>
      <c r="AM1178" s="8"/>
      <c r="AN1178" s="8"/>
      <c r="AO1178" s="1"/>
      <c r="AP1178" s="7"/>
      <c r="AQ1178" s="7"/>
      <c r="AR1178" s="65" t="s">
        <v>88</v>
      </c>
      <c r="AS1178" s="65" t="s">
        <v>31</v>
      </c>
      <c r="AT1178" s="7" t="s">
        <v>31</v>
      </c>
      <c r="AU1178" s="7" t="s">
        <v>11</v>
      </c>
      <c r="AV1178" s="485" t="s">
        <v>30</v>
      </c>
      <c r="AW1178" s="7"/>
      <c r="AX1178" s="7"/>
      <c r="AY1178" s="7"/>
      <c r="AZ1178" s="7"/>
      <c r="BA1178" s="7"/>
      <c r="BB1178" s="7"/>
      <c r="BC1178" s="7"/>
      <c r="BD1178" s="7"/>
      <c r="BE1178" s="7"/>
      <c r="BF1178" s="7"/>
      <c r="BG1178" s="7"/>
      <c r="BH1178" s="7"/>
      <c r="BI1178" s="7"/>
      <c r="BJ1178" s="7"/>
      <c r="BK1178" s="7"/>
      <c r="BL1178" s="7"/>
      <c r="BM1178" s="7"/>
      <c r="BN1178" s="7"/>
      <c r="BO1178" s="7"/>
      <c r="BP1178" s="7"/>
      <c r="BQ1178" s="1"/>
      <c r="BR1178" s="1"/>
      <c r="BS1178" s="8"/>
      <c r="BT1178" s="8"/>
      <c r="BU1178" s="8"/>
      <c r="BV1178" s="8"/>
      <c r="BW1178" s="8"/>
      <c r="BX1178" s="8"/>
      <c r="BY1178" s="8"/>
      <c r="BZ1178" s="8"/>
      <c r="CA1178" s="8"/>
      <c r="CB1178" s="8"/>
    </row>
    <row r="1179" spans="11:80" ht="52.2" customHeight="1" x14ac:dyDescent="0.2">
      <c r="K1179" s="84" t="s">
        <v>5</v>
      </c>
      <c r="L1179" s="85" t="s">
        <v>15</v>
      </c>
      <c r="M1179" s="23"/>
      <c r="N1179" s="56">
        <f>M1179*G444</f>
        <v>0</v>
      </c>
      <c r="O1179" s="56">
        <v>2.4000000000000001E-4</v>
      </c>
      <c r="P1179" s="56">
        <f>O1179*G444</f>
        <v>7.1999999999999998E-3</v>
      </c>
      <c r="Q1179" s="56">
        <v>0</v>
      </c>
      <c r="R1179" s="57">
        <f>Q1179*G444</f>
        <v>0</v>
      </c>
      <c r="S1179" s="14"/>
      <c r="T1179" s="14"/>
      <c r="U1179" s="14"/>
      <c r="V1179" s="558"/>
      <c r="W1179" s="558"/>
      <c r="X1179" s="558"/>
      <c r="Y1179" s="558"/>
      <c r="Z1179" s="558"/>
      <c r="AA1179" s="558"/>
      <c r="AB1179" s="58"/>
      <c r="AC1179" s="58"/>
      <c r="AD1179" s="1"/>
      <c r="AE1179" s="1"/>
      <c r="AF1179" s="1"/>
      <c r="AG1179" s="1"/>
      <c r="AH1179" s="1"/>
      <c r="AI1179" s="1"/>
      <c r="AJ1179" s="1"/>
      <c r="AK1179" s="1"/>
      <c r="AL1179" s="1"/>
      <c r="AM1179" s="1"/>
      <c r="AN1179" s="1"/>
      <c r="AO1179" s="7"/>
      <c r="AP1179" s="58" t="s">
        <v>180</v>
      </c>
      <c r="AQ1179" s="1"/>
      <c r="AR1179" s="58" t="s">
        <v>80</v>
      </c>
      <c r="AS1179" s="58" t="s">
        <v>31</v>
      </c>
      <c r="AT1179" s="1"/>
      <c r="AU1179" s="1"/>
      <c r="AV1179" s="473"/>
      <c r="AW1179" s="1"/>
      <c r="AX1179" s="1"/>
      <c r="AY1179" s="1"/>
      <c r="AZ1179" s="1"/>
      <c r="BA1179" s="1"/>
      <c r="BB1179" s="59">
        <f>IF(L1245="základní",I516,0)</f>
        <v>843.84</v>
      </c>
      <c r="BC1179" s="59">
        <f>IF(L1245="snížená",I516,0)</f>
        <v>0</v>
      </c>
      <c r="BD1179" s="59">
        <f>IF(L1245="zákl. přenesená",I516,0)</f>
        <v>0</v>
      </c>
      <c r="BE1179" s="59">
        <f>IF(L1245="sníž. přenesená",I516,0)</f>
        <v>0</v>
      </c>
      <c r="BF1179" s="59">
        <f>IF(L1245="nulová",I516,0)</f>
        <v>0</v>
      </c>
      <c r="BG1179" s="12" t="s">
        <v>30</v>
      </c>
      <c r="BH1179" s="59">
        <f>ROUND(H516*G516,2)</f>
        <v>843.84</v>
      </c>
      <c r="BI1179" s="12" t="s">
        <v>180</v>
      </c>
      <c r="BJ1179" s="58" t="s">
        <v>887</v>
      </c>
      <c r="BK1179" s="1"/>
      <c r="BL1179" s="1"/>
      <c r="BM1179" s="1"/>
      <c r="BN1179" s="1"/>
      <c r="BO1179" s="1"/>
      <c r="BP1179" s="1"/>
      <c r="BQ1179" s="7"/>
      <c r="BR1179" s="7"/>
      <c r="BS1179" s="1"/>
      <c r="BT1179" s="1"/>
      <c r="BU1179" s="1"/>
      <c r="BV1179" s="1"/>
      <c r="BW1179" s="1"/>
      <c r="BX1179" s="1"/>
      <c r="BY1179" s="1"/>
      <c r="BZ1179" s="1"/>
      <c r="CA1179" s="1"/>
      <c r="CB1179" s="1"/>
    </row>
    <row r="1180" spans="11:80" ht="52.2" customHeight="1" x14ac:dyDescent="0.2">
      <c r="K1180" s="62"/>
      <c r="L1180" s="63"/>
      <c r="M1180" s="63"/>
      <c r="N1180" s="63"/>
      <c r="O1180" s="63"/>
      <c r="P1180" s="63"/>
      <c r="Q1180" s="63"/>
      <c r="R1180" s="64"/>
      <c r="S1180" s="7"/>
      <c r="T1180" s="14"/>
      <c r="U1180" s="14"/>
      <c r="V1180" s="558"/>
      <c r="W1180" s="558"/>
      <c r="X1180" s="558"/>
      <c r="Y1180" s="558"/>
      <c r="Z1180" s="558"/>
      <c r="AA1180" s="558"/>
      <c r="AB1180" s="65"/>
      <c r="AC1180" s="65"/>
      <c r="AD1180" s="1"/>
      <c r="AE1180" s="1"/>
      <c r="AF1180" s="1"/>
      <c r="AG1180" s="1"/>
      <c r="AH1180" s="1"/>
      <c r="AI1180" s="1"/>
      <c r="AJ1180" s="1"/>
      <c r="AK1180" s="1"/>
      <c r="AL1180" s="1"/>
      <c r="AM1180" s="1"/>
      <c r="AN1180" s="1"/>
      <c r="AO1180" s="8"/>
      <c r="AP1180" s="7"/>
      <c r="AQ1180" s="7"/>
      <c r="AR1180" s="65" t="s">
        <v>88</v>
      </c>
      <c r="AS1180" s="65" t="s">
        <v>31</v>
      </c>
      <c r="AT1180" s="7" t="s">
        <v>31</v>
      </c>
      <c r="AU1180" s="7" t="s">
        <v>11</v>
      </c>
      <c r="AV1180" s="485" t="s">
        <v>30</v>
      </c>
      <c r="AW1180" s="7"/>
      <c r="AX1180" s="7"/>
      <c r="AY1180" s="7"/>
      <c r="AZ1180" s="7"/>
      <c r="BA1180" s="7"/>
      <c r="BB1180" s="7"/>
      <c r="BC1180" s="7"/>
      <c r="BD1180" s="7"/>
      <c r="BE1180" s="7"/>
      <c r="BF1180" s="7"/>
      <c r="BG1180" s="7"/>
      <c r="BH1180" s="7"/>
      <c r="BI1180" s="7"/>
      <c r="BJ1180" s="7"/>
      <c r="BK1180" s="7"/>
      <c r="BL1180" s="7"/>
      <c r="BM1180" s="7"/>
      <c r="BN1180" s="7"/>
      <c r="BO1180" s="7"/>
      <c r="BP1180" s="7"/>
      <c r="BQ1180" s="8"/>
      <c r="BR1180" s="8"/>
      <c r="BS1180" s="1"/>
      <c r="BT1180" s="1"/>
      <c r="BU1180" s="1"/>
      <c r="BV1180" s="1"/>
      <c r="BW1180" s="1"/>
      <c r="BX1180" s="1"/>
      <c r="BY1180" s="1"/>
      <c r="BZ1180" s="1"/>
      <c r="CA1180" s="1"/>
      <c r="CB1180" s="1"/>
    </row>
    <row r="1181" spans="11:80" ht="52.2" customHeight="1" x14ac:dyDescent="0.2">
      <c r="K1181" s="54" t="s">
        <v>5</v>
      </c>
      <c r="L1181" s="55" t="s">
        <v>15</v>
      </c>
      <c r="M1181" s="23"/>
      <c r="N1181" s="56">
        <f>M1181*G446</f>
        <v>0</v>
      </c>
      <c r="O1181" s="56">
        <v>1.0000000000000001E-5</v>
      </c>
      <c r="P1181" s="56">
        <f>O1181*G446</f>
        <v>3.0000000000000003E-4</v>
      </c>
      <c r="Q1181" s="56">
        <v>0</v>
      </c>
      <c r="R1181" s="57">
        <f>Q1181*G446</f>
        <v>0</v>
      </c>
      <c r="S1181" s="14"/>
      <c r="T1181" s="7"/>
      <c r="U1181" s="7"/>
      <c r="V1181" s="586"/>
      <c r="W1181" s="586"/>
      <c r="X1181" s="586"/>
      <c r="Y1181" s="586"/>
      <c r="Z1181" s="586"/>
      <c r="AA1181" s="586"/>
      <c r="AB1181" s="69"/>
      <c r="AC1181" s="69"/>
      <c r="AD1181" s="7"/>
      <c r="AE1181" s="7"/>
      <c r="AF1181" s="7"/>
      <c r="AG1181" s="7"/>
      <c r="AH1181" s="7"/>
      <c r="AI1181" s="7"/>
      <c r="AJ1181" s="7"/>
      <c r="AK1181" s="7"/>
      <c r="AL1181" s="7"/>
      <c r="AM1181" s="7"/>
      <c r="AN1181" s="7"/>
      <c r="AO1181" s="1"/>
      <c r="AP1181" s="8"/>
      <c r="AQ1181" s="8"/>
      <c r="AR1181" s="69" t="s">
        <v>88</v>
      </c>
      <c r="AS1181" s="69" t="s">
        <v>31</v>
      </c>
      <c r="AT1181" s="8" t="s">
        <v>30</v>
      </c>
      <c r="AU1181" s="8" t="s">
        <v>11</v>
      </c>
      <c r="AV1181" s="486" t="s">
        <v>27</v>
      </c>
      <c r="AW1181" s="8"/>
      <c r="AX1181" s="8"/>
      <c r="AY1181" s="8"/>
      <c r="AZ1181" s="8"/>
      <c r="BA1181" s="8"/>
      <c r="BB1181" s="8"/>
      <c r="BC1181" s="8"/>
      <c r="BD1181" s="8"/>
      <c r="BE1181" s="8"/>
      <c r="BF1181" s="8"/>
      <c r="BG1181" s="8"/>
      <c r="BH1181" s="8"/>
      <c r="BI1181" s="8"/>
      <c r="BJ1181" s="8"/>
      <c r="BK1181" s="8"/>
      <c r="BL1181" s="8"/>
      <c r="BM1181" s="8"/>
      <c r="BN1181" s="8"/>
      <c r="BO1181" s="8"/>
      <c r="BP1181" s="8"/>
      <c r="BQ1181" s="1"/>
      <c r="BR1181" s="1"/>
      <c r="BS1181" s="7"/>
      <c r="BT1181" s="7"/>
      <c r="BU1181" s="7"/>
      <c r="BV1181" s="7"/>
      <c r="BW1181" s="7"/>
      <c r="BX1181" s="7"/>
      <c r="BY1181" s="7"/>
      <c r="BZ1181" s="7"/>
      <c r="CA1181" s="7"/>
      <c r="CB1181" s="7"/>
    </row>
    <row r="1182" spans="11:80" ht="52.2" customHeight="1" x14ac:dyDescent="0.2">
      <c r="K1182" s="60"/>
      <c r="L1182" s="61"/>
      <c r="M1182" s="23"/>
      <c r="N1182" s="23"/>
      <c r="O1182" s="23"/>
      <c r="P1182" s="23"/>
      <c r="Q1182" s="23"/>
      <c r="R1182" s="24"/>
      <c r="S1182" s="14"/>
      <c r="T1182" s="14"/>
      <c r="U1182" s="14"/>
      <c r="V1182" s="558"/>
      <c r="W1182" s="558"/>
      <c r="X1182" s="558"/>
      <c r="Y1182" s="558"/>
      <c r="Z1182" s="558"/>
      <c r="AA1182" s="558"/>
      <c r="AB1182" s="58"/>
      <c r="AC1182" s="58"/>
      <c r="AD1182" s="1"/>
      <c r="AE1182" s="1"/>
      <c r="AF1182" s="1"/>
      <c r="AG1182" s="1"/>
      <c r="AH1182" s="1"/>
      <c r="AI1182" s="1"/>
      <c r="AJ1182" s="1"/>
      <c r="AK1182" s="1"/>
      <c r="AL1182" s="1"/>
      <c r="AM1182" s="1"/>
      <c r="AN1182" s="1"/>
      <c r="AO1182" s="7"/>
      <c r="AP1182" s="58" t="s">
        <v>180</v>
      </c>
      <c r="AQ1182" s="1"/>
      <c r="AR1182" s="58" t="s">
        <v>80</v>
      </c>
      <c r="AS1182" s="58" t="s">
        <v>31</v>
      </c>
      <c r="AT1182" s="1"/>
      <c r="AU1182" s="1"/>
      <c r="AV1182" s="473"/>
      <c r="AW1182" s="1"/>
      <c r="AX1182" s="1"/>
      <c r="AY1182" s="1"/>
      <c r="AZ1182" s="1"/>
      <c r="BA1182" s="1"/>
      <c r="BB1182" s="59">
        <f>IF(L1248="základní",I519,0)</f>
        <v>8598.7199999999993</v>
      </c>
      <c r="BC1182" s="59">
        <f>IF(L1248="snížená",I519,0)</f>
        <v>0</v>
      </c>
      <c r="BD1182" s="59">
        <f>IF(L1248="zákl. přenesená",I519,0)</f>
        <v>0</v>
      </c>
      <c r="BE1182" s="59">
        <f>IF(L1248="sníž. přenesená",I519,0)</f>
        <v>0</v>
      </c>
      <c r="BF1182" s="59">
        <f>IF(L1248="nulová",I519,0)</f>
        <v>0</v>
      </c>
      <c r="BG1182" s="12" t="s">
        <v>30</v>
      </c>
      <c r="BH1182" s="59">
        <f>ROUND(H519*G519,2)</f>
        <v>8598.7199999999993</v>
      </c>
      <c r="BI1182" s="12" t="s">
        <v>180</v>
      </c>
      <c r="BJ1182" s="58" t="s">
        <v>893</v>
      </c>
      <c r="BK1182" s="1"/>
      <c r="BL1182" s="1"/>
      <c r="BM1182" s="1"/>
      <c r="BN1182" s="1"/>
      <c r="BO1182" s="1"/>
      <c r="BP1182" s="1"/>
      <c r="BQ1182" s="7"/>
      <c r="BR1182" s="7"/>
      <c r="BS1182" s="1"/>
      <c r="BT1182" s="1"/>
      <c r="BU1182" s="1"/>
      <c r="BV1182" s="1"/>
      <c r="BW1182" s="1"/>
      <c r="BX1182" s="1"/>
      <c r="BY1182" s="1"/>
      <c r="BZ1182" s="1"/>
      <c r="CA1182" s="1"/>
      <c r="CB1182" s="1"/>
    </row>
    <row r="1183" spans="11:80" ht="52.2" customHeight="1" x14ac:dyDescent="0.2">
      <c r="K1183" s="62"/>
      <c r="L1183" s="63"/>
      <c r="M1183" s="63"/>
      <c r="N1183" s="63"/>
      <c r="O1183" s="63"/>
      <c r="P1183" s="63"/>
      <c r="Q1183" s="63"/>
      <c r="R1183" s="64"/>
      <c r="S1183" s="7"/>
      <c r="T1183" s="7"/>
      <c r="U1183" s="7"/>
      <c r="V1183" s="586"/>
      <c r="W1183" s="586"/>
      <c r="X1183" s="586"/>
      <c r="Y1183" s="586"/>
      <c r="Z1183" s="586"/>
      <c r="AA1183" s="586"/>
      <c r="AB1183" s="65"/>
      <c r="AC1183" s="65"/>
      <c r="AD1183" s="7"/>
      <c r="AE1183" s="7"/>
      <c r="AF1183" s="7"/>
      <c r="AG1183" s="7"/>
      <c r="AH1183" s="7"/>
      <c r="AI1183" s="7"/>
      <c r="AJ1183" s="7"/>
      <c r="AK1183" s="7"/>
      <c r="AL1183" s="7"/>
      <c r="AM1183" s="7"/>
      <c r="AN1183" s="7"/>
      <c r="AO1183" s="1"/>
      <c r="AP1183" s="7"/>
      <c r="AQ1183" s="7"/>
      <c r="AR1183" s="65" t="s">
        <v>88</v>
      </c>
      <c r="AS1183" s="65" t="s">
        <v>31</v>
      </c>
      <c r="AT1183" s="7" t="s">
        <v>31</v>
      </c>
      <c r="AU1183" s="7" t="s">
        <v>11</v>
      </c>
      <c r="AV1183" s="485" t="s">
        <v>30</v>
      </c>
      <c r="AW1183" s="7"/>
      <c r="AX1183" s="7"/>
      <c r="AY1183" s="7"/>
      <c r="AZ1183" s="7"/>
      <c r="BA1183" s="7"/>
      <c r="BB1183" s="7"/>
      <c r="BC1183" s="7"/>
      <c r="BD1183" s="7"/>
      <c r="BE1183" s="7"/>
      <c r="BF1183" s="7"/>
      <c r="BG1183" s="7"/>
      <c r="BH1183" s="7"/>
      <c r="BI1183" s="7"/>
      <c r="BJ1183" s="7"/>
      <c r="BK1183" s="7"/>
      <c r="BL1183" s="7"/>
      <c r="BM1183" s="7"/>
      <c r="BN1183" s="7"/>
      <c r="BO1183" s="7"/>
      <c r="BP1183" s="7"/>
      <c r="BQ1183" s="1"/>
      <c r="BR1183" s="1"/>
      <c r="BS1183" s="7"/>
      <c r="BT1183" s="7"/>
      <c r="BU1183" s="7"/>
      <c r="BV1183" s="7"/>
      <c r="BW1183" s="7"/>
      <c r="BX1183" s="7"/>
      <c r="BY1183" s="7"/>
      <c r="BZ1183" s="7"/>
      <c r="CA1183" s="7"/>
      <c r="CB1183" s="7"/>
    </row>
    <row r="1184" spans="11:80" ht="52.2" customHeight="1" x14ac:dyDescent="0.2">
      <c r="K1184" s="54" t="s">
        <v>5</v>
      </c>
      <c r="L1184" s="55" t="s">
        <v>15</v>
      </c>
      <c r="M1184" s="23"/>
      <c r="N1184" s="56">
        <f>M1184*G449</f>
        <v>0</v>
      </c>
      <c r="O1184" s="56">
        <v>0</v>
      </c>
      <c r="P1184" s="56">
        <f>O1184*G449</f>
        <v>0</v>
      </c>
      <c r="Q1184" s="56">
        <v>0</v>
      </c>
      <c r="R1184" s="57">
        <f>Q1184*G449</f>
        <v>0</v>
      </c>
      <c r="S1184" s="14"/>
      <c r="T1184" s="8"/>
      <c r="U1184" s="8"/>
      <c r="V1184" s="587"/>
      <c r="W1184" s="587"/>
      <c r="X1184" s="587"/>
      <c r="Y1184" s="587"/>
      <c r="Z1184" s="587"/>
      <c r="AA1184" s="587"/>
      <c r="AB1184" s="58"/>
      <c r="AC1184" s="58"/>
      <c r="AD1184" s="8"/>
      <c r="AE1184" s="8"/>
      <c r="AF1184" s="8"/>
      <c r="AG1184" s="8"/>
      <c r="AH1184" s="8"/>
      <c r="AI1184" s="8"/>
      <c r="AJ1184" s="8"/>
      <c r="AK1184" s="8"/>
      <c r="AL1184" s="8"/>
      <c r="AM1184" s="8"/>
      <c r="AN1184" s="8"/>
      <c r="AO1184" s="7"/>
      <c r="AP1184" s="58" t="s">
        <v>180</v>
      </c>
      <c r="AQ1184" s="1"/>
      <c r="AR1184" s="58" t="s">
        <v>80</v>
      </c>
      <c r="AS1184" s="58" t="s">
        <v>31</v>
      </c>
      <c r="AT1184" s="1"/>
      <c r="AU1184" s="1"/>
      <c r="AV1184" s="473"/>
      <c r="AW1184" s="1"/>
      <c r="AX1184" s="1"/>
      <c r="AY1184" s="1"/>
      <c r="AZ1184" s="1"/>
      <c r="BA1184" s="1"/>
      <c r="BB1184" s="59">
        <f>IF(L1250="základní",I521,0)</f>
        <v>777.2</v>
      </c>
      <c r="BC1184" s="59">
        <f>IF(L1250="snížená",I521,0)</f>
        <v>0</v>
      </c>
      <c r="BD1184" s="59">
        <f>IF(L1250="zákl. přenesená",I521,0)</f>
        <v>0</v>
      </c>
      <c r="BE1184" s="59">
        <f>IF(L1250="sníž. přenesená",I521,0)</f>
        <v>0</v>
      </c>
      <c r="BF1184" s="59">
        <f>IF(L1250="nulová",I521,0)</f>
        <v>0</v>
      </c>
      <c r="BG1184" s="12" t="s">
        <v>30</v>
      </c>
      <c r="BH1184" s="59">
        <f>ROUND(H521*G521,2)</f>
        <v>777.2</v>
      </c>
      <c r="BI1184" s="12" t="s">
        <v>180</v>
      </c>
      <c r="BJ1184" s="58" t="s">
        <v>898</v>
      </c>
      <c r="BK1184" s="1"/>
      <c r="BL1184" s="1"/>
      <c r="BM1184" s="1"/>
      <c r="BN1184" s="1"/>
      <c r="BO1184" s="1"/>
      <c r="BP1184" s="1"/>
      <c r="BQ1184" s="7"/>
      <c r="BR1184" s="7"/>
      <c r="BS1184" s="8"/>
      <c r="BT1184" s="8"/>
      <c r="BU1184" s="8"/>
      <c r="BV1184" s="8"/>
      <c r="BW1184" s="8"/>
      <c r="BX1184" s="8"/>
      <c r="BY1184" s="8"/>
      <c r="BZ1184" s="8"/>
      <c r="CA1184" s="8"/>
      <c r="CB1184" s="8"/>
    </row>
    <row r="1185" spans="11:80" ht="52.2" customHeight="1" x14ac:dyDescent="0.2">
      <c r="K1185" s="60"/>
      <c r="L1185" s="61"/>
      <c r="M1185" s="23"/>
      <c r="N1185" s="23"/>
      <c r="O1185" s="23"/>
      <c r="P1185" s="23"/>
      <c r="Q1185" s="23"/>
      <c r="R1185" s="24"/>
      <c r="S1185" s="14"/>
      <c r="T1185" s="14"/>
      <c r="U1185" s="14"/>
      <c r="V1185" s="558"/>
      <c r="W1185" s="558"/>
      <c r="X1185" s="558"/>
      <c r="Y1185" s="558"/>
      <c r="Z1185" s="558"/>
      <c r="AA1185" s="558"/>
      <c r="AB1185" s="65"/>
      <c r="AC1185" s="65"/>
      <c r="AD1185" s="1"/>
      <c r="AE1185" s="1"/>
      <c r="AF1185" s="1"/>
      <c r="AG1185" s="1"/>
      <c r="AH1185" s="1"/>
      <c r="AI1185" s="1"/>
      <c r="AJ1185" s="1"/>
      <c r="AK1185" s="1"/>
      <c r="AL1185" s="1"/>
      <c r="AM1185" s="1"/>
      <c r="AN1185" s="1"/>
      <c r="AO1185" s="1"/>
      <c r="AP1185" s="7"/>
      <c r="AQ1185" s="7"/>
      <c r="AR1185" s="65" t="s">
        <v>88</v>
      </c>
      <c r="AS1185" s="65" t="s">
        <v>31</v>
      </c>
      <c r="AT1185" s="7" t="s">
        <v>31</v>
      </c>
      <c r="AU1185" s="7" t="s">
        <v>11</v>
      </c>
      <c r="AV1185" s="485" t="s">
        <v>30</v>
      </c>
      <c r="AW1185" s="7"/>
      <c r="AX1185" s="7"/>
      <c r="AY1185" s="7"/>
      <c r="AZ1185" s="7"/>
      <c r="BA1185" s="7"/>
      <c r="BB1185" s="7"/>
      <c r="BC1185" s="7"/>
      <c r="BD1185" s="7"/>
      <c r="BE1185" s="7"/>
      <c r="BF1185" s="7"/>
      <c r="BG1185" s="7"/>
      <c r="BH1185" s="7"/>
      <c r="BI1185" s="7"/>
      <c r="BJ1185" s="7"/>
      <c r="BK1185" s="7"/>
      <c r="BL1185" s="7"/>
      <c r="BM1185" s="7"/>
      <c r="BN1185" s="7"/>
      <c r="BO1185" s="7"/>
      <c r="BP1185" s="7"/>
      <c r="BQ1185" s="1"/>
      <c r="BR1185" s="1"/>
      <c r="BS1185" s="1"/>
      <c r="BT1185" s="1"/>
      <c r="BU1185" s="1"/>
      <c r="BV1185" s="1"/>
      <c r="BW1185" s="1"/>
      <c r="BX1185" s="1"/>
      <c r="BY1185" s="1"/>
      <c r="BZ1185" s="1"/>
      <c r="CA1185" s="1"/>
      <c r="CB1185" s="1"/>
    </row>
    <row r="1186" spans="11:80" ht="52.2" customHeight="1" x14ac:dyDescent="0.2">
      <c r="K1186" s="41"/>
      <c r="L1186" s="42"/>
      <c r="M1186" s="42"/>
      <c r="N1186" s="43">
        <f>SUM(N1187:N1197)</f>
        <v>0</v>
      </c>
      <c r="O1186" s="42"/>
      <c r="P1186" s="43">
        <f>SUM(P1187:P1197)</f>
        <v>3.9780000000000003E-2</v>
      </c>
      <c r="Q1186" s="42"/>
      <c r="R1186" s="44">
        <f>SUM(R1187:R1197)</f>
        <v>0</v>
      </c>
      <c r="S1186" s="6"/>
      <c r="T1186" s="14"/>
      <c r="U1186" s="14"/>
      <c r="V1186" s="558"/>
      <c r="W1186" s="558"/>
      <c r="X1186" s="558"/>
      <c r="Y1186" s="558"/>
      <c r="Z1186" s="558"/>
      <c r="AA1186" s="558"/>
      <c r="AB1186" s="58"/>
      <c r="AC1186" s="58"/>
      <c r="AD1186" s="1"/>
      <c r="AE1186" s="1"/>
      <c r="AF1186" s="1"/>
      <c r="AG1186" s="1"/>
      <c r="AH1186" s="1"/>
      <c r="AI1186" s="1"/>
      <c r="AJ1186" s="1"/>
      <c r="AK1186" s="1"/>
      <c r="AL1186" s="1"/>
      <c r="AM1186" s="1"/>
      <c r="AN1186" s="1"/>
      <c r="AO1186" s="7"/>
      <c r="AP1186" s="58" t="s">
        <v>180</v>
      </c>
      <c r="AQ1186" s="1"/>
      <c r="AR1186" s="58" t="s">
        <v>80</v>
      </c>
      <c r="AS1186" s="58" t="s">
        <v>31</v>
      </c>
      <c r="AT1186" s="1"/>
      <c r="AU1186" s="1"/>
      <c r="AV1186" s="473"/>
      <c r="AW1186" s="1"/>
      <c r="AX1186" s="1"/>
      <c r="AY1186" s="1"/>
      <c r="AZ1186" s="1"/>
      <c r="BA1186" s="1"/>
      <c r="BB1186" s="59">
        <f>IF(L1252="základní",I523,0)</f>
        <v>9403.35</v>
      </c>
      <c r="BC1186" s="59">
        <f>IF(L1252="snížená",I523,0)</f>
        <v>0</v>
      </c>
      <c r="BD1186" s="59">
        <f>IF(L1252="zákl. přenesená",I523,0)</f>
        <v>0</v>
      </c>
      <c r="BE1186" s="59">
        <f>IF(L1252="sníž. přenesená",I523,0)</f>
        <v>0</v>
      </c>
      <c r="BF1186" s="59">
        <f>IF(L1252="nulová",I523,0)</f>
        <v>0</v>
      </c>
      <c r="BG1186" s="12" t="s">
        <v>30</v>
      </c>
      <c r="BH1186" s="59">
        <f>ROUND(H523*G523,2)</f>
        <v>9403.35</v>
      </c>
      <c r="BI1186" s="12" t="s">
        <v>180</v>
      </c>
      <c r="BJ1186" s="58" t="s">
        <v>903</v>
      </c>
      <c r="BK1186" s="1"/>
      <c r="BL1186" s="1"/>
      <c r="BM1186" s="1"/>
      <c r="BN1186" s="1"/>
      <c r="BO1186" s="1"/>
      <c r="BP1186" s="1"/>
      <c r="BQ1186" s="7"/>
      <c r="BR1186" s="7"/>
      <c r="BS1186" s="1"/>
      <c r="BT1186" s="1"/>
      <c r="BU1186" s="1"/>
      <c r="BV1186" s="1"/>
      <c r="BW1186" s="1"/>
      <c r="BX1186" s="1"/>
      <c r="BY1186" s="1"/>
      <c r="BZ1186" s="1"/>
      <c r="CA1186" s="1"/>
      <c r="CB1186" s="1"/>
    </row>
    <row r="1187" spans="11:80" ht="52.2" customHeight="1" x14ac:dyDescent="0.2">
      <c r="K1187" s="54" t="s">
        <v>5</v>
      </c>
      <c r="L1187" s="55" t="s">
        <v>15</v>
      </c>
      <c r="M1187" s="23"/>
      <c r="N1187" s="56">
        <f>M1187*G454</f>
        <v>0</v>
      </c>
      <c r="O1187" s="56">
        <v>2.3230000000000001E-2</v>
      </c>
      <c r="P1187" s="56">
        <f>O1187*G454</f>
        <v>2.3230000000000001E-2</v>
      </c>
      <c r="Q1187" s="56">
        <v>0</v>
      </c>
      <c r="R1187" s="57">
        <f>Q1187*G454</f>
        <v>0</v>
      </c>
      <c r="S1187" s="14"/>
      <c r="T1187" s="7"/>
      <c r="U1187" s="7"/>
      <c r="V1187" s="586"/>
      <c r="W1187" s="586"/>
      <c r="X1187" s="586"/>
      <c r="Y1187" s="586"/>
      <c r="Z1187" s="586"/>
      <c r="AA1187" s="586"/>
      <c r="AB1187" s="65"/>
      <c r="AC1187" s="65"/>
      <c r="AD1187" s="7"/>
      <c r="AE1187" s="7"/>
      <c r="AF1187" s="7"/>
      <c r="AG1187" s="7"/>
      <c r="AH1187" s="7"/>
      <c r="AI1187" s="7"/>
      <c r="AJ1187" s="7"/>
      <c r="AK1187" s="7"/>
      <c r="AL1187" s="7"/>
      <c r="AM1187" s="7"/>
      <c r="AN1187" s="7"/>
      <c r="AO1187" s="1"/>
      <c r="AP1187" s="7"/>
      <c r="AQ1187" s="7"/>
      <c r="AR1187" s="65" t="s">
        <v>88</v>
      </c>
      <c r="AS1187" s="65" t="s">
        <v>31</v>
      </c>
      <c r="AT1187" s="7" t="s">
        <v>31</v>
      </c>
      <c r="AU1187" s="7" t="s">
        <v>11</v>
      </c>
      <c r="AV1187" s="485" t="s">
        <v>30</v>
      </c>
      <c r="AW1187" s="7"/>
      <c r="AX1187" s="7"/>
      <c r="AY1187" s="7"/>
      <c r="AZ1187" s="7"/>
      <c r="BA1187" s="7"/>
      <c r="BB1187" s="7"/>
      <c r="BC1187" s="7"/>
      <c r="BD1187" s="7"/>
      <c r="BE1187" s="7"/>
      <c r="BF1187" s="7"/>
      <c r="BG1187" s="7"/>
      <c r="BH1187" s="7"/>
      <c r="BI1187" s="7"/>
      <c r="BJ1187" s="7"/>
      <c r="BK1187" s="7"/>
      <c r="BL1187" s="7"/>
      <c r="BM1187" s="7"/>
      <c r="BN1187" s="7"/>
      <c r="BO1187" s="7"/>
      <c r="BP1187" s="7"/>
      <c r="BQ1187" s="1"/>
      <c r="BR1187" s="1"/>
      <c r="BS1187" s="7"/>
      <c r="BT1187" s="7"/>
      <c r="BU1187" s="7"/>
      <c r="BV1187" s="7"/>
      <c r="BW1187" s="7"/>
      <c r="BX1187" s="7"/>
      <c r="BY1187" s="7"/>
      <c r="BZ1187" s="7"/>
      <c r="CA1187" s="7"/>
      <c r="CB1187" s="7"/>
    </row>
    <row r="1188" spans="11:80" ht="52.2" customHeight="1" x14ac:dyDescent="0.2">
      <c r="K1188" s="60"/>
      <c r="L1188" s="61"/>
      <c r="M1188" s="23"/>
      <c r="N1188" s="23"/>
      <c r="O1188" s="23"/>
      <c r="P1188" s="23"/>
      <c r="Q1188" s="23"/>
      <c r="R1188" s="24"/>
      <c r="S1188" s="14"/>
      <c r="T1188" s="14"/>
      <c r="U1188" s="14"/>
      <c r="V1188" s="558"/>
      <c r="W1188" s="558"/>
      <c r="X1188" s="558"/>
      <c r="Y1188" s="558"/>
      <c r="Z1188" s="558"/>
      <c r="AA1188" s="558"/>
      <c r="AB1188" s="58"/>
      <c r="AC1188" s="58"/>
      <c r="AD1188" s="1"/>
      <c r="AE1188" s="1"/>
      <c r="AF1188" s="1"/>
      <c r="AG1188" s="1"/>
      <c r="AH1188" s="1"/>
      <c r="AI1188" s="1"/>
      <c r="AJ1188" s="1"/>
      <c r="AK1188" s="1"/>
      <c r="AL1188" s="1"/>
      <c r="AM1188" s="1"/>
      <c r="AN1188" s="1"/>
      <c r="AO1188" s="1"/>
      <c r="AP1188" s="58" t="s">
        <v>180</v>
      </c>
      <c r="AQ1188" s="1"/>
      <c r="AR1188" s="58" t="s">
        <v>80</v>
      </c>
      <c r="AS1188" s="58" t="s">
        <v>31</v>
      </c>
      <c r="AT1188" s="1"/>
      <c r="AU1188" s="1"/>
      <c r="AV1188" s="473"/>
      <c r="AW1188" s="1"/>
      <c r="AX1188" s="1"/>
      <c r="AY1188" s="1"/>
      <c r="AZ1188" s="1"/>
      <c r="BA1188" s="1"/>
      <c r="BB1188" s="59">
        <f>IF(L1254="základní",I525,0)</f>
        <v>1222.3699999999999</v>
      </c>
      <c r="BC1188" s="59">
        <f>IF(L1254="snížená",I525,0)</f>
        <v>0</v>
      </c>
      <c r="BD1188" s="59">
        <f>IF(L1254="zákl. přenesená",I525,0)</f>
        <v>0</v>
      </c>
      <c r="BE1188" s="59">
        <f>IF(L1254="sníž. přenesená",I525,0)</f>
        <v>0</v>
      </c>
      <c r="BF1188" s="59">
        <f>IF(L1254="nulová",I525,0)</f>
        <v>0</v>
      </c>
      <c r="BG1188" s="12" t="s">
        <v>30</v>
      </c>
      <c r="BH1188" s="59">
        <f>ROUND(H525*G525,2)</f>
        <v>1222.3699999999999</v>
      </c>
      <c r="BI1188" s="12" t="s">
        <v>180</v>
      </c>
      <c r="BJ1188" s="58" t="s">
        <v>908</v>
      </c>
      <c r="BK1188" s="1"/>
      <c r="BL1188" s="1"/>
      <c r="BM1188" s="1"/>
      <c r="BN1188" s="1"/>
      <c r="BO1188" s="1"/>
      <c r="BP1188" s="1"/>
      <c r="BQ1188" s="1"/>
      <c r="BR1188" s="1"/>
      <c r="BS1188" s="1"/>
      <c r="BT1188" s="1"/>
      <c r="BU1188" s="1"/>
      <c r="BV1188" s="1"/>
      <c r="BW1188" s="1"/>
      <c r="BX1188" s="1"/>
      <c r="BY1188" s="1"/>
      <c r="BZ1188" s="1"/>
      <c r="CA1188" s="1"/>
      <c r="CB1188" s="1"/>
    </row>
    <row r="1189" spans="11:80" ht="52.2" customHeight="1" x14ac:dyDescent="0.2">
      <c r="K1189" s="62"/>
      <c r="L1189" s="63"/>
      <c r="M1189" s="63"/>
      <c r="N1189" s="63"/>
      <c r="O1189" s="63"/>
      <c r="P1189" s="63"/>
      <c r="Q1189" s="63"/>
      <c r="R1189" s="64"/>
      <c r="S1189" s="7"/>
      <c r="T1189" s="7"/>
      <c r="U1189" s="7"/>
      <c r="V1189" s="586"/>
      <c r="W1189" s="586"/>
      <c r="X1189" s="586"/>
      <c r="Y1189" s="586"/>
      <c r="Z1189" s="586"/>
      <c r="AA1189" s="586"/>
      <c r="AB1189" s="12"/>
      <c r="AC1189" s="12"/>
      <c r="AD1189" s="7"/>
      <c r="AE1189" s="7"/>
      <c r="AF1189" s="7"/>
      <c r="AG1189" s="7"/>
      <c r="AH1189" s="7"/>
      <c r="AI1189" s="7"/>
      <c r="AJ1189" s="7"/>
      <c r="AK1189" s="7"/>
      <c r="AL1189" s="7"/>
      <c r="AM1189" s="7"/>
      <c r="AN1189" s="7"/>
      <c r="AO1189" s="6"/>
      <c r="AP1189" s="1"/>
      <c r="AQ1189" s="1"/>
      <c r="AR1189" s="12" t="s">
        <v>86</v>
      </c>
      <c r="AS1189" s="12" t="s">
        <v>31</v>
      </c>
      <c r="AT1189" s="1"/>
      <c r="AU1189" s="1"/>
      <c r="AV1189" s="473"/>
      <c r="AW1189" s="1"/>
      <c r="AX1189" s="1"/>
      <c r="AY1189" s="1"/>
      <c r="AZ1189" s="1"/>
      <c r="BA1189" s="1"/>
      <c r="BB1189" s="1"/>
      <c r="BC1189" s="1"/>
      <c r="BD1189" s="1"/>
      <c r="BE1189" s="1"/>
      <c r="BF1189" s="1"/>
      <c r="BG1189" s="1"/>
      <c r="BH1189" s="1"/>
      <c r="BI1189" s="1"/>
      <c r="BJ1189" s="1"/>
      <c r="BK1189" s="1"/>
      <c r="BL1189" s="1"/>
      <c r="BM1189" s="1"/>
      <c r="BN1189" s="1"/>
      <c r="BO1189" s="1"/>
      <c r="BP1189" s="1"/>
      <c r="BQ1189" s="6"/>
      <c r="BR1189" s="6"/>
      <c r="BS1189" s="7"/>
      <c r="BT1189" s="7"/>
      <c r="BU1189" s="7"/>
      <c r="BV1189" s="7"/>
      <c r="BW1189" s="7"/>
      <c r="BX1189" s="7"/>
      <c r="BY1189" s="7"/>
      <c r="BZ1189" s="7"/>
      <c r="CA1189" s="7"/>
      <c r="CB1189" s="7"/>
    </row>
    <row r="1190" spans="11:80" ht="52.2" customHeight="1" x14ac:dyDescent="0.2">
      <c r="K1190" s="54" t="s">
        <v>5</v>
      </c>
      <c r="L1190" s="55" t="s">
        <v>15</v>
      </c>
      <c r="M1190" s="23"/>
      <c r="N1190" s="56">
        <f>M1190*G457</f>
        <v>0</v>
      </c>
      <c r="O1190" s="56">
        <v>1.4749999999999999E-2</v>
      </c>
      <c r="P1190" s="56">
        <f>O1190*G457</f>
        <v>1.4749999999999999E-2</v>
      </c>
      <c r="Q1190" s="56">
        <v>0</v>
      </c>
      <c r="R1190" s="57">
        <f>Q1190*G457</f>
        <v>0</v>
      </c>
      <c r="S1190" s="14"/>
      <c r="T1190" s="8"/>
      <c r="U1190" s="8"/>
      <c r="V1190" s="587"/>
      <c r="W1190" s="587"/>
      <c r="X1190" s="587"/>
      <c r="Y1190" s="587"/>
      <c r="Z1190" s="587"/>
      <c r="AA1190" s="587"/>
      <c r="AB1190" s="46"/>
      <c r="AC1190" s="46"/>
      <c r="AD1190" s="8"/>
      <c r="AE1190" s="8"/>
      <c r="AF1190" s="8"/>
      <c r="AG1190" s="8"/>
      <c r="AH1190" s="8"/>
      <c r="AI1190" s="8"/>
      <c r="AJ1190" s="8"/>
      <c r="AK1190" s="8"/>
      <c r="AL1190" s="8"/>
      <c r="AM1190" s="8"/>
      <c r="AN1190" s="8"/>
      <c r="AO1190" s="1"/>
      <c r="AP1190" s="45" t="s">
        <v>31</v>
      </c>
      <c r="AQ1190" s="6"/>
      <c r="AR1190" s="46" t="s">
        <v>26</v>
      </c>
      <c r="AS1190" s="46" t="s">
        <v>30</v>
      </c>
      <c r="AT1190" s="6"/>
      <c r="AU1190" s="6"/>
      <c r="AV1190" s="484"/>
      <c r="AW1190" s="6"/>
      <c r="AX1190" s="6"/>
      <c r="AY1190" s="6"/>
      <c r="AZ1190" s="6"/>
      <c r="BA1190" s="6"/>
      <c r="BB1190" s="6"/>
      <c r="BC1190" s="6"/>
      <c r="BD1190" s="6"/>
      <c r="BE1190" s="6"/>
      <c r="BF1190" s="6"/>
      <c r="BG1190" s="6"/>
      <c r="BH1190" s="47">
        <f>SUM(BH1191:BH1235)</f>
        <v>119777.53</v>
      </c>
      <c r="BI1190" s="6"/>
      <c r="BJ1190" s="6"/>
      <c r="BK1190" s="6"/>
      <c r="BL1190" s="6"/>
      <c r="BM1190" s="6"/>
      <c r="BN1190" s="6"/>
      <c r="BO1190" s="6"/>
      <c r="BP1190" s="6"/>
      <c r="BQ1190" s="1"/>
      <c r="BR1190" s="1"/>
      <c r="BS1190" s="8"/>
      <c r="BT1190" s="8"/>
      <c r="BU1190" s="8"/>
      <c r="BV1190" s="8"/>
      <c r="BW1190" s="8"/>
      <c r="BX1190" s="8"/>
      <c r="BY1190" s="8"/>
      <c r="BZ1190" s="8"/>
      <c r="CA1190" s="8"/>
      <c r="CB1190" s="8"/>
    </row>
    <row r="1191" spans="11:80" ht="52.2" customHeight="1" x14ac:dyDescent="0.2">
      <c r="K1191" s="60"/>
      <c r="L1191" s="61"/>
      <c r="M1191" s="23"/>
      <c r="N1191" s="23"/>
      <c r="O1191" s="23"/>
      <c r="P1191" s="23"/>
      <c r="Q1191" s="23"/>
      <c r="R1191" s="24"/>
      <c r="S1191" s="14"/>
      <c r="T1191" s="14"/>
      <c r="U1191" s="14"/>
      <c r="V1191" s="558"/>
      <c r="W1191" s="558"/>
      <c r="X1191" s="558"/>
      <c r="Y1191" s="558"/>
      <c r="Z1191" s="558"/>
      <c r="AA1191" s="558"/>
      <c r="AB1191" s="58"/>
      <c r="AC1191" s="58"/>
      <c r="AD1191" s="1"/>
      <c r="AE1191" s="1"/>
      <c r="AF1191" s="1"/>
      <c r="AG1191" s="1"/>
      <c r="AH1191" s="1"/>
      <c r="AI1191" s="1"/>
      <c r="AJ1191" s="1"/>
      <c r="AK1191" s="1"/>
      <c r="AL1191" s="1"/>
      <c r="AM1191" s="1"/>
      <c r="AN1191" s="1"/>
      <c r="AO1191" s="1"/>
      <c r="AP1191" s="58" t="s">
        <v>180</v>
      </c>
      <c r="AQ1191" s="1"/>
      <c r="AR1191" s="58" t="s">
        <v>80</v>
      </c>
      <c r="AS1191" s="58" t="s">
        <v>31</v>
      </c>
      <c r="AT1191" s="1"/>
      <c r="AU1191" s="1"/>
      <c r="AV1191" s="473"/>
      <c r="AW1191" s="1"/>
      <c r="AX1191" s="1"/>
      <c r="AY1191" s="1"/>
      <c r="AZ1191" s="1"/>
      <c r="BA1191" s="1"/>
      <c r="BB1191" s="59">
        <f>IF(L1257="základní",I530,0)</f>
        <v>10816.04</v>
      </c>
      <c r="BC1191" s="59">
        <f>IF(L1257="snížená",I530,0)</f>
        <v>0</v>
      </c>
      <c r="BD1191" s="59">
        <f>IF(L1257="zákl. přenesená",I530,0)</f>
        <v>0</v>
      </c>
      <c r="BE1191" s="59">
        <f>IF(L1257="sníž. přenesená",I530,0)</f>
        <v>0</v>
      </c>
      <c r="BF1191" s="59">
        <f>IF(L1257="nulová",I530,0)</f>
        <v>0</v>
      </c>
      <c r="BG1191" s="12" t="s">
        <v>30</v>
      </c>
      <c r="BH1191" s="59">
        <f>ROUND(H530*G530,2)</f>
        <v>10816.04</v>
      </c>
      <c r="BI1191" s="12" t="s">
        <v>180</v>
      </c>
      <c r="BJ1191" s="58" t="s">
        <v>915</v>
      </c>
      <c r="BK1191" s="1"/>
      <c r="BL1191" s="1"/>
      <c r="BM1191" s="1"/>
      <c r="BN1191" s="1"/>
      <c r="BO1191" s="1"/>
      <c r="BP1191" s="1"/>
      <c r="BQ1191" s="1"/>
      <c r="BR1191" s="1"/>
      <c r="BS1191" s="1"/>
      <c r="BT1191" s="1"/>
      <c r="BU1191" s="1"/>
      <c r="BV1191" s="1"/>
      <c r="BW1191" s="1"/>
      <c r="BX1191" s="1"/>
      <c r="BY1191" s="1"/>
      <c r="BZ1191" s="1"/>
      <c r="CA1191" s="1"/>
      <c r="CB1191" s="1"/>
    </row>
    <row r="1192" spans="11:80" ht="52.2" customHeight="1" x14ac:dyDescent="0.2">
      <c r="K1192" s="62"/>
      <c r="L1192" s="63"/>
      <c r="M1192" s="63"/>
      <c r="N1192" s="63"/>
      <c r="O1192" s="63"/>
      <c r="P1192" s="63"/>
      <c r="Q1192" s="63"/>
      <c r="R1192" s="64"/>
      <c r="S1192" s="7"/>
      <c r="T1192" s="14"/>
      <c r="U1192" s="14"/>
      <c r="V1192" s="558"/>
      <c r="W1192" s="558"/>
      <c r="X1192" s="558"/>
      <c r="Y1192" s="558"/>
      <c r="Z1192" s="558"/>
      <c r="AA1192" s="558"/>
      <c r="AB1192" s="12"/>
      <c r="AC1192" s="12"/>
      <c r="AD1192" s="1"/>
      <c r="AE1192" s="1"/>
      <c r="AF1192" s="1"/>
      <c r="AG1192" s="1"/>
      <c r="AH1192" s="1"/>
      <c r="AI1192" s="1"/>
      <c r="AJ1192" s="1"/>
      <c r="AK1192" s="1"/>
      <c r="AL1192" s="1"/>
      <c r="AM1192" s="1"/>
      <c r="AN1192" s="1"/>
      <c r="AO1192" s="8"/>
      <c r="AP1192" s="1"/>
      <c r="AQ1192" s="1"/>
      <c r="AR1192" s="12" t="s">
        <v>86</v>
      </c>
      <c r="AS1192" s="12" t="s">
        <v>31</v>
      </c>
      <c r="AT1192" s="1"/>
      <c r="AU1192" s="1"/>
      <c r="AV1192" s="473"/>
      <c r="AW1192" s="1"/>
      <c r="AX1192" s="1"/>
      <c r="AY1192" s="1"/>
      <c r="AZ1192" s="1"/>
      <c r="BA1192" s="1"/>
      <c r="BB1192" s="1"/>
      <c r="BC1192" s="1"/>
      <c r="BD1192" s="1"/>
      <c r="BE1192" s="1"/>
      <c r="BF1192" s="1"/>
      <c r="BG1192" s="1"/>
      <c r="BH1192" s="1"/>
      <c r="BI1192" s="1"/>
      <c r="BJ1192" s="1"/>
      <c r="BK1192" s="1"/>
      <c r="BL1192" s="1"/>
      <c r="BM1192" s="1"/>
      <c r="BN1192" s="1"/>
      <c r="BO1192" s="1"/>
      <c r="BP1192" s="1"/>
      <c r="BQ1192" s="8"/>
      <c r="BR1192" s="8"/>
      <c r="BS1192" s="1"/>
      <c r="BT1192" s="1"/>
      <c r="BU1192" s="1"/>
      <c r="BV1192" s="1"/>
      <c r="BW1192" s="1"/>
      <c r="BX1192" s="1"/>
      <c r="BY1192" s="1"/>
      <c r="BZ1192" s="1"/>
      <c r="CA1192" s="1"/>
      <c r="CB1192" s="1"/>
    </row>
    <row r="1193" spans="11:80" ht="52.2" customHeight="1" x14ac:dyDescent="0.2">
      <c r="K1193" s="54" t="s">
        <v>5</v>
      </c>
      <c r="L1193" s="55" t="s">
        <v>15</v>
      </c>
      <c r="M1193" s="23"/>
      <c r="N1193" s="56">
        <f>M1193*G460</f>
        <v>0</v>
      </c>
      <c r="O1193" s="56">
        <v>1.8E-3</v>
      </c>
      <c r="P1193" s="56">
        <f>O1193*G460</f>
        <v>1.8E-3</v>
      </c>
      <c r="Q1193" s="56">
        <v>0</v>
      </c>
      <c r="R1193" s="57">
        <f>Q1193*G460</f>
        <v>0</v>
      </c>
      <c r="S1193" s="14"/>
      <c r="T1193" s="6"/>
      <c r="U1193" s="6"/>
      <c r="V1193" s="560"/>
      <c r="W1193" s="560"/>
      <c r="X1193" s="560"/>
      <c r="Y1193" s="560"/>
      <c r="Z1193" s="560"/>
      <c r="AA1193" s="560"/>
      <c r="AB1193" s="69"/>
      <c r="AC1193" s="69"/>
      <c r="AD1193" s="6"/>
      <c r="AE1193" s="6"/>
      <c r="AF1193" s="6"/>
      <c r="AG1193" s="6"/>
      <c r="AH1193" s="6"/>
      <c r="AI1193" s="6"/>
      <c r="AJ1193" s="6"/>
      <c r="AK1193" s="6"/>
      <c r="AL1193" s="6"/>
      <c r="AM1193" s="6"/>
      <c r="AN1193" s="6"/>
      <c r="AO1193" s="7"/>
      <c r="AP1193" s="8"/>
      <c r="AQ1193" s="8"/>
      <c r="AR1193" s="69" t="s">
        <v>88</v>
      </c>
      <c r="AS1193" s="69" t="s">
        <v>31</v>
      </c>
      <c r="AT1193" s="8" t="s">
        <v>30</v>
      </c>
      <c r="AU1193" s="8" t="s">
        <v>11</v>
      </c>
      <c r="AV1193" s="486" t="s">
        <v>27</v>
      </c>
      <c r="AW1193" s="8"/>
      <c r="AX1193" s="8"/>
      <c r="AY1193" s="8"/>
      <c r="AZ1193" s="8"/>
      <c r="BA1193" s="8"/>
      <c r="BB1193" s="8"/>
      <c r="BC1193" s="8"/>
      <c r="BD1193" s="8"/>
      <c r="BE1193" s="8"/>
      <c r="BF1193" s="8"/>
      <c r="BG1193" s="8"/>
      <c r="BH1193" s="8"/>
      <c r="BI1193" s="8"/>
      <c r="BJ1193" s="8"/>
      <c r="BK1193" s="8"/>
      <c r="BL1193" s="8"/>
      <c r="BM1193" s="8"/>
      <c r="BN1193" s="8"/>
      <c r="BO1193" s="8"/>
      <c r="BP1193" s="8"/>
      <c r="BQ1193" s="7"/>
      <c r="BR1193" s="7"/>
      <c r="BS1193" s="6"/>
      <c r="BT1193" s="6"/>
      <c r="BU1193" s="6"/>
      <c r="BV1193" s="6"/>
      <c r="BW1193" s="6"/>
      <c r="BX1193" s="6"/>
      <c r="BY1193" s="6"/>
      <c r="BZ1193" s="6"/>
      <c r="CA1193" s="6"/>
      <c r="CB1193" s="6"/>
    </row>
    <row r="1194" spans="11:80" ht="52.2" customHeight="1" x14ac:dyDescent="0.2">
      <c r="K1194" s="60"/>
      <c r="L1194" s="61"/>
      <c r="M1194" s="23"/>
      <c r="N1194" s="23"/>
      <c r="O1194" s="23"/>
      <c r="P1194" s="23"/>
      <c r="Q1194" s="23"/>
      <c r="R1194" s="24"/>
      <c r="S1194" s="14"/>
      <c r="T1194" s="14"/>
      <c r="U1194" s="14"/>
      <c r="V1194" s="558"/>
      <c r="W1194" s="558"/>
      <c r="X1194" s="558"/>
      <c r="Y1194" s="558"/>
      <c r="Z1194" s="558"/>
      <c r="AA1194" s="558"/>
      <c r="AB1194" s="65"/>
      <c r="AC1194" s="65"/>
      <c r="AD1194" s="1"/>
      <c r="AE1194" s="1"/>
      <c r="AF1194" s="1"/>
      <c r="AG1194" s="1"/>
      <c r="AH1194" s="1"/>
      <c r="AI1194" s="1"/>
      <c r="AJ1194" s="1"/>
      <c r="AK1194" s="1"/>
      <c r="AL1194" s="1"/>
      <c r="AM1194" s="1"/>
      <c r="AN1194" s="1"/>
      <c r="AO1194" s="1"/>
      <c r="AP1194" s="7"/>
      <c r="AQ1194" s="7"/>
      <c r="AR1194" s="65" t="s">
        <v>88</v>
      </c>
      <c r="AS1194" s="65" t="s">
        <v>31</v>
      </c>
      <c r="AT1194" s="7" t="s">
        <v>31</v>
      </c>
      <c r="AU1194" s="7" t="s">
        <v>11</v>
      </c>
      <c r="AV1194" s="485" t="s">
        <v>30</v>
      </c>
      <c r="AW1194" s="7"/>
      <c r="AX1194" s="7"/>
      <c r="AY1194" s="7"/>
      <c r="AZ1194" s="7"/>
      <c r="BA1194" s="7"/>
      <c r="BB1194" s="7"/>
      <c r="BC1194" s="7"/>
      <c r="BD1194" s="7"/>
      <c r="BE1194" s="7"/>
      <c r="BF1194" s="7"/>
      <c r="BG1194" s="7"/>
      <c r="BH1194" s="7"/>
      <c r="BI1194" s="7"/>
      <c r="BJ1194" s="7"/>
      <c r="BK1194" s="7"/>
      <c r="BL1194" s="7"/>
      <c r="BM1194" s="7"/>
      <c r="BN1194" s="7"/>
      <c r="BO1194" s="7"/>
      <c r="BP1194" s="7"/>
      <c r="BQ1194" s="1"/>
      <c r="BR1194" s="1"/>
      <c r="BS1194" s="1"/>
      <c r="BT1194" s="1"/>
      <c r="BU1194" s="1"/>
      <c r="BV1194" s="1"/>
      <c r="BW1194" s="1"/>
      <c r="BX1194" s="1"/>
      <c r="BY1194" s="1"/>
      <c r="BZ1194" s="1"/>
      <c r="CA1194" s="1"/>
      <c r="CB1194" s="1"/>
    </row>
    <row r="1195" spans="11:80" ht="52.2" customHeight="1" x14ac:dyDescent="0.2">
      <c r="K1195" s="62"/>
      <c r="L1195" s="63"/>
      <c r="M1195" s="63"/>
      <c r="N1195" s="63"/>
      <c r="O1195" s="63"/>
      <c r="P1195" s="63"/>
      <c r="Q1195" s="63"/>
      <c r="R1195" s="64"/>
      <c r="S1195" s="7"/>
      <c r="T1195" s="7"/>
      <c r="U1195" s="7"/>
      <c r="V1195" s="586"/>
      <c r="W1195" s="586"/>
      <c r="X1195" s="586"/>
      <c r="Y1195" s="586"/>
      <c r="Z1195" s="586"/>
      <c r="AA1195" s="586"/>
      <c r="AB1195" s="58"/>
      <c r="AC1195" s="58"/>
      <c r="AD1195" s="7"/>
      <c r="AE1195" s="7"/>
      <c r="AF1195" s="7"/>
      <c r="AG1195" s="7"/>
      <c r="AH1195" s="7"/>
      <c r="AI1195" s="7"/>
      <c r="AJ1195" s="7"/>
      <c r="AK1195" s="7"/>
      <c r="AL1195" s="7"/>
      <c r="AM1195" s="7"/>
      <c r="AN1195" s="7"/>
      <c r="AO1195" s="7"/>
      <c r="AP1195" s="58" t="s">
        <v>287</v>
      </c>
      <c r="AQ1195" s="1"/>
      <c r="AR1195" s="58" t="s">
        <v>231</v>
      </c>
      <c r="AS1195" s="58" t="s">
        <v>31</v>
      </c>
      <c r="AT1195" s="1"/>
      <c r="AU1195" s="1"/>
      <c r="AV1195" s="473"/>
      <c r="AW1195" s="1"/>
      <c r="AX1195" s="1"/>
      <c r="AY1195" s="1"/>
      <c r="AZ1195" s="1"/>
      <c r="BA1195" s="1"/>
      <c r="BB1195" s="59">
        <f>IF(L1261="základní",I534,0)</f>
        <v>12910.32</v>
      </c>
      <c r="BC1195" s="59">
        <f>IF(L1261="snížená",I534,0)</f>
        <v>0</v>
      </c>
      <c r="BD1195" s="59">
        <f>IF(L1261="zákl. přenesená",I534,0)</f>
        <v>0</v>
      </c>
      <c r="BE1195" s="59">
        <f>IF(L1261="sníž. přenesená",I534,0)</f>
        <v>0</v>
      </c>
      <c r="BF1195" s="59">
        <f>IF(L1261="nulová",I534,0)</f>
        <v>0</v>
      </c>
      <c r="BG1195" s="12" t="s">
        <v>30</v>
      </c>
      <c r="BH1195" s="59">
        <f>ROUND(H534*G534,2)</f>
        <v>12910.32</v>
      </c>
      <c r="BI1195" s="12" t="s">
        <v>180</v>
      </c>
      <c r="BJ1195" s="58" t="s">
        <v>921</v>
      </c>
      <c r="BK1195" s="1"/>
      <c r="BL1195" s="1"/>
      <c r="BM1195" s="1"/>
      <c r="BN1195" s="1"/>
      <c r="BO1195" s="1"/>
      <c r="BP1195" s="1"/>
      <c r="BQ1195" s="7"/>
      <c r="BR1195" s="7"/>
      <c r="BS1195" s="7"/>
      <c r="BT1195" s="7"/>
      <c r="BU1195" s="7"/>
      <c r="BV1195" s="7"/>
      <c r="BW1195" s="7"/>
      <c r="BX1195" s="7"/>
      <c r="BY1195" s="7"/>
      <c r="BZ1195" s="7"/>
      <c r="CA1195" s="7"/>
      <c r="CB1195" s="7"/>
    </row>
    <row r="1196" spans="11:80" ht="52.2" customHeight="1" x14ac:dyDescent="0.2">
      <c r="K1196" s="54" t="s">
        <v>5</v>
      </c>
      <c r="L1196" s="55" t="s">
        <v>15</v>
      </c>
      <c r="M1196" s="23"/>
      <c r="N1196" s="56">
        <f>M1196*G463</f>
        <v>0</v>
      </c>
      <c r="O1196" s="56">
        <v>0</v>
      </c>
      <c r="P1196" s="56">
        <f>O1196*G463</f>
        <v>0</v>
      </c>
      <c r="Q1196" s="56">
        <v>0</v>
      </c>
      <c r="R1196" s="57">
        <f>Q1196*G463</f>
        <v>0</v>
      </c>
      <c r="S1196" s="14"/>
      <c r="T1196" s="14"/>
      <c r="U1196" s="14"/>
      <c r="V1196" s="558"/>
      <c r="W1196" s="558"/>
      <c r="X1196" s="558"/>
      <c r="Y1196" s="558"/>
      <c r="Z1196" s="558"/>
      <c r="AA1196" s="558"/>
      <c r="AB1196" s="65"/>
      <c r="AC1196" s="65"/>
      <c r="AD1196" s="1"/>
      <c r="AE1196" s="1"/>
      <c r="AF1196" s="1"/>
      <c r="AG1196" s="1"/>
      <c r="AH1196" s="1"/>
      <c r="AI1196" s="1"/>
      <c r="AJ1196" s="1"/>
      <c r="AK1196" s="1"/>
      <c r="AL1196" s="1"/>
      <c r="AM1196" s="1"/>
      <c r="AN1196" s="1"/>
      <c r="AO1196" s="1"/>
      <c r="AP1196" s="7"/>
      <c r="AQ1196" s="7"/>
      <c r="AR1196" s="65" t="s">
        <v>88</v>
      </c>
      <c r="AS1196" s="65" t="s">
        <v>31</v>
      </c>
      <c r="AT1196" s="7" t="s">
        <v>31</v>
      </c>
      <c r="AU1196" s="7" t="s">
        <v>11</v>
      </c>
      <c r="AV1196" s="485" t="s">
        <v>30</v>
      </c>
      <c r="AW1196" s="7"/>
      <c r="AX1196" s="7"/>
      <c r="AY1196" s="7"/>
      <c r="AZ1196" s="7"/>
      <c r="BA1196" s="7"/>
      <c r="BB1196" s="7"/>
      <c r="BC1196" s="7"/>
      <c r="BD1196" s="7"/>
      <c r="BE1196" s="7"/>
      <c r="BF1196" s="7"/>
      <c r="BG1196" s="7"/>
      <c r="BH1196" s="7"/>
      <c r="BI1196" s="7"/>
      <c r="BJ1196" s="7"/>
      <c r="BK1196" s="7"/>
      <c r="BL1196" s="7"/>
      <c r="BM1196" s="7"/>
      <c r="BN1196" s="7"/>
      <c r="BO1196" s="7"/>
      <c r="BP1196" s="7"/>
      <c r="BQ1196" s="1"/>
      <c r="BR1196" s="1"/>
      <c r="BS1196" s="1"/>
      <c r="BT1196" s="1"/>
      <c r="BU1196" s="1"/>
      <c r="BV1196" s="1"/>
      <c r="BW1196" s="1"/>
      <c r="BX1196" s="1"/>
      <c r="BY1196" s="1"/>
      <c r="BZ1196" s="1"/>
      <c r="CA1196" s="1"/>
      <c r="CB1196" s="1"/>
    </row>
    <row r="1197" spans="11:80" ht="52.2" customHeight="1" x14ac:dyDescent="0.2">
      <c r="K1197" s="60"/>
      <c r="L1197" s="61"/>
      <c r="M1197" s="23"/>
      <c r="N1197" s="23"/>
      <c r="O1197" s="23"/>
      <c r="P1197" s="23"/>
      <c r="Q1197" s="23"/>
      <c r="R1197" s="24"/>
      <c r="S1197" s="14"/>
      <c r="T1197" s="7"/>
      <c r="U1197" s="7"/>
      <c r="V1197" s="586"/>
      <c r="W1197" s="586"/>
      <c r="X1197" s="586"/>
      <c r="Y1197" s="586"/>
      <c r="Z1197" s="586"/>
      <c r="AA1197" s="586"/>
      <c r="AB1197" s="58"/>
      <c r="AC1197" s="58"/>
      <c r="AD1197" s="7"/>
      <c r="AE1197" s="7"/>
      <c r="AF1197" s="7"/>
      <c r="AG1197" s="7"/>
      <c r="AH1197" s="7"/>
      <c r="AI1197" s="7"/>
      <c r="AJ1197" s="7"/>
      <c r="AK1197" s="7"/>
      <c r="AL1197" s="7"/>
      <c r="AM1197" s="7"/>
      <c r="AN1197" s="7"/>
      <c r="AO1197" s="1"/>
      <c r="AP1197" s="58" t="s">
        <v>180</v>
      </c>
      <c r="AQ1197" s="1"/>
      <c r="AR1197" s="58" t="s">
        <v>80</v>
      </c>
      <c r="AS1197" s="58" t="s">
        <v>31</v>
      </c>
      <c r="AT1197" s="1"/>
      <c r="AU1197" s="1"/>
      <c r="AV1197" s="473"/>
      <c r="AW1197" s="1"/>
      <c r="AX1197" s="1"/>
      <c r="AY1197" s="1"/>
      <c r="AZ1197" s="1"/>
      <c r="BA1197" s="1"/>
      <c r="BB1197" s="59">
        <f>IF(L1263="základní",I536,0)</f>
        <v>16528.64</v>
      </c>
      <c r="BC1197" s="59">
        <f>IF(L1263="snížená",I536,0)</f>
        <v>0</v>
      </c>
      <c r="BD1197" s="59">
        <f>IF(L1263="zákl. přenesená",I536,0)</f>
        <v>0</v>
      </c>
      <c r="BE1197" s="59">
        <f>IF(L1263="sníž. přenesená",I536,0)</f>
        <v>0</v>
      </c>
      <c r="BF1197" s="59">
        <f>IF(L1263="nulová",I536,0)</f>
        <v>0</v>
      </c>
      <c r="BG1197" s="12" t="s">
        <v>30</v>
      </c>
      <c r="BH1197" s="59">
        <f>ROUND(H536*G536,2)</f>
        <v>16528.64</v>
      </c>
      <c r="BI1197" s="12" t="s">
        <v>180</v>
      </c>
      <c r="BJ1197" s="58" t="s">
        <v>926</v>
      </c>
      <c r="BK1197" s="1"/>
      <c r="BL1197" s="1"/>
      <c r="BM1197" s="1"/>
      <c r="BN1197" s="1"/>
      <c r="BO1197" s="1"/>
      <c r="BP1197" s="1"/>
      <c r="BQ1197" s="1"/>
      <c r="BR1197" s="1"/>
      <c r="BS1197" s="7"/>
      <c r="BT1197" s="7"/>
      <c r="BU1197" s="7"/>
      <c r="BV1197" s="7"/>
      <c r="BW1197" s="7"/>
      <c r="BX1197" s="7"/>
      <c r="BY1197" s="7"/>
      <c r="BZ1197" s="7"/>
      <c r="CA1197" s="7"/>
      <c r="CB1197" s="7"/>
    </row>
    <row r="1198" spans="11:80" ht="52.2" customHeight="1" x14ac:dyDescent="0.2">
      <c r="K1198" s="41"/>
      <c r="L1198" s="42"/>
      <c r="M1198" s="42"/>
      <c r="N1198" s="43">
        <f>SUM(N1199:N1229)</f>
        <v>0</v>
      </c>
      <c r="O1198" s="42"/>
      <c r="P1198" s="43">
        <f>SUM(P1199:P1229)</f>
        <v>3.5848189000000001</v>
      </c>
      <c r="Q1198" s="42"/>
      <c r="R1198" s="44">
        <f>SUM(R1199:R1229)</f>
        <v>0</v>
      </c>
      <c r="S1198" s="6"/>
      <c r="T1198" s="14"/>
      <c r="U1198" s="14"/>
      <c r="V1198" s="558"/>
      <c r="W1198" s="558"/>
      <c r="X1198" s="558"/>
      <c r="Y1198" s="558"/>
      <c r="Z1198" s="558"/>
      <c r="AA1198" s="558"/>
      <c r="AB1198" s="12"/>
      <c r="AC1198" s="12"/>
      <c r="AD1198" s="1"/>
      <c r="AE1198" s="1"/>
      <c r="AF1198" s="1"/>
      <c r="AG1198" s="1"/>
      <c r="AH1198" s="1"/>
      <c r="AI1198" s="1"/>
      <c r="AJ1198" s="1"/>
      <c r="AK1198" s="1"/>
      <c r="AL1198" s="1"/>
      <c r="AM1198" s="1"/>
      <c r="AN1198" s="1"/>
      <c r="AO1198" s="8"/>
      <c r="AP1198" s="1"/>
      <c r="AQ1198" s="1"/>
      <c r="AR1198" s="12" t="s">
        <v>86</v>
      </c>
      <c r="AS1198" s="12" t="s">
        <v>31</v>
      </c>
      <c r="AT1198" s="1"/>
      <c r="AU1198" s="1"/>
      <c r="AV1198" s="473"/>
      <c r="AW1198" s="1"/>
      <c r="AX1198" s="1"/>
      <c r="AY1198" s="1"/>
      <c r="AZ1198" s="1"/>
      <c r="BA1198" s="1"/>
      <c r="BB1198" s="1"/>
      <c r="BC1198" s="1"/>
      <c r="BD1198" s="1"/>
      <c r="BE1198" s="1"/>
      <c r="BF1198" s="1"/>
      <c r="BG1198" s="1"/>
      <c r="BH1198" s="1"/>
      <c r="BI1198" s="1"/>
      <c r="BJ1198" s="1"/>
      <c r="BK1198" s="1"/>
      <c r="BL1198" s="1"/>
      <c r="BM1198" s="1"/>
      <c r="BN1198" s="1"/>
      <c r="BO1198" s="1"/>
      <c r="BP1198" s="1"/>
      <c r="BQ1198" s="8"/>
      <c r="BR1198" s="8"/>
      <c r="BS1198" s="1"/>
      <c r="BT1198" s="1"/>
      <c r="BU1198" s="1"/>
      <c r="BV1198" s="1"/>
      <c r="BW1198" s="1"/>
      <c r="BX1198" s="1"/>
      <c r="BY1198" s="1"/>
      <c r="BZ1198" s="1"/>
      <c r="CA1198" s="1"/>
      <c r="CB1198" s="1"/>
    </row>
    <row r="1199" spans="11:80" ht="52.2" customHeight="1" x14ac:dyDescent="0.2">
      <c r="K1199" s="54" t="s">
        <v>5</v>
      </c>
      <c r="L1199" s="55" t="s">
        <v>15</v>
      </c>
      <c r="M1199" s="23"/>
      <c r="N1199" s="56">
        <f>M1199*G468</f>
        <v>0</v>
      </c>
      <c r="O1199" s="56">
        <v>2.75</v>
      </c>
      <c r="P1199" s="56">
        <f>O1199*G468</f>
        <v>2.75</v>
      </c>
      <c r="Q1199" s="56">
        <v>0</v>
      </c>
      <c r="R1199" s="57">
        <f>Q1199*G468</f>
        <v>0</v>
      </c>
      <c r="S1199" s="14"/>
      <c r="T1199" s="7"/>
      <c r="U1199" s="7"/>
      <c r="V1199" s="586"/>
      <c r="W1199" s="586"/>
      <c r="X1199" s="586"/>
      <c r="Y1199" s="586"/>
      <c r="Z1199" s="586"/>
      <c r="AA1199" s="586"/>
      <c r="AB1199" s="69"/>
      <c r="AC1199" s="69"/>
      <c r="AD1199" s="7"/>
      <c r="AE1199" s="7"/>
      <c r="AF1199" s="7"/>
      <c r="AG1199" s="7"/>
      <c r="AH1199" s="7"/>
      <c r="AI1199" s="7"/>
      <c r="AJ1199" s="7"/>
      <c r="AK1199" s="7"/>
      <c r="AL1199" s="7"/>
      <c r="AM1199" s="7"/>
      <c r="AN1199" s="7"/>
      <c r="AO1199" s="7"/>
      <c r="AP1199" s="8"/>
      <c r="AQ1199" s="8"/>
      <c r="AR1199" s="69" t="s">
        <v>88</v>
      </c>
      <c r="AS1199" s="69" t="s">
        <v>31</v>
      </c>
      <c r="AT1199" s="8" t="s">
        <v>30</v>
      </c>
      <c r="AU1199" s="8" t="s">
        <v>11</v>
      </c>
      <c r="AV1199" s="486" t="s">
        <v>27</v>
      </c>
      <c r="AW1199" s="8"/>
      <c r="AX1199" s="8"/>
      <c r="AY1199" s="8"/>
      <c r="AZ1199" s="8"/>
      <c r="BA1199" s="8"/>
      <c r="BB1199" s="8"/>
      <c r="BC1199" s="8"/>
      <c r="BD1199" s="8"/>
      <c r="BE1199" s="8"/>
      <c r="BF1199" s="8"/>
      <c r="BG1199" s="8"/>
      <c r="BH1199" s="8"/>
      <c r="BI1199" s="8"/>
      <c r="BJ1199" s="8"/>
      <c r="BK1199" s="8"/>
      <c r="BL1199" s="8"/>
      <c r="BM1199" s="8"/>
      <c r="BN1199" s="8"/>
      <c r="BO1199" s="8"/>
      <c r="BP1199" s="8"/>
      <c r="BQ1199" s="7"/>
      <c r="BR1199" s="7"/>
      <c r="BS1199" s="7"/>
      <c r="BT1199" s="7"/>
      <c r="BU1199" s="7"/>
      <c r="BV1199" s="7"/>
      <c r="BW1199" s="7"/>
      <c r="BX1199" s="7"/>
      <c r="BY1199" s="7"/>
      <c r="BZ1199" s="7"/>
      <c r="CA1199" s="7"/>
      <c r="CB1199" s="7"/>
    </row>
    <row r="1200" spans="11:80" ht="52.2" customHeight="1" x14ac:dyDescent="0.2">
      <c r="K1200" s="66"/>
      <c r="L1200" s="67"/>
      <c r="M1200" s="67"/>
      <c r="N1200" s="67"/>
      <c r="O1200" s="67"/>
      <c r="P1200" s="67"/>
      <c r="Q1200" s="67"/>
      <c r="R1200" s="68"/>
      <c r="S1200" s="8"/>
      <c r="T1200" s="14"/>
      <c r="U1200" s="14"/>
      <c r="V1200" s="558"/>
      <c r="W1200" s="558"/>
      <c r="X1200" s="558"/>
      <c r="Y1200" s="558"/>
      <c r="Z1200" s="558"/>
      <c r="AA1200" s="558"/>
      <c r="AB1200" s="65"/>
      <c r="AC1200" s="65"/>
      <c r="AD1200" s="1"/>
      <c r="AE1200" s="1"/>
      <c r="AF1200" s="1"/>
      <c r="AG1200" s="1"/>
      <c r="AH1200" s="1"/>
      <c r="AI1200" s="1"/>
      <c r="AJ1200" s="1"/>
      <c r="AK1200" s="1"/>
      <c r="AL1200" s="1"/>
      <c r="AM1200" s="1"/>
      <c r="AN1200" s="1"/>
      <c r="AO1200" s="1"/>
      <c r="AP1200" s="7"/>
      <c r="AQ1200" s="7"/>
      <c r="AR1200" s="65" t="s">
        <v>88</v>
      </c>
      <c r="AS1200" s="65" t="s">
        <v>31</v>
      </c>
      <c r="AT1200" s="7" t="s">
        <v>31</v>
      </c>
      <c r="AU1200" s="7" t="s">
        <v>11</v>
      </c>
      <c r="AV1200" s="485" t="s">
        <v>30</v>
      </c>
      <c r="AW1200" s="7"/>
      <c r="AX1200" s="7"/>
      <c r="AY1200" s="7"/>
      <c r="AZ1200" s="7"/>
      <c r="BA1200" s="7"/>
      <c r="BB1200" s="7"/>
      <c r="BC1200" s="7"/>
      <c r="BD1200" s="7"/>
      <c r="BE1200" s="7"/>
      <c r="BF1200" s="7"/>
      <c r="BG1200" s="7"/>
      <c r="BH1200" s="7"/>
      <c r="BI1200" s="7"/>
      <c r="BJ1200" s="7"/>
      <c r="BK1200" s="7"/>
      <c r="BL1200" s="7"/>
      <c r="BM1200" s="7"/>
      <c r="BN1200" s="7"/>
      <c r="BO1200" s="7"/>
      <c r="BP1200" s="7"/>
      <c r="BQ1200" s="1"/>
      <c r="BR1200" s="1"/>
      <c r="BS1200" s="1"/>
      <c r="BT1200" s="1"/>
      <c r="BU1200" s="1"/>
      <c r="BV1200" s="1"/>
      <c r="BW1200" s="1"/>
      <c r="BX1200" s="1"/>
      <c r="BY1200" s="1"/>
      <c r="BZ1200" s="1"/>
      <c r="CA1200" s="1"/>
      <c r="CB1200" s="1"/>
    </row>
    <row r="1201" spans="11:80" ht="52.2" customHeight="1" x14ac:dyDescent="0.2">
      <c r="K1201" s="62"/>
      <c r="L1201" s="63"/>
      <c r="M1201" s="63"/>
      <c r="N1201" s="63"/>
      <c r="O1201" s="63"/>
      <c r="P1201" s="63"/>
      <c r="Q1201" s="63"/>
      <c r="R1201" s="64"/>
      <c r="S1201" s="7"/>
      <c r="T1201" s="7"/>
      <c r="U1201" s="7"/>
      <c r="V1201" s="586"/>
      <c r="W1201" s="586"/>
      <c r="X1201" s="586"/>
      <c r="Y1201" s="586"/>
      <c r="Z1201" s="586"/>
      <c r="AA1201" s="586"/>
      <c r="AB1201" s="58"/>
      <c r="AC1201" s="58"/>
      <c r="AD1201" s="7"/>
      <c r="AE1201" s="7"/>
      <c r="AF1201" s="7"/>
      <c r="AG1201" s="7"/>
      <c r="AH1201" s="7"/>
      <c r="AI1201" s="7"/>
      <c r="AJ1201" s="7"/>
      <c r="AK1201" s="7"/>
      <c r="AL1201" s="7"/>
      <c r="AM1201" s="7"/>
      <c r="AN1201" s="7"/>
      <c r="AO1201" s="7"/>
      <c r="AP1201" s="58" t="s">
        <v>287</v>
      </c>
      <c r="AQ1201" s="1"/>
      <c r="AR1201" s="58" t="s">
        <v>231</v>
      </c>
      <c r="AS1201" s="58" t="s">
        <v>31</v>
      </c>
      <c r="AT1201" s="1"/>
      <c r="AU1201" s="1"/>
      <c r="AV1201" s="473"/>
      <c r="AW1201" s="1"/>
      <c r="AX1201" s="1"/>
      <c r="AY1201" s="1"/>
      <c r="AZ1201" s="1"/>
      <c r="BA1201" s="1"/>
      <c r="BB1201" s="59">
        <f>IF(L1267="základní",I540,0)</f>
        <v>2827.5</v>
      </c>
      <c r="BC1201" s="59">
        <f>IF(L1267="snížená",I540,0)</f>
        <v>0</v>
      </c>
      <c r="BD1201" s="59">
        <f>IF(L1267="zákl. přenesená",I540,0)</f>
        <v>0</v>
      </c>
      <c r="BE1201" s="59">
        <f>IF(L1267="sníž. přenesená",I540,0)</f>
        <v>0</v>
      </c>
      <c r="BF1201" s="59">
        <f>IF(L1267="nulová",I540,0)</f>
        <v>0</v>
      </c>
      <c r="BG1201" s="12" t="s">
        <v>30</v>
      </c>
      <c r="BH1201" s="59">
        <f>ROUND(H540*G540,2)</f>
        <v>2827.5</v>
      </c>
      <c r="BI1201" s="12" t="s">
        <v>180</v>
      </c>
      <c r="BJ1201" s="58" t="s">
        <v>932</v>
      </c>
      <c r="BK1201" s="1"/>
      <c r="BL1201" s="1"/>
      <c r="BM1201" s="1"/>
      <c r="BN1201" s="1"/>
      <c r="BO1201" s="1"/>
      <c r="BP1201" s="1"/>
      <c r="BQ1201" s="7"/>
      <c r="BR1201" s="7"/>
      <c r="BS1201" s="7"/>
      <c r="BT1201" s="7"/>
      <c r="BU1201" s="7"/>
      <c r="BV1201" s="7"/>
      <c r="BW1201" s="7"/>
      <c r="BX1201" s="7"/>
      <c r="BY1201" s="7"/>
      <c r="BZ1201" s="7"/>
      <c r="CA1201" s="7"/>
      <c r="CB1201" s="7"/>
    </row>
    <row r="1202" spans="11:80" ht="52.2" customHeight="1" x14ac:dyDescent="0.2">
      <c r="K1202" s="66"/>
      <c r="L1202" s="67"/>
      <c r="M1202" s="67"/>
      <c r="N1202" s="67"/>
      <c r="O1202" s="67"/>
      <c r="P1202" s="67"/>
      <c r="Q1202" s="67"/>
      <c r="R1202" s="68"/>
      <c r="S1202" s="8"/>
      <c r="T1202" s="14"/>
      <c r="U1202" s="14"/>
      <c r="V1202" s="558"/>
      <c r="W1202" s="558"/>
      <c r="X1202" s="558"/>
      <c r="Y1202" s="558"/>
      <c r="Z1202" s="558"/>
      <c r="AA1202" s="558"/>
      <c r="AB1202" s="65"/>
      <c r="AC1202" s="65"/>
      <c r="AD1202" s="1"/>
      <c r="AE1202" s="1"/>
      <c r="AF1202" s="1"/>
      <c r="AG1202" s="1"/>
      <c r="AH1202" s="1"/>
      <c r="AI1202" s="1"/>
      <c r="AJ1202" s="1"/>
      <c r="AK1202" s="1"/>
      <c r="AL1202" s="1"/>
      <c r="AM1202" s="1"/>
      <c r="AN1202" s="1"/>
      <c r="AO1202" s="1"/>
      <c r="AP1202" s="7"/>
      <c r="AQ1202" s="7"/>
      <c r="AR1202" s="65" t="s">
        <v>88</v>
      </c>
      <c r="AS1202" s="65" t="s">
        <v>31</v>
      </c>
      <c r="AT1202" s="7" t="s">
        <v>31</v>
      </c>
      <c r="AU1202" s="7" t="s">
        <v>11</v>
      </c>
      <c r="AV1202" s="485" t="s">
        <v>30</v>
      </c>
      <c r="AW1202" s="7"/>
      <c r="AX1202" s="7"/>
      <c r="AY1202" s="7"/>
      <c r="AZ1202" s="7"/>
      <c r="BA1202" s="7"/>
      <c r="BB1202" s="7"/>
      <c r="BC1202" s="7"/>
      <c r="BD1202" s="7"/>
      <c r="BE1202" s="7"/>
      <c r="BF1202" s="7"/>
      <c r="BG1202" s="7"/>
      <c r="BH1202" s="7"/>
      <c r="BI1202" s="7"/>
      <c r="BJ1202" s="7"/>
      <c r="BK1202" s="7"/>
      <c r="BL1202" s="7"/>
      <c r="BM1202" s="7"/>
      <c r="BN1202" s="7"/>
      <c r="BO1202" s="7"/>
      <c r="BP1202" s="7"/>
      <c r="BQ1202" s="1"/>
      <c r="BR1202" s="1"/>
      <c r="BS1202" s="1"/>
      <c r="BT1202" s="1"/>
      <c r="BU1202" s="1"/>
      <c r="BV1202" s="1"/>
      <c r="BW1202" s="1"/>
      <c r="BX1202" s="1"/>
      <c r="BY1202" s="1"/>
      <c r="BZ1202" s="1"/>
      <c r="CA1202" s="1"/>
      <c r="CB1202" s="1"/>
    </row>
    <row r="1203" spans="11:80" ht="52.2" customHeight="1" x14ac:dyDescent="0.2">
      <c r="K1203" s="66"/>
      <c r="L1203" s="67"/>
      <c r="M1203" s="67"/>
      <c r="N1203" s="67"/>
      <c r="O1203" s="67"/>
      <c r="P1203" s="67"/>
      <c r="Q1203" s="67"/>
      <c r="R1203" s="68"/>
      <c r="S1203" s="8"/>
      <c r="T1203" s="7"/>
      <c r="U1203" s="7"/>
      <c r="V1203" s="586"/>
      <c r="W1203" s="586"/>
      <c r="X1203" s="586"/>
      <c r="Y1203" s="586"/>
      <c r="Z1203" s="586"/>
      <c r="AA1203" s="586"/>
      <c r="AB1203" s="58"/>
      <c r="AC1203" s="58"/>
      <c r="AD1203" s="7"/>
      <c r="AE1203" s="7"/>
      <c r="AF1203" s="7"/>
      <c r="AG1203" s="7"/>
      <c r="AH1203" s="7"/>
      <c r="AI1203" s="7"/>
      <c r="AJ1203" s="7"/>
      <c r="AK1203" s="7"/>
      <c r="AL1203" s="7"/>
      <c r="AM1203" s="7"/>
      <c r="AN1203" s="7"/>
      <c r="AO1203" s="1"/>
      <c r="AP1203" s="58" t="s">
        <v>180</v>
      </c>
      <c r="AQ1203" s="1"/>
      <c r="AR1203" s="58" t="s">
        <v>80</v>
      </c>
      <c r="AS1203" s="58" t="s">
        <v>31</v>
      </c>
      <c r="AT1203" s="1"/>
      <c r="AU1203" s="1"/>
      <c r="AV1203" s="473"/>
      <c r="AW1203" s="1"/>
      <c r="AX1203" s="1"/>
      <c r="AY1203" s="1"/>
      <c r="AZ1203" s="1"/>
      <c r="BA1203" s="1"/>
      <c r="BB1203" s="59">
        <f>IF(L1269="základní",I542,0)</f>
        <v>1244.74</v>
      </c>
      <c r="BC1203" s="59">
        <f>IF(L1269="snížená",I542,0)</f>
        <v>0</v>
      </c>
      <c r="BD1203" s="59">
        <f>IF(L1269="zákl. přenesená",I542,0)</f>
        <v>0</v>
      </c>
      <c r="BE1203" s="59">
        <f>IF(L1269="sníž. přenesená",I542,0)</f>
        <v>0</v>
      </c>
      <c r="BF1203" s="59">
        <f>IF(L1269="nulová",I542,0)</f>
        <v>0</v>
      </c>
      <c r="BG1203" s="12" t="s">
        <v>30</v>
      </c>
      <c r="BH1203" s="59">
        <f>ROUND(H542*G542,2)</f>
        <v>1244.74</v>
      </c>
      <c r="BI1203" s="12" t="s">
        <v>180</v>
      </c>
      <c r="BJ1203" s="58" t="s">
        <v>937</v>
      </c>
      <c r="BK1203" s="1"/>
      <c r="BL1203" s="1"/>
      <c r="BM1203" s="1"/>
      <c r="BN1203" s="1"/>
      <c r="BO1203" s="1"/>
      <c r="BP1203" s="1"/>
      <c r="BQ1203" s="1"/>
      <c r="BR1203" s="1"/>
      <c r="BS1203" s="7"/>
      <c r="BT1203" s="7"/>
      <c r="BU1203" s="7"/>
      <c r="BV1203" s="7"/>
      <c r="BW1203" s="7"/>
      <c r="BX1203" s="7"/>
      <c r="BY1203" s="7"/>
      <c r="BZ1203" s="7"/>
      <c r="CA1203" s="7"/>
      <c r="CB1203" s="7"/>
    </row>
    <row r="1204" spans="11:80" ht="52.2" customHeight="1" x14ac:dyDescent="0.2">
      <c r="K1204" s="54" t="s">
        <v>5</v>
      </c>
      <c r="L1204" s="55" t="s">
        <v>15</v>
      </c>
      <c r="M1204" s="23"/>
      <c r="N1204" s="56">
        <f>M1204*G473</f>
        <v>0</v>
      </c>
      <c r="O1204" s="56">
        <v>0</v>
      </c>
      <c r="P1204" s="56">
        <f>O1204*G473</f>
        <v>0</v>
      </c>
      <c r="Q1204" s="56">
        <v>0</v>
      </c>
      <c r="R1204" s="57">
        <f>Q1204*G473</f>
        <v>0</v>
      </c>
      <c r="S1204" s="14"/>
      <c r="T1204" s="8"/>
      <c r="U1204" s="8"/>
      <c r="V1204" s="587"/>
      <c r="W1204" s="587"/>
      <c r="X1204" s="587"/>
      <c r="Y1204" s="587"/>
      <c r="Z1204" s="587"/>
      <c r="AA1204" s="587"/>
      <c r="AB1204" s="12"/>
      <c r="AC1204" s="12"/>
      <c r="AD1204" s="8"/>
      <c r="AE1204" s="8"/>
      <c r="AF1204" s="8"/>
      <c r="AG1204" s="8"/>
      <c r="AH1204" s="8"/>
      <c r="AI1204" s="8"/>
      <c r="AJ1204" s="8"/>
      <c r="AK1204" s="8"/>
      <c r="AL1204" s="8"/>
      <c r="AM1204" s="8"/>
      <c r="AN1204" s="8"/>
      <c r="AO1204" s="8"/>
      <c r="AP1204" s="1"/>
      <c r="AQ1204" s="1"/>
      <c r="AR1204" s="12" t="s">
        <v>86</v>
      </c>
      <c r="AS1204" s="12" t="s">
        <v>31</v>
      </c>
      <c r="AT1204" s="1"/>
      <c r="AU1204" s="1"/>
      <c r="AV1204" s="473"/>
      <c r="AW1204" s="1"/>
      <c r="AX1204" s="1"/>
      <c r="AY1204" s="1"/>
      <c r="AZ1204" s="1"/>
      <c r="BA1204" s="1"/>
      <c r="BB1204" s="1"/>
      <c r="BC1204" s="1"/>
      <c r="BD1204" s="1"/>
      <c r="BE1204" s="1"/>
      <c r="BF1204" s="1"/>
      <c r="BG1204" s="1"/>
      <c r="BH1204" s="1"/>
      <c r="BI1204" s="1"/>
      <c r="BJ1204" s="1"/>
      <c r="BK1204" s="1"/>
      <c r="BL1204" s="1"/>
      <c r="BM1204" s="1"/>
      <c r="BN1204" s="1"/>
      <c r="BO1204" s="1"/>
      <c r="BP1204" s="1"/>
      <c r="BQ1204" s="8"/>
      <c r="BR1204" s="8"/>
      <c r="BS1204" s="8"/>
      <c r="BT1204" s="8"/>
      <c r="BU1204" s="8"/>
      <c r="BV1204" s="8"/>
      <c r="BW1204" s="8"/>
      <c r="BX1204" s="8"/>
      <c r="BY1204" s="8"/>
      <c r="BZ1204" s="8"/>
      <c r="CA1204" s="8"/>
      <c r="CB1204" s="8"/>
    </row>
    <row r="1205" spans="11:80" ht="52.2" customHeight="1" x14ac:dyDescent="0.2">
      <c r="K1205" s="60"/>
      <c r="L1205" s="61"/>
      <c r="M1205" s="23"/>
      <c r="N1205" s="23"/>
      <c r="O1205" s="23"/>
      <c r="P1205" s="23"/>
      <c r="Q1205" s="23"/>
      <c r="R1205" s="24"/>
      <c r="S1205" s="14"/>
      <c r="T1205" s="8"/>
      <c r="U1205" s="8"/>
      <c r="V1205" s="587"/>
      <c r="W1205" s="587"/>
      <c r="X1205" s="587"/>
      <c r="Y1205" s="587"/>
      <c r="Z1205" s="587"/>
      <c r="AA1205" s="587"/>
      <c r="AB1205" s="69"/>
      <c r="AC1205" s="69"/>
      <c r="AD1205" s="8"/>
      <c r="AE1205" s="8"/>
      <c r="AF1205" s="8"/>
      <c r="AG1205" s="8"/>
      <c r="AH1205" s="8"/>
      <c r="AI1205" s="8"/>
      <c r="AJ1205" s="8"/>
      <c r="AK1205" s="8"/>
      <c r="AL1205" s="8"/>
      <c r="AM1205" s="8"/>
      <c r="AN1205" s="8"/>
      <c r="AO1205" s="7"/>
      <c r="AP1205" s="8"/>
      <c r="AQ1205" s="8"/>
      <c r="AR1205" s="69" t="s">
        <v>88</v>
      </c>
      <c r="AS1205" s="69" t="s">
        <v>31</v>
      </c>
      <c r="AT1205" s="8" t="s">
        <v>30</v>
      </c>
      <c r="AU1205" s="8" t="s">
        <v>11</v>
      </c>
      <c r="AV1205" s="486" t="s">
        <v>27</v>
      </c>
      <c r="AW1205" s="8"/>
      <c r="AX1205" s="8"/>
      <c r="AY1205" s="8"/>
      <c r="AZ1205" s="8"/>
      <c r="BA1205" s="8"/>
      <c r="BB1205" s="8"/>
      <c r="BC1205" s="8"/>
      <c r="BD1205" s="8"/>
      <c r="BE1205" s="8"/>
      <c r="BF1205" s="8"/>
      <c r="BG1205" s="8"/>
      <c r="BH1205" s="8"/>
      <c r="BI1205" s="8"/>
      <c r="BJ1205" s="8"/>
      <c r="BK1205" s="8"/>
      <c r="BL1205" s="8"/>
      <c r="BM1205" s="8"/>
      <c r="BN1205" s="8"/>
      <c r="BO1205" s="8"/>
      <c r="BP1205" s="8"/>
      <c r="BQ1205" s="7"/>
      <c r="BR1205" s="7"/>
      <c r="BS1205" s="8"/>
      <c r="BT1205" s="8"/>
      <c r="BU1205" s="8"/>
      <c r="BV1205" s="8"/>
      <c r="BW1205" s="8"/>
      <c r="BX1205" s="8"/>
      <c r="BY1205" s="8"/>
      <c r="BZ1205" s="8"/>
      <c r="CA1205" s="8"/>
      <c r="CB1205" s="8"/>
    </row>
    <row r="1206" spans="11:80" ht="52.2" customHeight="1" x14ac:dyDescent="0.2">
      <c r="K1206" s="66"/>
      <c r="L1206" s="67"/>
      <c r="M1206" s="67"/>
      <c r="N1206" s="67"/>
      <c r="O1206" s="67"/>
      <c r="P1206" s="67"/>
      <c r="Q1206" s="67"/>
      <c r="R1206" s="68"/>
      <c r="S1206" s="8"/>
      <c r="T1206" s="8"/>
      <c r="U1206" s="8"/>
      <c r="V1206" s="587"/>
      <c r="W1206" s="587"/>
      <c r="X1206" s="587"/>
      <c r="Y1206" s="587"/>
      <c r="Z1206" s="587"/>
      <c r="AA1206" s="587"/>
      <c r="AB1206" s="65"/>
      <c r="AC1206" s="65"/>
      <c r="AD1206" s="8"/>
      <c r="AE1206" s="8"/>
      <c r="AF1206" s="8"/>
      <c r="AG1206" s="8"/>
      <c r="AH1206" s="8"/>
      <c r="AI1206" s="8"/>
      <c r="AJ1206" s="8"/>
      <c r="AK1206" s="8"/>
      <c r="AL1206" s="8"/>
      <c r="AM1206" s="8"/>
      <c r="AN1206" s="8"/>
      <c r="AO1206" s="1"/>
      <c r="AP1206" s="7"/>
      <c r="AQ1206" s="7"/>
      <c r="AR1206" s="65" t="s">
        <v>88</v>
      </c>
      <c r="AS1206" s="65" t="s">
        <v>31</v>
      </c>
      <c r="AT1206" s="7" t="s">
        <v>31</v>
      </c>
      <c r="AU1206" s="7" t="s">
        <v>11</v>
      </c>
      <c r="AV1206" s="485" t="s">
        <v>30</v>
      </c>
      <c r="AW1206" s="7"/>
      <c r="AX1206" s="7"/>
      <c r="AY1206" s="7"/>
      <c r="AZ1206" s="7"/>
      <c r="BA1206" s="7"/>
      <c r="BB1206" s="7"/>
      <c r="BC1206" s="7"/>
      <c r="BD1206" s="7"/>
      <c r="BE1206" s="7"/>
      <c r="BF1206" s="7"/>
      <c r="BG1206" s="7"/>
      <c r="BH1206" s="7"/>
      <c r="BI1206" s="7"/>
      <c r="BJ1206" s="7"/>
      <c r="BK1206" s="7"/>
      <c r="BL1206" s="7"/>
      <c r="BM1206" s="7"/>
      <c r="BN1206" s="7"/>
      <c r="BO1206" s="7"/>
      <c r="BP1206" s="7"/>
      <c r="BQ1206" s="1"/>
      <c r="BR1206" s="1"/>
      <c r="BS1206" s="8"/>
      <c r="BT1206" s="8"/>
      <c r="BU1206" s="8"/>
      <c r="BV1206" s="8"/>
      <c r="BW1206" s="8"/>
      <c r="BX1206" s="8"/>
      <c r="BY1206" s="8"/>
      <c r="BZ1206" s="8"/>
      <c r="CA1206" s="8"/>
      <c r="CB1206" s="8"/>
    </row>
    <row r="1207" spans="11:80" ht="52.2" customHeight="1" x14ac:dyDescent="0.2">
      <c r="K1207" s="62"/>
      <c r="L1207" s="63"/>
      <c r="M1207" s="63"/>
      <c r="N1207" s="63"/>
      <c r="O1207" s="63"/>
      <c r="P1207" s="63"/>
      <c r="Q1207" s="63"/>
      <c r="R1207" s="64"/>
      <c r="S1207" s="7"/>
      <c r="T1207" s="8"/>
      <c r="U1207" s="8"/>
      <c r="V1207" s="587"/>
      <c r="W1207" s="587"/>
      <c r="X1207" s="587"/>
      <c r="Y1207" s="587"/>
      <c r="Z1207" s="587"/>
      <c r="AA1207" s="587"/>
      <c r="AB1207" s="58"/>
      <c r="AC1207" s="58"/>
      <c r="AD1207" s="8"/>
      <c r="AE1207" s="8"/>
      <c r="AF1207" s="8"/>
      <c r="AG1207" s="8"/>
      <c r="AH1207" s="8"/>
      <c r="AI1207" s="8"/>
      <c r="AJ1207" s="8"/>
      <c r="AK1207" s="8"/>
      <c r="AL1207" s="8"/>
      <c r="AM1207" s="8"/>
      <c r="AN1207" s="8"/>
      <c r="AO1207" s="7"/>
      <c r="AP1207" s="58" t="s">
        <v>287</v>
      </c>
      <c r="AQ1207" s="1"/>
      <c r="AR1207" s="58" t="s">
        <v>231</v>
      </c>
      <c r="AS1207" s="58" t="s">
        <v>31</v>
      </c>
      <c r="AT1207" s="1"/>
      <c r="AU1207" s="1"/>
      <c r="AV1207" s="473"/>
      <c r="AW1207" s="1"/>
      <c r="AX1207" s="1"/>
      <c r="AY1207" s="1"/>
      <c r="AZ1207" s="1"/>
      <c r="BA1207" s="1"/>
      <c r="BB1207" s="59">
        <f>IF(L1273="základní",I546,0)</f>
        <v>19815</v>
      </c>
      <c r="BC1207" s="59">
        <f>IF(L1273="snížená",I546,0)</f>
        <v>0</v>
      </c>
      <c r="BD1207" s="59">
        <f>IF(L1273="zákl. přenesená",I546,0)</f>
        <v>0</v>
      </c>
      <c r="BE1207" s="59">
        <f>IF(L1273="sníž. přenesená",I546,0)</f>
        <v>0</v>
      </c>
      <c r="BF1207" s="59">
        <f>IF(L1273="nulová",I546,0)</f>
        <v>0</v>
      </c>
      <c r="BG1207" s="12" t="s">
        <v>30</v>
      </c>
      <c r="BH1207" s="59">
        <f>ROUND(H546*G546,2)</f>
        <v>19815</v>
      </c>
      <c r="BI1207" s="12" t="s">
        <v>180</v>
      </c>
      <c r="BJ1207" s="58" t="s">
        <v>943</v>
      </c>
      <c r="BK1207" s="1"/>
      <c r="BL1207" s="1"/>
      <c r="BM1207" s="1"/>
      <c r="BN1207" s="1"/>
      <c r="BO1207" s="1"/>
      <c r="BP1207" s="1"/>
      <c r="BQ1207" s="7"/>
      <c r="BR1207" s="7"/>
      <c r="BS1207" s="8"/>
      <c r="BT1207" s="8"/>
      <c r="BU1207" s="8"/>
      <c r="BV1207" s="8"/>
      <c r="BW1207" s="8"/>
      <c r="BX1207" s="8"/>
      <c r="BY1207" s="8"/>
      <c r="BZ1207" s="8"/>
      <c r="CA1207" s="8"/>
      <c r="CB1207" s="8"/>
    </row>
    <row r="1208" spans="11:80" ht="52.2" customHeight="1" x14ac:dyDescent="0.2">
      <c r="K1208" s="84" t="s">
        <v>5</v>
      </c>
      <c r="L1208" s="85" t="s">
        <v>15</v>
      </c>
      <c r="M1208" s="23"/>
      <c r="N1208" s="56">
        <f>M1208*G477</f>
        <v>0</v>
      </c>
      <c r="O1208" s="56">
        <v>9.3100000000000006E-3</v>
      </c>
      <c r="P1208" s="56">
        <f>O1208*G477</f>
        <v>0.225302</v>
      </c>
      <c r="Q1208" s="56">
        <v>0</v>
      </c>
      <c r="R1208" s="57">
        <f>Q1208*G477</f>
        <v>0</v>
      </c>
      <c r="S1208" s="14"/>
      <c r="T1208" s="14"/>
      <c r="U1208" s="14"/>
      <c r="V1208" s="558"/>
      <c r="W1208" s="558"/>
      <c r="X1208" s="558"/>
      <c r="Y1208" s="558"/>
      <c r="Z1208" s="558"/>
      <c r="AA1208" s="558"/>
      <c r="AB1208" s="65"/>
      <c r="AC1208" s="65"/>
      <c r="AD1208" s="1"/>
      <c r="AE1208" s="1"/>
      <c r="AF1208" s="1"/>
      <c r="AG1208" s="1"/>
      <c r="AH1208" s="1"/>
      <c r="AI1208" s="1"/>
      <c r="AJ1208" s="1"/>
      <c r="AK1208" s="1"/>
      <c r="AL1208" s="1"/>
      <c r="AM1208" s="1"/>
      <c r="AN1208" s="1"/>
      <c r="AO1208" s="8"/>
      <c r="AP1208" s="7"/>
      <c r="AQ1208" s="7"/>
      <c r="AR1208" s="65" t="s">
        <v>88</v>
      </c>
      <c r="AS1208" s="65" t="s">
        <v>31</v>
      </c>
      <c r="AT1208" s="7" t="s">
        <v>31</v>
      </c>
      <c r="AU1208" s="7" t="s">
        <v>11</v>
      </c>
      <c r="AV1208" s="485" t="s">
        <v>30</v>
      </c>
      <c r="AW1208" s="7"/>
      <c r="AX1208" s="7"/>
      <c r="AY1208" s="7"/>
      <c r="AZ1208" s="7"/>
      <c r="BA1208" s="7"/>
      <c r="BB1208" s="7"/>
      <c r="BC1208" s="7"/>
      <c r="BD1208" s="7"/>
      <c r="BE1208" s="7"/>
      <c r="BF1208" s="7"/>
      <c r="BG1208" s="7"/>
      <c r="BH1208" s="7"/>
      <c r="BI1208" s="7"/>
      <c r="BJ1208" s="7"/>
      <c r="BK1208" s="7"/>
      <c r="BL1208" s="7"/>
      <c r="BM1208" s="7"/>
      <c r="BN1208" s="7"/>
      <c r="BO1208" s="7"/>
      <c r="BP1208" s="7"/>
      <c r="BQ1208" s="8"/>
      <c r="BR1208" s="8"/>
      <c r="BS1208" s="1"/>
      <c r="BT1208" s="1"/>
      <c r="BU1208" s="1"/>
      <c r="BV1208" s="1"/>
      <c r="BW1208" s="1"/>
      <c r="BX1208" s="1"/>
      <c r="BY1208" s="1"/>
      <c r="BZ1208" s="1"/>
      <c r="CA1208" s="1"/>
      <c r="CB1208" s="1"/>
    </row>
    <row r="1209" spans="11:80" ht="52.2" customHeight="1" x14ac:dyDescent="0.2">
      <c r="K1209" s="62"/>
      <c r="L1209" s="63"/>
      <c r="M1209" s="63"/>
      <c r="N1209" s="63"/>
      <c r="O1209" s="63"/>
      <c r="P1209" s="63"/>
      <c r="Q1209" s="63"/>
      <c r="R1209" s="64"/>
      <c r="S1209" s="7"/>
      <c r="T1209" s="14"/>
      <c r="U1209" s="14"/>
      <c r="V1209" s="558"/>
      <c r="W1209" s="558"/>
      <c r="X1209" s="558"/>
      <c r="Y1209" s="558"/>
      <c r="Z1209" s="558"/>
      <c r="AA1209" s="558"/>
      <c r="AB1209" s="69"/>
      <c r="AC1209" s="69"/>
      <c r="AD1209" s="1"/>
      <c r="AE1209" s="1"/>
      <c r="AF1209" s="1"/>
      <c r="AG1209" s="1"/>
      <c r="AH1209" s="1"/>
      <c r="AI1209" s="1"/>
      <c r="AJ1209" s="1"/>
      <c r="AK1209" s="1"/>
      <c r="AL1209" s="1"/>
      <c r="AM1209" s="1"/>
      <c r="AN1209" s="1"/>
      <c r="AO1209" s="1"/>
      <c r="AP1209" s="8"/>
      <c r="AQ1209" s="8"/>
      <c r="AR1209" s="69" t="s">
        <v>88</v>
      </c>
      <c r="AS1209" s="69" t="s">
        <v>31</v>
      </c>
      <c r="AT1209" s="8" t="s">
        <v>30</v>
      </c>
      <c r="AU1209" s="8" t="s">
        <v>11</v>
      </c>
      <c r="AV1209" s="486" t="s">
        <v>27</v>
      </c>
      <c r="AW1209" s="8"/>
      <c r="AX1209" s="8"/>
      <c r="AY1209" s="8"/>
      <c r="AZ1209" s="8"/>
      <c r="BA1209" s="8"/>
      <c r="BB1209" s="8"/>
      <c r="BC1209" s="8"/>
      <c r="BD1209" s="8"/>
      <c r="BE1209" s="8"/>
      <c r="BF1209" s="8"/>
      <c r="BG1209" s="8"/>
      <c r="BH1209" s="8"/>
      <c r="BI1209" s="8"/>
      <c r="BJ1209" s="8"/>
      <c r="BK1209" s="8"/>
      <c r="BL1209" s="8"/>
      <c r="BM1209" s="8"/>
      <c r="BN1209" s="8"/>
      <c r="BO1209" s="8"/>
      <c r="BP1209" s="8"/>
      <c r="BQ1209" s="1"/>
      <c r="BR1209" s="1"/>
      <c r="BS1209" s="1"/>
      <c r="BT1209" s="1"/>
      <c r="BU1209" s="1"/>
      <c r="BV1209" s="1"/>
      <c r="BW1209" s="1"/>
      <c r="BX1209" s="1"/>
      <c r="BY1209" s="1"/>
      <c r="BZ1209" s="1"/>
      <c r="CA1209" s="1"/>
      <c r="CB1209" s="1"/>
    </row>
    <row r="1210" spans="11:80" ht="52.2" customHeight="1" x14ac:dyDescent="0.2">
      <c r="K1210" s="54" t="s">
        <v>5</v>
      </c>
      <c r="L1210" s="55" t="s">
        <v>15</v>
      </c>
      <c r="M1210" s="23"/>
      <c r="N1210" s="56">
        <f>M1210*G479</f>
        <v>0</v>
      </c>
      <c r="O1210" s="56">
        <v>0</v>
      </c>
      <c r="P1210" s="56">
        <f>O1210*G479</f>
        <v>0</v>
      </c>
      <c r="Q1210" s="56">
        <v>0</v>
      </c>
      <c r="R1210" s="57">
        <f>Q1210*G479</f>
        <v>0</v>
      </c>
      <c r="S1210" s="14"/>
      <c r="T1210" s="6"/>
      <c r="U1210" s="6"/>
      <c r="V1210" s="560"/>
      <c r="W1210" s="560"/>
      <c r="X1210" s="560"/>
      <c r="Y1210" s="560"/>
      <c r="Z1210" s="560"/>
      <c r="AA1210" s="560"/>
      <c r="AB1210" s="58"/>
      <c r="AC1210" s="58"/>
      <c r="AD1210" s="6"/>
      <c r="AE1210" s="6"/>
      <c r="AF1210" s="6"/>
      <c r="AG1210" s="6"/>
      <c r="AH1210" s="6"/>
      <c r="AI1210" s="6"/>
      <c r="AJ1210" s="6"/>
      <c r="AK1210" s="6"/>
      <c r="AL1210" s="6"/>
      <c r="AM1210" s="6"/>
      <c r="AN1210" s="6"/>
      <c r="AO1210" s="7"/>
      <c r="AP1210" s="58" t="s">
        <v>287</v>
      </c>
      <c r="AQ1210" s="1"/>
      <c r="AR1210" s="58" t="s">
        <v>231</v>
      </c>
      <c r="AS1210" s="58" t="s">
        <v>31</v>
      </c>
      <c r="AT1210" s="1"/>
      <c r="AU1210" s="1"/>
      <c r="AV1210" s="473"/>
      <c r="AW1210" s="1"/>
      <c r="AX1210" s="1"/>
      <c r="AY1210" s="1"/>
      <c r="AZ1210" s="1"/>
      <c r="BA1210" s="1"/>
      <c r="BB1210" s="59">
        <f>IF(L1276="základní",I549,0)</f>
        <v>5425</v>
      </c>
      <c r="BC1210" s="59">
        <f>IF(L1276="snížená",I549,0)</f>
        <v>0</v>
      </c>
      <c r="BD1210" s="59">
        <f>IF(L1276="zákl. přenesená",I549,0)</f>
        <v>0</v>
      </c>
      <c r="BE1210" s="59">
        <f>IF(L1276="sníž. přenesená",I549,0)</f>
        <v>0</v>
      </c>
      <c r="BF1210" s="59">
        <f>IF(L1276="nulová",I549,0)</f>
        <v>0</v>
      </c>
      <c r="BG1210" s="12" t="s">
        <v>30</v>
      </c>
      <c r="BH1210" s="59">
        <f>ROUND(H549*G549,2)</f>
        <v>5425</v>
      </c>
      <c r="BI1210" s="12" t="s">
        <v>180</v>
      </c>
      <c r="BJ1210" s="58" t="s">
        <v>949</v>
      </c>
      <c r="BK1210" s="1"/>
      <c r="BL1210" s="1"/>
      <c r="BM1210" s="1"/>
      <c r="BN1210" s="1"/>
      <c r="BO1210" s="1"/>
      <c r="BP1210" s="1"/>
      <c r="BQ1210" s="7"/>
      <c r="BR1210" s="7"/>
      <c r="BS1210" s="6"/>
      <c r="BT1210" s="6"/>
      <c r="BU1210" s="6"/>
      <c r="BV1210" s="6"/>
      <c r="BW1210" s="6"/>
      <c r="BX1210" s="6"/>
      <c r="BY1210" s="6"/>
      <c r="BZ1210" s="6"/>
      <c r="CA1210" s="6"/>
      <c r="CB1210" s="6"/>
    </row>
    <row r="1211" spans="11:80" ht="52.2" customHeight="1" x14ac:dyDescent="0.2">
      <c r="K1211" s="60"/>
      <c r="L1211" s="61"/>
      <c r="M1211" s="23"/>
      <c r="N1211" s="23"/>
      <c r="O1211" s="23"/>
      <c r="P1211" s="23"/>
      <c r="Q1211" s="23"/>
      <c r="R1211" s="24"/>
      <c r="S1211" s="14"/>
      <c r="T1211" s="14"/>
      <c r="U1211" s="14"/>
      <c r="V1211" s="558"/>
      <c r="W1211" s="558"/>
      <c r="X1211" s="558"/>
      <c r="Y1211" s="558"/>
      <c r="Z1211" s="558"/>
      <c r="AA1211" s="558"/>
      <c r="AB1211" s="65"/>
      <c r="AC1211" s="65"/>
      <c r="AD1211" s="1"/>
      <c r="AE1211" s="1"/>
      <c r="AF1211" s="1"/>
      <c r="AG1211" s="1"/>
      <c r="AH1211" s="1"/>
      <c r="AI1211" s="1"/>
      <c r="AJ1211" s="1"/>
      <c r="AK1211" s="1"/>
      <c r="AL1211" s="1"/>
      <c r="AM1211" s="1"/>
      <c r="AN1211" s="1"/>
      <c r="AO1211" s="8"/>
      <c r="AP1211" s="7"/>
      <c r="AQ1211" s="7"/>
      <c r="AR1211" s="65" t="s">
        <v>88</v>
      </c>
      <c r="AS1211" s="65" t="s">
        <v>31</v>
      </c>
      <c r="AT1211" s="7" t="s">
        <v>31</v>
      </c>
      <c r="AU1211" s="7" t="s">
        <v>11</v>
      </c>
      <c r="AV1211" s="485" t="s">
        <v>30</v>
      </c>
      <c r="AW1211" s="7"/>
      <c r="AX1211" s="7"/>
      <c r="AY1211" s="7"/>
      <c r="AZ1211" s="7"/>
      <c r="BA1211" s="7"/>
      <c r="BB1211" s="7"/>
      <c r="BC1211" s="7"/>
      <c r="BD1211" s="7"/>
      <c r="BE1211" s="7"/>
      <c r="BF1211" s="7"/>
      <c r="BG1211" s="7"/>
      <c r="BH1211" s="7"/>
      <c r="BI1211" s="7"/>
      <c r="BJ1211" s="7"/>
      <c r="BK1211" s="7"/>
      <c r="BL1211" s="7"/>
      <c r="BM1211" s="7"/>
      <c r="BN1211" s="7"/>
      <c r="BO1211" s="7"/>
      <c r="BP1211" s="7"/>
      <c r="BQ1211" s="8"/>
      <c r="BR1211" s="8"/>
      <c r="BS1211" s="1"/>
      <c r="BT1211" s="1"/>
      <c r="BU1211" s="1"/>
      <c r="BV1211" s="1"/>
      <c r="BW1211" s="1"/>
      <c r="BX1211" s="1"/>
      <c r="BY1211" s="1"/>
      <c r="BZ1211" s="1"/>
      <c r="CA1211" s="1"/>
      <c r="CB1211" s="1"/>
    </row>
    <row r="1212" spans="11:80" ht="52.2" customHeight="1" x14ac:dyDescent="0.2">
      <c r="K1212" s="66"/>
      <c r="L1212" s="67"/>
      <c r="M1212" s="67"/>
      <c r="N1212" s="67"/>
      <c r="O1212" s="67"/>
      <c r="P1212" s="67"/>
      <c r="Q1212" s="67"/>
      <c r="R1212" s="68"/>
      <c r="S1212" s="8"/>
      <c r="T1212" s="8"/>
      <c r="U1212" s="8"/>
      <c r="V1212" s="587"/>
      <c r="W1212" s="587"/>
      <c r="X1212" s="587"/>
      <c r="Y1212" s="587"/>
      <c r="Z1212" s="587"/>
      <c r="AA1212" s="587"/>
      <c r="AB1212" s="69"/>
      <c r="AC1212" s="69"/>
      <c r="AD1212" s="8"/>
      <c r="AE1212" s="8"/>
      <c r="AF1212" s="8"/>
      <c r="AG1212" s="8"/>
      <c r="AH1212" s="8"/>
      <c r="AI1212" s="8"/>
      <c r="AJ1212" s="8"/>
      <c r="AK1212" s="8"/>
      <c r="AL1212" s="8"/>
      <c r="AM1212" s="8"/>
      <c r="AN1212" s="8"/>
      <c r="AO1212" s="1"/>
      <c r="AP1212" s="8"/>
      <c r="AQ1212" s="8"/>
      <c r="AR1212" s="69" t="s">
        <v>88</v>
      </c>
      <c r="AS1212" s="69" t="s">
        <v>31</v>
      </c>
      <c r="AT1212" s="8" t="s">
        <v>30</v>
      </c>
      <c r="AU1212" s="8" t="s">
        <v>11</v>
      </c>
      <c r="AV1212" s="486" t="s">
        <v>27</v>
      </c>
      <c r="AW1212" s="8"/>
      <c r="AX1212" s="8"/>
      <c r="AY1212" s="8"/>
      <c r="AZ1212" s="8"/>
      <c r="BA1212" s="8"/>
      <c r="BB1212" s="8"/>
      <c r="BC1212" s="8"/>
      <c r="BD1212" s="8"/>
      <c r="BE1212" s="8"/>
      <c r="BF1212" s="8"/>
      <c r="BG1212" s="8"/>
      <c r="BH1212" s="8"/>
      <c r="BI1212" s="8"/>
      <c r="BJ1212" s="8"/>
      <c r="BK1212" s="8"/>
      <c r="BL1212" s="8"/>
      <c r="BM1212" s="8"/>
      <c r="BN1212" s="8"/>
      <c r="BO1212" s="8"/>
      <c r="BP1212" s="8"/>
      <c r="BQ1212" s="1"/>
      <c r="BR1212" s="1"/>
      <c r="BS1212" s="8"/>
      <c r="BT1212" s="8"/>
      <c r="BU1212" s="8"/>
      <c r="BV1212" s="8"/>
      <c r="BW1212" s="8"/>
      <c r="BX1212" s="8"/>
      <c r="BY1212" s="8"/>
      <c r="BZ1212" s="8"/>
      <c r="CA1212" s="8"/>
      <c r="CB1212" s="8"/>
    </row>
    <row r="1213" spans="11:80" ht="52.2" customHeight="1" x14ac:dyDescent="0.2">
      <c r="K1213" s="62"/>
      <c r="L1213" s="63"/>
      <c r="M1213" s="63"/>
      <c r="N1213" s="63"/>
      <c r="O1213" s="63"/>
      <c r="P1213" s="63"/>
      <c r="Q1213" s="63"/>
      <c r="R1213" s="64"/>
      <c r="S1213" s="7"/>
      <c r="T1213" s="7"/>
      <c r="U1213" s="7"/>
      <c r="V1213" s="586"/>
      <c r="W1213" s="586"/>
      <c r="X1213" s="586"/>
      <c r="Y1213" s="586"/>
      <c r="Z1213" s="586"/>
      <c r="AA1213" s="586"/>
      <c r="AB1213" s="58"/>
      <c r="AC1213" s="58"/>
      <c r="AD1213" s="7"/>
      <c r="AE1213" s="7"/>
      <c r="AF1213" s="7"/>
      <c r="AG1213" s="7"/>
      <c r="AH1213" s="7"/>
      <c r="AI1213" s="7"/>
      <c r="AJ1213" s="7"/>
      <c r="AK1213" s="7"/>
      <c r="AL1213" s="7"/>
      <c r="AM1213" s="7"/>
      <c r="AN1213" s="7"/>
      <c r="AO1213" s="1"/>
      <c r="AP1213" s="58" t="s">
        <v>180</v>
      </c>
      <c r="AQ1213" s="1"/>
      <c r="AR1213" s="58" t="s">
        <v>80</v>
      </c>
      <c r="AS1213" s="58" t="s">
        <v>31</v>
      </c>
      <c r="AT1213" s="1"/>
      <c r="AU1213" s="1"/>
      <c r="AV1213" s="473"/>
      <c r="AW1213" s="1"/>
      <c r="AX1213" s="1"/>
      <c r="AY1213" s="1"/>
      <c r="AZ1213" s="1"/>
      <c r="BA1213" s="1"/>
      <c r="BB1213" s="59">
        <f>IF(L1279="základní",I552,0)</f>
        <v>1513.8</v>
      </c>
      <c r="BC1213" s="59">
        <f>IF(L1279="snížená",I552,0)</f>
        <v>0</v>
      </c>
      <c r="BD1213" s="59">
        <f>IF(L1279="zákl. přenesená",I552,0)</f>
        <v>0</v>
      </c>
      <c r="BE1213" s="59">
        <f>IF(L1279="sníž. přenesená",I552,0)</f>
        <v>0</v>
      </c>
      <c r="BF1213" s="59">
        <f>IF(L1279="nulová",I552,0)</f>
        <v>0</v>
      </c>
      <c r="BG1213" s="12" t="s">
        <v>30</v>
      </c>
      <c r="BH1213" s="59">
        <f>ROUND(H552*G552,2)</f>
        <v>1513.8</v>
      </c>
      <c r="BI1213" s="12" t="s">
        <v>180</v>
      </c>
      <c r="BJ1213" s="58" t="s">
        <v>954</v>
      </c>
      <c r="BK1213" s="1"/>
      <c r="BL1213" s="1"/>
      <c r="BM1213" s="1"/>
      <c r="BN1213" s="1"/>
      <c r="BO1213" s="1"/>
      <c r="BP1213" s="1"/>
      <c r="BQ1213" s="1"/>
      <c r="BR1213" s="1"/>
      <c r="BS1213" s="7"/>
      <c r="BT1213" s="7"/>
      <c r="BU1213" s="7"/>
      <c r="BV1213" s="7"/>
      <c r="BW1213" s="7"/>
      <c r="BX1213" s="7"/>
      <c r="BY1213" s="7"/>
      <c r="BZ1213" s="7"/>
      <c r="CA1213" s="7"/>
      <c r="CB1213" s="7"/>
    </row>
    <row r="1214" spans="11:80" ht="52.2" customHeight="1" x14ac:dyDescent="0.2">
      <c r="K1214" s="54" t="s">
        <v>5</v>
      </c>
      <c r="L1214" s="55" t="s">
        <v>15</v>
      </c>
      <c r="M1214" s="23"/>
      <c r="N1214" s="56">
        <f>M1214*G483</f>
        <v>0</v>
      </c>
      <c r="O1214" s="56">
        <v>0</v>
      </c>
      <c r="P1214" s="56">
        <f>O1214*G483</f>
        <v>0</v>
      </c>
      <c r="Q1214" s="56">
        <v>0</v>
      </c>
      <c r="R1214" s="57">
        <f>Q1214*G483</f>
        <v>0</v>
      </c>
      <c r="S1214" s="14"/>
      <c r="T1214" s="14"/>
      <c r="U1214" s="14"/>
      <c r="V1214" s="558"/>
      <c r="W1214" s="558"/>
      <c r="X1214" s="558"/>
      <c r="Y1214" s="558"/>
      <c r="Z1214" s="558"/>
      <c r="AA1214" s="558"/>
      <c r="AB1214" s="12"/>
      <c r="AC1214" s="12"/>
      <c r="AD1214" s="1"/>
      <c r="AE1214" s="1"/>
      <c r="AF1214" s="1"/>
      <c r="AG1214" s="1"/>
      <c r="AH1214" s="1"/>
      <c r="AI1214" s="1"/>
      <c r="AJ1214" s="1"/>
      <c r="AK1214" s="1"/>
      <c r="AL1214" s="1"/>
      <c r="AM1214" s="1"/>
      <c r="AN1214" s="1"/>
      <c r="AO1214" s="7"/>
      <c r="AP1214" s="1"/>
      <c r="AQ1214" s="1"/>
      <c r="AR1214" s="12" t="s">
        <v>86</v>
      </c>
      <c r="AS1214" s="12" t="s">
        <v>31</v>
      </c>
      <c r="AT1214" s="1"/>
      <c r="AU1214" s="1"/>
      <c r="AV1214" s="473"/>
      <c r="AW1214" s="1"/>
      <c r="AX1214" s="1"/>
      <c r="AY1214" s="1"/>
      <c r="AZ1214" s="1"/>
      <c r="BA1214" s="1"/>
      <c r="BB1214" s="1"/>
      <c r="BC1214" s="1"/>
      <c r="BD1214" s="1"/>
      <c r="BE1214" s="1"/>
      <c r="BF1214" s="1"/>
      <c r="BG1214" s="1"/>
      <c r="BH1214" s="1"/>
      <c r="BI1214" s="1"/>
      <c r="BJ1214" s="1"/>
      <c r="BK1214" s="1"/>
      <c r="BL1214" s="1"/>
      <c r="BM1214" s="1"/>
      <c r="BN1214" s="1"/>
      <c r="BO1214" s="1"/>
      <c r="BP1214" s="1"/>
      <c r="BQ1214" s="7"/>
      <c r="BR1214" s="7"/>
      <c r="BS1214" s="1"/>
      <c r="BT1214" s="1"/>
      <c r="BU1214" s="1"/>
      <c r="BV1214" s="1"/>
      <c r="BW1214" s="1"/>
      <c r="BX1214" s="1"/>
      <c r="BY1214" s="1"/>
      <c r="BZ1214" s="1"/>
      <c r="CA1214" s="1"/>
      <c r="CB1214" s="1"/>
    </row>
    <row r="1215" spans="11:80" ht="52.2" customHeight="1" x14ac:dyDescent="0.2">
      <c r="K1215" s="60"/>
      <c r="L1215" s="61"/>
      <c r="M1215" s="23"/>
      <c r="N1215" s="23"/>
      <c r="O1215" s="23"/>
      <c r="P1215" s="23"/>
      <c r="Q1215" s="23"/>
      <c r="R1215" s="24"/>
      <c r="S1215" s="14"/>
      <c r="T1215" s="8"/>
      <c r="U1215" s="8"/>
      <c r="V1215" s="587"/>
      <c r="W1215" s="587"/>
      <c r="X1215" s="587"/>
      <c r="Y1215" s="587"/>
      <c r="Z1215" s="587"/>
      <c r="AA1215" s="587"/>
      <c r="AB1215" s="65"/>
      <c r="AC1215" s="65"/>
      <c r="AD1215" s="8"/>
      <c r="AE1215" s="8"/>
      <c r="AF1215" s="8"/>
      <c r="AG1215" s="8"/>
      <c r="AH1215" s="8"/>
      <c r="AI1215" s="8"/>
      <c r="AJ1215" s="8"/>
      <c r="AK1215" s="8"/>
      <c r="AL1215" s="8"/>
      <c r="AM1215" s="8"/>
      <c r="AN1215" s="8"/>
      <c r="AO1215" s="1"/>
      <c r="AP1215" s="7"/>
      <c r="AQ1215" s="7"/>
      <c r="AR1215" s="65" t="s">
        <v>88</v>
      </c>
      <c r="AS1215" s="65" t="s">
        <v>31</v>
      </c>
      <c r="AT1215" s="7" t="s">
        <v>31</v>
      </c>
      <c r="AU1215" s="7" t="s">
        <v>11</v>
      </c>
      <c r="AV1215" s="485" t="s">
        <v>30</v>
      </c>
      <c r="AW1215" s="7"/>
      <c r="AX1215" s="7"/>
      <c r="AY1215" s="7"/>
      <c r="AZ1215" s="7"/>
      <c r="BA1215" s="7"/>
      <c r="BB1215" s="7"/>
      <c r="BC1215" s="7"/>
      <c r="BD1215" s="7"/>
      <c r="BE1215" s="7"/>
      <c r="BF1215" s="7"/>
      <c r="BG1215" s="7"/>
      <c r="BH1215" s="7"/>
      <c r="BI1215" s="7"/>
      <c r="BJ1215" s="7"/>
      <c r="BK1215" s="7"/>
      <c r="BL1215" s="7"/>
      <c r="BM1215" s="7"/>
      <c r="BN1215" s="7"/>
      <c r="BO1215" s="7"/>
      <c r="BP1215" s="7"/>
      <c r="BQ1215" s="1"/>
      <c r="BR1215" s="1"/>
      <c r="BS1215" s="8"/>
      <c r="BT1215" s="8"/>
      <c r="BU1215" s="8"/>
      <c r="BV1215" s="8"/>
      <c r="BW1215" s="8"/>
      <c r="BX1215" s="8"/>
      <c r="BY1215" s="8"/>
      <c r="BZ1215" s="8"/>
      <c r="CA1215" s="8"/>
      <c r="CB1215" s="8"/>
    </row>
    <row r="1216" spans="11:80" ht="52.2" customHeight="1" x14ac:dyDescent="0.2">
      <c r="K1216" s="66"/>
      <c r="L1216" s="67"/>
      <c r="M1216" s="67"/>
      <c r="N1216" s="67"/>
      <c r="O1216" s="67"/>
      <c r="P1216" s="67"/>
      <c r="Q1216" s="67"/>
      <c r="R1216" s="68"/>
      <c r="S1216" s="8"/>
      <c r="T1216" s="7"/>
      <c r="U1216" s="7"/>
      <c r="V1216" s="586"/>
      <c r="W1216" s="586"/>
      <c r="X1216" s="586"/>
      <c r="Y1216" s="586"/>
      <c r="Z1216" s="586"/>
      <c r="AA1216" s="586"/>
      <c r="AB1216" s="58"/>
      <c r="AC1216" s="58"/>
      <c r="AD1216" s="7"/>
      <c r="AE1216" s="7"/>
      <c r="AF1216" s="7"/>
      <c r="AG1216" s="7"/>
      <c r="AH1216" s="7"/>
      <c r="AI1216" s="7"/>
      <c r="AJ1216" s="7"/>
      <c r="AK1216" s="7"/>
      <c r="AL1216" s="7"/>
      <c r="AM1216" s="7"/>
      <c r="AN1216" s="7"/>
      <c r="AO1216" s="7"/>
      <c r="AP1216" s="58" t="s">
        <v>287</v>
      </c>
      <c r="AQ1216" s="1"/>
      <c r="AR1216" s="58" t="s">
        <v>231</v>
      </c>
      <c r="AS1216" s="58" t="s">
        <v>31</v>
      </c>
      <c r="AT1216" s="1"/>
      <c r="AU1216" s="1"/>
      <c r="AV1216" s="473"/>
      <c r="AW1216" s="1"/>
      <c r="AX1216" s="1"/>
      <c r="AY1216" s="1"/>
      <c r="AZ1216" s="1"/>
      <c r="BA1216" s="1"/>
      <c r="BB1216" s="59">
        <f>IF(L1282="základní",I555,0)</f>
        <v>24600</v>
      </c>
      <c r="BC1216" s="59">
        <f>IF(L1282="snížená",I555,0)</f>
        <v>0</v>
      </c>
      <c r="BD1216" s="59">
        <f>IF(L1282="zákl. přenesená",I555,0)</f>
        <v>0</v>
      </c>
      <c r="BE1216" s="59">
        <f>IF(L1282="sníž. přenesená",I555,0)</f>
        <v>0</v>
      </c>
      <c r="BF1216" s="59">
        <f>IF(L1282="nulová",I555,0)</f>
        <v>0</v>
      </c>
      <c r="BG1216" s="12" t="s">
        <v>30</v>
      </c>
      <c r="BH1216" s="59">
        <f>ROUND(H555*G555,2)</f>
        <v>24600</v>
      </c>
      <c r="BI1216" s="12" t="s">
        <v>180</v>
      </c>
      <c r="BJ1216" s="58" t="s">
        <v>960</v>
      </c>
      <c r="BK1216" s="1"/>
      <c r="BL1216" s="1"/>
      <c r="BM1216" s="1"/>
      <c r="BN1216" s="1"/>
      <c r="BO1216" s="1"/>
      <c r="BP1216" s="1"/>
      <c r="BQ1216" s="7"/>
      <c r="BR1216" s="7"/>
      <c r="BS1216" s="7"/>
      <c r="BT1216" s="7"/>
      <c r="BU1216" s="7"/>
      <c r="BV1216" s="7"/>
      <c r="BW1216" s="7"/>
      <c r="BX1216" s="7"/>
      <c r="BY1216" s="7"/>
      <c r="BZ1216" s="7"/>
      <c r="CA1216" s="7"/>
      <c r="CB1216" s="7"/>
    </row>
    <row r="1217" spans="11:80" ht="52.2" customHeight="1" x14ac:dyDescent="0.2">
      <c r="K1217" s="62"/>
      <c r="L1217" s="63"/>
      <c r="M1217" s="63"/>
      <c r="N1217" s="63"/>
      <c r="O1217" s="63"/>
      <c r="P1217" s="63"/>
      <c r="Q1217" s="63"/>
      <c r="R1217" s="64"/>
      <c r="S1217" s="7"/>
      <c r="T1217" s="14"/>
      <c r="U1217" s="14"/>
      <c r="V1217" s="558"/>
      <c r="W1217" s="558"/>
      <c r="X1217" s="558"/>
      <c r="Y1217" s="558"/>
      <c r="Z1217" s="558"/>
      <c r="AA1217" s="558"/>
      <c r="AB1217" s="65"/>
      <c r="AC1217" s="65"/>
      <c r="AD1217" s="1"/>
      <c r="AE1217" s="1"/>
      <c r="AF1217" s="1"/>
      <c r="AG1217" s="1"/>
      <c r="AH1217" s="1"/>
      <c r="AI1217" s="1"/>
      <c r="AJ1217" s="1"/>
      <c r="AK1217" s="1"/>
      <c r="AL1217" s="1"/>
      <c r="AM1217" s="1"/>
      <c r="AN1217" s="1"/>
      <c r="AO1217" s="8"/>
      <c r="AP1217" s="7"/>
      <c r="AQ1217" s="7"/>
      <c r="AR1217" s="65" t="s">
        <v>88</v>
      </c>
      <c r="AS1217" s="65" t="s">
        <v>31</v>
      </c>
      <c r="AT1217" s="7" t="s">
        <v>31</v>
      </c>
      <c r="AU1217" s="7" t="s">
        <v>11</v>
      </c>
      <c r="AV1217" s="485" t="s">
        <v>30</v>
      </c>
      <c r="AW1217" s="7"/>
      <c r="AX1217" s="7"/>
      <c r="AY1217" s="7"/>
      <c r="AZ1217" s="7"/>
      <c r="BA1217" s="7"/>
      <c r="BB1217" s="7"/>
      <c r="BC1217" s="7"/>
      <c r="BD1217" s="7"/>
      <c r="BE1217" s="7"/>
      <c r="BF1217" s="7"/>
      <c r="BG1217" s="7"/>
      <c r="BH1217" s="7"/>
      <c r="BI1217" s="7"/>
      <c r="BJ1217" s="7"/>
      <c r="BK1217" s="7"/>
      <c r="BL1217" s="7"/>
      <c r="BM1217" s="7"/>
      <c r="BN1217" s="7"/>
      <c r="BO1217" s="7"/>
      <c r="BP1217" s="7"/>
      <c r="BQ1217" s="8"/>
      <c r="BR1217" s="8"/>
      <c r="BS1217" s="1"/>
      <c r="BT1217" s="1"/>
      <c r="BU1217" s="1"/>
      <c r="BV1217" s="1"/>
      <c r="BW1217" s="1"/>
      <c r="BX1217" s="1"/>
      <c r="BY1217" s="1"/>
      <c r="BZ1217" s="1"/>
      <c r="CA1217" s="1"/>
      <c r="CB1217" s="1"/>
    </row>
    <row r="1218" spans="11:80" ht="52.2" customHeight="1" x14ac:dyDescent="0.2">
      <c r="K1218" s="84" t="s">
        <v>5</v>
      </c>
      <c r="L1218" s="85" t="s">
        <v>15</v>
      </c>
      <c r="M1218" s="23"/>
      <c r="N1218" s="56">
        <f>M1218*G487</f>
        <v>0</v>
      </c>
      <c r="O1218" s="56">
        <v>0.55000000000000004</v>
      </c>
      <c r="P1218" s="56">
        <f>O1218*G487</f>
        <v>0.57750000000000012</v>
      </c>
      <c r="Q1218" s="56">
        <v>0</v>
      </c>
      <c r="R1218" s="57">
        <f>Q1218*G487</f>
        <v>0</v>
      </c>
      <c r="S1218" s="14"/>
      <c r="T1218" s="14"/>
      <c r="U1218" s="14"/>
      <c r="V1218" s="558"/>
      <c r="W1218" s="558"/>
      <c r="X1218" s="558"/>
      <c r="Y1218" s="558"/>
      <c r="Z1218" s="558"/>
      <c r="AA1218" s="558"/>
      <c r="AB1218" s="69"/>
      <c r="AC1218" s="69"/>
      <c r="AD1218" s="1"/>
      <c r="AE1218" s="1"/>
      <c r="AF1218" s="1"/>
      <c r="AG1218" s="1"/>
      <c r="AH1218" s="1"/>
      <c r="AI1218" s="1"/>
      <c r="AJ1218" s="1"/>
      <c r="AK1218" s="1"/>
      <c r="AL1218" s="1"/>
      <c r="AM1218" s="1"/>
      <c r="AN1218" s="1"/>
      <c r="AO1218" s="1"/>
      <c r="AP1218" s="8"/>
      <c r="AQ1218" s="8"/>
      <c r="AR1218" s="69" t="s">
        <v>88</v>
      </c>
      <c r="AS1218" s="69" t="s">
        <v>31</v>
      </c>
      <c r="AT1218" s="8" t="s">
        <v>30</v>
      </c>
      <c r="AU1218" s="8" t="s">
        <v>11</v>
      </c>
      <c r="AV1218" s="486" t="s">
        <v>27</v>
      </c>
      <c r="AW1218" s="8"/>
      <c r="AX1218" s="8"/>
      <c r="AY1218" s="8"/>
      <c r="AZ1218" s="8"/>
      <c r="BA1218" s="8"/>
      <c r="BB1218" s="8"/>
      <c r="BC1218" s="8"/>
      <c r="BD1218" s="8"/>
      <c r="BE1218" s="8"/>
      <c r="BF1218" s="8"/>
      <c r="BG1218" s="8"/>
      <c r="BH1218" s="8"/>
      <c r="BI1218" s="8"/>
      <c r="BJ1218" s="8"/>
      <c r="BK1218" s="8"/>
      <c r="BL1218" s="8"/>
      <c r="BM1218" s="8"/>
      <c r="BN1218" s="8"/>
      <c r="BO1218" s="8"/>
      <c r="BP1218" s="8"/>
      <c r="BQ1218" s="1"/>
      <c r="BR1218" s="1"/>
      <c r="BS1218" s="1"/>
      <c r="BT1218" s="1"/>
      <c r="BU1218" s="1"/>
      <c r="BV1218" s="1"/>
      <c r="BW1218" s="1"/>
      <c r="BX1218" s="1"/>
      <c r="BY1218" s="1"/>
      <c r="BZ1218" s="1"/>
      <c r="CA1218" s="1"/>
      <c r="CB1218" s="1"/>
    </row>
    <row r="1219" spans="11:80" ht="52.2" customHeight="1" x14ac:dyDescent="0.2">
      <c r="K1219" s="62"/>
      <c r="L1219" s="63"/>
      <c r="M1219" s="63"/>
      <c r="N1219" s="63"/>
      <c r="O1219" s="63"/>
      <c r="P1219" s="63"/>
      <c r="Q1219" s="63"/>
      <c r="R1219" s="64"/>
      <c r="S1219" s="7"/>
      <c r="T1219" s="6"/>
      <c r="U1219" s="6"/>
      <c r="V1219" s="560"/>
      <c r="W1219" s="560"/>
      <c r="X1219" s="560"/>
      <c r="Y1219" s="560"/>
      <c r="Z1219" s="560"/>
      <c r="AA1219" s="560"/>
      <c r="AB1219" s="58"/>
      <c r="AC1219" s="58"/>
      <c r="AD1219" s="6"/>
      <c r="AE1219" s="6"/>
      <c r="AF1219" s="6"/>
      <c r="AG1219" s="6"/>
      <c r="AH1219" s="6"/>
      <c r="AI1219" s="6"/>
      <c r="AJ1219" s="6"/>
      <c r="AK1219" s="6"/>
      <c r="AL1219" s="6"/>
      <c r="AM1219" s="6"/>
      <c r="AN1219" s="6"/>
      <c r="AO1219" s="7"/>
      <c r="AP1219" s="58" t="s">
        <v>287</v>
      </c>
      <c r="AQ1219" s="1"/>
      <c r="AR1219" s="58" t="s">
        <v>231</v>
      </c>
      <c r="AS1219" s="58" t="s">
        <v>31</v>
      </c>
      <c r="AT1219" s="1"/>
      <c r="AU1219" s="1"/>
      <c r="AV1219" s="473"/>
      <c r="AW1219" s="1"/>
      <c r="AX1219" s="1"/>
      <c r="AY1219" s="1"/>
      <c r="AZ1219" s="1"/>
      <c r="BA1219" s="1"/>
      <c r="BB1219" s="59">
        <f>IF(L1285="základní",I558,0)</f>
        <v>11500</v>
      </c>
      <c r="BC1219" s="59">
        <f>IF(L1285="snížená",I558,0)</f>
        <v>0</v>
      </c>
      <c r="BD1219" s="59">
        <f>IF(L1285="zákl. přenesená",I558,0)</f>
        <v>0</v>
      </c>
      <c r="BE1219" s="59">
        <f>IF(L1285="sníž. přenesená",I558,0)</f>
        <v>0</v>
      </c>
      <c r="BF1219" s="59">
        <f>IF(L1285="nulová",I558,0)</f>
        <v>0</v>
      </c>
      <c r="BG1219" s="12" t="s">
        <v>30</v>
      </c>
      <c r="BH1219" s="59">
        <f>ROUND(H558*G558,2)</f>
        <v>11500</v>
      </c>
      <c r="BI1219" s="12" t="s">
        <v>180</v>
      </c>
      <c r="BJ1219" s="58" t="s">
        <v>965</v>
      </c>
      <c r="BK1219" s="1"/>
      <c r="BL1219" s="1"/>
      <c r="BM1219" s="1"/>
      <c r="BN1219" s="1"/>
      <c r="BO1219" s="1"/>
      <c r="BP1219" s="1"/>
      <c r="BQ1219" s="7"/>
      <c r="BR1219" s="7"/>
      <c r="BS1219" s="6"/>
      <c r="BT1219" s="6"/>
      <c r="BU1219" s="6"/>
      <c r="BV1219" s="6"/>
      <c r="BW1219" s="6"/>
      <c r="BX1219" s="6"/>
      <c r="BY1219" s="6"/>
      <c r="BZ1219" s="6"/>
      <c r="CA1219" s="6"/>
      <c r="CB1219" s="6"/>
    </row>
    <row r="1220" spans="11:80" ht="52.2" customHeight="1" x14ac:dyDescent="0.2">
      <c r="K1220" s="62"/>
      <c r="L1220" s="63"/>
      <c r="M1220" s="63"/>
      <c r="N1220" s="63"/>
      <c r="O1220" s="63"/>
      <c r="P1220" s="63"/>
      <c r="Q1220" s="63"/>
      <c r="R1220" s="64"/>
      <c r="S1220" s="7"/>
      <c r="T1220" s="14"/>
      <c r="U1220" s="14"/>
      <c r="V1220" s="558"/>
      <c r="W1220" s="558"/>
      <c r="X1220" s="558"/>
      <c r="Y1220" s="558"/>
      <c r="Z1220" s="558"/>
      <c r="AA1220" s="558"/>
      <c r="AB1220" s="65"/>
      <c r="AC1220" s="65"/>
      <c r="AD1220" s="1"/>
      <c r="AE1220" s="1"/>
      <c r="AF1220" s="1"/>
      <c r="AG1220" s="1"/>
      <c r="AH1220" s="1"/>
      <c r="AI1220" s="1"/>
      <c r="AJ1220" s="1"/>
      <c r="AK1220" s="1"/>
      <c r="AL1220" s="1"/>
      <c r="AM1220" s="1"/>
      <c r="AN1220" s="1"/>
      <c r="AO1220" s="8"/>
      <c r="AP1220" s="7"/>
      <c r="AQ1220" s="7"/>
      <c r="AR1220" s="65" t="s">
        <v>88</v>
      </c>
      <c r="AS1220" s="65" t="s">
        <v>31</v>
      </c>
      <c r="AT1220" s="7" t="s">
        <v>31</v>
      </c>
      <c r="AU1220" s="7" t="s">
        <v>11</v>
      </c>
      <c r="AV1220" s="485" t="s">
        <v>30</v>
      </c>
      <c r="AW1220" s="7"/>
      <c r="AX1220" s="7"/>
      <c r="AY1220" s="7"/>
      <c r="AZ1220" s="7"/>
      <c r="BA1220" s="7"/>
      <c r="BB1220" s="7"/>
      <c r="BC1220" s="7"/>
      <c r="BD1220" s="7"/>
      <c r="BE1220" s="7"/>
      <c r="BF1220" s="7"/>
      <c r="BG1220" s="7"/>
      <c r="BH1220" s="7"/>
      <c r="BI1220" s="7"/>
      <c r="BJ1220" s="7"/>
      <c r="BK1220" s="7"/>
      <c r="BL1220" s="7"/>
      <c r="BM1220" s="7"/>
      <c r="BN1220" s="7"/>
      <c r="BO1220" s="7"/>
      <c r="BP1220" s="7"/>
      <c r="BQ1220" s="8"/>
      <c r="BR1220" s="8"/>
      <c r="BS1220" s="1"/>
      <c r="BT1220" s="1"/>
      <c r="BU1220" s="1"/>
      <c r="BV1220" s="1"/>
      <c r="BW1220" s="1"/>
      <c r="BX1220" s="1"/>
      <c r="BY1220" s="1"/>
      <c r="BZ1220" s="1"/>
      <c r="CA1220" s="1"/>
      <c r="CB1220" s="1"/>
    </row>
    <row r="1221" spans="11:80" ht="52.2" customHeight="1" x14ac:dyDescent="0.2">
      <c r="K1221" s="70"/>
      <c r="L1221" s="71"/>
      <c r="M1221" s="71"/>
      <c r="N1221" s="71"/>
      <c r="O1221" s="71"/>
      <c r="P1221" s="71"/>
      <c r="Q1221" s="71"/>
      <c r="R1221" s="72"/>
      <c r="S1221" s="9"/>
      <c r="T1221" s="8"/>
      <c r="U1221" s="8"/>
      <c r="V1221" s="587"/>
      <c r="W1221" s="587"/>
      <c r="X1221" s="587"/>
      <c r="Y1221" s="587"/>
      <c r="Z1221" s="587"/>
      <c r="AA1221" s="587"/>
      <c r="AB1221" s="69"/>
      <c r="AC1221" s="69"/>
      <c r="AD1221" s="8"/>
      <c r="AE1221" s="8"/>
      <c r="AF1221" s="8"/>
      <c r="AG1221" s="8"/>
      <c r="AH1221" s="8"/>
      <c r="AI1221" s="8"/>
      <c r="AJ1221" s="8"/>
      <c r="AK1221" s="8"/>
      <c r="AL1221" s="8"/>
      <c r="AM1221" s="8"/>
      <c r="AN1221" s="8"/>
      <c r="AO1221" s="1"/>
      <c r="AP1221" s="8"/>
      <c r="AQ1221" s="8"/>
      <c r="AR1221" s="69" t="s">
        <v>88</v>
      </c>
      <c r="AS1221" s="69" t="s">
        <v>31</v>
      </c>
      <c r="AT1221" s="8" t="s">
        <v>30</v>
      </c>
      <c r="AU1221" s="8" t="s">
        <v>11</v>
      </c>
      <c r="AV1221" s="486" t="s">
        <v>27</v>
      </c>
      <c r="AW1221" s="8"/>
      <c r="AX1221" s="8"/>
      <c r="AY1221" s="8"/>
      <c r="AZ1221" s="8"/>
      <c r="BA1221" s="8"/>
      <c r="BB1221" s="8"/>
      <c r="BC1221" s="8"/>
      <c r="BD1221" s="8"/>
      <c r="BE1221" s="8"/>
      <c r="BF1221" s="8"/>
      <c r="BG1221" s="8"/>
      <c r="BH1221" s="8"/>
      <c r="BI1221" s="8"/>
      <c r="BJ1221" s="8"/>
      <c r="BK1221" s="8"/>
      <c r="BL1221" s="8"/>
      <c r="BM1221" s="8"/>
      <c r="BN1221" s="8"/>
      <c r="BO1221" s="8"/>
      <c r="BP1221" s="8"/>
      <c r="BQ1221" s="1"/>
      <c r="BR1221" s="1"/>
      <c r="BS1221" s="8"/>
      <c r="BT1221" s="8"/>
      <c r="BU1221" s="8"/>
      <c r="BV1221" s="8"/>
      <c r="BW1221" s="8"/>
      <c r="BX1221" s="8"/>
      <c r="BY1221" s="8"/>
      <c r="BZ1221" s="8"/>
      <c r="CA1221" s="8"/>
      <c r="CB1221" s="8"/>
    </row>
    <row r="1222" spans="11:80" ht="52.2" customHeight="1" x14ac:dyDescent="0.2">
      <c r="K1222" s="62"/>
      <c r="L1222" s="63"/>
      <c r="M1222" s="63"/>
      <c r="N1222" s="63"/>
      <c r="O1222" s="63"/>
      <c r="P1222" s="63"/>
      <c r="Q1222" s="63"/>
      <c r="R1222" s="64"/>
      <c r="S1222" s="7"/>
      <c r="T1222" s="7"/>
      <c r="U1222" s="7"/>
      <c r="V1222" s="586"/>
      <c r="W1222" s="586"/>
      <c r="X1222" s="586"/>
      <c r="Y1222" s="586"/>
      <c r="Z1222" s="586"/>
      <c r="AA1222" s="586"/>
      <c r="AB1222" s="58"/>
      <c r="AC1222" s="58"/>
      <c r="AD1222" s="7"/>
      <c r="AE1222" s="7"/>
      <c r="AF1222" s="7"/>
      <c r="AG1222" s="7"/>
      <c r="AH1222" s="7"/>
      <c r="AI1222" s="7"/>
      <c r="AJ1222" s="7"/>
      <c r="AK1222" s="7"/>
      <c r="AL1222" s="7"/>
      <c r="AM1222" s="7"/>
      <c r="AN1222" s="7"/>
      <c r="AO1222" s="1"/>
      <c r="AP1222" s="58" t="s">
        <v>180</v>
      </c>
      <c r="AQ1222" s="1"/>
      <c r="AR1222" s="58" t="s">
        <v>80</v>
      </c>
      <c r="AS1222" s="58" t="s">
        <v>31</v>
      </c>
      <c r="AT1222" s="1"/>
      <c r="AU1222" s="1"/>
      <c r="AV1222" s="473"/>
      <c r="AW1222" s="1"/>
      <c r="AX1222" s="1"/>
      <c r="AY1222" s="1"/>
      <c r="AZ1222" s="1"/>
      <c r="BA1222" s="1"/>
      <c r="BB1222" s="59">
        <f>IF(L1288="základní",I561,0)</f>
        <v>2590.6999999999998</v>
      </c>
      <c r="BC1222" s="59">
        <f>IF(L1288="snížená",I561,0)</f>
        <v>0</v>
      </c>
      <c r="BD1222" s="59">
        <f>IF(L1288="zákl. přenesená",I561,0)</f>
        <v>0</v>
      </c>
      <c r="BE1222" s="59">
        <f>IF(L1288="sníž. přenesená",I561,0)</f>
        <v>0</v>
      </c>
      <c r="BF1222" s="59">
        <f>IF(L1288="nulová",I561,0)</f>
        <v>0</v>
      </c>
      <c r="BG1222" s="12" t="s">
        <v>30</v>
      </c>
      <c r="BH1222" s="59">
        <f>ROUND(H561*G561,2)</f>
        <v>2590.6999999999998</v>
      </c>
      <c r="BI1222" s="12" t="s">
        <v>180</v>
      </c>
      <c r="BJ1222" s="58" t="s">
        <v>970</v>
      </c>
      <c r="BK1222" s="1"/>
      <c r="BL1222" s="1"/>
      <c r="BM1222" s="1"/>
      <c r="BN1222" s="1"/>
      <c r="BO1222" s="1"/>
      <c r="BP1222" s="1"/>
      <c r="BQ1222" s="1"/>
      <c r="BR1222" s="1"/>
      <c r="BS1222" s="7"/>
      <c r="BT1222" s="7"/>
      <c r="BU1222" s="7"/>
      <c r="BV1222" s="7"/>
      <c r="BW1222" s="7"/>
      <c r="BX1222" s="7"/>
      <c r="BY1222" s="7"/>
      <c r="BZ1222" s="7"/>
      <c r="CA1222" s="7"/>
      <c r="CB1222" s="7"/>
    </row>
    <row r="1223" spans="11:80" ht="52.2" customHeight="1" x14ac:dyDescent="0.2">
      <c r="K1223" s="54" t="s">
        <v>5</v>
      </c>
      <c r="L1223" s="55" t="s">
        <v>15</v>
      </c>
      <c r="M1223" s="23"/>
      <c r="N1223" s="56">
        <f>M1223*G492</f>
        <v>0</v>
      </c>
      <c r="O1223" s="56">
        <v>2.3369999999999998E-2</v>
      </c>
      <c r="P1223" s="56">
        <f>O1223*G492</f>
        <v>3.2016900000000001E-2</v>
      </c>
      <c r="Q1223" s="56">
        <v>0</v>
      </c>
      <c r="R1223" s="57">
        <f>Q1223*G492</f>
        <v>0</v>
      </c>
      <c r="S1223" s="14"/>
      <c r="T1223" s="7"/>
      <c r="U1223" s="7"/>
      <c r="V1223" s="586"/>
      <c r="W1223" s="586"/>
      <c r="X1223" s="586"/>
      <c r="Y1223" s="586"/>
      <c r="Z1223" s="586"/>
      <c r="AA1223" s="586"/>
      <c r="AB1223" s="12"/>
      <c r="AC1223" s="12"/>
      <c r="AD1223" s="7"/>
      <c r="AE1223" s="7"/>
      <c r="AF1223" s="7"/>
      <c r="AG1223" s="7"/>
      <c r="AH1223" s="7"/>
      <c r="AI1223" s="7"/>
      <c r="AJ1223" s="7"/>
      <c r="AK1223" s="7"/>
      <c r="AL1223" s="7"/>
      <c r="AM1223" s="7"/>
      <c r="AN1223" s="7"/>
      <c r="AO1223" s="7"/>
      <c r="AP1223" s="1"/>
      <c r="AQ1223" s="1"/>
      <c r="AR1223" s="12" t="s">
        <v>86</v>
      </c>
      <c r="AS1223" s="12" t="s">
        <v>31</v>
      </c>
      <c r="AT1223" s="1"/>
      <c r="AU1223" s="1"/>
      <c r="AV1223" s="473"/>
      <c r="AW1223" s="1"/>
      <c r="AX1223" s="1"/>
      <c r="AY1223" s="1"/>
      <c r="AZ1223" s="1"/>
      <c r="BA1223" s="1"/>
      <c r="BB1223" s="1"/>
      <c r="BC1223" s="1"/>
      <c r="BD1223" s="1"/>
      <c r="BE1223" s="1"/>
      <c r="BF1223" s="1"/>
      <c r="BG1223" s="1"/>
      <c r="BH1223" s="1"/>
      <c r="BI1223" s="1"/>
      <c r="BJ1223" s="1"/>
      <c r="BK1223" s="1"/>
      <c r="BL1223" s="1"/>
      <c r="BM1223" s="1"/>
      <c r="BN1223" s="1"/>
      <c r="BO1223" s="1"/>
      <c r="BP1223" s="1"/>
      <c r="BQ1223" s="7"/>
      <c r="BR1223" s="7"/>
      <c r="BS1223" s="7"/>
      <c r="BT1223" s="7"/>
      <c r="BU1223" s="7"/>
      <c r="BV1223" s="7"/>
      <c r="BW1223" s="7"/>
      <c r="BX1223" s="7"/>
      <c r="BY1223" s="7"/>
      <c r="BZ1223" s="7"/>
      <c r="CA1223" s="7"/>
      <c r="CB1223" s="7"/>
    </row>
    <row r="1224" spans="11:80" ht="52.2" customHeight="1" x14ac:dyDescent="0.2">
      <c r="K1224" s="60"/>
      <c r="L1224" s="61"/>
      <c r="M1224" s="23"/>
      <c r="N1224" s="23"/>
      <c r="O1224" s="23"/>
      <c r="P1224" s="23"/>
      <c r="Q1224" s="23"/>
      <c r="R1224" s="24"/>
      <c r="S1224" s="14"/>
      <c r="T1224" s="7"/>
      <c r="U1224" s="7"/>
      <c r="V1224" s="586"/>
      <c r="W1224" s="586"/>
      <c r="X1224" s="586"/>
      <c r="Y1224" s="586"/>
      <c r="Z1224" s="586"/>
      <c r="AA1224" s="586"/>
      <c r="AB1224" s="65"/>
      <c r="AC1224" s="65"/>
      <c r="AD1224" s="7"/>
      <c r="AE1224" s="7"/>
      <c r="AF1224" s="7"/>
      <c r="AG1224" s="7"/>
      <c r="AH1224" s="7"/>
      <c r="AI1224" s="7"/>
      <c r="AJ1224" s="7"/>
      <c r="AK1224" s="7"/>
      <c r="AL1224" s="7"/>
      <c r="AM1224" s="7"/>
      <c r="AN1224" s="7"/>
      <c r="AO1224" s="1"/>
      <c r="AP1224" s="7"/>
      <c r="AQ1224" s="7"/>
      <c r="AR1224" s="65" t="s">
        <v>88</v>
      </c>
      <c r="AS1224" s="65" t="s">
        <v>31</v>
      </c>
      <c r="AT1224" s="7" t="s">
        <v>31</v>
      </c>
      <c r="AU1224" s="7" t="s">
        <v>11</v>
      </c>
      <c r="AV1224" s="485" t="s">
        <v>30</v>
      </c>
      <c r="AW1224" s="7"/>
      <c r="AX1224" s="7"/>
      <c r="AY1224" s="7"/>
      <c r="AZ1224" s="7"/>
      <c r="BA1224" s="7"/>
      <c r="BB1224" s="7"/>
      <c r="BC1224" s="7"/>
      <c r="BD1224" s="7"/>
      <c r="BE1224" s="7"/>
      <c r="BF1224" s="7"/>
      <c r="BG1224" s="7"/>
      <c r="BH1224" s="7"/>
      <c r="BI1224" s="7"/>
      <c r="BJ1224" s="7"/>
      <c r="BK1224" s="7"/>
      <c r="BL1224" s="7"/>
      <c r="BM1224" s="7"/>
      <c r="BN1224" s="7"/>
      <c r="BO1224" s="7"/>
      <c r="BP1224" s="7"/>
      <c r="BQ1224" s="1"/>
      <c r="BR1224" s="1"/>
      <c r="BS1224" s="7"/>
      <c r="BT1224" s="7"/>
      <c r="BU1224" s="7"/>
      <c r="BV1224" s="7"/>
      <c r="BW1224" s="7"/>
      <c r="BX1224" s="7"/>
      <c r="BY1224" s="7"/>
      <c r="BZ1224" s="7"/>
      <c r="CA1224" s="7"/>
      <c r="CB1224" s="7"/>
    </row>
    <row r="1225" spans="11:80" ht="52.2" customHeight="1" x14ac:dyDescent="0.2">
      <c r="K1225" s="62"/>
      <c r="L1225" s="63"/>
      <c r="M1225" s="63"/>
      <c r="N1225" s="63"/>
      <c r="O1225" s="63"/>
      <c r="P1225" s="63"/>
      <c r="Q1225" s="63"/>
      <c r="R1225" s="64"/>
      <c r="S1225" s="7"/>
      <c r="T1225" s="9"/>
      <c r="U1225" s="9"/>
      <c r="V1225" s="588"/>
      <c r="W1225" s="588"/>
      <c r="X1225" s="588"/>
      <c r="Y1225" s="588"/>
      <c r="Z1225" s="588"/>
      <c r="AA1225" s="588"/>
      <c r="AB1225" s="58"/>
      <c r="AC1225" s="58"/>
      <c r="AD1225" s="9"/>
      <c r="AE1225" s="9"/>
      <c r="AF1225" s="9"/>
      <c r="AG1225" s="9"/>
      <c r="AH1225" s="9"/>
      <c r="AI1225" s="9"/>
      <c r="AJ1225" s="9"/>
      <c r="AK1225" s="9"/>
      <c r="AL1225" s="9"/>
      <c r="AM1225" s="9"/>
      <c r="AN1225" s="9"/>
      <c r="AO1225" s="7"/>
      <c r="AP1225" s="58" t="s">
        <v>287</v>
      </c>
      <c r="AQ1225" s="1"/>
      <c r="AR1225" s="58" t="s">
        <v>231</v>
      </c>
      <c r="AS1225" s="58" t="s">
        <v>31</v>
      </c>
      <c r="AT1225" s="1"/>
      <c r="AU1225" s="1"/>
      <c r="AV1225" s="473"/>
      <c r="AW1225" s="1"/>
      <c r="AX1225" s="1"/>
      <c r="AY1225" s="1"/>
      <c r="AZ1225" s="1"/>
      <c r="BA1225" s="1"/>
      <c r="BB1225" s="59">
        <f>IF(L1291="základní",I564,0)</f>
        <v>7620</v>
      </c>
      <c r="BC1225" s="59">
        <f>IF(L1291="snížená",I564,0)</f>
        <v>0</v>
      </c>
      <c r="BD1225" s="59">
        <f>IF(L1291="zákl. přenesená",I564,0)</f>
        <v>0</v>
      </c>
      <c r="BE1225" s="59">
        <f>IF(L1291="sníž. přenesená",I564,0)</f>
        <v>0</v>
      </c>
      <c r="BF1225" s="59">
        <f>IF(L1291="nulová",I564,0)</f>
        <v>0</v>
      </c>
      <c r="BG1225" s="12" t="s">
        <v>30</v>
      </c>
      <c r="BH1225" s="59">
        <f>ROUND(H564*G564,2)</f>
        <v>7620</v>
      </c>
      <c r="BI1225" s="12" t="s">
        <v>180</v>
      </c>
      <c r="BJ1225" s="58" t="s">
        <v>975</v>
      </c>
      <c r="BK1225" s="1"/>
      <c r="BL1225" s="1"/>
      <c r="BM1225" s="1"/>
      <c r="BN1225" s="1"/>
      <c r="BO1225" s="1"/>
      <c r="BP1225" s="1"/>
      <c r="BQ1225" s="7"/>
      <c r="BR1225" s="7"/>
      <c r="BS1225" s="9"/>
      <c r="BT1225" s="9"/>
      <c r="BU1225" s="9"/>
      <c r="BV1225" s="9"/>
      <c r="BW1225" s="9"/>
      <c r="BX1225" s="9"/>
      <c r="BY1225" s="9"/>
      <c r="BZ1225" s="9"/>
      <c r="CA1225" s="9"/>
      <c r="CB1225" s="9"/>
    </row>
    <row r="1226" spans="11:80" ht="52.2" customHeight="1" x14ac:dyDescent="0.2">
      <c r="K1226" s="62"/>
      <c r="L1226" s="63"/>
      <c r="M1226" s="63"/>
      <c r="N1226" s="63"/>
      <c r="O1226" s="63"/>
      <c r="P1226" s="63"/>
      <c r="Q1226" s="63"/>
      <c r="R1226" s="64"/>
      <c r="S1226" s="7"/>
      <c r="T1226" s="7"/>
      <c r="U1226" s="7"/>
      <c r="V1226" s="586"/>
      <c r="W1226" s="586"/>
      <c r="X1226" s="586"/>
      <c r="Y1226" s="586"/>
      <c r="Z1226" s="586"/>
      <c r="AA1226" s="586"/>
      <c r="AB1226" s="65"/>
      <c r="AC1226" s="65"/>
      <c r="AD1226" s="7"/>
      <c r="AE1226" s="7"/>
      <c r="AF1226" s="7"/>
      <c r="AG1226" s="7"/>
      <c r="AH1226" s="7"/>
      <c r="AI1226" s="7"/>
      <c r="AJ1226" s="7"/>
      <c r="AK1226" s="7"/>
      <c r="AL1226" s="7"/>
      <c r="AM1226" s="7"/>
      <c r="AN1226" s="7"/>
      <c r="AO1226" s="8"/>
      <c r="AP1226" s="7"/>
      <c r="AQ1226" s="7"/>
      <c r="AR1226" s="65" t="s">
        <v>88</v>
      </c>
      <c r="AS1226" s="65" t="s">
        <v>31</v>
      </c>
      <c r="AT1226" s="7" t="s">
        <v>31</v>
      </c>
      <c r="AU1226" s="7" t="s">
        <v>11</v>
      </c>
      <c r="AV1226" s="485" t="s">
        <v>30</v>
      </c>
      <c r="AW1226" s="7"/>
      <c r="AX1226" s="7"/>
      <c r="AY1226" s="7"/>
      <c r="AZ1226" s="7"/>
      <c r="BA1226" s="7"/>
      <c r="BB1226" s="7"/>
      <c r="BC1226" s="7"/>
      <c r="BD1226" s="7"/>
      <c r="BE1226" s="7"/>
      <c r="BF1226" s="7"/>
      <c r="BG1226" s="7"/>
      <c r="BH1226" s="7"/>
      <c r="BI1226" s="7"/>
      <c r="BJ1226" s="7"/>
      <c r="BK1226" s="7"/>
      <c r="BL1226" s="7"/>
      <c r="BM1226" s="7"/>
      <c r="BN1226" s="7"/>
      <c r="BO1226" s="7"/>
      <c r="BP1226" s="7"/>
      <c r="BQ1226" s="8"/>
      <c r="BR1226" s="8"/>
      <c r="BS1226" s="7"/>
      <c r="BT1226" s="7"/>
      <c r="BU1226" s="7"/>
      <c r="BV1226" s="7"/>
      <c r="BW1226" s="7"/>
      <c r="BX1226" s="7"/>
      <c r="BY1226" s="7"/>
      <c r="BZ1226" s="7"/>
      <c r="CA1226" s="7"/>
      <c r="CB1226" s="7"/>
    </row>
    <row r="1227" spans="11:80" ht="52.2" customHeight="1" x14ac:dyDescent="0.2">
      <c r="K1227" s="74"/>
      <c r="L1227" s="75"/>
      <c r="M1227" s="75"/>
      <c r="N1227" s="75"/>
      <c r="O1227" s="75"/>
      <c r="P1227" s="75"/>
      <c r="Q1227" s="75"/>
      <c r="R1227" s="76"/>
      <c r="S1227" s="10"/>
      <c r="T1227" s="7"/>
      <c r="U1227" s="7"/>
      <c r="V1227" s="586"/>
      <c r="W1227" s="586"/>
      <c r="X1227" s="586"/>
      <c r="Y1227" s="586"/>
      <c r="Z1227" s="586"/>
      <c r="AA1227" s="586"/>
      <c r="AB1227" s="69"/>
      <c r="AC1227" s="69"/>
      <c r="AD1227" s="7"/>
      <c r="AE1227" s="7"/>
      <c r="AF1227" s="7"/>
      <c r="AG1227" s="7"/>
      <c r="AH1227" s="7"/>
      <c r="AI1227" s="7"/>
      <c r="AJ1227" s="7"/>
      <c r="AK1227" s="7"/>
      <c r="AL1227" s="7"/>
      <c r="AM1227" s="7"/>
      <c r="AN1227" s="7"/>
      <c r="AO1227" s="1"/>
      <c r="AP1227" s="8"/>
      <c r="AQ1227" s="8"/>
      <c r="AR1227" s="69" t="s">
        <v>88</v>
      </c>
      <c r="AS1227" s="69" t="s">
        <v>31</v>
      </c>
      <c r="AT1227" s="8" t="s">
        <v>30</v>
      </c>
      <c r="AU1227" s="8" t="s">
        <v>11</v>
      </c>
      <c r="AV1227" s="486" t="s">
        <v>27</v>
      </c>
      <c r="AW1227" s="8"/>
      <c r="AX1227" s="8"/>
      <c r="AY1227" s="8"/>
      <c r="AZ1227" s="8"/>
      <c r="BA1227" s="8"/>
      <c r="BB1227" s="8"/>
      <c r="BC1227" s="8"/>
      <c r="BD1227" s="8"/>
      <c r="BE1227" s="8"/>
      <c r="BF1227" s="8"/>
      <c r="BG1227" s="8"/>
      <c r="BH1227" s="8"/>
      <c r="BI1227" s="8"/>
      <c r="BJ1227" s="8"/>
      <c r="BK1227" s="8"/>
      <c r="BL1227" s="8"/>
      <c r="BM1227" s="8"/>
      <c r="BN1227" s="8"/>
      <c r="BO1227" s="8"/>
      <c r="BP1227" s="8"/>
      <c r="BQ1227" s="1"/>
      <c r="BR1227" s="1"/>
      <c r="BS1227" s="7"/>
      <c r="BT1227" s="7"/>
      <c r="BU1227" s="7"/>
      <c r="BV1227" s="7"/>
      <c r="BW1227" s="7"/>
      <c r="BX1227" s="7"/>
      <c r="BY1227" s="7"/>
      <c r="BZ1227" s="7"/>
      <c r="CA1227" s="7"/>
      <c r="CB1227" s="7"/>
    </row>
    <row r="1228" spans="11:80" ht="52.2" customHeight="1" x14ac:dyDescent="0.2">
      <c r="K1228" s="54" t="s">
        <v>5</v>
      </c>
      <c r="L1228" s="55" t="s">
        <v>15</v>
      </c>
      <c r="M1228" s="23"/>
      <c r="N1228" s="56">
        <f>M1228*G497</f>
        <v>0</v>
      </c>
      <c r="O1228" s="56">
        <v>0</v>
      </c>
      <c r="P1228" s="56">
        <f>O1228*G497</f>
        <v>0</v>
      </c>
      <c r="Q1228" s="56">
        <v>0</v>
      </c>
      <c r="R1228" s="57">
        <f>Q1228*G497</f>
        <v>0</v>
      </c>
      <c r="S1228" s="14"/>
      <c r="T1228" s="9"/>
      <c r="U1228" s="9"/>
      <c r="V1228" s="588"/>
      <c r="W1228" s="588"/>
      <c r="X1228" s="588"/>
      <c r="Y1228" s="588"/>
      <c r="Z1228" s="588"/>
      <c r="AA1228" s="588"/>
      <c r="AB1228" s="58"/>
      <c r="AC1228" s="58"/>
      <c r="AD1228" s="9"/>
      <c r="AE1228" s="9"/>
      <c r="AF1228" s="9"/>
      <c r="AG1228" s="9"/>
      <c r="AH1228" s="9"/>
      <c r="AI1228" s="9"/>
      <c r="AJ1228" s="9"/>
      <c r="AK1228" s="9"/>
      <c r="AL1228" s="9"/>
      <c r="AM1228" s="9"/>
      <c r="AN1228" s="9"/>
      <c r="AO1228" s="1"/>
      <c r="AP1228" s="58" t="s">
        <v>180</v>
      </c>
      <c r="AQ1228" s="1"/>
      <c r="AR1228" s="58" t="s">
        <v>80</v>
      </c>
      <c r="AS1228" s="58" t="s">
        <v>31</v>
      </c>
      <c r="AT1228" s="1"/>
      <c r="AU1228" s="1"/>
      <c r="AV1228" s="473"/>
      <c r="AW1228" s="1"/>
      <c r="AX1228" s="1"/>
      <c r="AY1228" s="1"/>
      <c r="AZ1228" s="1"/>
      <c r="BA1228" s="1"/>
      <c r="BB1228" s="59">
        <f>IF(L1294="základní",I567,0)</f>
        <v>499.6</v>
      </c>
      <c r="BC1228" s="59">
        <f>IF(L1294="snížená",I567,0)</f>
        <v>0</v>
      </c>
      <c r="BD1228" s="59">
        <f>IF(L1294="zákl. přenesená",I567,0)</f>
        <v>0</v>
      </c>
      <c r="BE1228" s="59">
        <f>IF(L1294="sníž. přenesená",I567,0)</f>
        <v>0</v>
      </c>
      <c r="BF1228" s="59">
        <f>IF(L1294="nulová",I567,0)</f>
        <v>0</v>
      </c>
      <c r="BG1228" s="12" t="s">
        <v>30</v>
      </c>
      <c r="BH1228" s="59">
        <f>ROUND(H567*G567,2)</f>
        <v>499.6</v>
      </c>
      <c r="BI1228" s="12" t="s">
        <v>180</v>
      </c>
      <c r="BJ1228" s="58" t="s">
        <v>980</v>
      </c>
      <c r="BK1228" s="1"/>
      <c r="BL1228" s="1"/>
      <c r="BM1228" s="1"/>
      <c r="BN1228" s="1"/>
      <c r="BO1228" s="1"/>
      <c r="BP1228" s="1"/>
      <c r="BQ1228" s="1"/>
      <c r="BR1228" s="1"/>
      <c r="BS1228" s="9"/>
      <c r="BT1228" s="9"/>
      <c r="BU1228" s="9"/>
      <c r="BV1228" s="9"/>
      <c r="BW1228" s="9"/>
      <c r="BX1228" s="9"/>
      <c r="BY1228" s="9"/>
      <c r="BZ1228" s="9"/>
      <c r="CA1228" s="9"/>
      <c r="CB1228" s="9"/>
    </row>
    <row r="1229" spans="11:80" ht="52.2" customHeight="1" x14ac:dyDescent="0.2">
      <c r="K1229" s="60"/>
      <c r="L1229" s="61"/>
      <c r="M1229" s="23"/>
      <c r="N1229" s="23"/>
      <c r="O1229" s="23"/>
      <c r="P1229" s="23"/>
      <c r="Q1229" s="23"/>
      <c r="R1229" s="24"/>
      <c r="S1229" s="14"/>
      <c r="T1229" s="10"/>
      <c r="U1229" s="10"/>
      <c r="V1229" s="589"/>
      <c r="W1229" s="589"/>
      <c r="X1229" s="589"/>
      <c r="Y1229" s="589"/>
      <c r="Z1229" s="589"/>
      <c r="AA1229" s="589"/>
      <c r="AB1229" s="12"/>
      <c r="AC1229" s="12"/>
      <c r="AD1229" s="10"/>
      <c r="AE1229" s="10"/>
      <c r="AF1229" s="10"/>
      <c r="AG1229" s="10"/>
      <c r="AH1229" s="10"/>
      <c r="AI1229" s="10"/>
      <c r="AJ1229" s="10"/>
      <c r="AK1229" s="10"/>
      <c r="AL1229" s="10"/>
      <c r="AM1229" s="10"/>
      <c r="AN1229" s="10"/>
      <c r="AO1229" s="7"/>
      <c r="AP1229" s="1"/>
      <c r="AQ1229" s="1"/>
      <c r="AR1229" s="12" t="s">
        <v>86</v>
      </c>
      <c r="AS1229" s="12" t="s">
        <v>31</v>
      </c>
      <c r="AT1229" s="1"/>
      <c r="AU1229" s="1"/>
      <c r="AV1229" s="473"/>
      <c r="AW1229" s="1"/>
      <c r="AX1229" s="1"/>
      <c r="AY1229" s="1"/>
      <c r="AZ1229" s="1"/>
      <c r="BA1229" s="1"/>
      <c r="BB1229" s="1"/>
      <c r="BC1229" s="1"/>
      <c r="BD1229" s="1"/>
      <c r="BE1229" s="1"/>
      <c r="BF1229" s="1"/>
      <c r="BG1229" s="1"/>
      <c r="BH1229" s="1"/>
      <c r="BI1229" s="1"/>
      <c r="BJ1229" s="1"/>
      <c r="BK1229" s="1"/>
      <c r="BL1229" s="1"/>
      <c r="BM1229" s="1"/>
      <c r="BN1229" s="1"/>
      <c r="BO1229" s="1"/>
      <c r="BP1229" s="1"/>
      <c r="BQ1229" s="7"/>
      <c r="BR1229" s="7"/>
      <c r="BS1229" s="10"/>
      <c r="BT1229" s="10"/>
      <c r="BU1229" s="10"/>
      <c r="BV1229" s="10"/>
      <c r="BW1229" s="10"/>
      <c r="BX1229" s="10"/>
      <c r="BY1229" s="10"/>
      <c r="BZ1229" s="10"/>
      <c r="CA1229" s="10"/>
      <c r="CB1229" s="10"/>
    </row>
    <row r="1230" spans="11:80" ht="52.2" customHeight="1" x14ac:dyDescent="0.2">
      <c r="K1230" s="41"/>
      <c r="L1230" s="42"/>
      <c r="M1230" s="42"/>
      <c r="N1230" s="43">
        <f>SUM(N1231:N1255)</f>
        <v>0</v>
      </c>
      <c r="O1230" s="42"/>
      <c r="P1230" s="43">
        <f>SUM(P1231:P1255)</f>
        <v>0.80594960000000004</v>
      </c>
      <c r="Q1230" s="42"/>
      <c r="R1230" s="44">
        <f>SUM(R1231:R1255)</f>
        <v>0</v>
      </c>
      <c r="S1230" s="6"/>
      <c r="T1230" s="14"/>
      <c r="U1230" s="14"/>
      <c r="V1230" s="558"/>
      <c r="W1230" s="558"/>
      <c r="X1230" s="558"/>
      <c r="Y1230" s="558"/>
      <c r="Z1230" s="558"/>
      <c r="AA1230" s="558"/>
      <c r="AB1230" s="65"/>
      <c r="AC1230" s="65"/>
      <c r="AD1230" s="1"/>
      <c r="AE1230" s="1"/>
      <c r="AF1230" s="1"/>
      <c r="AG1230" s="1"/>
      <c r="AH1230" s="1"/>
      <c r="AI1230" s="1"/>
      <c r="AJ1230" s="1"/>
      <c r="AK1230" s="1"/>
      <c r="AL1230" s="1"/>
      <c r="AM1230" s="1"/>
      <c r="AN1230" s="1"/>
      <c r="AO1230" s="1"/>
      <c r="AP1230" s="7"/>
      <c r="AQ1230" s="7"/>
      <c r="AR1230" s="65" t="s">
        <v>88</v>
      </c>
      <c r="AS1230" s="65" t="s">
        <v>31</v>
      </c>
      <c r="AT1230" s="7" t="s">
        <v>31</v>
      </c>
      <c r="AU1230" s="7" t="s">
        <v>11</v>
      </c>
      <c r="AV1230" s="485" t="s">
        <v>30</v>
      </c>
      <c r="AW1230" s="7"/>
      <c r="AX1230" s="7"/>
      <c r="AY1230" s="7"/>
      <c r="AZ1230" s="7"/>
      <c r="BA1230" s="7"/>
      <c r="BB1230" s="7"/>
      <c r="BC1230" s="7"/>
      <c r="BD1230" s="7"/>
      <c r="BE1230" s="7"/>
      <c r="BF1230" s="7"/>
      <c r="BG1230" s="7"/>
      <c r="BH1230" s="7"/>
      <c r="BI1230" s="7"/>
      <c r="BJ1230" s="7"/>
      <c r="BK1230" s="7"/>
      <c r="BL1230" s="7"/>
      <c r="BM1230" s="7"/>
      <c r="BN1230" s="7"/>
      <c r="BO1230" s="7"/>
      <c r="BP1230" s="7"/>
      <c r="BQ1230" s="1"/>
      <c r="BR1230" s="1"/>
      <c r="BS1230" s="1"/>
      <c r="BT1230" s="1"/>
      <c r="BU1230" s="1"/>
      <c r="BV1230" s="1"/>
      <c r="BW1230" s="1"/>
      <c r="BX1230" s="1"/>
      <c r="BY1230" s="1"/>
      <c r="BZ1230" s="1"/>
      <c r="CA1230" s="1"/>
      <c r="CB1230" s="1"/>
    </row>
    <row r="1231" spans="11:80" ht="52.2" customHeight="1" x14ac:dyDescent="0.2">
      <c r="K1231" s="54" t="s">
        <v>5</v>
      </c>
      <c r="L1231" s="55" t="s">
        <v>15</v>
      </c>
      <c r="M1231" s="23"/>
      <c r="N1231" s="56">
        <f>M1231*G502</f>
        <v>0</v>
      </c>
      <c r="O1231" s="56">
        <v>6.4999999999999997E-3</v>
      </c>
      <c r="P1231" s="56">
        <f>O1231*G502</f>
        <v>0.69550000000000001</v>
      </c>
      <c r="Q1231" s="56">
        <v>0</v>
      </c>
      <c r="R1231" s="57">
        <f>Q1231*G502</f>
        <v>0</v>
      </c>
      <c r="S1231" s="14"/>
      <c r="T1231" s="7"/>
      <c r="U1231" s="7"/>
      <c r="V1231" s="586"/>
      <c r="W1231" s="586"/>
      <c r="X1231" s="586"/>
      <c r="Y1231" s="586"/>
      <c r="Z1231" s="586"/>
      <c r="AA1231" s="586"/>
      <c r="AB1231" s="58"/>
      <c r="AC1231" s="58"/>
      <c r="AD1231" s="7"/>
      <c r="AE1231" s="7"/>
      <c r="AF1231" s="7"/>
      <c r="AG1231" s="7"/>
      <c r="AH1231" s="7"/>
      <c r="AI1231" s="7"/>
      <c r="AJ1231" s="7"/>
      <c r="AK1231" s="7"/>
      <c r="AL1231" s="7"/>
      <c r="AM1231" s="7"/>
      <c r="AN1231" s="7"/>
      <c r="AO1231" s="7"/>
      <c r="AP1231" s="58" t="s">
        <v>287</v>
      </c>
      <c r="AQ1231" s="1"/>
      <c r="AR1231" s="58" t="s">
        <v>231</v>
      </c>
      <c r="AS1231" s="58" t="s">
        <v>31</v>
      </c>
      <c r="AT1231" s="1"/>
      <c r="AU1231" s="1"/>
      <c r="AV1231" s="473"/>
      <c r="AW1231" s="1"/>
      <c r="AX1231" s="1"/>
      <c r="AY1231" s="1"/>
      <c r="AZ1231" s="1"/>
      <c r="BA1231" s="1"/>
      <c r="BB1231" s="59">
        <f>IF(L1297="základní",I570,0)</f>
        <v>1148.8</v>
      </c>
      <c r="BC1231" s="59">
        <f>IF(L1297="snížená",I570,0)</f>
        <v>0</v>
      </c>
      <c r="BD1231" s="59">
        <f>IF(L1297="zákl. přenesená",I570,0)</f>
        <v>0</v>
      </c>
      <c r="BE1231" s="59">
        <f>IF(L1297="sníž. přenesená",I570,0)</f>
        <v>0</v>
      </c>
      <c r="BF1231" s="59">
        <f>IF(L1297="nulová",I570,0)</f>
        <v>0</v>
      </c>
      <c r="BG1231" s="12" t="s">
        <v>30</v>
      </c>
      <c r="BH1231" s="59">
        <f>ROUND(H570*G570,2)</f>
        <v>1148.8</v>
      </c>
      <c r="BI1231" s="12" t="s">
        <v>180</v>
      </c>
      <c r="BJ1231" s="58" t="s">
        <v>986</v>
      </c>
      <c r="BK1231" s="1"/>
      <c r="BL1231" s="1"/>
      <c r="BM1231" s="1"/>
      <c r="BN1231" s="1"/>
      <c r="BO1231" s="1"/>
      <c r="BP1231" s="1"/>
      <c r="BQ1231" s="7"/>
      <c r="BR1231" s="7"/>
      <c r="BS1231" s="7"/>
      <c r="BT1231" s="7"/>
      <c r="BU1231" s="7"/>
      <c r="BV1231" s="7"/>
      <c r="BW1231" s="7"/>
      <c r="BX1231" s="7"/>
      <c r="BY1231" s="7"/>
      <c r="BZ1231" s="7"/>
      <c r="CA1231" s="7"/>
      <c r="CB1231" s="7"/>
    </row>
    <row r="1232" spans="11:80" ht="52.2" customHeight="1" x14ac:dyDescent="0.2">
      <c r="K1232" s="66"/>
      <c r="L1232" s="67"/>
      <c r="M1232" s="67"/>
      <c r="N1232" s="67"/>
      <c r="O1232" s="67"/>
      <c r="P1232" s="67"/>
      <c r="Q1232" s="67"/>
      <c r="R1232" s="68"/>
      <c r="S1232" s="8"/>
      <c r="T1232" s="14"/>
      <c r="U1232" s="14"/>
      <c r="V1232" s="558"/>
      <c r="W1232" s="558"/>
      <c r="X1232" s="558"/>
      <c r="Y1232" s="558"/>
      <c r="Z1232" s="558"/>
      <c r="AA1232" s="558"/>
      <c r="AB1232" s="65"/>
      <c r="AC1232" s="65"/>
      <c r="AD1232" s="1"/>
      <c r="AE1232" s="1"/>
      <c r="AF1232" s="1"/>
      <c r="AG1232" s="1"/>
      <c r="AH1232" s="1"/>
      <c r="AI1232" s="1"/>
      <c r="AJ1232" s="1"/>
      <c r="AK1232" s="1"/>
      <c r="AL1232" s="1"/>
      <c r="AM1232" s="1"/>
      <c r="AN1232" s="1"/>
      <c r="AO1232" s="8"/>
      <c r="AP1232" s="7"/>
      <c r="AQ1232" s="7"/>
      <c r="AR1232" s="65" t="s">
        <v>88</v>
      </c>
      <c r="AS1232" s="65" t="s">
        <v>31</v>
      </c>
      <c r="AT1232" s="7" t="s">
        <v>31</v>
      </c>
      <c r="AU1232" s="7" t="s">
        <v>11</v>
      </c>
      <c r="AV1232" s="485" t="s">
        <v>30</v>
      </c>
      <c r="AW1232" s="7"/>
      <c r="AX1232" s="7"/>
      <c r="AY1232" s="7"/>
      <c r="AZ1232" s="7"/>
      <c r="BA1232" s="7"/>
      <c r="BB1232" s="7"/>
      <c r="BC1232" s="7"/>
      <c r="BD1232" s="7"/>
      <c r="BE1232" s="7"/>
      <c r="BF1232" s="7"/>
      <c r="BG1232" s="7"/>
      <c r="BH1232" s="7"/>
      <c r="BI1232" s="7"/>
      <c r="BJ1232" s="7"/>
      <c r="BK1232" s="7"/>
      <c r="BL1232" s="7"/>
      <c r="BM1232" s="7"/>
      <c r="BN1232" s="7"/>
      <c r="BO1232" s="7"/>
      <c r="BP1232" s="7"/>
      <c r="BQ1232" s="8"/>
      <c r="BR1232" s="8"/>
      <c r="BS1232" s="1"/>
      <c r="BT1232" s="1"/>
      <c r="BU1232" s="1"/>
      <c r="BV1232" s="1"/>
      <c r="BW1232" s="1"/>
      <c r="BX1232" s="1"/>
      <c r="BY1232" s="1"/>
      <c r="BZ1232" s="1"/>
      <c r="CA1232" s="1"/>
      <c r="CB1232" s="1"/>
    </row>
    <row r="1233" spans="11:80" ht="52.2" customHeight="1" x14ac:dyDescent="0.2">
      <c r="K1233" s="62"/>
      <c r="L1233" s="63"/>
      <c r="M1233" s="63"/>
      <c r="N1233" s="63"/>
      <c r="O1233" s="63"/>
      <c r="P1233" s="63"/>
      <c r="Q1233" s="63"/>
      <c r="R1233" s="64"/>
      <c r="S1233" s="7"/>
      <c r="T1233" s="14"/>
      <c r="U1233" s="14"/>
      <c r="V1233" s="558"/>
      <c r="W1233" s="558"/>
      <c r="X1233" s="558"/>
      <c r="Y1233" s="558"/>
      <c r="Z1233" s="558"/>
      <c r="AA1233" s="558"/>
      <c r="AB1233" s="69"/>
      <c r="AC1233" s="69"/>
      <c r="AD1233" s="1"/>
      <c r="AE1233" s="1"/>
      <c r="AF1233" s="1"/>
      <c r="AG1233" s="1"/>
      <c r="AH1233" s="1"/>
      <c r="AI1233" s="1"/>
      <c r="AJ1233" s="1"/>
      <c r="AK1233" s="1"/>
      <c r="AL1233" s="1"/>
      <c r="AM1233" s="1"/>
      <c r="AN1233" s="1"/>
      <c r="AO1233" s="1"/>
      <c r="AP1233" s="8"/>
      <c r="AQ1233" s="8"/>
      <c r="AR1233" s="69" t="s">
        <v>88</v>
      </c>
      <c r="AS1233" s="69" t="s">
        <v>31</v>
      </c>
      <c r="AT1233" s="8" t="s">
        <v>30</v>
      </c>
      <c r="AU1233" s="8" t="s">
        <v>11</v>
      </c>
      <c r="AV1233" s="486" t="s">
        <v>27</v>
      </c>
      <c r="AW1233" s="8"/>
      <c r="AX1233" s="8"/>
      <c r="AY1233" s="8"/>
      <c r="AZ1233" s="8"/>
      <c r="BA1233" s="8"/>
      <c r="BB1233" s="8"/>
      <c r="BC1233" s="8"/>
      <c r="BD1233" s="8"/>
      <c r="BE1233" s="8"/>
      <c r="BF1233" s="8"/>
      <c r="BG1233" s="8"/>
      <c r="BH1233" s="8"/>
      <c r="BI1233" s="8"/>
      <c r="BJ1233" s="8"/>
      <c r="BK1233" s="8"/>
      <c r="BL1233" s="8"/>
      <c r="BM1233" s="8"/>
      <c r="BN1233" s="8"/>
      <c r="BO1233" s="8"/>
      <c r="BP1233" s="8"/>
      <c r="BQ1233" s="1"/>
      <c r="BR1233" s="1"/>
      <c r="BS1233" s="1"/>
      <c r="BT1233" s="1"/>
      <c r="BU1233" s="1"/>
      <c r="BV1233" s="1"/>
      <c r="BW1233" s="1"/>
      <c r="BX1233" s="1"/>
      <c r="BY1233" s="1"/>
      <c r="BZ1233" s="1"/>
      <c r="CA1233" s="1"/>
      <c r="CB1233" s="1"/>
    </row>
    <row r="1234" spans="11:80" ht="52.2" customHeight="1" x14ac:dyDescent="0.2">
      <c r="K1234" s="54" t="s">
        <v>5</v>
      </c>
      <c r="L1234" s="55" t="s">
        <v>15</v>
      </c>
      <c r="M1234" s="23"/>
      <c r="N1234" s="56">
        <f>M1234*G505</f>
        <v>0</v>
      </c>
      <c r="O1234" s="56">
        <v>0</v>
      </c>
      <c r="P1234" s="56">
        <f>O1234*G505</f>
        <v>0</v>
      </c>
      <c r="Q1234" s="56">
        <v>0</v>
      </c>
      <c r="R1234" s="57">
        <f>Q1234*G505</f>
        <v>0</v>
      </c>
      <c r="S1234" s="14"/>
      <c r="T1234" s="8"/>
      <c r="U1234" s="8"/>
      <c r="V1234" s="587"/>
      <c r="W1234" s="587"/>
      <c r="X1234" s="587"/>
      <c r="Y1234" s="587"/>
      <c r="Z1234" s="587"/>
      <c r="AA1234" s="587"/>
      <c r="AB1234" s="58"/>
      <c r="AC1234" s="58"/>
      <c r="AD1234" s="8"/>
      <c r="AE1234" s="8"/>
      <c r="AF1234" s="8"/>
      <c r="AG1234" s="8"/>
      <c r="AH1234" s="8"/>
      <c r="AI1234" s="8"/>
      <c r="AJ1234" s="8"/>
      <c r="AK1234" s="8"/>
      <c r="AL1234" s="8"/>
      <c r="AM1234" s="8"/>
      <c r="AN1234" s="8"/>
      <c r="AO1234" s="1"/>
      <c r="AP1234" s="58" t="s">
        <v>180</v>
      </c>
      <c r="AQ1234" s="1"/>
      <c r="AR1234" s="58" t="s">
        <v>80</v>
      </c>
      <c r="AS1234" s="58" t="s">
        <v>31</v>
      </c>
      <c r="AT1234" s="1"/>
      <c r="AU1234" s="1"/>
      <c r="AV1234" s="473"/>
      <c r="AW1234" s="1"/>
      <c r="AX1234" s="1"/>
      <c r="AY1234" s="1"/>
      <c r="AZ1234" s="1"/>
      <c r="BA1234" s="1"/>
      <c r="BB1234" s="59">
        <f>IF(L1300="základní",I573,0)</f>
        <v>737.39</v>
      </c>
      <c r="BC1234" s="59">
        <f>IF(L1300="snížená",I573,0)</f>
        <v>0</v>
      </c>
      <c r="BD1234" s="59">
        <f>IF(L1300="zákl. přenesená",I573,0)</f>
        <v>0</v>
      </c>
      <c r="BE1234" s="59">
        <f>IF(L1300="sníž. přenesená",I573,0)</f>
        <v>0</v>
      </c>
      <c r="BF1234" s="59">
        <f>IF(L1300="nulová",I573,0)</f>
        <v>0</v>
      </c>
      <c r="BG1234" s="12" t="s">
        <v>30</v>
      </c>
      <c r="BH1234" s="59">
        <f>ROUND(H573*G573,2)</f>
        <v>737.39</v>
      </c>
      <c r="BI1234" s="12" t="s">
        <v>180</v>
      </c>
      <c r="BJ1234" s="58" t="s">
        <v>991</v>
      </c>
      <c r="BK1234" s="1"/>
      <c r="BL1234" s="1"/>
      <c r="BM1234" s="1"/>
      <c r="BN1234" s="1"/>
      <c r="BO1234" s="1"/>
      <c r="BP1234" s="1"/>
      <c r="BQ1234" s="1"/>
      <c r="BR1234" s="1"/>
      <c r="BS1234" s="8"/>
      <c r="BT1234" s="8"/>
      <c r="BU1234" s="8"/>
      <c r="BV1234" s="8"/>
      <c r="BW1234" s="8"/>
      <c r="BX1234" s="8"/>
      <c r="BY1234" s="8"/>
      <c r="BZ1234" s="8"/>
      <c r="CA1234" s="8"/>
      <c r="CB1234" s="8"/>
    </row>
    <row r="1235" spans="11:80" ht="52.2" customHeight="1" x14ac:dyDescent="0.2">
      <c r="K1235" s="60"/>
      <c r="L1235" s="61"/>
      <c r="M1235" s="23"/>
      <c r="N1235" s="23"/>
      <c r="O1235" s="23"/>
      <c r="P1235" s="23"/>
      <c r="Q1235" s="23"/>
      <c r="R1235" s="24"/>
      <c r="S1235" s="14"/>
      <c r="T1235" s="7"/>
      <c r="U1235" s="7"/>
      <c r="V1235" s="586"/>
      <c r="W1235" s="586"/>
      <c r="X1235" s="586"/>
      <c r="Y1235" s="586"/>
      <c r="Z1235" s="586"/>
      <c r="AA1235" s="586"/>
      <c r="AB1235" s="12"/>
      <c r="AC1235" s="12"/>
      <c r="AD1235" s="7"/>
      <c r="AE1235" s="7"/>
      <c r="AF1235" s="7"/>
      <c r="AG1235" s="7"/>
      <c r="AH1235" s="7"/>
      <c r="AI1235" s="7"/>
      <c r="AJ1235" s="7"/>
      <c r="AK1235" s="7"/>
      <c r="AL1235" s="7"/>
      <c r="AM1235" s="7"/>
      <c r="AN1235" s="7"/>
      <c r="AO1235" s="6"/>
      <c r="AP1235" s="1"/>
      <c r="AQ1235" s="1"/>
      <c r="AR1235" s="12" t="s">
        <v>86</v>
      </c>
      <c r="AS1235" s="12" t="s">
        <v>31</v>
      </c>
      <c r="AT1235" s="1"/>
      <c r="AU1235" s="1"/>
      <c r="AV1235" s="473"/>
      <c r="AW1235" s="1"/>
      <c r="AX1235" s="1"/>
      <c r="AY1235" s="1"/>
      <c r="AZ1235" s="1"/>
      <c r="BA1235" s="1"/>
      <c r="BB1235" s="1"/>
      <c r="BC1235" s="1"/>
      <c r="BD1235" s="1"/>
      <c r="BE1235" s="1"/>
      <c r="BF1235" s="1"/>
      <c r="BG1235" s="1"/>
      <c r="BH1235" s="1"/>
      <c r="BI1235" s="1"/>
      <c r="BJ1235" s="1"/>
      <c r="BK1235" s="1"/>
      <c r="BL1235" s="1"/>
      <c r="BM1235" s="1"/>
      <c r="BN1235" s="1"/>
      <c r="BO1235" s="1"/>
      <c r="BP1235" s="1"/>
      <c r="BQ1235" s="6"/>
      <c r="BR1235" s="6"/>
      <c r="BS1235" s="7"/>
      <c r="BT1235" s="7"/>
      <c r="BU1235" s="7"/>
      <c r="BV1235" s="7"/>
      <c r="BW1235" s="7"/>
      <c r="BX1235" s="7"/>
      <c r="BY1235" s="7"/>
      <c r="BZ1235" s="7"/>
      <c r="CA1235" s="7"/>
      <c r="CB1235" s="7"/>
    </row>
    <row r="1236" spans="11:80" ht="52.2" customHeight="1" x14ac:dyDescent="0.2">
      <c r="K1236" s="62"/>
      <c r="L1236" s="63"/>
      <c r="M1236" s="63"/>
      <c r="N1236" s="63"/>
      <c r="O1236" s="63"/>
      <c r="P1236" s="63"/>
      <c r="Q1236" s="63"/>
      <c r="R1236" s="64"/>
      <c r="S1236" s="7"/>
      <c r="T1236" s="7"/>
      <c r="U1236" s="7"/>
      <c r="V1236" s="586"/>
      <c r="W1236" s="586"/>
      <c r="X1236" s="586"/>
      <c r="Y1236" s="586"/>
      <c r="Z1236" s="586"/>
      <c r="AA1236" s="586"/>
      <c r="AB1236" s="46"/>
      <c r="AC1236" s="46"/>
      <c r="AD1236" s="7"/>
      <c r="AE1236" s="7"/>
      <c r="AF1236" s="7"/>
      <c r="AG1236" s="7"/>
      <c r="AH1236" s="7"/>
      <c r="AI1236" s="7"/>
      <c r="AJ1236" s="7"/>
      <c r="AK1236" s="7"/>
      <c r="AL1236" s="7"/>
      <c r="AM1236" s="7"/>
      <c r="AN1236" s="7"/>
      <c r="AO1236" s="1"/>
      <c r="AP1236" s="45" t="s">
        <v>31</v>
      </c>
      <c r="AQ1236" s="6"/>
      <c r="AR1236" s="46" t="s">
        <v>26</v>
      </c>
      <c r="AS1236" s="46" t="s">
        <v>30</v>
      </c>
      <c r="AT1236" s="6"/>
      <c r="AU1236" s="6"/>
      <c r="AV1236" s="484"/>
      <c r="AW1236" s="6"/>
      <c r="AX1236" s="6"/>
      <c r="AY1236" s="6"/>
      <c r="AZ1236" s="6"/>
      <c r="BA1236" s="6"/>
      <c r="BB1236" s="6"/>
      <c r="BC1236" s="6"/>
      <c r="BD1236" s="6"/>
      <c r="BE1236" s="6"/>
      <c r="BF1236" s="6"/>
      <c r="BG1236" s="6"/>
      <c r="BH1236" s="47">
        <f>SUM(BH1237:BH1252)</f>
        <v>66337.67</v>
      </c>
      <c r="BI1236" s="6"/>
      <c r="BJ1236" s="6"/>
      <c r="BK1236" s="6"/>
      <c r="BL1236" s="6"/>
      <c r="BM1236" s="6"/>
      <c r="BN1236" s="6"/>
      <c r="BO1236" s="6"/>
      <c r="BP1236" s="6"/>
      <c r="BQ1236" s="1"/>
      <c r="BR1236" s="1"/>
      <c r="BS1236" s="7"/>
      <c r="BT1236" s="7"/>
      <c r="BU1236" s="7"/>
      <c r="BV1236" s="7"/>
      <c r="BW1236" s="7"/>
      <c r="BX1236" s="7"/>
      <c r="BY1236" s="7"/>
      <c r="BZ1236" s="7"/>
      <c r="CA1236" s="7"/>
      <c r="CB1236" s="7"/>
    </row>
    <row r="1237" spans="11:80" ht="52.2" customHeight="1" x14ac:dyDescent="0.2">
      <c r="K1237" s="54" t="s">
        <v>5</v>
      </c>
      <c r="L1237" s="55" t="s">
        <v>15</v>
      </c>
      <c r="M1237" s="23"/>
      <c r="N1237" s="56">
        <f>M1237*G508</f>
        <v>0</v>
      </c>
      <c r="O1237" s="56">
        <v>0</v>
      </c>
      <c r="P1237" s="56">
        <f>O1237*G508</f>
        <v>0</v>
      </c>
      <c r="Q1237" s="56">
        <v>0</v>
      </c>
      <c r="R1237" s="57">
        <f>Q1237*G508</f>
        <v>0</v>
      </c>
      <c r="S1237" s="14"/>
      <c r="T1237" s="10"/>
      <c r="U1237" s="10"/>
      <c r="V1237" s="589"/>
      <c r="W1237" s="589"/>
      <c r="X1237" s="589"/>
      <c r="Y1237" s="589"/>
      <c r="Z1237" s="589"/>
      <c r="AA1237" s="589"/>
      <c r="AB1237" s="58"/>
      <c r="AC1237" s="58"/>
      <c r="AD1237" s="10"/>
      <c r="AE1237" s="10"/>
      <c r="AF1237" s="10"/>
      <c r="AG1237" s="10"/>
      <c r="AH1237" s="10"/>
      <c r="AI1237" s="10"/>
      <c r="AJ1237" s="10"/>
      <c r="AK1237" s="10"/>
      <c r="AL1237" s="10"/>
      <c r="AM1237" s="10"/>
      <c r="AN1237" s="10"/>
      <c r="AO1237" s="7"/>
      <c r="AP1237" s="58" t="s">
        <v>180</v>
      </c>
      <c r="AQ1237" s="1"/>
      <c r="AR1237" s="58" t="s">
        <v>80</v>
      </c>
      <c r="AS1237" s="58" t="s">
        <v>31</v>
      </c>
      <c r="AT1237" s="1"/>
      <c r="AU1237" s="1"/>
      <c r="AV1237" s="473"/>
      <c r="AW1237" s="1"/>
      <c r="AX1237" s="1"/>
      <c r="AY1237" s="1"/>
      <c r="AZ1237" s="1"/>
      <c r="BA1237" s="1"/>
      <c r="BB1237" s="59">
        <f>IF(L1303="základní",I578,0)</f>
        <v>22350</v>
      </c>
      <c r="BC1237" s="59">
        <f>IF(L1303="snížená",I578,0)</f>
        <v>0</v>
      </c>
      <c r="BD1237" s="59">
        <f>IF(L1303="zákl. přenesená",I578,0)</f>
        <v>0</v>
      </c>
      <c r="BE1237" s="59">
        <f>IF(L1303="sníž. přenesená",I578,0)</f>
        <v>0</v>
      </c>
      <c r="BF1237" s="59">
        <f>IF(L1303="nulová",I578,0)</f>
        <v>0</v>
      </c>
      <c r="BG1237" s="12" t="s">
        <v>30</v>
      </c>
      <c r="BH1237" s="59">
        <f>ROUND(H578*G578,2)</f>
        <v>22350</v>
      </c>
      <c r="BI1237" s="12" t="s">
        <v>180</v>
      </c>
      <c r="BJ1237" s="58" t="s">
        <v>998</v>
      </c>
      <c r="BK1237" s="1"/>
      <c r="BL1237" s="1"/>
      <c r="BM1237" s="1"/>
      <c r="BN1237" s="1"/>
      <c r="BO1237" s="1"/>
      <c r="BP1237" s="1"/>
      <c r="BQ1237" s="7"/>
      <c r="BR1237" s="7"/>
      <c r="BS1237" s="10"/>
      <c r="BT1237" s="10"/>
      <c r="BU1237" s="10"/>
      <c r="BV1237" s="10"/>
      <c r="BW1237" s="10"/>
      <c r="BX1237" s="10"/>
      <c r="BY1237" s="10"/>
      <c r="BZ1237" s="10"/>
      <c r="CA1237" s="10"/>
      <c r="CB1237" s="10"/>
    </row>
    <row r="1238" spans="11:80" ht="52.2" customHeight="1" x14ac:dyDescent="0.2">
      <c r="K1238" s="60"/>
      <c r="L1238" s="61"/>
      <c r="M1238" s="23"/>
      <c r="N1238" s="23"/>
      <c r="O1238" s="23"/>
      <c r="P1238" s="23"/>
      <c r="Q1238" s="23"/>
      <c r="R1238" s="24"/>
      <c r="S1238" s="14"/>
      <c r="T1238" s="14"/>
      <c r="U1238" s="14"/>
      <c r="V1238" s="558"/>
      <c r="W1238" s="558"/>
      <c r="X1238" s="558"/>
      <c r="Y1238" s="558"/>
      <c r="Z1238" s="558"/>
      <c r="AA1238" s="558"/>
      <c r="AB1238" s="65"/>
      <c r="AC1238" s="65"/>
      <c r="AD1238" s="1"/>
      <c r="AE1238" s="1"/>
      <c r="AF1238" s="1"/>
      <c r="AG1238" s="1"/>
      <c r="AH1238" s="1"/>
      <c r="AI1238" s="1"/>
      <c r="AJ1238" s="1"/>
      <c r="AK1238" s="1"/>
      <c r="AL1238" s="1"/>
      <c r="AM1238" s="1"/>
      <c r="AN1238" s="1"/>
      <c r="AO1238" s="1"/>
      <c r="AP1238" s="7"/>
      <c r="AQ1238" s="7"/>
      <c r="AR1238" s="65" t="s">
        <v>88</v>
      </c>
      <c r="AS1238" s="65" t="s">
        <v>31</v>
      </c>
      <c r="AT1238" s="7" t="s">
        <v>31</v>
      </c>
      <c r="AU1238" s="7" t="s">
        <v>11</v>
      </c>
      <c r="AV1238" s="485" t="s">
        <v>30</v>
      </c>
      <c r="AW1238" s="7"/>
      <c r="AX1238" s="7"/>
      <c r="AY1238" s="7"/>
      <c r="AZ1238" s="7"/>
      <c r="BA1238" s="7"/>
      <c r="BB1238" s="7"/>
      <c r="BC1238" s="7"/>
      <c r="BD1238" s="7"/>
      <c r="BE1238" s="7"/>
      <c r="BF1238" s="7"/>
      <c r="BG1238" s="7"/>
      <c r="BH1238" s="7"/>
      <c r="BI1238" s="7"/>
      <c r="BJ1238" s="7"/>
      <c r="BK1238" s="7"/>
      <c r="BL1238" s="7"/>
      <c r="BM1238" s="7"/>
      <c r="BN1238" s="7"/>
      <c r="BO1238" s="7"/>
      <c r="BP1238" s="7"/>
      <c r="BQ1238" s="1"/>
      <c r="BR1238" s="1"/>
      <c r="BS1238" s="1"/>
      <c r="BT1238" s="1"/>
      <c r="BU1238" s="1"/>
      <c r="BV1238" s="1"/>
      <c r="BW1238" s="1"/>
      <c r="BX1238" s="1"/>
      <c r="BY1238" s="1"/>
      <c r="BZ1238" s="1"/>
      <c r="CA1238" s="1"/>
      <c r="CB1238" s="1"/>
    </row>
    <row r="1239" spans="11:80" ht="52.2" customHeight="1" x14ac:dyDescent="0.2">
      <c r="K1239" s="62"/>
      <c r="L1239" s="63"/>
      <c r="M1239" s="63"/>
      <c r="N1239" s="63"/>
      <c r="O1239" s="63"/>
      <c r="P1239" s="63"/>
      <c r="Q1239" s="63"/>
      <c r="R1239" s="64"/>
      <c r="S1239" s="7"/>
      <c r="T1239" s="14"/>
      <c r="U1239" s="14"/>
      <c r="V1239" s="558"/>
      <c r="W1239" s="558"/>
      <c r="X1239" s="558"/>
      <c r="Y1239" s="558"/>
      <c r="Z1239" s="558"/>
      <c r="AA1239" s="558"/>
      <c r="AB1239" s="58"/>
      <c r="AC1239" s="58"/>
      <c r="AD1239" s="1"/>
      <c r="AE1239" s="1"/>
      <c r="AF1239" s="1"/>
      <c r="AG1239" s="1"/>
      <c r="AH1239" s="1"/>
      <c r="AI1239" s="1"/>
      <c r="AJ1239" s="1"/>
      <c r="AK1239" s="1"/>
      <c r="AL1239" s="1"/>
      <c r="AM1239" s="1"/>
      <c r="AN1239" s="1"/>
      <c r="AO1239" s="7"/>
      <c r="AP1239" s="58" t="s">
        <v>180</v>
      </c>
      <c r="AQ1239" s="1"/>
      <c r="AR1239" s="58" t="s">
        <v>80</v>
      </c>
      <c r="AS1239" s="58" t="s">
        <v>31</v>
      </c>
      <c r="AT1239" s="1"/>
      <c r="AU1239" s="1"/>
      <c r="AV1239" s="473"/>
      <c r="AW1239" s="1"/>
      <c r="AX1239" s="1"/>
      <c r="AY1239" s="1"/>
      <c r="AZ1239" s="1"/>
      <c r="BA1239" s="1"/>
      <c r="BB1239" s="59">
        <f>IF(L1305="základní",I580,0)</f>
        <v>15200</v>
      </c>
      <c r="BC1239" s="59">
        <f>IF(L1305="snížená",I580,0)</f>
        <v>0</v>
      </c>
      <c r="BD1239" s="59">
        <f>IF(L1305="zákl. přenesená",I580,0)</f>
        <v>0</v>
      </c>
      <c r="BE1239" s="59">
        <f>IF(L1305="sníž. přenesená",I580,0)</f>
        <v>0</v>
      </c>
      <c r="BF1239" s="59">
        <f>IF(L1305="nulová",I580,0)</f>
        <v>0</v>
      </c>
      <c r="BG1239" s="12" t="s">
        <v>30</v>
      </c>
      <c r="BH1239" s="59">
        <f>ROUND(H580*G580,2)</f>
        <v>15200</v>
      </c>
      <c r="BI1239" s="12" t="s">
        <v>180</v>
      </c>
      <c r="BJ1239" s="58" t="s">
        <v>1003</v>
      </c>
      <c r="BK1239" s="1"/>
      <c r="BL1239" s="1"/>
      <c r="BM1239" s="1"/>
      <c r="BN1239" s="1"/>
      <c r="BO1239" s="1"/>
      <c r="BP1239" s="1"/>
      <c r="BQ1239" s="7"/>
      <c r="BR1239" s="7"/>
      <c r="BS1239" s="1"/>
      <c r="BT1239" s="1"/>
      <c r="BU1239" s="1"/>
      <c r="BV1239" s="1"/>
      <c r="BW1239" s="1"/>
      <c r="BX1239" s="1"/>
      <c r="BY1239" s="1"/>
      <c r="BZ1239" s="1"/>
      <c r="CA1239" s="1"/>
      <c r="CB1239" s="1"/>
    </row>
    <row r="1240" spans="11:80" ht="52.2" customHeight="1" x14ac:dyDescent="0.2">
      <c r="K1240" s="54" t="s">
        <v>5</v>
      </c>
      <c r="L1240" s="55" t="s">
        <v>15</v>
      </c>
      <c r="M1240" s="23"/>
      <c r="N1240" s="56">
        <f>M1240*G511</f>
        <v>0</v>
      </c>
      <c r="O1240" s="56">
        <v>0</v>
      </c>
      <c r="P1240" s="56">
        <f>O1240*G511</f>
        <v>0</v>
      </c>
      <c r="Q1240" s="56">
        <v>0</v>
      </c>
      <c r="R1240" s="57">
        <f>Q1240*G511</f>
        <v>0</v>
      </c>
      <c r="S1240" s="14"/>
      <c r="T1240" s="8"/>
      <c r="U1240" s="8"/>
      <c r="V1240" s="587"/>
      <c r="W1240" s="587"/>
      <c r="X1240" s="587"/>
      <c r="Y1240" s="587"/>
      <c r="Z1240" s="587"/>
      <c r="AA1240" s="587"/>
      <c r="AB1240" s="65"/>
      <c r="AC1240" s="65"/>
      <c r="AD1240" s="8"/>
      <c r="AE1240" s="8"/>
      <c r="AF1240" s="8"/>
      <c r="AG1240" s="8"/>
      <c r="AH1240" s="8"/>
      <c r="AI1240" s="8"/>
      <c r="AJ1240" s="8"/>
      <c r="AK1240" s="8"/>
      <c r="AL1240" s="8"/>
      <c r="AM1240" s="8"/>
      <c r="AN1240" s="8"/>
      <c r="AO1240" s="1"/>
      <c r="AP1240" s="7"/>
      <c r="AQ1240" s="7"/>
      <c r="AR1240" s="65" t="s">
        <v>88</v>
      </c>
      <c r="AS1240" s="65" t="s">
        <v>31</v>
      </c>
      <c r="AT1240" s="7" t="s">
        <v>31</v>
      </c>
      <c r="AU1240" s="7" t="s">
        <v>11</v>
      </c>
      <c r="AV1240" s="485" t="s">
        <v>30</v>
      </c>
      <c r="AW1240" s="7"/>
      <c r="AX1240" s="7"/>
      <c r="AY1240" s="7"/>
      <c r="AZ1240" s="7"/>
      <c r="BA1240" s="7"/>
      <c r="BB1240" s="7"/>
      <c r="BC1240" s="7"/>
      <c r="BD1240" s="7"/>
      <c r="BE1240" s="7"/>
      <c r="BF1240" s="7"/>
      <c r="BG1240" s="7"/>
      <c r="BH1240" s="7"/>
      <c r="BI1240" s="7"/>
      <c r="BJ1240" s="7"/>
      <c r="BK1240" s="7"/>
      <c r="BL1240" s="7"/>
      <c r="BM1240" s="7"/>
      <c r="BN1240" s="7"/>
      <c r="BO1240" s="7"/>
      <c r="BP1240" s="7"/>
      <c r="BQ1240" s="1"/>
      <c r="BR1240" s="1"/>
      <c r="BS1240" s="8"/>
      <c r="BT1240" s="8"/>
      <c r="BU1240" s="8"/>
      <c r="BV1240" s="8"/>
      <c r="BW1240" s="8"/>
      <c r="BX1240" s="8"/>
      <c r="BY1240" s="8"/>
      <c r="BZ1240" s="8"/>
      <c r="CA1240" s="8"/>
      <c r="CB1240" s="8"/>
    </row>
    <row r="1241" spans="11:80" ht="52.2" customHeight="1" x14ac:dyDescent="0.2">
      <c r="K1241" s="60"/>
      <c r="L1241" s="61"/>
      <c r="M1241" s="23"/>
      <c r="N1241" s="23"/>
      <c r="O1241" s="23"/>
      <c r="P1241" s="23"/>
      <c r="Q1241" s="23"/>
      <c r="R1241" s="24"/>
      <c r="S1241" s="14"/>
      <c r="T1241" s="7"/>
      <c r="U1241" s="7"/>
      <c r="V1241" s="586"/>
      <c r="W1241" s="586"/>
      <c r="X1241" s="586"/>
      <c r="Y1241" s="586"/>
      <c r="Z1241" s="586"/>
      <c r="AA1241" s="586"/>
      <c r="AB1241" s="58"/>
      <c r="AC1241" s="58"/>
      <c r="AD1241" s="7"/>
      <c r="AE1241" s="7"/>
      <c r="AF1241" s="7"/>
      <c r="AG1241" s="7"/>
      <c r="AH1241" s="7"/>
      <c r="AI1241" s="7"/>
      <c r="AJ1241" s="7"/>
      <c r="AK1241" s="7"/>
      <c r="AL1241" s="7"/>
      <c r="AM1241" s="7"/>
      <c r="AN1241" s="7"/>
      <c r="AO1241" s="7"/>
      <c r="AP1241" s="58" t="s">
        <v>180</v>
      </c>
      <c r="AQ1241" s="1"/>
      <c r="AR1241" s="58" t="s">
        <v>80</v>
      </c>
      <c r="AS1241" s="58" t="s">
        <v>31</v>
      </c>
      <c r="AT1241" s="1"/>
      <c r="AU1241" s="1"/>
      <c r="AV1241" s="473"/>
      <c r="AW1241" s="1"/>
      <c r="AX1241" s="1"/>
      <c r="AY1241" s="1"/>
      <c r="AZ1241" s="1"/>
      <c r="BA1241" s="1"/>
      <c r="BB1241" s="59">
        <f>IF(L1307="základní",I582,0)</f>
        <v>13950</v>
      </c>
      <c r="BC1241" s="59">
        <f>IF(L1307="snížená",I582,0)</f>
        <v>0</v>
      </c>
      <c r="BD1241" s="59">
        <f>IF(L1307="zákl. přenesená",I582,0)</f>
        <v>0</v>
      </c>
      <c r="BE1241" s="59">
        <f>IF(L1307="sníž. přenesená",I582,0)</f>
        <v>0</v>
      </c>
      <c r="BF1241" s="59">
        <f>IF(L1307="nulová",I582,0)</f>
        <v>0</v>
      </c>
      <c r="BG1241" s="12" t="s">
        <v>30</v>
      </c>
      <c r="BH1241" s="59">
        <f>ROUND(H582*G582,2)</f>
        <v>13950</v>
      </c>
      <c r="BI1241" s="12" t="s">
        <v>180</v>
      </c>
      <c r="BJ1241" s="58" t="s">
        <v>1008</v>
      </c>
      <c r="BK1241" s="1"/>
      <c r="BL1241" s="1"/>
      <c r="BM1241" s="1"/>
      <c r="BN1241" s="1"/>
      <c r="BO1241" s="1"/>
      <c r="BP1241" s="1"/>
      <c r="BQ1241" s="7"/>
      <c r="BR1241" s="7"/>
      <c r="BS1241" s="7"/>
      <c r="BT1241" s="7"/>
      <c r="BU1241" s="7"/>
      <c r="BV1241" s="7"/>
      <c r="BW1241" s="7"/>
      <c r="BX1241" s="7"/>
      <c r="BY1241" s="7"/>
      <c r="BZ1241" s="7"/>
      <c r="CA1241" s="7"/>
      <c r="CB1241" s="7"/>
    </row>
    <row r="1242" spans="11:80" ht="52.2" customHeight="1" x14ac:dyDescent="0.2">
      <c r="K1242" s="62"/>
      <c r="L1242" s="63"/>
      <c r="M1242" s="63"/>
      <c r="N1242" s="63"/>
      <c r="O1242" s="63"/>
      <c r="P1242" s="63"/>
      <c r="Q1242" s="63"/>
      <c r="R1242" s="64"/>
      <c r="S1242" s="7"/>
      <c r="T1242" s="7"/>
      <c r="U1242" s="7"/>
      <c r="V1242" s="586"/>
      <c r="W1242" s="586"/>
      <c r="X1242" s="586"/>
      <c r="Y1242" s="586"/>
      <c r="Z1242" s="586"/>
      <c r="AA1242" s="586"/>
      <c r="AB1242" s="65"/>
      <c r="AC1242" s="65"/>
      <c r="AD1242" s="7"/>
      <c r="AE1242" s="7"/>
      <c r="AF1242" s="7"/>
      <c r="AG1242" s="7"/>
      <c r="AH1242" s="7"/>
      <c r="AI1242" s="7"/>
      <c r="AJ1242" s="7"/>
      <c r="AK1242" s="7"/>
      <c r="AL1242" s="7"/>
      <c r="AM1242" s="7"/>
      <c r="AN1242" s="7"/>
      <c r="AO1242" s="1"/>
      <c r="AP1242" s="7"/>
      <c r="AQ1242" s="7"/>
      <c r="AR1242" s="65" t="s">
        <v>88</v>
      </c>
      <c r="AS1242" s="65" t="s">
        <v>31</v>
      </c>
      <c r="AT1242" s="7" t="s">
        <v>31</v>
      </c>
      <c r="AU1242" s="7" t="s">
        <v>11</v>
      </c>
      <c r="AV1242" s="485" t="s">
        <v>30</v>
      </c>
      <c r="AW1242" s="7"/>
      <c r="AX1242" s="7"/>
      <c r="AY1242" s="7"/>
      <c r="AZ1242" s="7"/>
      <c r="BA1242" s="7"/>
      <c r="BB1242" s="7"/>
      <c r="BC1242" s="7"/>
      <c r="BD1242" s="7"/>
      <c r="BE1242" s="7"/>
      <c r="BF1242" s="7"/>
      <c r="BG1242" s="7"/>
      <c r="BH1242" s="7"/>
      <c r="BI1242" s="7"/>
      <c r="BJ1242" s="7"/>
      <c r="BK1242" s="7"/>
      <c r="BL1242" s="7"/>
      <c r="BM1242" s="7"/>
      <c r="BN1242" s="7"/>
      <c r="BO1242" s="7"/>
      <c r="BP1242" s="7"/>
      <c r="BQ1242" s="1"/>
      <c r="BR1242" s="1"/>
      <c r="BS1242" s="7"/>
      <c r="BT1242" s="7"/>
      <c r="BU1242" s="7"/>
      <c r="BV1242" s="7"/>
      <c r="BW1242" s="7"/>
      <c r="BX1242" s="7"/>
      <c r="BY1242" s="7"/>
      <c r="BZ1242" s="7"/>
      <c r="CA1242" s="7"/>
      <c r="CB1242" s="7"/>
    </row>
    <row r="1243" spans="11:80" ht="52.2" customHeight="1" x14ac:dyDescent="0.2">
      <c r="K1243" s="84" t="s">
        <v>5</v>
      </c>
      <c r="L1243" s="85" t="s">
        <v>15</v>
      </c>
      <c r="M1243" s="23"/>
      <c r="N1243" s="56">
        <f>M1243*G514</f>
        <v>0</v>
      </c>
      <c r="O1243" s="56">
        <v>1.3999999999999999E-4</v>
      </c>
      <c r="P1243" s="56">
        <f>O1243*G514</f>
        <v>3.1169599999999995E-2</v>
      </c>
      <c r="Q1243" s="56">
        <v>0</v>
      </c>
      <c r="R1243" s="57">
        <f>Q1243*G514</f>
        <v>0</v>
      </c>
      <c r="S1243" s="14"/>
      <c r="T1243" s="10"/>
      <c r="U1243" s="10"/>
      <c r="V1243" s="589"/>
      <c r="W1243" s="589"/>
      <c r="X1243" s="589"/>
      <c r="Y1243" s="589"/>
      <c r="Z1243" s="589"/>
      <c r="AA1243" s="589"/>
      <c r="AB1243" s="58"/>
      <c r="AC1243" s="58"/>
      <c r="AD1243" s="10"/>
      <c r="AE1243" s="10"/>
      <c r="AF1243" s="10"/>
      <c r="AG1243" s="10"/>
      <c r="AH1243" s="10"/>
      <c r="AI1243" s="10"/>
      <c r="AJ1243" s="10"/>
      <c r="AK1243" s="10"/>
      <c r="AL1243" s="10"/>
      <c r="AM1243" s="10"/>
      <c r="AN1243" s="10"/>
      <c r="AO1243" s="7"/>
      <c r="AP1243" s="58" t="s">
        <v>180</v>
      </c>
      <c r="AQ1243" s="1"/>
      <c r="AR1243" s="58" t="s">
        <v>80</v>
      </c>
      <c r="AS1243" s="58" t="s">
        <v>31</v>
      </c>
      <c r="AT1243" s="1"/>
      <c r="AU1243" s="1"/>
      <c r="AV1243" s="473"/>
      <c r="AW1243" s="1"/>
      <c r="AX1243" s="1"/>
      <c r="AY1243" s="1"/>
      <c r="AZ1243" s="1"/>
      <c r="BA1243" s="1"/>
      <c r="BB1243" s="59">
        <f>IF(L1309="základní",I584,0)</f>
        <v>12100</v>
      </c>
      <c r="BC1243" s="59">
        <f>IF(L1309="snížená",I584,0)</f>
        <v>0</v>
      </c>
      <c r="BD1243" s="59">
        <f>IF(L1309="zákl. přenesená",I584,0)</f>
        <v>0</v>
      </c>
      <c r="BE1243" s="59">
        <f>IF(L1309="sníž. přenesená",I584,0)</f>
        <v>0</v>
      </c>
      <c r="BF1243" s="59">
        <f>IF(L1309="nulová",I584,0)</f>
        <v>0</v>
      </c>
      <c r="BG1243" s="12" t="s">
        <v>30</v>
      </c>
      <c r="BH1243" s="59">
        <f>ROUND(H584*G584,2)</f>
        <v>12100</v>
      </c>
      <c r="BI1243" s="12" t="s">
        <v>180</v>
      </c>
      <c r="BJ1243" s="58" t="s">
        <v>1013</v>
      </c>
      <c r="BK1243" s="1"/>
      <c r="BL1243" s="1"/>
      <c r="BM1243" s="1"/>
      <c r="BN1243" s="1"/>
      <c r="BO1243" s="1"/>
      <c r="BP1243" s="1"/>
      <c r="BQ1243" s="7"/>
      <c r="BR1243" s="7"/>
      <c r="BS1243" s="10"/>
      <c r="BT1243" s="10"/>
      <c r="BU1243" s="10"/>
      <c r="BV1243" s="10"/>
      <c r="BW1243" s="10"/>
      <c r="BX1243" s="10"/>
      <c r="BY1243" s="10"/>
      <c r="BZ1243" s="10"/>
      <c r="CA1243" s="10"/>
      <c r="CB1243" s="10"/>
    </row>
    <row r="1244" spans="11:80" ht="52.2" customHeight="1" x14ac:dyDescent="0.2">
      <c r="K1244" s="62"/>
      <c r="L1244" s="63"/>
      <c r="M1244" s="63"/>
      <c r="N1244" s="63"/>
      <c r="O1244" s="63"/>
      <c r="P1244" s="63"/>
      <c r="Q1244" s="63"/>
      <c r="R1244" s="64"/>
      <c r="S1244" s="7"/>
      <c r="T1244" s="14"/>
      <c r="U1244" s="14"/>
      <c r="V1244" s="558"/>
      <c r="W1244" s="558"/>
      <c r="X1244" s="558"/>
      <c r="Y1244" s="558"/>
      <c r="Z1244" s="558"/>
      <c r="AA1244" s="558"/>
      <c r="AB1244" s="65"/>
      <c r="AC1244" s="65"/>
      <c r="AD1244" s="1"/>
      <c r="AE1244" s="1"/>
      <c r="AF1244" s="1"/>
      <c r="AG1244" s="1"/>
      <c r="AH1244" s="1"/>
      <c r="AI1244" s="1"/>
      <c r="AJ1244" s="1"/>
      <c r="AK1244" s="1"/>
      <c r="AL1244" s="1"/>
      <c r="AM1244" s="1"/>
      <c r="AN1244" s="1"/>
      <c r="AO1244" s="1"/>
      <c r="AP1244" s="7"/>
      <c r="AQ1244" s="7"/>
      <c r="AR1244" s="65" t="s">
        <v>88</v>
      </c>
      <c r="AS1244" s="65" t="s">
        <v>31</v>
      </c>
      <c r="AT1244" s="7" t="s">
        <v>31</v>
      </c>
      <c r="AU1244" s="7" t="s">
        <v>11</v>
      </c>
      <c r="AV1244" s="485" t="s">
        <v>30</v>
      </c>
      <c r="AW1244" s="7"/>
      <c r="AX1244" s="7"/>
      <c r="AY1244" s="7"/>
      <c r="AZ1244" s="7"/>
      <c r="BA1244" s="7"/>
      <c r="BB1244" s="7"/>
      <c r="BC1244" s="7"/>
      <c r="BD1244" s="7"/>
      <c r="BE1244" s="7"/>
      <c r="BF1244" s="7"/>
      <c r="BG1244" s="7"/>
      <c r="BH1244" s="7"/>
      <c r="BI1244" s="7"/>
      <c r="BJ1244" s="7"/>
      <c r="BK1244" s="7"/>
      <c r="BL1244" s="7"/>
      <c r="BM1244" s="7"/>
      <c r="BN1244" s="7"/>
      <c r="BO1244" s="7"/>
      <c r="BP1244" s="7"/>
      <c r="BQ1244" s="1"/>
      <c r="BR1244" s="1"/>
      <c r="BS1244" s="1"/>
      <c r="BT1244" s="1"/>
      <c r="BU1244" s="1"/>
      <c r="BV1244" s="1"/>
      <c r="BW1244" s="1"/>
      <c r="BX1244" s="1"/>
      <c r="BY1244" s="1"/>
      <c r="BZ1244" s="1"/>
      <c r="CA1244" s="1"/>
      <c r="CB1244" s="1"/>
    </row>
    <row r="1245" spans="11:80" ht="52.2" customHeight="1" x14ac:dyDescent="0.2">
      <c r="K1245" s="54" t="s">
        <v>5</v>
      </c>
      <c r="L1245" s="55" t="s">
        <v>15</v>
      </c>
      <c r="M1245" s="23"/>
      <c r="N1245" s="56">
        <f>M1245*G516</f>
        <v>0</v>
      </c>
      <c r="O1245" s="56">
        <v>2.16E-3</v>
      </c>
      <c r="P1245" s="56">
        <f>O1245*G516</f>
        <v>6.9120000000000006E-3</v>
      </c>
      <c r="Q1245" s="56">
        <v>0</v>
      </c>
      <c r="R1245" s="57">
        <f>Q1245*G516</f>
        <v>0</v>
      </c>
      <c r="S1245" s="14"/>
      <c r="T1245" s="14"/>
      <c r="U1245" s="14"/>
      <c r="V1245" s="558"/>
      <c r="W1245" s="558"/>
      <c r="X1245" s="558"/>
      <c r="Y1245" s="558"/>
      <c r="Z1245" s="558"/>
      <c r="AA1245" s="558"/>
      <c r="AB1245" s="58"/>
      <c r="AC1245" s="58"/>
      <c r="AD1245" s="1"/>
      <c r="AE1245" s="1"/>
      <c r="AF1245" s="1"/>
      <c r="AG1245" s="1"/>
      <c r="AH1245" s="1"/>
      <c r="AI1245" s="1"/>
      <c r="AJ1245" s="1"/>
      <c r="AK1245" s="1"/>
      <c r="AL1245" s="1"/>
      <c r="AM1245" s="1"/>
      <c r="AN1245" s="1"/>
      <c r="AO1245" s="7"/>
      <c r="AP1245" s="58" t="s">
        <v>180</v>
      </c>
      <c r="AQ1245" s="1"/>
      <c r="AR1245" s="58" t="s">
        <v>80</v>
      </c>
      <c r="AS1245" s="58" t="s">
        <v>31</v>
      </c>
      <c r="AT1245" s="1"/>
      <c r="AU1245" s="1"/>
      <c r="AV1245" s="473"/>
      <c r="AW1245" s="1"/>
      <c r="AX1245" s="1"/>
      <c r="AY1245" s="1"/>
      <c r="AZ1245" s="1"/>
      <c r="BA1245" s="1"/>
      <c r="BB1245" s="59">
        <f>IF(L1311="základní",I586,0)</f>
        <v>2616</v>
      </c>
      <c r="BC1245" s="59">
        <f>IF(L1311="snížená",I586,0)</f>
        <v>0</v>
      </c>
      <c r="BD1245" s="59">
        <f>IF(L1311="zákl. přenesená",I586,0)</f>
        <v>0</v>
      </c>
      <c r="BE1245" s="59">
        <f>IF(L1311="sníž. přenesená",I586,0)</f>
        <v>0</v>
      </c>
      <c r="BF1245" s="59">
        <f>IF(L1311="nulová",I586,0)</f>
        <v>0</v>
      </c>
      <c r="BG1245" s="12" t="s">
        <v>30</v>
      </c>
      <c r="BH1245" s="59">
        <f>ROUND(H586*G586,2)</f>
        <v>2616</v>
      </c>
      <c r="BI1245" s="12" t="s">
        <v>180</v>
      </c>
      <c r="BJ1245" s="58" t="s">
        <v>1017</v>
      </c>
      <c r="BK1245" s="1"/>
      <c r="BL1245" s="1"/>
      <c r="BM1245" s="1"/>
      <c r="BN1245" s="1"/>
      <c r="BO1245" s="1"/>
      <c r="BP1245" s="1"/>
      <c r="BQ1245" s="7"/>
      <c r="BR1245" s="7"/>
      <c r="BS1245" s="1"/>
      <c r="BT1245" s="1"/>
      <c r="BU1245" s="1"/>
      <c r="BV1245" s="1"/>
      <c r="BW1245" s="1"/>
      <c r="BX1245" s="1"/>
      <c r="BY1245" s="1"/>
      <c r="BZ1245" s="1"/>
      <c r="CA1245" s="1"/>
      <c r="CB1245" s="1"/>
    </row>
    <row r="1246" spans="11:80" ht="52.2" customHeight="1" x14ac:dyDescent="0.2">
      <c r="K1246" s="62"/>
      <c r="L1246" s="63"/>
      <c r="M1246" s="63"/>
      <c r="N1246" s="63"/>
      <c r="O1246" s="63"/>
      <c r="P1246" s="63"/>
      <c r="Q1246" s="63"/>
      <c r="R1246" s="64"/>
      <c r="S1246" s="7"/>
      <c r="T1246" s="6"/>
      <c r="U1246" s="6"/>
      <c r="V1246" s="560"/>
      <c r="W1246" s="560"/>
      <c r="X1246" s="560"/>
      <c r="Y1246" s="560"/>
      <c r="Z1246" s="560"/>
      <c r="AA1246" s="560"/>
      <c r="AB1246" s="65"/>
      <c r="AC1246" s="65"/>
      <c r="AD1246" s="6"/>
      <c r="AE1246" s="6"/>
      <c r="AF1246" s="6"/>
      <c r="AG1246" s="6"/>
      <c r="AH1246" s="6"/>
      <c r="AI1246" s="6"/>
      <c r="AJ1246" s="6"/>
      <c r="AK1246" s="6"/>
      <c r="AL1246" s="6"/>
      <c r="AM1246" s="6"/>
      <c r="AN1246" s="6"/>
      <c r="AO1246" s="8"/>
      <c r="AP1246" s="7"/>
      <c r="AQ1246" s="7"/>
      <c r="AR1246" s="65" t="s">
        <v>88</v>
      </c>
      <c r="AS1246" s="65" t="s">
        <v>31</v>
      </c>
      <c r="AT1246" s="7" t="s">
        <v>31</v>
      </c>
      <c r="AU1246" s="7" t="s">
        <v>11</v>
      </c>
      <c r="AV1246" s="485" t="s">
        <v>30</v>
      </c>
      <c r="AW1246" s="7"/>
      <c r="AX1246" s="7"/>
      <c r="AY1246" s="7"/>
      <c r="AZ1246" s="7"/>
      <c r="BA1246" s="7"/>
      <c r="BB1246" s="7"/>
      <c r="BC1246" s="7"/>
      <c r="BD1246" s="7"/>
      <c r="BE1246" s="7"/>
      <c r="BF1246" s="7"/>
      <c r="BG1246" s="7"/>
      <c r="BH1246" s="7"/>
      <c r="BI1246" s="7"/>
      <c r="BJ1246" s="7"/>
      <c r="BK1246" s="7"/>
      <c r="BL1246" s="7"/>
      <c r="BM1246" s="7"/>
      <c r="BN1246" s="7"/>
      <c r="BO1246" s="7"/>
      <c r="BP1246" s="7"/>
      <c r="BQ1246" s="8"/>
      <c r="BR1246" s="8"/>
      <c r="BS1246" s="6"/>
      <c r="BT1246" s="6"/>
      <c r="BU1246" s="6"/>
      <c r="BV1246" s="6"/>
      <c r="BW1246" s="6"/>
      <c r="BX1246" s="6"/>
      <c r="BY1246" s="6"/>
      <c r="BZ1246" s="6"/>
      <c r="CA1246" s="6"/>
      <c r="CB1246" s="6"/>
    </row>
    <row r="1247" spans="11:80" ht="52.2" customHeight="1" x14ac:dyDescent="0.2">
      <c r="K1247" s="66"/>
      <c r="L1247" s="67"/>
      <c r="M1247" s="67"/>
      <c r="N1247" s="67"/>
      <c r="O1247" s="67"/>
      <c r="P1247" s="67"/>
      <c r="Q1247" s="67"/>
      <c r="R1247" s="68"/>
      <c r="S1247" s="8"/>
      <c r="T1247" s="14"/>
      <c r="U1247" s="14"/>
      <c r="V1247" s="558"/>
      <c r="W1247" s="558"/>
      <c r="X1247" s="558"/>
      <c r="Y1247" s="558"/>
      <c r="Z1247" s="558"/>
      <c r="AA1247" s="558"/>
      <c r="AB1247" s="69"/>
      <c r="AC1247" s="69"/>
      <c r="AD1247" s="1"/>
      <c r="AE1247" s="1"/>
      <c r="AF1247" s="1"/>
      <c r="AG1247" s="1"/>
      <c r="AH1247" s="1"/>
      <c r="AI1247" s="1"/>
      <c r="AJ1247" s="1"/>
      <c r="AK1247" s="1"/>
      <c r="AL1247" s="1"/>
      <c r="AM1247" s="1"/>
      <c r="AN1247" s="1"/>
      <c r="AO1247" s="8"/>
      <c r="AP1247" s="8"/>
      <c r="AQ1247" s="8"/>
      <c r="AR1247" s="69" t="s">
        <v>88</v>
      </c>
      <c r="AS1247" s="69" t="s">
        <v>31</v>
      </c>
      <c r="AT1247" s="8" t="s">
        <v>30</v>
      </c>
      <c r="AU1247" s="8" t="s">
        <v>11</v>
      </c>
      <c r="AV1247" s="486" t="s">
        <v>27</v>
      </c>
      <c r="AW1247" s="8"/>
      <c r="AX1247" s="8"/>
      <c r="AY1247" s="8"/>
      <c r="AZ1247" s="8"/>
      <c r="BA1247" s="8"/>
      <c r="BB1247" s="8"/>
      <c r="BC1247" s="8"/>
      <c r="BD1247" s="8"/>
      <c r="BE1247" s="8"/>
      <c r="BF1247" s="8"/>
      <c r="BG1247" s="8"/>
      <c r="BH1247" s="8"/>
      <c r="BI1247" s="8"/>
      <c r="BJ1247" s="8"/>
      <c r="BK1247" s="8"/>
      <c r="BL1247" s="8"/>
      <c r="BM1247" s="8"/>
      <c r="BN1247" s="8"/>
      <c r="BO1247" s="8"/>
      <c r="BP1247" s="8"/>
      <c r="BQ1247" s="8"/>
      <c r="BR1247" s="8"/>
      <c r="BS1247" s="1"/>
      <c r="BT1247" s="1"/>
      <c r="BU1247" s="1"/>
      <c r="BV1247" s="1"/>
      <c r="BW1247" s="1"/>
      <c r="BX1247" s="1"/>
      <c r="BY1247" s="1"/>
      <c r="BZ1247" s="1"/>
      <c r="CA1247" s="1"/>
      <c r="CB1247" s="1"/>
    </row>
    <row r="1248" spans="11:80" ht="52.2" customHeight="1" x14ac:dyDescent="0.2">
      <c r="K1248" s="54" t="s">
        <v>5</v>
      </c>
      <c r="L1248" s="55" t="s">
        <v>15</v>
      </c>
      <c r="M1248" s="23"/>
      <c r="N1248" s="56">
        <f>M1248*G519</f>
        <v>0</v>
      </c>
      <c r="O1248" s="56">
        <v>1.74E-3</v>
      </c>
      <c r="P1248" s="56">
        <f>O1248*G519</f>
        <v>3.6887999999999997E-2</v>
      </c>
      <c r="Q1248" s="56">
        <v>0</v>
      </c>
      <c r="R1248" s="57">
        <f>Q1248*G519</f>
        <v>0</v>
      </c>
      <c r="S1248" s="14"/>
      <c r="T1248" s="14"/>
      <c r="U1248" s="14"/>
      <c r="V1248" s="558"/>
      <c r="W1248" s="558"/>
      <c r="X1248" s="558"/>
      <c r="Y1248" s="558"/>
      <c r="Z1248" s="558"/>
      <c r="AA1248" s="558"/>
      <c r="AB1248" s="69"/>
      <c r="AC1248" s="69"/>
      <c r="AD1248" s="1"/>
      <c r="AE1248" s="1"/>
      <c r="AF1248" s="1"/>
      <c r="AG1248" s="1"/>
      <c r="AH1248" s="1"/>
      <c r="AI1248" s="1"/>
      <c r="AJ1248" s="1"/>
      <c r="AK1248" s="1"/>
      <c r="AL1248" s="1"/>
      <c r="AM1248" s="1"/>
      <c r="AN1248" s="1"/>
      <c r="AO1248" s="8"/>
      <c r="AP1248" s="8"/>
      <c r="AQ1248" s="8"/>
      <c r="AR1248" s="69" t="s">
        <v>88</v>
      </c>
      <c r="AS1248" s="69" t="s">
        <v>31</v>
      </c>
      <c r="AT1248" s="8" t="s">
        <v>30</v>
      </c>
      <c r="AU1248" s="8" t="s">
        <v>11</v>
      </c>
      <c r="AV1248" s="486" t="s">
        <v>27</v>
      </c>
      <c r="AW1248" s="8"/>
      <c r="AX1248" s="8"/>
      <c r="AY1248" s="8"/>
      <c r="AZ1248" s="8"/>
      <c r="BA1248" s="8"/>
      <c r="BB1248" s="8"/>
      <c r="BC1248" s="8"/>
      <c r="BD1248" s="8"/>
      <c r="BE1248" s="8"/>
      <c r="BF1248" s="8"/>
      <c r="BG1248" s="8"/>
      <c r="BH1248" s="8"/>
      <c r="BI1248" s="8"/>
      <c r="BJ1248" s="8"/>
      <c r="BK1248" s="8"/>
      <c r="BL1248" s="8"/>
      <c r="BM1248" s="8"/>
      <c r="BN1248" s="8"/>
      <c r="BO1248" s="8"/>
      <c r="BP1248" s="8"/>
      <c r="BQ1248" s="8"/>
      <c r="BR1248" s="8"/>
      <c r="BS1248" s="1"/>
      <c r="BT1248" s="1"/>
      <c r="BU1248" s="1"/>
      <c r="BV1248" s="1"/>
      <c r="BW1248" s="1"/>
      <c r="BX1248" s="1"/>
      <c r="BY1248" s="1"/>
      <c r="BZ1248" s="1"/>
      <c r="CA1248" s="1"/>
      <c r="CB1248" s="1"/>
    </row>
    <row r="1249" spans="11:80" ht="52.2" customHeight="1" x14ac:dyDescent="0.2">
      <c r="K1249" s="62"/>
      <c r="L1249" s="63"/>
      <c r="M1249" s="63"/>
      <c r="N1249" s="63"/>
      <c r="O1249" s="63"/>
      <c r="P1249" s="63"/>
      <c r="Q1249" s="63"/>
      <c r="R1249" s="64"/>
      <c r="S1249" s="7"/>
      <c r="T1249" s="8"/>
      <c r="U1249" s="8"/>
      <c r="V1249" s="587"/>
      <c r="W1249" s="587"/>
      <c r="X1249" s="587"/>
      <c r="Y1249" s="587"/>
      <c r="Z1249" s="587"/>
      <c r="AA1249" s="587"/>
      <c r="AB1249" s="69"/>
      <c r="AC1249" s="69"/>
      <c r="AD1249" s="8"/>
      <c r="AE1249" s="8"/>
      <c r="AF1249" s="8"/>
      <c r="AG1249" s="8"/>
      <c r="AH1249" s="8"/>
      <c r="AI1249" s="8"/>
      <c r="AJ1249" s="8"/>
      <c r="AK1249" s="8"/>
      <c r="AL1249" s="8"/>
      <c r="AM1249" s="8"/>
      <c r="AN1249" s="8"/>
      <c r="AO1249" s="8"/>
      <c r="AP1249" s="8"/>
      <c r="AQ1249" s="8"/>
      <c r="AR1249" s="69" t="s">
        <v>88</v>
      </c>
      <c r="AS1249" s="69" t="s">
        <v>31</v>
      </c>
      <c r="AT1249" s="8" t="s">
        <v>30</v>
      </c>
      <c r="AU1249" s="8" t="s">
        <v>11</v>
      </c>
      <c r="AV1249" s="486" t="s">
        <v>27</v>
      </c>
      <c r="AW1249" s="8"/>
      <c r="AX1249" s="8"/>
      <c r="AY1249" s="8"/>
      <c r="AZ1249" s="8"/>
      <c r="BA1249" s="8"/>
      <c r="BB1249" s="8"/>
      <c r="BC1249" s="8"/>
      <c r="BD1249" s="8"/>
      <c r="BE1249" s="8"/>
      <c r="BF1249" s="8"/>
      <c r="BG1249" s="8"/>
      <c r="BH1249" s="8"/>
      <c r="BI1249" s="8"/>
      <c r="BJ1249" s="8"/>
      <c r="BK1249" s="8"/>
      <c r="BL1249" s="8"/>
      <c r="BM1249" s="8"/>
      <c r="BN1249" s="8"/>
      <c r="BO1249" s="8"/>
      <c r="BP1249" s="8"/>
      <c r="BQ1249" s="8"/>
      <c r="BR1249" s="8"/>
      <c r="BS1249" s="8"/>
      <c r="BT1249" s="8"/>
      <c r="BU1249" s="8"/>
      <c r="BV1249" s="8"/>
      <c r="BW1249" s="8"/>
      <c r="BX1249" s="8"/>
      <c r="BY1249" s="8"/>
      <c r="BZ1249" s="8"/>
      <c r="CA1249" s="8"/>
      <c r="CB1249" s="8"/>
    </row>
    <row r="1250" spans="11:80" ht="52.2" customHeight="1" x14ac:dyDescent="0.2">
      <c r="K1250" s="54" t="s">
        <v>5</v>
      </c>
      <c r="L1250" s="55" t="s">
        <v>15</v>
      </c>
      <c r="M1250" s="23"/>
      <c r="N1250" s="56">
        <f>M1250*G521</f>
        <v>0</v>
      </c>
      <c r="O1250" s="56">
        <v>2.5000000000000001E-4</v>
      </c>
      <c r="P1250" s="56">
        <f>O1250*G521</f>
        <v>5.0000000000000001E-4</v>
      </c>
      <c r="Q1250" s="56">
        <v>0</v>
      </c>
      <c r="R1250" s="57">
        <f>Q1250*G521</f>
        <v>0</v>
      </c>
      <c r="S1250" s="14"/>
      <c r="T1250" s="7"/>
      <c r="U1250" s="7"/>
      <c r="V1250" s="586"/>
      <c r="W1250" s="586"/>
      <c r="X1250" s="586"/>
      <c r="Y1250" s="586"/>
      <c r="Z1250" s="586"/>
      <c r="AA1250" s="586"/>
      <c r="AB1250" s="69"/>
      <c r="AC1250" s="69"/>
      <c r="AD1250" s="7"/>
      <c r="AE1250" s="7"/>
      <c r="AF1250" s="7"/>
      <c r="AG1250" s="7"/>
      <c r="AH1250" s="7"/>
      <c r="AI1250" s="7"/>
      <c r="AJ1250" s="7"/>
      <c r="AK1250" s="7"/>
      <c r="AL1250" s="7"/>
      <c r="AM1250" s="7"/>
      <c r="AN1250" s="7"/>
      <c r="AO1250" s="1"/>
      <c r="AP1250" s="8"/>
      <c r="AQ1250" s="8"/>
      <c r="AR1250" s="69" t="s">
        <v>88</v>
      </c>
      <c r="AS1250" s="69" t="s">
        <v>31</v>
      </c>
      <c r="AT1250" s="8" t="s">
        <v>30</v>
      </c>
      <c r="AU1250" s="8" t="s">
        <v>11</v>
      </c>
      <c r="AV1250" s="486" t="s">
        <v>27</v>
      </c>
      <c r="AW1250" s="8"/>
      <c r="AX1250" s="8"/>
      <c r="AY1250" s="8"/>
      <c r="AZ1250" s="8"/>
      <c r="BA1250" s="8"/>
      <c r="BB1250" s="8"/>
      <c r="BC1250" s="8"/>
      <c r="BD1250" s="8"/>
      <c r="BE1250" s="8"/>
      <c r="BF1250" s="8"/>
      <c r="BG1250" s="8"/>
      <c r="BH1250" s="8"/>
      <c r="BI1250" s="8"/>
      <c r="BJ1250" s="8"/>
      <c r="BK1250" s="8"/>
      <c r="BL1250" s="8"/>
      <c r="BM1250" s="8"/>
      <c r="BN1250" s="8"/>
      <c r="BO1250" s="8"/>
      <c r="BP1250" s="8"/>
      <c r="BQ1250" s="1"/>
      <c r="BR1250" s="1"/>
      <c r="BS1250" s="7"/>
      <c r="BT1250" s="7"/>
      <c r="BU1250" s="7"/>
      <c r="BV1250" s="7"/>
      <c r="BW1250" s="7"/>
      <c r="BX1250" s="7"/>
      <c r="BY1250" s="7"/>
      <c r="BZ1250" s="7"/>
      <c r="CA1250" s="7"/>
      <c r="CB1250" s="7"/>
    </row>
    <row r="1251" spans="11:80" ht="52.2" customHeight="1" x14ac:dyDescent="0.2">
      <c r="K1251" s="62"/>
      <c r="L1251" s="63"/>
      <c r="M1251" s="63"/>
      <c r="N1251" s="63"/>
      <c r="O1251" s="63"/>
      <c r="P1251" s="63"/>
      <c r="Q1251" s="63"/>
      <c r="R1251" s="64"/>
      <c r="S1251" s="7"/>
      <c r="T1251" s="14"/>
      <c r="U1251" s="14"/>
      <c r="V1251" s="558"/>
      <c r="W1251" s="558"/>
      <c r="X1251" s="558"/>
      <c r="Y1251" s="558"/>
      <c r="Z1251" s="558"/>
      <c r="AA1251" s="558"/>
      <c r="AB1251" s="58"/>
      <c r="AC1251" s="58"/>
      <c r="AD1251" s="1"/>
      <c r="AE1251" s="1"/>
      <c r="AF1251" s="1"/>
      <c r="AG1251" s="1"/>
      <c r="AH1251" s="1"/>
      <c r="AI1251" s="1"/>
      <c r="AJ1251" s="1"/>
      <c r="AK1251" s="1"/>
      <c r="AL1251" s="1"/>
      <c r="AM1251" s="1"/>
      <c r="AN1251" s="1"/>
      <c r="AO1251" s="1"/>
      <c r="AP1251" s="58" t="s">
        <v>180</v>
      </c>
      <c r="AQ1251" s="1"/>
      <c r="AR1251" s="58" t="s">
        <v>80</v>
      </c>
      <c r="AS1251" s="58" t="s">
        <v>31</v>
      </c>
      <c r="AT1251" s="1"/>
      <c r="AU1251" s="1"/>
      <c r="AV1251" s="473"/>
      <c r="AW1251" s="1"/>
      <c r="AX1251" s="1"/>
      <c r="AY1251" s="1"/>
      <c r="AZ1251" s="1"/>
      <c r="BA1251" s="1"/>
      <c r="BB1251" s="59">
        <f>IF(L1317="základní",I592,0)</f>
        <v>121.67</v>
      </c>
      <c r="BC1251" s="59">
        <f>IF(L1317="snížená",I592,0)</f>
        <v>0</v>
      </c>
      <c r="BD1251" s="59">
        <f>IF(L1317="zákl. přenesená",I592,0)</f>
        <v>0</v>
      </c>
      <c r="BE1251" s="59">
        <f>IF(L1317="sníž. přenesená",I592,0)</f>
        <v>0</v>
      </c>
      <c r="BF1251" s="59">
        <f>IF(L1317="nulová",I592,0)</f>
        <v>0</v>
      </c>
      <c r="BG1251" s="12" t="s">
        <v>30</v>
      </c>
      <c r="BH1251" s="59">
        <f>ROUND(H592*G592,2)</f>
        <v>121.67</v>
      </c>
      <c r="BI1251" s="12" t="s">
        <v>180</v>
      </c>
      <c r="BJ1251" s="58" t="s">
        <v>1026</v>
      </c>
      <c r="BK1251" s="1"/>
      <c r="BL1251" s="1"/>
      <c r="BM1251" s="1"/>
      <c r="BN1251" s="1"/>
      <c r="BO1251" s="1"/>
      <c r="BP1251" s="1"/>
      <c r="BQ1251" s="1"/>
      <c r="BR1251" s="1"/>
      <c r="BS1251" s="1"/>
      <c r="BT1251" s="1"/>
      <c r="BU1251" s="1"/>
      <c r="BV1251" s="1"/>
      <c r="BW1251" s="1"/>
      <c r="BX1251" s="1"/>
      <c r="BY1251" s="1"/>
      <c r="BZ1251" s="1"/>
      <c r="CA1251" s="1"/>
      <c r="CB1251" s="1"/>
    </row>
    <row r="1252" spans="11:80" ht="52.2" customHeight="1" x14ac:dyDescent="0.2">
      <c r="K1252" s="54" t="s">
        <v>5</v>
      </c>
      <c r="L1252" s="55" t="s">
        <v>15</v>
      </c>
      <c r="M1252" s="23"/>
      <c r="N1252" s="56">
        <f>M1252*G523</f>
        <v>0</v>
      </c>
      <c r="O1252" s="56">
        <v>2.1199999999999999E-3</v>
      </c>
      <c r="P1252" s="56">
        <f>O1252*G523</f>
        <v>3.4979999999999997E-2</v>
      </c>
      <c r="Q1252" s="56">
        <v>0</v>
      </c>
      <c r="R1252" s="57">
        <f>Q1252*G523</f>
        <v>0</v>
      </c>
      <c r="S1252" s="14"/>
      <c r="T1252" s="14"/>
      <c r="U1252" s="14"/>
      <c r="V1252" s="558"/>
      <c r="W1252" s="558"/>
      <c r="X1252" s="558"/>
      <c r="Y1252" s="558"/>
      <c r="Z1252" s="558"/>
      <c r="AA1252" s="558"/>
      <c r="AB1252" s="12"/>
      <c r="AC1252" s="12"/>
      <c r="AD1252" s="1"/>
      <c r="AE1252" s="1"/>
      <c r="AF1252" s="1"/>
      <c r="AG1252" s="1"/>
      <c r="AH1252" s="1"/>
      <c r="AI1252" s="1"/>
      <c r="AJ1252" s="1"/>
      <c r="AK1252" s="1"/>
      <c r="AL1252" s="1"/>
      <c r="AM1252" s="1"/>
      <c r="AN1252" s="1"/>
      <c r="AO1252" s="6"/>
      <c r="AP1252" s="1"/>
      <c r="AQ1252" s="1"/>
      <c r="AR1252" s="12" t="s">
        <v>86</v>
      </c>
      <c r="AS1252" s="12" t="s">
        <v>31</v>
      </c>
      <c r="AT1252" s="1"/>
      <c r="AU1252" s="1"/>
      <c r="AV1252" s="473"/>
      <c r="AW1252" s="1"/>
      <c r="AX1252" s="1"/>
      <c r="AY1252" s="1"/>
      <c r="AZ1252" s="1"/>
      <c r="BA1252" s="1"/>
      <c r="BB1252" s="1"/>
      <c r="BC1252" s="1"/>
      <c r="BD1252" s="1"/>
      <c r="BE1252" s="1"/>
      <c r="BF1252" s="1"/>
      <c r="BG1252" s="1"/>
      <c r="BH1252" s="1"/>
      <c r="BI1252" s="1"/>
      <c r="BJ1252" s="1"/>
      <c r="BK1252" s="1"/>
      <c r="BL1252" s="1"/>
      <c r="BM1252" s="1"/>
      <c r="BN1252" s="1"/>
      <c r="BO1252" s="1"/>
      <c r="BP1252" s="1"/>
      <c r="BQ1252" s="6"/>
      <c r="BR1252" s="6"/>
      <c r="BS1252" s="1"/>
      <c r="BT1252" s="1"/>
      <c r="BU1252" s="1"/>
      <c r="BV1252" s="1"/>
      <c r="BW1252" s="1"/>
      <c r="BX1252" s="1"/>
      <c r="BY1252" s="1"/>
      <c r="BZ1252" s="1"/>
      <c r="CA1252" s="1"/>
      <c r="CB1252" s="1"/>
    </row>
    <row r="1253" spans="11:80" ht="52.2" customHeight="1" x14ac:dyDescent="0.2">
      <c r="K1253" s="62"/>
      <c r="L1253" s="63"/>
      <c r="M1253" s="63"/>
      <c r="N1253" s="63"/>
      <c r="O1253" s="63"/>
      <c r="P1253" s="63"/>
      <c r="Q1253" s="63"/>
      <c r="R1253" s="64"/>
      <c r="S1253" s="7"/>
      <c r="T1253" s="8"/>
      <c r="U1253" s="8"/>
      <c r="V1253" s="587"/>
      <c r="W1253" s="587"/>
      <c r="X1253" s="587"/>
      <c r="Y1253" s="587"/>
      <c r="Z1253" s="587"/>
      <c r="AA1253" s="587"/>
      <c r="AB1253" s="46"/>
      <c r="AC1253" s="46"/>
      <c r="AD1253" s="8"/>
      <c r="AE1253" s="8"/>
      <c r="AF1253" s="8"/>
      <c r="AG1253" s="8"/>
      <c r="AH1253" s="8"/>
      <c r="AI1253" s="8"/>
      <c r="AJ1253" s="8"/>
      <c r="AK1253" s="8"/>
      <c r="AL1253" s="8"/>
      <c r="AM1253" s="8"/>
      <c r="AN1253" s="8"/>
      <c r="AO1253" s="1"/>
      <c r="AP1253" s="45" t="s">
        <v>31</v>
      </c>
      <c r="AQ1253" s="6"/>
      <c r="AR1253" s="46" t="s">
        <v>26</v>
      </c>
      <c r="AS1253" s="46" t="s">
        <v>30</v>
      </c>
      <c r="AT1253" s="6"/>
      <c r="AU1253" s="6"/>
      <c r="AV1253" s="484"/>
      <c r="AW1253" s="6"/>
      <c r="AX1253" s="6"/>
      <c r="AY1253" s="6"/>
      <c r="AZ1253" s="6"/>
      <c r="BA1253" s="6"/>
      <c r="BB1253" s="6"/>
      <c r="BC1253" s="6"/>
      <c r="BD1253" s="6"/>
      <c r="BE1253" s="6"/>
      <c r="BF1253" s="6"/>
      <c r="BG1253" s="6"/>
      <c r="BH1253" s="47">
        <f>SUM(BH1254:BH1261)</f>
        <v>1431.57</v>
      </c>
      <c r="BI1253" s="6"/>
      <c r="BJ1253" s="6"/>
      <c r="BK1253" s="6"/>
      <c r="BL1253" s="6"/>
      <c r="BM1253" s="6"/>
      <c r="BN1253" s="6"/>
      <c r="BO1253" s="6"/>
      <c r="BP1253" s="6"/>
      <c r="BQ1253" s="1"/>
      <c r="BR1253" s="1"/>
      <c r="BS1253" s="8"/>
      <c r="BT1253" s="8"/>
      <c r="BU1253" s="8"/>
      <c r="BV1253" s="8"/>
      <c r="BW1253" s="8"/>
      <c r="BX1253" s="8"/>
      <c r="BY1253" s="8"/>
      <c r="BZ1253" s="8"/>
      <c r="CA1253" s="8"/>
      <c r="CB1253" s="8"/>
    </row>
    <row r="1254" spans="11:80" ht="52.2" customHeight="1" x14ac:dyDescent="0.2">
      <c r="K1254" s="54" t="s">
        <v>5</v>
      </c>
      <c r="L1254" s="55" t="s">
        <v>15</v>
      </c>
      <c r="M1254" s="23"/>
      <c r="N1254" s="56">
        <f>M1254*G525</f>
        <v>0</v>
      </c>
      <c r="O1254" s="56">
        <v>0</v>
      </c>
      <c r="P1254" s="56">
        <f>O1254*G525</f>
        <v>0</v>
      </c>
      <c r="Q1254" s="56">
        <v>0</v>
      </c>
      <c r="R1254" s="57">
        <f>Q1254*G525</f>
        <v>0</v>
      </c>
      <c r="S1254" s="14"/>
      <c r="T1254" s="7"/>
      <c r="U1254" s="7"/>
      <c r="V1254" s="586"/>
      <c r="W1254" s="586"/>
      <c r="X1254" s="586"/>
      <c r="Y1254" s="586"/>
      <c r="Z1254" s="586"/>
      <c r="AA1254" s="586"/>
      <c r="AB1254" s="58"/>
      <c r="AC1254" s="58"/>
      <c r="AD1254" s="7"/>
      <c r="AE1254" s="7"/>
      <c r="AF1254" s="7"/>
      <c r="AG1254" s="7"/>
      <c r="AH1254" s="7"/>
      <c r="AI1254" s="7"/>
      <c r="AJ1254" s="7"/>
      <c r="AK1254" s="7"/>
      <c r="AL1254" s="7"/>
      <c r="AM1254" s="7"/>
      <c r="AN1254" s="7"/>
      <c r="AO1254" s="8"/>
      <c r="AP1254" s="58" t="s">
        <v>180</v>
      </c>
      <c r="AQ1254" s="1"/>
      <c r="AR1254" s="58" t="s">
        <v>80</v>
      </c>
      <c r="AS1254" s="58" t="s">
        <v>31</v>
      </c>
      <c r="AT1254" s="1"/>
      <c r="AU1254" s="1"/>
      <c r="AV1254" s="473"/>
      <c r="AW1254" s="1"/>
      <c r="AX1254" s="1"/>
      <c r="AY1254" s="1"/>
      <c r="AZ1254" s="1"/>
      <c r="BA1254" s="1"/>
      <c r="BB1254" s="59">
        <f>IF(L1320="základní",I597,0)</f>
        <v>604.6</v>
      </c>
      <c r="BC1254" s="59">
        <f>IF(L1320="snížená",I597,0)</f>
        <v>0</v>
      </c>
      <c r="BD1254" s="59">
        <f>IF(L1320="zákl. přenesená",I597,0)</f>
        <v>0</v>
      </c>
      <c r="BE1254" s="59">
        <f>IF(L1320="sníž. přenesená",I597,0)</f>
        <v>0</v>
      </c>
      <c r="BF1254" s="59">
        <f>IF(L1320="nulová",I597,0)</f>
        <v>0</v>
      </c>
      <c r="BG1254" s="12" t="s">
        <v>30</v>
      </c>
      <c r="BH1254" s="59">
        <f>ROUND(H597*G597,2)</f>
        <v>604.6</v>
      </c>
      <c r="BI1254" s="12" t="s">
        <v>180</v>
      </c>
      <c r="BJ1254" s="58" t="s">
        <v>1033</v>
      </c>
      <c r="BK1254" s="1"/>
      <c r="BL1254" s="1"/>
      <c r="BM1254" s="1"/>
      <c r="BN1254" s="1"/>
      <c r="BO1254" s="1"/>
      <c r="BP1254" s="1"/>
      <c r="BQ1254" s="8"/>
      <c r="BR1254" s="8"/>
      <c r="BS1254" s="7"/>
      <c r="BT1254" s="7"/>
      <c r="BU1254" s="7"/>
      <c r="BV1254" s="7"/>
      <c r="BW1254" s="7"/>
      <c r="BX1254" s="7"/>
      <c r="BY1254" s="7"/>
      <c r="BZ1254" s="7"/>
      <c r="CA1254" s="7"/>
      <c r="CB1254" s="7"/>
    </row>
    <row r="1255" spans="11:80" ht="52.2" customHeight="1" x14ac:dyDescent="0.2">
      <c r="K1255" s="60"/>
      <c r="L1255" s="61"/>
      <c r="M1255" s="23"/>
      <c r="N1255" s="23"/>
      <c r="O1255" s="23"/>
      <c r="P1255" s="23"/>
      <c r="Q1255" s="23"/>
      <c r="R1255" s="24"/>
      <c r="S1255" s="14"/>
      <c r="T1255" s="14"/>
      <c r="U1255" s="14"/>
      <c r="V1255" s="558"/>
      <c r="W1255" s="558"/>
      <c r="X1255" s="558"/>
      <c r="Y1255" s="558"/>
      <c r="Z1255" s="558"/>
      <c r="AA1255" s="558"/>
      <c r="AB1255" s="69"/>
      <c r="AC1255" s="69"/>
      <c r="AD1255" s="1"/>
      <c r="AE1255" s="1"/>
      <c r="AF1255" s="1"/>
      <c r="AG1255" s="1"/>
      <c r="AH1255" s="1"/>
      <c r="AI1255" s="1"/>
      <c r="AJ1255" s="1"/>
      <c r="AK1255" s="1"/>
      <c r="AL1255" s="1"/>
      <c r="AM1255" s="1"/>
      <c r="AN1255" s="1"/>
      <c r="AO1255" s="7"/>
      <c r="AP1255" s="8"/>
      <c r="AQ1255" s="8"/>
      <c r="AR1255" s="69" t="s">
        <v>88</v>
      </c>
      <c r="AS1255" s="69" t="s">
        <v>31</v>
      </c>
      <c r="AT1255" s="8" t="s">
        <v>30</v>
      </c>
      <c r="AU1255" s="8" t="s">
        <v>11</v>
      </c>
      <c r="AV1255" s="486" t="s">
        <v>27</v>
      </c>
      <c r="AW1255" s="8"/>
      <c r="AX1255" s="8"/>
      <c r="AY1255" s="8"/>
      <c r="AZ1255" s="8"/>
      <c r="BA1255" s="8"/>
      <c r="BB1255" s="8"/>
      <c r="BC1255" s="8"/>
      <c r="BD1255" s="8"/>
      <c r="BE1255" s="8"/>
      <c r="BF1255" s="8"/>
      <c r="BG1255" s="8"/>
      <c r="BH1255" s="8"/>
      <c r="BI1255" s="8"/>
      <c r="BJ1255" s="8"/>
      <c r="BK1255" s="8"/>
      <c r="BL1255" s="8"/>
      <c r="BM1255" s="8"/>
      <c r="BN1255" s="8"/>
      <c r="BO1255" s="8"/>
      <c r="BP1255" s="8"/>
      <c r="BQ1255" s="7"/>
      <c r="BR1255" s="7"/>
      <c r="BS1255" s="1"/>
      <c r="BT1255" s="1"/>
      <c r="BU1255" s="1"/>
      <c r="BV1255" s="1"/>
      <c r="BW1255" s="1"/>
      <c r="BX1255" s="1"/>
      <c r="BY1255" s="1"/>
      <c r="BZ1255" s="1"/>
      <c r="CA1255" s="1"/>
      <c r="CB1255" s="1"/>
    </row>
    <row r="1256" spans="11:80" ht="52.2" customHeight="1" x14ac:dyDescent="0.2">
      <c r="K1256" s="41"/>
      <c r="L1256" s="42"/>
      <c r="M1256" s="42"/>
      <c r="N1256" s="43">
        <f>SUM(N1257:N1301)</f>
        <v>0</v>
      </c>
      <c r="O1256" s="42"/>
      <c r="P1256" s="43">
        <f>SUM(P1257:P1301)</f>
        <v>1.0915710000000001</v>
      </c>
      <c r="Q1256" s="42"/>
      <c r="R1256" s="44">
        <f>SUM(R1257:R1301)</f>
        <v>0</v>
      </c>
      <c r="S1256" s="6"/>
      <c r="T1256" s="8"/>
      <c r="U1256" s="8"/>
      <c r="V1256" s="587"/>
      <c r="W1256" s="587"/>
      <c r="X1256" s="587"/>
      <c r="Y1256" s="587"/>
      <c r="Z1256" s="587"/>
      <c r="AA1256" s="587"/>
      <c r="AB1256" s="65"/>
      <c r="AC1256" s="65"/>
      <c r="AD1256" s="8"/>
      <c r="AE1256" s="8"/>
      <c r="AF1256" s="8"/>
      <c r="AG1256" s="8"/>
      <c r="AH1256" s="8"/>
      <c r="AI1256" s="8"/>
      <c r="AJ1256" s="8"/>
      <c r="AK1256" s="8"/>
      <c r="AL1256" s="8"/>
      <c r="AM1256" s="8"/>
      <c r="AN1256" s="8"/>
      <c r="AO1256" s="1"/>
      <c r="AP1256" s="7"/>
      <c r="AQ1256" s="7"/>
      <c r="AR1256" s="65" t="s">
        <v>88</v>
      </c>
      <c r="AS1256" s="65" t="s">
        <v>31</v>
      </c>
      <c r="AT1256" s="7" t="s">
        <v>31</v>
      </c>
      <c r="AU1256" s="7" t="s">
        <v>11</v>
      </c>
      <c r="AV1256" s="485" t="s">
        <v>30</v>
      </c>
      <c r="AW1256" s="7"/>
      <c r="AX1256" s="7"/>
      <c r="AY1256" s="7"/>
      <c r="AZ1256" s="7"/>
      <c r="BA1256" s="7"/>
      <c r="BB1256" s="7"/>
      <c r="BC1256" s="7"/>
      <c r="BD1256" s="7"/>
      <c r="BE1256" s="7"/>
      <c r="BF1256" s="7"/>
      <c r="BG1256" s="7"/>
      <c r="BH1256" s="7"/>
      <c r="BI1256" s="7"/>
      <c r="BJ1256" s="7"/>
      <c r="BK1256" s="7"/>
      <c r="BL1256" s="7"/>
      <c r="BM1256" s="7"/>
      <c r="BN1256" s="7"/>
      <c r="BO1256" s="7"/>
      <c r="BP1256" s="7"/>
      <c r="BQ1256" s="1"/>
      <c r="BR1256" s="1"/>
      <c r="BS1256" s="8"/>
      <c r="BT1256" s="8"/>
      <c r="BU1256" s="8"/>
      <c r="BV1256" s="8"/>
      <c r="BW1256" s="8"/>
      <c r="BX1256" s="8"/>
      <c r="BY1256" s="8"/>
      <c r="BZ1256" s="8"/>
      <c r="CA1256" s="8"/>
      <c r="CB1256" s="8"/>
    </row>
    <row r="1257" spans="11:80" ht="52.2" customHeight="1" x14ac:dyDescent="0.2">
      <c r="K1257" s="54" t="s">
        <v>5</v>
      </c>
      <c r="L1257" s="55" t="s">
        <v>15</v>
      </c>
      <c r="M1257" s="23"/>
      <c r="N1257" s="56">
        <f>M1257*G530</f>
        <v>0</v>
      </c>
      <c r="O1257" s="56">
        <v>0</v>
      </c>
      <c r="P1257" s="56">
        <f>O1257*G530</f>
        <v>0</v>
      </c>
      <c r="Q1257" s="56">
        <v>0</v>
      </c>
      <c r="R1257" s="57">
        <f>Q1257*G530</f>
        <v>0</v>
      </c>
      <c r="S1257" s="14"/>
      <c r="T1257" s="8"/>
      <c r="U1257" s="8"/>
      <c r="V1257" s="587"/>
      <c r="W1257" s="587"/>
      <c r="X1257" s="587"/>
      <c r="Y1257" s="587"/>
      <c r="Z1257" s="587"/>
      <c r="AA1257" s="587"/>
      <c r="AB1257" s="58"/>
      <c r="AC1257" s="58"/>
      <c r="AD1257" s="8"/>
      <c r="AE1257" s="8"/>
      <c r="AF1257" s="8"/>
      <c r="AG1257" s="8"/>
      <c r="AH1257" s="8"/>
      <c r="AI1257" s="8"/>
      <c r="AJ1257" s="8"/>
      <c r="AK1257" s="8"/>
      <c r="AL1257" s="8"/>
      <c r="AM1257" s="8"/>
      <c r="AN1257" s="8"/>
      <c r="AO1257" s="8"/>
      <c r="AP1257" s="58" t="s">
        <v>287</v>
      </c>
      <c r="AQ1257" s="1"/>
      <c r="AR1257" s="58" t="s">
        <v>231</v>
      </c>
      <c r="AS1257" s="58" t="s">
        <v>31</v>
      </c>
      <c r="AT1257" s="1"/>
      <c r="AU1257" s="1"/>
      <c r="AV1257" s="473"/>
      <c r="AW1257" s="1"/>
      <c r="AX1257" s="1"/>
      <c r="AY1257" s="1"/>
      <c r="AZ1257" s="1"/>
      <c r="BA1257" s="1"/>
      <c r="BB1257" s="59">
        <f>IF(L1323="základní",I600,0)</f>
        <v>803</v>
      </c>
      <c r="BC1257" s="59">
        <f>IF(L1323="snížená",I600,0)</f>
        <v>0</v>
      </c>
      <c r="BD1257" s="59">
        <f>IF(L1323="zákl. přenesená",I600,0)</f>
        <v>0</v>
      </c>
      <c r="BE1257" s="59">
        <f>IF(L1323="sníž. přenesená",I600,0)</f>
        <v>0</v>
      </c>
      <c r="BF1257" s="59">
        <f>IF(L1323="nulová",I600,0)</f>
        <v>0</v>
      </c>
      <c r="BG1257" s="12" t="s">
        <v>30</v>
      </c>
      <c r="BH1257" s="59">
        <f>ROUND(H600*G600,2)</f>
        <v>803</v>
      </c>
      <c r="BI1257" s="12" t="s">
        <v>180</v>
      </c>
      <c r="BJ1257" s="58" t="s">
        <v>1039</v>
      </c>
      <c r="BK1257" s="1"/>
      <c r="BL1257" s="1"/>
      <c r="BM1257" s="1"/>
      <c r="BN1257" s="1"/>
      <c r="BO1257" s="1"/>
      <c r="BP1257" s="1"/>
      <c r="BQ1257" s="8"/>
      <c r="BR1257" s="8"/>
      <c r="BS1257" s="8"/>
      <c r="BT1257" s="8"/>
      <c r="BU1257" s="8"/>
      <c r="BV1257" s="8"/>
      <c r="BW1257" s="8"/>
      <c r="BX1257" s="8"/>
      <c r="BY1257" s="8"/>
      <c r="BZ1257" s="8"/>
      <c r="CA1257" s="8"/>
      <c r="CB1257" s="8"/>
    </row>
    <row r="1258" spans="11:80" ht="52.2" customHeight="1" x14ac:dyDescent="0.2">
      <c r="K1258" s="60"/>
      <c r="L1258" s="61"/>
      <c r="M1258" s="23"/>
      <c r="N1258" s="23"/>
      <c r="O1258" s="23"/>
      <c r="P1258" s="23"/>
      <c r="Q1258" s="23"/>
      <c r="R1258" s="24"/>
      <c r="S1258" s="14"/>
      <c r="T1258" s="7"/>
      <c r="U1258" s="7"/>
      <c r="V1258" s="586"/>
      <c r="W1258" s="586"/>
      <c r="X1258" s="586"/>
      <c r="Y1258" s="586"/>
      <c r="Z1258" s="586"/>
      <c r="AA1258" s="586"/>
      <c r="AB1258" s="69"/>
      <c r="AC1258" s="69"/>
      <c r="AD1258" s="7"/>
      <c r="AE1258" s="7"/>
      <c r="AF1258" s="7"/>
      <c r="AG1258" s="7"/>
      <c r="AH1258" s="7"/>
      <c r="AI1258" s="7"/>
      <c r="AJ1258" s="7"/>
      <c r="AK1258" s="7"/>
      <c r="AL1258" s="7"/>
      <c r="AM1258" s="7"/>
      <c r="AN1258" s="7"/>
      <c r="AO1258" s="7"/>
      <c r="AP1258" s="8"/>
      <c r="AQ1258" s="8"/>
      <c r="AR1258" s="69" t="s">
        <v>88</v>
      </c>
      <c r="AS1258" s="69" t="s">
        <v>31</v>
      </c>
      <c r="AT1258" s="8" t="s">
        <v>30</v>
      </c>
      <c r="AU1258" s="8" t="s">
        <v>11</v>
      </c>
      <c r="AV1258" s="486" t="s">
        <v>27</v>
      </c>
      <c r="AW1258" s="8"/>
      <c r="AX1258" s="8"/>
      <c r="AY1258" s="8"/>
      <c r="AZ1258" s="8"/>
      <c r="BA1258" s="8"/>
      <c r="BB1258" s="8"/>
      <c r="BC1258" s="8"/>
      <c r="BD1258" s="8"/>
      <c r="BE1258" s="8"/>
      <c r="BF1258" s="8"/>
      <c r="BG1258" s="8"/>
      <c r="BH1258" s="8"/>
      <c r="BI1258" s="8"/>
      <c r="BJ1258" s="8"/>
      <c r="BK1258" s="8"/>
      <c r="BL1258" s="8"/>
      <c r="BM1258" s="8"/>
      <c r="BN1258" s="8"/>
      <c r="BO1258" s="8"/>
      <c r="BP1258" s="8"/>
      <c r="BQ1258" s="7"/>
      <c r="BR1258" s="7"/>
      <c r="BS1258" s="7"/>
      <c r="BT1258" s="7"/>
      <c r="BU1258" s="7"/>
      <c r="BV1258" s="7"/>
      <c r="BW1258" s="7"/>
      <c r="BX1258" s="7"/>
      <c r="BY1258" s="7"/>
      <c r="BZ1258" s="7"/>
      <c r="CA1258" s="7"/>
      <c r="CB1258" s="7"/>
    </row>
    <row r="1259" spans="11:80" ht="52.2" customHeight="1" x14ac:dyDescent="0.2">
      <c r="K1259" s="66"/>
      <c r="L1259" s="67"/>
      <c r="M1259" s="67"/>
      <c r="N1259" s="67"/>
      <c r="O1259" s="67"/>
      <c r="P1259" s="67"/>
      <c r="Q1259" s="67"/>
      <c r="R1259" s="68"/>
      <c r="S1259" s="8"/>
      <c r="T1259" s="6"/>
      <c r="U1259" s="6"/>
      <c r="V1259" s="560"/>
      <c r="W1259" s="560"/>
      <c r="X1259" s="560"/>
      <c r="Y1259" s="560"/>
      <c r="Z1259" s="560"/>
      <c r="AA1259" s="560"/>
      <c r="AB1259" s="65"/>
      <c r="AC1259" s="65"/>
      <c r="AD1259" s="6"/>
      <c r="AE1259" s="6"/>
      <c r="AF1259" s="6"/>
      <c r="AG1259" s="6"/>
      <c r="AH1259" s="6"/>
      <c r="AI1259" s="6"/>
      <c r="AJ1259" s="6"/>
      <c r="AK1259" s="6"/>
      <c r="AL1259" s="6"/>
      <c r="AM1259" s="6"/>
      <c r="AN1259" s="6"/>
      <c r="AO1259" s="1"/>
      <c r="AP1259" s="7"/>
      <c r="AQ1259" s="7"/>
      <c r="AR1259" s="65" t="s">
        <v>88</v>
      </c>
      <c r="AS1259" s="65" t="s">
        <v>31</v>
      </c>
      <c r="AT1259" s="7" t="s">
        <v>31</v>
      </c>
      <c r="AU1259" s="7" t="s">
        <v>11</v>
      </c>
      <c r="AV1259" s="485" t="s">
        <v>30</v>
      </c>
      <c r="AW1259" s="7"/>
      <c r="AX1259" s="7"/>
      <c r="AY1259" s="7"/>
      <c r="AZ1259" s="7"/>
      <c r="BA1259" s="7"/>
      <c r="BB1259" s="7"/>
      <c r="BC1259" s="7"/>
      <c r="BD1259" s="7"/>
      <c r="BE1259" s="7"/>
      <c r="BF1259" s="7"/>
      <c r="BG1259" s="7"/>
      <c r="BH1259" s="7"/>
      <c r="BI1259" s="7"/>
      <c r="BJ1259" s="7"/>
      <c r="BK1259" s="7"/>
      <c r="BL1259" s="7"/>
      <c r="BM1259" s="7"/>
      <c r="BN1259" s="7"/>
      <c r="BO1259" s="7"/>
      <c r="BP1259" s="7"/>
      <c r="BQ1259" s="1"/>
      <c r="BR1259" s="1"/>
      <c r="BS1259" s="6"/>
      <c r="BT1259" s="6"/>
      <c r="BU1259" s="6"/>
      <c r="BV1259" s="6"/>
      <c r="BW1259" s="6"/>
      <c r="BX1259" s="6"/>
      <c r="BY1259" s="6"/>
      <c r="BZ1259" s="6"/>
      <c r="CA1259" s="6"/>
      <c r="CB1259" s="6"/>
    </row>
    <row r="1260" spans="11:80" ht="52.2" customHeight="1" x14ac:dyDescent="0.2">
      <c r="K1260" s="62"/>
      <c r="L1260" s="63"/>
      <c r="M1260" s="63"/>
      <c r="N1260" s="63"/>
      <c r="O1260" s="63"/>
      <c r="P1260" s="63"/>
      <c r="Q1260" s="63"/>
      <c r="R1260" s="64"/>
      <c r="S1260" s="7"/>
      <c r="T1260" s="14"/>
      <c r="U1260" s="14"/>
      <c r="V1260" s="558"/>
      <c r="W1260" s="558"/>
      <c r="X1260" s="558"/>
      <c r="Y1260" s="558"/>
      <c r="Z1260" s="558"/>
      <c r="AA1260" s="558"/>
      <c r="AB1260" s="58"/>
      <c r="AC1260" s="58"/>
      <c r="AD1260" s="1"/>
      <c r="AE1260" s="1"/>
      <c r="AF1260" s="1"/>
      <c r="AG1260" s="1"/>
      <c r="AH1260" s="1"/>
      <c r="AI1260" s="1"/>
      <c r="AJ1260" s="1"/>
      <c r="AK1260" s="1"/>
      <c r="AL1260" s="1"/>
      <c r="AM1260" s="1"/>
      <c r="AN1260" s="1"/>
      <c r="AO1260" s="1"/>
      <c r="AP1260" s="58" t="s">
        <v>180</v>
      </c>
      <c r="AQ1260" s="1"/>
      <c r="AR1260" s="58" t="s">
        <v>80</v>
      </c>
      <c r="AS1260" s="58" t="s">
        <v>31</v>
      </c>
      <c r="AT1260" s="1"/>
      <c r="AU1260" s="1"/>
      <c r="AV1260" s="473"/>
      <c r="AW1260" s="1"/>
      <c r="AX1260" s="1"/>
      <c r="AY1260" s="1"/>
      <c r="AZ1260" s="1"/>
      <c r="BA1260" s="1"/>
      <c r="BB1260" s="59">
        <f>IF(L1326="základní",I603,0)</f>
        <v>23.97</v>
      </c>
      <c r="BC1260" s="59">
        <f>IF(L1326="snížená",I603,0)</f>
        <v>0</v>
      </c>
      <c r="BD1260" s="59">
        <f>IF(L1326="zákl. přenesená",I603,0)</f>
        <v>0</v>
      </c>
      <c r="BE1260" s="59">
        <f>IF(L1326="sníž. přenesená",I603,0)</f>
        <v>0</v>
      </c>
      <c r="BF1260" s="59">
        <f>IF(L1326="nulová",I603,0)</f>
        <v>0</v>
      </c>
      <c r="BG1260" s="12" t="s">
        <v>30</v>
      </c>
      <c r="BH1260" s="59">
        <f>ROUND(H603*G603,2)</f>
        <v>23.97</v>
      </c>
      <c r="BI1260" s="12" t="s">
        <v>180</v>
      </c>
      <c r="BJ1260" s="58" t="s">
        <v>1045</v>
      </c>
      <c r="BK1260" s="1"/>
      <c r="BL1260" s="1"/>
      <c r="BM1260" s="1"/>
      <c r="BN1260" s="1"/>
      <c r="BO1260" s="1"/>
      <c r="BP1260" s="1"/>
      <c r="BQ1260" s="1"/>
      <c r="BR1260" s="1"/>
      <c r="BS1260" s="1"/>
      <c r="BT1260" s="1"/>
      <c r="BU1260" s="1"/>
      <c r="BV1260" s="1"/>
      <c r="BW1260" s="1"/>
      <c r="BX1260" s="1"/>
      <c r="BY1260" s="1"/>
      <c r="BZ1260" s="1"/>
      <c r="CA1260" s="1"/>
      <c r="CB1260" s="1"/>
    </row>
    <row r="1261" spans="11:80" ht="52.2" customHeight="1" x14ac:dyDescent="0.2">
      <c r="K1261" s="84" t="s">
        <v>5</v>
      </c>
      <c r="L1261" s="85" t="s">
        <v>15</v>
      </c>
      <c r="M1261" s="23"/>
      <c r="N1261" s="56">
        <f>M1261*G534</f>
        <v>0</v>
      </c>
      <c r="O1261" s="56">
        <v>7.3499999999999998E-3</v>
      </c>
      <c r="P1261" s="56">
        <f>O1261*G534</f>
        <v>0.55169100000000004</v>
      </c>
      <c r="Q1261" s="56">
        <v>0</v>
      </c>
      <c r="R1261" s="57">
        <f>Q1261*G534</f>
        <v>0</v>
      </c>
      <c r="S1261" s="14"/>
      <c r="T1261" s="8"/>
      <c r="U1261" s="8"/>
      <c r="V1261" s="587"/>
      <c r="W1261" s="587"/>
      <c r="X1261" s="587"/>
      <c r="Y1261" s="587"/>
      <c r="Z1261" s="587"/>
      <c r="AA1261" s="587"/>
      <c r="AB1261" s="12"/>
      <c r="AC1261" s="12"/>
      <c r="AD1261" s="8"/>
      <c r="AE1261" s="8"/>
      <c r="AF1261" s="8"/>
      <c r="AG1261" s="8"/>
      <c r="AH1261" s="8"/>
      <c r="AI1261" s="8"/>
      <c r="AJ1261" s="8"/>
      <c r="AK1261" s="8"/>
      <c r="AL1261" s="8"/>
      <c r="AM1261" s="8"/>
      <c r="AN1261" s="8"/>
      <c r="AO1261" s="6"/>
      <c r="AP1261" s="1"/>
      <c r="AQ1261" s="1"/>
      <c r="AR1261" s="12" t="s">
        <v>86</v>
      </c>
      <c r="AS1261" s="12" t="s">
        <v>31</v>
      </c>
      <c r="AT1261" s="1"/>
      <c r="AU1261" s="1"/>
      <c r="AV1261" s="473"/>
      <c r="AW1261" s="1"/>
      <c r="AX1261" s="1"/>
      <c r="AY1261" s="1"/>
      <c r="AZ1261" s="1"/>
      <c r="BA1261" s="1"/>
      <c r="BB1261" s="1"/>
      <c r="BC1261" s="1"/>
      <c r="BD1261" s="1"/>
      <c r="BE1261" s="1"/>
      <c r="BF1261" s="1"/>
      <c r="BG1261" s="1"/>
      <c r="BH1261" s="1"/>
      <c r="BI1261" s="1"/>
      <c r="BJ1261" s="1"/>
      <c r="BK1261" s="1"/>
      <c r="BL1261" s="1"/>
      <c r="BM1261" s="1"/>
      <c r="BN1261" s="1"/>
      <c r="BO1261" s="1"/>
      <c r="BP1261" s="1"/>
      <c r="BQ1261" s="6"/>
      <c r="BR1261" s="6"/>
      <c r="BS1261" s="8"/>
      <c r="BT1261" s="8"/>
      <c r="BU1261" s="8"/>
      <c r="BV1261" s="8"/>
      <c r="BW1261" s="8"/>
      <c r="BX1261" s="8"/>
      <c r="BY1261" s="8"/>
      <c r="BZ1261" s="8"/>
      <c r="CA1261" s="8"/>
      <c r="CB1261" s="8"/>
    </row>
    <row r="1262" spans="11:80" ht="52.2" customHeight="1" x14ac:dyDescent="0.2">
      <c r="K1262" s="62"/>
      <c r="L1262" s="63"/>
      <c r="M1262" s="63"/>
      <c r="N1262" s="63"/>
      <c r="O1262" s="63"/>
      <c r="P1262" s="63"/>
      <c r="Q1262" s="63"/>
      <c r="R1262" s="64"/>
      <c r="S1262" s="7"/>
      <c r="T1262" s="7"/>
      <c r="U1262" s="7"/>
      <c r="V1262" s="586"/>
      <c r="W1262" s="586"/>
      <c r="X1262" s="586"/>
      <c r="Y1262" s="586"/>
      <c r="Z1262" s="586"/>
      <c r="AA1262" s="586"/>
      <c r="AB1262" s="46"/>
      <c r="AC1262" s="46"/>
      <c r="AD1262" s="7"/>
      <c r="AE1262" s="7"/>
      <c r="AF1262" s="7"/>
      <c r="AG1262" s="7"/>
      <c r="AH1262" s="7"/>
      <c r="AI1262" s="7"/>
      <c r="AJ1262" s="7"/>
      <c r="AK1262" s="7"/>
      <c r="AL1262" s="7"/>
      <c r="AM1262" s="7"/>
      <c r="AN1262" s="7"/>
      <c r="AO1262" s="1"/>
      <c r="AP1262" s="45" t="s">
        <v>31</v>
      </c>
      <c r="AQ1262" s="6"/>
      <c r="AR1262" s="46" t="s">
        <v>26</v>
      </c>
      <c r="AS1262" s="46" t="s">
        <v>30</v>
      </c>
      <c r="AT1262" s="6"/>
      <c r="AU1262" s="6"/>
      <c r="AV1262" s="484"/>
      <c r="AW1262" s="6"/>
      <c r="AX1262" s="6"/>
      <c r="AY1262" s="6"/>
      <c r="AZ1262" s="6"/>
      <c r="BA1262" s="6"/>
      <c r="BB1262" s="6"/>
      <c r="BC1262" s="6"/>
      <c r="BD1262" s="6"/>
      <c r="BE1262" s="6"/>
      <c r="BF1262" s="6"/>
      <c r="BG1262" s="6"/>
      <c r="BH1262" s="47">
        <f>SUM(BH1263:BH1288)</f>
        <v>40396.61</v>
      </c>
      <c r="BI1262" s="6"/>
      <c r="BJ1262" s="6"/>
      <c r="BK1262" s="6"/>
      <c r="BL1262" s="6"/>
      <c r="BM1262" s="6"/>
      <c r="BN1262" s="6"/>
      <c r="BO1262" s="6"/>
      <c r="BP1262" s="6"/>
      <c r="BQ1262" s="1"/>
      <c r="BR1262" s="1"/>
      <c r="BS1262" s="7"/>
      <c r="BT1262" s="7"/>
      <c r="BU1262" s="7"/>
      <c r="BV1262" s="7"/>
      <c r="BW1262" s="7"/>
      <c r="BX1262" s="7"/>
      <c r="BY1262" s="7"/>
      <c r="BZ1262" s="7"/>
      <c r="CA1262" s="7"/>
      <c r="CB1262" s="7"/>
    </row>
    <row r="1263" spans="11:80" ht="52.2" customHeight="1" x14ac:dyDescent="0.2">
      <c r="K1263" s="54" t="s">
        <v>5</v>
      </c>
      <c r="L1263" s="55" t="s">
        <v>15</v>
      </c>
      <c r="M1263" s="23"/>
      <c r="N1263" s="56">
        <f>M1263*G536</f>
        <v>0</v>
      </c>
      <c r="O1263" s="56">
        <v>0</v>
      </c>
      <c r="P1263" s="56">
        <f>O1263*G536</f>
        <v>0</v>
      </c>
      <c r="Q1263" s="56">
        <v>0</v>
      </c>
      <c r="R1263" s="57">
        <f>Q1263*G536</f>
        <v>0</v>
      </c>
      <c r="S1263" s="14"/>
      <c r="T1263" s="7"/>
      <c r="U1263" s="7"/>
      <c r="V1263" s="586"/>
      <c r="W1263" s="586"/>
      <c r="X1263" s="586"/>
      <c r="Y1263" s="586"/>
      <c r="Z1263" s="586"/>
      <c r="AA1263" s="586"/>
      <c r="AB1263" s="58"/>
      <c r="AC1263" s="58"/>
      <c r="AD1263" s="7"/>
      <c r="AE1263" s="7"/>
      <c r="AF1263" s="7"/>
      <c r="AG1263" s="7"/>
      <c r="AH1263" s="7"/>
      <c r="AI1263" s="7"/>
      <c r="AJ1263" s="7"/>
      <c r="AK1263" s="7"/>
      <c r="AL1263" s="7"/>
      <c r="AM1263" s="7"/>
      <c r="AN1263" s="7"/>
      <c r="AO1263" s="8"/>
      <c r="AP1263" s="58" t="s">
        <v>180</v>
      </c>
      <c r="AQ1263" s="1"/>
      <c r="AR1263" s="58" t="s">
        <v>80</v>
      </c>
      <c r="AS1263" s="58" t="s">
        <v>31</v>
      </c>
      <c r="AT1263" s="1"/>
      <c r="AU1263" s="1"/>
      <c r="AV1263" s="473"/>
      <c r="AW1263" s="1"/>
      <c r="AX1263" s="1"/>
      <c r="AY1263" s="1"/>
      <c r="AZ1263" s="1"/>
      <c r="BA1263" s="1"/>
      <c r="BB1263" s="59">
        <f>IF(L1329="základní",I608,0)</f>
        <v>24547.08</v>
      </c>
      <c r="BC1263" s="59">
        <f>IF(L1329="snížená",I608,0)</f>
        <v>0</v>
      </c>
      <c r="BD1263" s="59">
        <f>IF(L1329="zákl. přenesená",I608,0)</f>
        <v>0</v>
      </c>
      <c r="BE1263" s="59">
        <f>IF(L1329="sníž. přenesená",I608,0)</f>
        <v>0</v>
      </c>
      <c r="BF1263" s="59">
        <f>IF(L1329="nulová",I608,0)</f>
        <v>0</v>
      </c>
      <c r="BG1263" s="12" t="s">
        <v>30</v>
      </c>
      <c r="BH1263" s="59">
        <f>ROUND(H608*G608,2)</f>
        <v>24547.08</v>
      </c>
      <c r="BI1263" s="12" t="s">
        <v>180</v>
      </c>
      <c r="BJ1263" s="58" t="s">
        <v>1051</v>
      </c>
      <c r="BK1263" s="1"/>
      <c r="BL1263" s="1"/>
      <c r="BM1263" s="1"/>
      <c r="BN1263" s="1"/>
      <c r="BO1263" s="1"/>
      <c r="BP1263" s="1"/>
      <c r="BQ1263" s="8"/>
      <c r="BR1263" s="8"/>
      <c r="BS1263" s="7"/>
      <c r="BT1263" s="7"/>
      <c r="BU1263" s="7"/>
      <c r="BV1263" s="7"/>
      <c r="BW1263" s="7"/>
      <c r="BX1263" s="7"/>
      <c r="BY1263" s="7"/>
      <c r="BZ1263" s="7"/>
      <c r="CA1263" s="7"/>
      <c r="CB1263" s="7"/>
    </row>
    <row r="1264" spans="11:80" ht="52.2" customHeight="1" x14ac:dyDescent="0.2">
      <c r="K1264" s="60"/>
      <c r="L1264" s="61"/>
      <c r="M1264" s="23"/>
      <c r="N1264" s="23"/>
      <c r="O1264" s="23"/>
      <c r="P1264" s="23"/>
      <c r="Q1264" s="23"/>
      <c r="R1264" s="24"/>
      <c r="S1264" s="14"/>
      <c r="T1264" s="10"/>
      <c r="U1264" s="10"/>
      <c r="V1264" s="589"/>
      <c r="W1264" s="589"/>
      <c r="X1264" s="589"/>
      <c r="Y1264" s="589"/>
      <c r="Z1264" s="589"/>
      <c r="AA1264" s="589"/>
      <c r="AB1264" s="69"/>
      <c r="AC1264" s="69"/>
      <c r="AD1264" s="10"/>
      <c r="AE1264" s="10"/>
      <c r="AF1264" s="10"/>
      <c r="AG1264" s="10"/>
      <c r="AH1264" s="10"/>
      <c r="AI1264" s="10"/>
      <c r="AJ1264" s="10"/>
      <c r="AK1264" s="10"/>
      <c r="AL1264" s="10"/>
      <c r="AM1264" s="10"/>
      <c r="AN1264" s="10"/>
      <c r="AO1264" s="7"/>
      <c r="AP1264" s="8"/>
      <c r="AQ1264" s="8"/>
      <c r="AR1264" s="69" t="s">
        <v>88</v>
      </c>
      <c r="AS1264" s="69" t="s">
        <v>31</v>
      </c>
      <c r="AT1264" s="8" t="s">
        <v>30</v>
      </c>
      <c r="AU1264" s="8" t="s">
        <v>11</v>
      </c>
      <c r="AV1264" s="486" t="s">
        <v>27</v>
      </c>
      <c r="AW1264" s="8"/>
      <c r="AX1264" s="8"/>
      <c r="AY1264" s="8"/>
      <c r="AZ1264" s="8"/>
      <c r="BA1264" s="8"/>
      <c r="BB1264" s="8"/>
      <c r="BC1264" s="8"/>
      <c r="BD1264" s="8"/>
      <c r="BE1264" s="8"/>
      <c r="BF1264" s="8"/>
      <c r="BG1264" s="8"/>
      <c r="BH1264" s="8"/>
      <c r="BI1264" s="8"/>
      <c r="BJ1264" s="8"/>
      <c r="BK1264" s="8"/>
      <c r="BL1264" s="8"/>
      <c r="BM1264" s="8"/>
      <c r="BN1264" s="8"/>
      <c r="BO1264" s="8"/>
      <c r="BP1264" s="8"/>
      <c r="BQ1264" s="7"/>
      <c r="BR1264" s="7"/>
      <c r="BS1264" s="10"/>
      <c r="BT1264" s="10"/>
      <c r="BU1264" s="10"/>
      <c r="BV1264" s="10"/>
      <c r="BW1264" s="10"/>
      <c r="BX1264" s="10"/>
      <c r="BY1264" s="10"/>
      <c r="BZ1264" s="10"/>
      <c r="CA1264" s="10"/>
      <c r="CB1264" s="10"/>
    </row>
    <row r="1265" spans="2:80" ht="52.2" customHeight="1" x14ac:dyDescent="0.2">
      <c r="K1265" s="66"/>
      <c r="L1265" s="67"/>
      <c r="M1265" s="67"/>
      <c r="N1265" s="67"/>
      <c r="O1265" s="67"/>
      <c r="P1265" s="67"/>
      <c r="Q1265" s="67"/>
      <c r="R1265" s="68"/>
      <c r="S1265" s="8"/>
      <c r="T1265" s="14"/>
      <c r="U1265" s="14"/>
      <c r="V1265" s="558"/>
      <c r="W1265" s="558"/>
      <c r="X1265" s="558"/>
      <c r="Y1265" s="558"/>
      <c r="Z1265" s="558"/>
      <c r="AA1265" s="558"/>
      <c r="AB1265" s="65"/>
      <c r="AC1265" s="65"/>
      <c r="AD1265" s="1"/>
      <c r="AE1265" s="1"/>
      <c r="AF1265" s="1"/>
      <c r="AG1265" s="1"/>
      <c r="AH1265" s="1"/>
      <c r="AI1265" s="1"/>
      <c r="AJ1265" s="1"/>
      <c r="AK1265" s="1"/>
      <c r="AL1265" s="1"/>
      <c r="AM1265" s="1"/>
      <c r="AN1265" s="1"/>
      <c r="AO1265" s="7"/>
      <c r="AP1265" s="7"/>
      <c r="AQ1265" s="7"/>
      <c r="AR1265" s="65" t="s">
        <v>88</v>
      </c>
      <c r="AS1265" s="65" t="s">
        <v>31</v>
      </c>
      <c r="AT1265" s="7" t="s">
        <v>31</v>
      </c>
      <c r="AU1265" s="7" t="s">
        <v>11</v>
      </c>
      <c r="AV1265" s="485" t="s">
        <v>27</v>
      </c>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1"/>
      <c r="BT1265" s="1"/>
      <c r="BU1265" s="1"/>
      <c r="BV1265" s="1"/>
      <c r="BW1265" s="1"/>
      <c r="BX1265" s="1"/>
      <c r="BY1265" s="1"/>
      <c r="BZ1265" s="1"/>
      <c r="CA1265" s="1"/>
      <c r="CB1265" s="1"/>
    </row>
    <row r="1266" spans="2:80" ht="52.2" customHeight="1" x14ac:dyDescent="0.25">
      <c r="K1266" s="62"/>
      <c r="L1266" s="63"/>
      <c r="M1266" s="63"/>
      <c r="N1266" s="63"/>
      <c r="O1266" s="63"/>
      <c r="P1266" s="63"/>
      <c r="Q1266" s="63"/>
      <c r="R1266" s="64"/>
      <c r="S1266" s="7"/>
      <c r="T1266" s="204"/>
      <c r="U1266" s="204"/>
      <c r="V1266" s="590"/>
      <c r="W1266" s="590"/>
      <c r="X1266" s="590"/>
      <c r="Y1266" s="590"/>
      <c r="Z1266" s="590"/>
      <c r="AA1266" s="590"/>
      <c r="AB1266" s="65"/>
      <c r="AC1266" s="65"/>
      <c r="AD1266" s="204"/>
      <c r="AE1266" s="204"/>
      <c r="AF1266" s="204"/>
      <c r="AG1266" s="204"/>
      <c r="AH1266" s="204"/>
      <c r="AI1266" s="204"/>
      <c r="AJ1266" s="204"/>
      <c r="AK1266" s="204"/>
      <c r="AL1266" s="204"/>
      <c r="AM1266" s="204"/>
      <c r="AN1266" s="204"/>
      <c r="AO1266" s="7"/>
      <c r="AP1266" s="7"/>
      <c r="AQ1266" s="7"/>
      <c r="AR1266" s="65" t="s">
        <v>88</v>
      </c>
      <c r="AS1266" s="65" t="s">
        <v>31</v>
      </c>
      <c r="AT1266" s="7" t="s">
        <v>31</v>
      </c>
      <c r="AU1266" s="7" t="s">
        <v>11</v>
      </c>
      <c r="AV1266" s="485" t="s">
        <v>27</v>
      </c>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row>
    <row r="1267" spans="2:80" ht="52.2" customHeight="1" x14ac:dyDescent="0.25">
      <c r="K1267" s="84" t="s">
        <v>5</v>
      </c>
      <c r="L1267" s="85" t="s">
        <v>15</v>
      </c>
      <c r="M1267" s="23"/>
      <c r="N1267" s="56">
        <f>M1267*G540</f>
        <v>0</v>
      </c>
      <c r="O1267" s="56">
        <v>0.55000000000000004</v>
      </c>
      <c r="P1267" s="56">
        <f>O1267*G540</f>
        <v>0.21450000000000002</v>
      </c>
      <c r="Q1267" s="56">
        <v>0</v>
      </c>
      <c r="R1267" s="57">
        <f>Q1267*G540</f>
        <v>0</v>
      </c>
      <c r="S1267" s="14"/>
      <c r="T1267" s="204"/>
      <c r="U1267" s="204"/>
      <c r="V1267" s="590"/>
      <c r="W1267" s="590"/>
      <c r="X1267" s="590"/>
      <c r="Y1267" s="590"/>
      <c r="Z1267" s="590"/>
      <c r="AA1267" s="590"/>
      <c r="AB1267" s="65"/>
      <c r="AC1267" s="65"/>
      <c r="AD1267" s="204"/>
      <c r="AE1267" s="204"/>
      <c r="AF1267" s="204"/>
      <c r="AG1267" s="204"/>
      <c r="AH1267" s="204"/>
      <c r="AI1267" s="204"/>
      <c r="AJ1267" s="204"/>
      <c r="AK1267" s="204"/>
      <c r="AL1267" s="204"/>
      <c r="AM1267" s="204"/>
      <c r="AN1267" s="204"/>
      <c r="AO1267" s="9"/>
      <c r="AP1267" s="7"/>
      <c r="AQ1267" s="7"/>
      <c r="AR1267" s="65" t="s">
        <v>88</v>
      </c>
      <c r="AS1267" s="65" t="s">
        <v>31</v>
      </c>
      <c r="AT1267" s="7" t="s">
        <v>31</v>
      </c>
      <c r="AU1267" s="7" t="s">
        <v>11</v>
      </c>
      <c r="AV1267" s="485" t="s">
        <v>27</v>
      </c>
      <c r="AW1267" s="7"/>
      <c r="AX1267" s="7"/>
      <c r="AY1267" s="7"/>
      <c r="AZ1267" s="7"/>
      <c r="BA1267" s="7"/>
      <c r="BB1267" s="7"/>
      <c r="BC1267" s="7"/>
      <c r="BD1267" s="7"/>
      <c r="BE1267" s="7"/>
      <c r="BF1267" s="7"/>
      <c r="BG1267" s="7"/>
      <c r="BH1267" s="7"/>
      <c r="BI1267" s="7"/>
      <c r="BJ1267" s="7"/>
      <c r="BK1267" s="7"/>
      <c r="BL1267" s="7"/>
      <c r="BM1267" s="7"/>
      <c r="BN1267" s="7"/>
      <c r="BO1267" s="7"/>
      <c r="BP1267" s="7"/>
      <c r="BQ1267" s="9"/>
      <c r="BR1267" s="9"/>
    </row>
    <row r="1268" spans="2:80" ht="52.2" customHeight="1" x14ac:dyDescent="0.25">
      <c r="B1268" s="204"/>
      <c r="C1268" s="204"/>
      <c r="D1268" s="204"/>
      <c r="E1268" s="204"/>
      <c r="F1268" s="204"/>
      <c r="G1268" s="204"/>
      <c r="H1268" s="205"/>
      <c r="I1268" s="204"/>
      <c r="K1268" s="62"/>
      <c r="L1268" s="63"/>
      <c r="M1268" s="63"/>
      <c r="N1268" s="63"/>
      <c r="O1268" s="63"/>
      <c r="P1268" s="63"/>
      <c r="Q1268" s="63"/>
      <c r="R1268" s="64"/>
      <c r="S1268" s="7"/>
      <c r="T1268" s="204"/>
      <c r="U1268" s="204"/>
      <c r="V1268" s="590"/>
      <c r="W1268" s="590"/>
      <c r="X1268" s="590"/>
      <c r="Y1268" s="590"/>
      <c r="Z1268" s="590"/>
      <c r="AA1268" s="590"/>
      <c r="AB1268" s="73"/>
      <c r="AC1268" s="73"/>
      <c r="AD1268" s="204"/>
      <c r="AE1268" s="204"/>
      <c r="AF1268" s="204"/>
      <c r="AG1268" s="204"/>
      <c r="AH1268" s="204"/>
      <c r="AI1268" s="204"/>
      <c r="AJ1268" s="204"/>
      <c r="AK1268" s="204"/>
      <c r="AL1268" s="204"/>
      <c r="AM1268" s="204"/>
      <c r="AN1268" s="204"/>
      <c r="AO1268" s="7"/>
      <c r="AP1268" s="9"/>
      <c r="AQ1268" s="9"/>
      <c r="AR1268" s="73" t="s">
        <v>88</v>
      </c>
      <c r="AS1268" s="73" t="s">
        <v>31</v>
      </c>
      <c r="AT1268" s="9" t="s">
        <v>34</v>
      </c>
      <c r="AU1268" s="9" t="s">
        <v>11</v>
      </c>
      <c r="AV1268" s="487" t="s">
        <v>27</v>
      </c>
      <c r="AW1268" s="9"/>
      <c r="AX1268" s="9"/>
      <c r="AY1268" s="9"/>
      <c r="AZ1268" s="9"/>
      <c r="BA1268" s="9"/>
      <c r="BB1268" s="9"/>
      <c r="BC1268" s="9"/>
      <c r="BD1268" s="9"/>
      <c r="BE1268" s="9"/>
      <c r="BF1268" s="9"/>
      <c r="BG1268" s="9"/>
      <c r="BH1268" s="9"/>
      <c r="BI1268" s="9"/>
      <c r="BJ1268" s="9"/>
      <c r="BK1268" s="9"/>
      <c r="BL1268" s="9"/>
      <c r="BM1268" s="9"/>
      <c r="BN1268" s="9"/>
      <c r="BO1268" s="9"/>
      <c r="BP1268" s="9"/>
      <c r="BQ1268" s="7"/>
      <c r="BR1268" s="7"/>
    </row>
    <row r="1269" spans="2:80" ht="52.2" customHeight="1" x14ac:dyDescent="0.25">
      <c r="B1269" s="204"/>
      <c r="C1269" s="204"/>
      <c r="D1269" s="204"/>
      <c r="E1269" s="204"/>
      <c r="F1269" s="204"/>
      <c r="G1269" s="204"/>
      <c r="H1269" s="205"/>
      <c r="I1269" s="204"/>
      <c r="K1269" s="54" t="s">
        <v>5</v>
      </c>
      <c r="L1269" s="55" t="s">
        <v>15</v>
      </c>
      <c r="M1269" s="23"/>
      <c r="N1269" s="56">
        <f>M1269*G542</f>
        <v>0</v>
      </c>
      <c r="O1269" s="56">
        <v>2.5000000000000001E-4</v>
      </c>
      <c r="P1269" s="56">
        <f>O1269*G542</f>
        <v>7.1999999999999994E-4</v>
      </c>
      <c r="Q1269" s="56">
        <v>0</v>
      </c>
      <c r="R1269" s="57">
        <f>Q1269*G542</f>
        <v>0</v>
      </c>
      <c r="S1269" s="14"/>
      <c r="T1269" s="204"/>
      <c r="U1269" s="204"/>
      <c r="V1269" s="590"/>
      <c r="W1269" s="590"/>
      <c r="X1269" s="590"/>
      <c r="Y1269" s="590"/>
      <c r="Z1269" s="590"/>
      <c r="AA1269" s="590"/>
      <c r="AB1269" s="65"/>
      <c r="AC1269" s="65"/>
      <c r="AD1269" s="204"/>
      <c r="AE1269" s="204"/>
      <c r="AF1269" s="204"/>
      <c r="AG1269" s="204"/>
      <c r="AH1269" s="204"/>
      <c r="AI1269" s="204"/>
      <c r="AJ1269" s="204"/>
      <c r="AK1269" s="204"/>
      <c r="AL1269" s="204"/>
      <c r="AM1269" s="204"/>
      <c r="AN1269" s="204"/>
      <c r="AO1269" s="7"/>
      <c r="AP1269" s="7"/>
      <c r="AQ1269" s="7"/>
      <c r="AR1269" s="65" t="s">
        <v>88</v>
      </c>
      <c r="AS1269" s="65" t="s">
        <v>31</v>
      </c>
      <c r="AT1269" s="7" t="s">
        <v>31</v>
      </c>
      <c r="AU1269" s="7" t="s">
        <v>11</v>
      </c>
      <c r="AV1269" s="485" t="s">
        <v>27</v>
      </c>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row>
    <row r="1270" spans="2:80" ht="52.2" customHeight="1" x14ac:dyDescent="0.25">
      <c r="B1270" s="204"/>
      <c r="C1270" s="204"/>
      <c r="D1270" s="204"/>
      <c r="E1270" s="204"/>
      <c r="F1270" s="204"/>
      <c r="G1270" s="204"/>
      <c r="H1270" s="205"/>
      <c r="I1270" s="204"/>
      <c r="K1270" s="60"/>
      <c r="L1270" s="61"/>
      <c r="M1270" s="23"/>
      <c r="N1270" s="23"/>
      <c r="O1270" s="23"/>
      <c r="P1270" s="23"/>
      <c r="Q1270" s="23"/>
      <c r="R1270" s="24"/>
      <c r="S1270" s="14"/>
      <c r="T1270" s="204"/>
      <c r="U1270" s="204"/>
      <c r="V1270" s="590"/>
      <c r="W1270" s="590"/>
      <c r="X1270" s="590"/>
      <c r="Y1270" s="590"/>
      <c r="Z1270" s="590"/>
      <c r="AA1270" s="590"/>
      <c r="AB1270" s="65"/>
      <c r="AC1270" s="65"/>
      <c r="AD1270" s="204"/>
      <c r="AE1270" s="204"/>
      <c r="AF1270" s="204"/>
      <c r="AG1270" s="204"/>
      <c r="AH1270" s="204"/>
      <c r="AI1270" s="204"/>
      <c r="AJ1270" s="204"/>
      <c r="AK1270" s="204"/>
      <c r="AL1270" s="204"/>
      <c r="AM1270" s="204"/>
      <c r="AN1270" s="204"/>
      <c r="AO1270" s="9"/>
      <c r="AP1270" s="7"/>
      <c r="AQ1270" s="7"/>
      <c r="AR1270" s="65" t="s">
        <v>88</v>
      </c>
      <c r="AS1270" s="65" t="s">
        <v>31</v>
      </c>
      <c r="AT1270" s="7" t="s">
        <v>31</v>
      </c>
      <c r="AU1270" s="7" t="s">
        <v>11</v>
      </c>
      <c r="AV1270" s="485" t="s">
        <v>27</v>
      </c>
      <c r="AW1270" s="7"/>
      <c r="AX1270" s="7"/>
      <c r="AY1270" s="7"/>
      <c r="AZ1270" s="7"/>
      <c r="BA1270" s="7"/>
      <c r="BB1270" s="7"/>
      <c r="BC1270" s="7"/>
      <c r="BD1270" s="7"/>
      <c r="BE1270" s="7"/>
      <c r="BF1270" s="7"/>
      <c r="BG1270" s="7"/>
      <c r="BH1270" s="7"/>
      <c r="BI1270" s="7"/>
      <c r="BJ1270" s="7"/>
      <c r="BK1270" s="7"/>
      <c r="BL1270" s="7"/>
      <c r="BM1270" s="7"/>
      <c r="BN1270" s="7"/>
      <c r="BO1270" s="7"/>
      <c r="BP1270" s="7"/>
      <c r="BQ1270" s="9"/>
      <c r="BR1270" s="9"/>
    </row>
    <row r="1271" spans="2:80" ht="52.2" customHeight="1" x14ac:dyDescent="0.25">
      <c r="B1271" s="204"/>
      <c r="C1271" s="204"/>
      <c r="D1271" s="204"/>
      <c r="E1271" s="204"/>
      <c r="F1271" s="204"/>
      <c r="G1271" s="204"/>
      <c r="H1271" s="205"/>
      <c r="I1271" s="204"/>
      <c r="K1271" s="66"/>
      <c r="L1271" s="67"/>
      <c r="M1271" s="67"/>
      <c r="N1271" s="67"/>
      <c r="O1271" s="67"/>
      <c r="P1271" s="67"/>
      <c r="Q1271" s="67"/>
      <c r="R1271" s="68"/>
      <c r="S1271" s="8"/>
      <c r="T1271" s="204"/>
      <c r="U1271" s="204"/>
      <c r="V1271" s="590"/>
      <c r="W1271" s="590"/>
      <c r="X1271" s="590"/>
      <c r="Y1271" s="590"/>
      <c r="Z1271" s="590"/>
      <c r="AA1271" s="590"/>
      <c r="AB1271" s="73"/>
      <c r="AC1271" s="73"/>
      <c r="AD1271" s="204"/>
      <c r="AE1271" s="204"/>
      <c r="AF1271" s="204"/>
      <c r="AG1271" s="204"/>
      <c r="AH1271" s="204"/>
      <c r="AI1271" s="204"/>
      <c r="AJ1271" s="204"/>
      <c r="AK1271" s="204"/>
      <c r="AL1271" s="204"/>
      <c r="AM1271" s="204"/>
      <c r="AN1271" s="204"/>
      <c r="AO1271" s="10"/>
      <c r="AP1271" s="9"/>
      <c r="AQ1271" s="9"/>
      <c r="AR1271" s="73" t="s">
        <v>88</v>
      </c>
      <c r="AS1271" s="73" t="s">
        <v>31</v>
      </c>
      <c r="AT1271" s="9" t="s">
        <v>34</v>
      </c>
      <c r="AU1271" s="9" t="s">
        <v>11</v>
      </c>
      <c r="AV1271" s="487" t="s">
        <v>27</v>
      </c>
      <c r="AW1271" s="9"/>
      <c r="AX1271" s="9"/>
      <c r="AY1271" s="9"/>
      <c r="AZ1271" s="9"/>
      <c r="BA1271" s="9"/>
      <c r="BB1271" s="9"/>
      <c r="BC1271" s="9"/>
      <c r="BD1271" s="9"/>
      <c r="BE1271" s="9"/>
      <c r="BF1271" s="9"/>
      <c r="BG1271" s="9"/>
      <c r="BH1271" s="9"/>
      <c r="BI1271" s="9"/>
      <c r="BJ1271" s="9"/>
      <c r="BK1271" s="9"/>
      <c r="BL1271" s="9"/>
      <c r="BM1271" s="9"/>
      <c r="BN1271" s="9"/>
      <c r="BO1271" s="9"/>
      <c r="BP1271" s="9"/>
      <c r="BQ1271" s="10"/>
      <c r="BR1271" s="10"/>
    </row>
    <row r="1272" spans="2:80" ht="52.2" customHeight="1" x14ac:dyDescent="0.25">
      <c r="B1272" s="204"/>
      <c r="C1272" s="204"/>
      <c r="D1272" s="204"/>
      <c r="E1272" s="204"/>
      <c r="F1272" s="204"/>
      <c r="G1272" s="204"/>
      <c r="H1272" s="205"/>
      <c r="I1272" s="204"/>
      <c r="K1272" s="62"/>
      <c r="L1272" s="63"/>
      <c r="M1272" s="63"/>
      <c r="N1272" s="63"/>
      <c r="O1272" s="63"/>
      <c r="P1272" s="63"/>
      <c r="Q1272" s="63"/>
      <c r="R1272" s="64"/>
      <c r="S1272" s="7"/>
      <c r="T1272" s="204"/>
      <c r="U1272" s="204"/>
      <c r="V1272" s="590"/>
      <c r="W1272" s="590"/>
      <c r="X1272" s="590"/>
      <c r="Y1272" s="590"/>
      <c r="Z1272" s="590"/>
      <c r="AA1272" s="590"/>
      <c r="AB1272" s="77"/>
      <c r="AC1272" s="77"/>
      <c r="AD1272" s="204"/>
      <c r="AE1272" s="204"/>
      <c r="AF1272" s="204"/>
      <c r="AG1272" s="204"/>
      <c r="AH1272" s="204"/>
      <c r="AI1272" s="204"/>
      <c r="AJ1272" s="204"/>
      <c r="AK1272" s="204"/>
      <c r="AL1272" s="204"/>
      <c r="AM1272" s="204"/>
      <c r="AN1272" s="204"/>
      <c r="AO1272" s="1"/>
      <c r="AP1272" s="10"/>
      <c r="AQ1272" s="10"/>
      <c r="AR1272" s="77" t="s">
        <v>88</v>
      </c>
      <c r="AS1272" s="77" t="s">
        <v>31</v>
      </c>
      <c r="AT1272" s="10" t="s">
        <v>84</v>
      </c>
      <c r="AU1272" s="10" t="s">
        <v>11</v>
      </c>
      <c r="AV1272" s="488" t="s">
        <v>30</v>
      </c>
      <c r="AW1272" s="10"/>
      <c r="AX1272" s="10"/>
      <c r="AY1272" s="10"/>
      <c r="AZ1272" s="10"/>
      <c r="BA1272" s="10"/>
      <c r="BB1272" s="10"/>
      <c r="BC1272" s="10"/>
      <c r="BD1272" s="10"/>
      <c r="BE1272" s="10"/>
      <c r="BF1272" s="10"/>
      <c r="BG1272" s="10"/>
      <c r="BH1272" s="10"/>
      <c r="BI1272" s="10"/>
      <c r="BJ1272" s="10"/>
      <c r="BK1272" s="10"/>
      <c r="BL1272" s="10"/>
      <c r="BM1272" s="10"/>
      <c r="BN1272" s="10"/>
      <c r="BO1272" s="10"/>
      <c r="BP1272" s="10"/>
      <c r="BQ1272" s="1"/>
      <c r="BR1272" s="1"/>
    </row>
    <row r="1273" spans="2:80" ht="52.2" customHeight="1" x14ac:dyDescent="0.25">
      <c r="B1273" s="204"/>
      <c r="C1273" s="204"/>
      <c r="D1273" s="204"/>
      <c r="E1273" s="204"/>
      <c r="F1273" s="204"/>
      <c r="G1273" s="204"/>
      <c r="H1273" s="205"/>
      <c r="I1273" s="204"/>
      <c r="K1273" s="84" t="s">
        <v>5</v>
      </c>
      <c r="L1273" s="85" t="s">
        <v>15</v>
      </c>
      <c r="M1273" s="23"/>
      <c r="N1273" s="56">
        <f>M1273*G546</f>
        <v>0</v>
      </c>
      <c r="O1273" s="56">
        <v>1.4E-2</v>
      </c>
      <c r="P1273" s="56">
        <f>O1273*G546</f>
        <v>4.2000000000000003E-2</v>
      </c>
      <c r="Q1273" s="56">
        <v>0</v>
      </c>
      <c r="R1273" s="57">
        <f>Q1273*G546</f>
        <v>0</v>
      </c>
      <c r="S1273" s="14"/>
      <c r="T1273" s="204"/>
      <c r="U1273" s="204"/>
      <c r="V1273" s="590"/>
      <c r="W1273" s="590"/>
      <c r="X1273" s="590"/>
      <c r="Y1273" s="590"/>
      <c r="Z1273" s="590"/>
      <c r="AA1273" s="590"/>
      <c r="AB1273" s="58"/>
      <c r="AC1273" s="58"/>
      <c r="AD1273" s="204"/>
      <c r="AE1273" s="204"/>
      <c r="AF1273" s="204"/>
      <c r="AG1273" s="204"/>
      <c r="AH1273" s="204"/>
      <c r="AI1273" s="204"/>
      <c r="AJ1273" s="204"/>
      <c r="AK1273" s="204"/>
      <c r="AL1273" s="204"/>
      <c r="AM1273" s="204"/>
      <c r="AN1273" s="204"/>
      <c r="AO1273" s="7"/>
      <c r="AP1273" s="58" t="s">
        <v>287</v>
      </c>
      <c r="AQ1273" s="1"/>
      <c r="AR1273" s="58" t="s">
        <v>231</v>
      </c>
      <c r="AS1273" s="58" t="s">
        <v>31</v>
      </c>
      <c r="AT1273" s="1"/>
      <c r="AU1273" s="1"/>
      <c r="AV1273" s="473"/>
      <c r="AW1273" s="1"/>
      <c r="AX1273" s="1"/>
      <c r="AY1273" s="1"/>
      <c r="AZ1273" s="1"/>
      <c r="BA1273" s="1"/>
      <c r="BB1273" s="59">
        <f>IF(L1339="základní",I618,0)</f>
        <v>13339.98</v>
      </c>
      <c r="BC1273" s="59">
        <f>IF(L1339="snížená",I618,0)</f>
        <v>0</v>
      </c>
      <c r="BD1273" s="59">
        <f>IF(L1339="zákl. přenesená",I618,0)</f>
        <v>0</v>
      </c>
      <c r="BE1273" s="59">
        <f>IF(L1339="sníž. přenesená",I618,0)</f>
        <v>0</v>
      </c>
      <c r="BF1273" s="59">
        <f>IF(L1339="nulová",I618,0)</f>
        <v>0</v>
      </c>
      <c r="BG1273" s="12" t="s">
        <v>30</v>
      </c>
      <c r="BH1273" s="59">
        <f>ROUND(H618*G618,2)</f>
        <v>13339.98</v>
      </c>
      <c r="BI1273" s="12" t="s">
        <v>180</v>
      </c>
      <c r="BJ1273" s="58" t="s">
        <v>1061</v>
      </c>
      <c r="BK1273" s="1"/>
      <c r="BL1273" s="1"/>
      <c r="BM1273" s="1"/>
      <c r="BN1273" s="1"/>
      <c r="BO1273" s="1"/>
      <c r="BP1273" s="1"/>
      <c r="BQ1273" s="7"/>
      <c r="BR1273" s="7"/>
    </row>
    <row r="1274" spans="2:80" ht="52.2" customHeight="1" x14ac:dyDescent="0.25">
      <c r="B1274" s="204"/>
      <c r="C1274" s="204"/>
      <c r="D1274" s="204"/>
      <c r="E1274" s="204"/>
      <c r="F1274" s="204"/>
      <c r="G1274" s="204"/>
      <c r="H1274" s="205"/>
      <c r="I1274" s="204"/>
      <c r="K1274" s="62"/>
      <c r="L1274" s="63"/>
      <c r="M1274" s="63"/>
      <c r="N1274" s="63"/>
      <c r="O1274" s="63"/>
      <c r="P1274" s="63"/>
      <c r="Q1274" s="63"/>
      <c r="R1274" s="64"/>
      <c r="S1274" s="7"/>
      <c r="T1274" s="204"/>
      <c r="U1274" s="204"/>
      <c r="V1274" s="590"/>
      <c r="W1274" s="590"/>
      <c r="X1274" s="590"/>
      <c r="Y1274" s="590"/>
      <c r="Z1274" s="590"/>
      <c r="AA1274" s="590"/>
      <c r="AB1274" s="65"/>
      <c r="AC1274" s="65"/>
      <c r="AD1274" s="204"/>
      <c r="AE1274" s="204"/>
      <c r="AF1274" s="204"/>
      <c r="AG1274" s="204"/>
      <c r="AH1274" s="204"/>
      <c r="AI1274" s="204"/>
      <c r="AJ1274" s="204"/>
      <c r="AK1274" s="204"/>
      <c r="AL1274" s="204"/>
      <c r="AM1274" s="204"/>
      <c r="AN1274" s="204"/>
      <c r="AO1274" s="1"/>
      <c r="AP1274" s="7"/>
      <c r="AQ1274" s="7"/>
      <c r="AR1274" s="65" t="s">
        <v>88</v>
      </c>
      <c r="AS1274" s="65" t="s">
        <v>31</v>
      </c>
      <c r="AT1274" s="7" t="s">
        <v>31</v>
      </c>
      <c r="AU1274" s="7" t="s">
        <v>11</v>
      </c>
      <c r="AV1274" s="485" t="s">
        <v>30</v>
      </c>
      <c r="AW1274" s="7"/>
      <c r="AX1274" s="7"/>
      <c r="AY1274" s="7"/>
      <c r="AZ1274" s="7"/>
      <c r="BA1274" s="7"/>
      <c r="BB1274" s="7"/>
      <c r="BC1274" s="7"/>
      <c r="BD1274" s="7"/>
      <c r="BE1274" s="7"/>
      <c r="BF1274" s="7"/>
      <c r="BG1274" s="7"/>
      <c r="BH1274" s="7"/>
      <c r="BI1274" s="7"/>
      <c r="BJ1274" s="7"/>
      <c r="BK1274" s="7"/>
      <c r="BL1274" s="7"/>
      <c r="BM1274" s="7"/>
      <c r="BN1274" s="7"/>
      <c r="BO1274" s="7"/>
      <c r="BP1274" s="7"/>
      <c r="BQ1274" s="1"/>
      <c r="BR1274" s="1"/>
    </row>
    <row r="1275" spans="2:80" ht="52.2" customHeight="1" x14ac:dyDescent="0.25">
      <c r="B1275" s="204"/>
      <c r="C1275" s="204"/>
      <c r="D1275" s="204"/>
      <c r="E1275" s="204"/>
      <c r="F1275" s="204"/>
      <c r="G1275" s="204"/>
      <c r="H1275" s="205"/>
      <c r="I1275" s="204"/>
      <c r="K1275" s="66"/>
      <c r="L1275" s="67"/>
      <c r="M1275" s="67"/>
      <c r="N1275" s="67"/>
      <c r="O1275" s="67"/>
      <c r="P1275" s="67"/>
      <c r="Q1275" s="67"/>
      <c r="R1275" s="68"/>
      <c r="S1275" s="8"/>
      <c r="T1275" s="204"/>
      <c r="U1275" s="204"/>
      <c r="V1275" s="590"/>
      <c r="W1275" s="590"/>
      <c r="X1275" s="590"/>
      <c r="Y1275" s="590"/>
      <c r="Z1275" s="590"/>
      <c r="AA1275" s="590"/>
      <c r="AB1275" s="58"/>
      <c r="AC1275" s="58"/>
      <c r="AD1275" s="204"/>
      <c r="AE1275" s="204"/>
      <c r="AF1275" s="204"/>
      <c r="AG1275" s="204"/>
      <c r="AH1275" s="204"/>
      <c r="AI1275" s="204"/>
      <c r="AJ1275" s="204"/>
      <c r="AK1275" s="204"/>
      <c r="AL1275" s="204"/>
      <c r="AM1275" s="204"/>
      <c r="AN1275" s="204"/>
      <c r="AO1275" s="1"/>
      <c r="AP1275" s="58" t="s">
        <v>180</v>
      </c>
      <c r="AQ1275" s="1"/>
      <c r="AR1275" s="58" t="s">
        <v>80</v>
      </c>
      <c r="AS1275" s="58" t="s">
        <v>31</v>
      </c>
      <c r="AT1275" s="1"/>
      <c r="AU1275" s="1"/>
      <c r="AV1275" s="473"/>
      <c r="AW1275" s="1"/>
      <c r="AX1275" s="1"/>
      <c r="AY1275" s="1"/>
      <c r="AZ1275" s="1"/>
      <c r="BA1275" s="1"/>
      <c r="BB1275" s="59">
        <f>IF(L1341="základní",I620,0)</f>
        <v>1130.4000000000001</v>
      </c>
      <c r="BC1275" s="59">
        <f>IF(L1341="snížená",I620,0)</f>
        <v>0</v>
      </c>
      <c r="BD1275" s="59">
        <f>IF(L1341="zákl. přenesená",I620,0)</f>
        <v>0</v>
      </c>
      <c r="BE1275" s="59">
        <f>IF(L1341="sníž. přenesená",I620,0)</f>
        <v>0</v>
      </c>
      <c r="BF1275" s="59">
        <f>IF(L1341="nulová",I620,0)</f>
        <v>0</v>
      </c>
      <c r="BG1275" s="12" t="s">
        <v>30</v>
      </c>
      <c r="BH1275" s="59">
        <f>ROUND(H620*G620,2)</f>
        <v>1130.4000000000001</v>
      </c>
      <c r="BI1275" s="12" t="s">
        <v>180</v>
      </c>
      <c r="BJ1275" s="58" t="s">
        <v>1066</v>
      </c>
      <c r="BK1275" s="1"/>
      <c r="BL1275" s="1"/>
      <c r="BM1275" s="1"/>
      <c r="BN1275" s="1"/>
      <c r="BO1275" s="1"/>
      <c r="BP1275" s="1"/>
      <c r="BQ1275" s="1"/>
      <c r="BR1275" s="1"/>
    </row>
    <row r="1276" spans="2:80" ht="52.2" customHeight="1" x14ac:dyDescent="0.25">
      <c r="B1276" s="204"/>
      <c r="C1276" s="204"/>
      <c r="D1276" s="204"/>
      <c r="E1276" s="204"/>
      <c r="F1276" s="204"/>
      <c r="G1276" s="204"/>
      <c r="H1276" s="205"/>
      <c r="I1276" s="204"/>
      <c r="K1276" s="84" t="s">
        <v>5</v>
      </c>
      <c r="L1276" s="85" t="s">
        <v>15</v>
      </c>
      <c r="M1276" s="23"/>
      <c r="N1276" s="56">
        <f>M1276*G549</f>
        <v>0</v>
      </c>
      <c r="O1276" s="56">
        <v>9.2999999999999992E-3</v>
      </c>
      <c r="P1276" s="56">
        <f>O1276*G549</f>
        <v>9.2999999999999992E-3</v>
      </c>
      <c r="Q1276" s="56">
        <v>0</v>
      </c>
      <c r="R1276" s="57">
        <f>Q1276*G549</f>
        <v>0</v>
      </c>
      <c r="S1276" s="14"/>
      <c r="T1276" s="204"/>
      <c r="U1276" s="204"/>
      <c r="V1276" s="590"/>
      <c r="W1276" s="590"/>
      <c r="X1276" s="590"/>
      <c r="Y1276" s="590"/>
      <c r="Z1276" s="590"/>
      <c r="AA1276" s="590"/>
      <c r="AB1276" s="12"/>
      <c r="AC1276" s="12"/>
      <c r="AD1276" s="204"/>
      <c r="AE1276" s="204"/>
      <c r="AF1276" s="204"/>
      <c r="AG1276" s="204"/>
      <c r="AH1276" s="204"/>
      <c r="AI1276" s="204"/>
      <c r="AJ1276" s="204"/>
      <c r="AK1276" s="204"/>
      <c r="AL1276" s="204"/>
      <c r="AM1276" s="204"/>
      <c r="AN1276" s="204"/>
      <c r="AO1276" s="8"/>
      <c r="AP1276" s="1"/>
      <c r="AQ1276" s="1"/>
      <c r="AR1276" s="12" t="s">
        <v>86</v>
      </c>
      <c r="AS1276" s="12" t="s">
        <v>31</v>
      </c>
      <c r="AT1276" s="1"/>
      <c r="AU1276" s="1"/>
      <c r="AV1276" s="473"/>
      <c r="AW1276" s="1"/>
      <c r="AX1276" s="1"/>
      <c r="AY1276" s="1"/>
      <c r="AZ1276" s="1"/>
      <c r="BA1276" s="1"/>
      <c r="BB1276" s="1"/>
      <c r="BC1276" s="1"/>
      <c r="BD1276" s="1"/>
      <c r="BE1276" s="1"/>
      <c r="BF1276" s="1"/>
      <c r="BG1276" s="1"/>
      <c r="BH1276" s="1"/>
      <c r="BI1276" s="1"/>
      <c r="BJ1276" s="1"/>
      <c r="BK1276" s="1"/>
      <c r="BL1276" s="1"/>
      <c r="BM1276" s="1"/>
      <c r="BN1276" s="1"/>
      <c r="BO1276" s="1"/>
      <c r="BP1276" s="1"/>
      <c r="BQ1276" s="8"/>
      <c r="BR1276" s="8"/>
    </row>
    <row r="1277" spans="2:80" ht="52.2" customHeight="1" x14ac:dyDescent="0.25">
      <c r="B1277" s="204"/>
      <c r="C1277" s="204"/>
      <c r="D1277" s="204"/>
      <c r="E1277" s="204"/>
      <c r="F1277" s="204"/>
      <c r="G1277" s="204"/>
      <c r="H1277" s="205"/>
      <c r="I1277" s="204"/>
      <c r="K1277" s="62"/>
      <c r="L1277" s="63"/>
      <c r="M1277" s="63"/>
      <c r="N1277" s="63"/>
      <c r="O1277" s="63"/>
      <c r="P1277" s="63"/>
      <c r="Q1277" s="63"/>
      <c r="R1277" s="64"/>
      <c r="S1277" s="7"/>
      <c r="T1277" s="204"/>
      <c r="U1277" s="204"/>
      <c r="V1277" s="590"/>
      <c r="W1277" s="590"/>
      <c r="X1277" s="590"/>
      <c r="Y1277" s="590"/>
      <c r="Z1277" s="590"/>
      <c r="AA1277" s="590"/>
      <c r="AB1277" s="69"/>
      <c r="AC1277" s="69"/>
      <c r="AD1277" s="204"/>
      <c r="AE1277" s="204"/>
      <c r="AF1277" s="204"/>
      <c r="AG1277" s="204"/>
      <c r="AH1277" s="204"/>
      <c r="AI1277" s="204"/>
      <c r="AJ1277" s="204"/>
      <c r="AK1277" s="204"/>
      <c r="AL1277" s="204"/>
      <c r="AM1277" s="204"/>
      <c r="AN1277" s="204"/>
      <c r="AO1277" s="7"/>
      <c r="AP1277" s="8"/>
      <c r="AQ1277" s="8"/>
      <c r="AR1277" s="69" t="s">
        <v>88</v>
      </c>
      <c r="AS1277" s="69" t="s">
        <v>31</v>
      </c>
      <c r="AT1277" s="8" t="s">
        <v>30</v>
      </c>
      <c r="AU1277" s="8" t="s">
        <v>11</v>
      </c>
      <c r="AV1277" s="486" t="s">
        <v>27</v>
      </c>
      <c r="AW1277" s="8"/>
      <c r="AX1277" s="8"/>
      <c r="AY1277" s="8"/>
      <c r="AZ1277" s="8"/>
      <c r="BA1277" s="8"/>
      <c r="BB1277" s="8"/>
      <c r="BC1277" s="8"/>
      <c r="BD1277" s="8"/>
      <c r="BE1277" s="8"/>
      <c r="BF1277" s="8"/>
      <c r="BG1277" s="8"/>
      <c r="BH1277" s="8"/>
      <c r="BI1277" s="8"/>
      <c r="BJ1277" s="8"/>
      <c r="BK1277" s="8"/>
      <c r="BL1277" s="8"/>
      <c r="BM1277" s="8"/>
      <c r="BN1277" s="8"/>
      <c r="BO1277" s="8"/>
      <c r="BP1277" s="8"/>
      <c r="BQ1277" s="7"/>
      <c r="BR1277" s="7"/>
    </row>
    <row r="1278" spans="2:80" ht="52.2" customHeight="1" x14ac:dyDescent="0.25">
      <c r="B1278" s="204"/>
      <c r="C1278" s="204"/>
      <c r="D1278" s="204"/>
      <c r="E1278" s="204"/>
      <c r="F1278" s="204"/>
      <c r="G1278" s="204"/>
      <c r="H1278" s="205"/>
      <c r="I1278" s="204"/>
      <c r="K1278" s="66"/>
      <c r="L1278" s="67"/>
      <c r="M1278" s="67"/>
      <c r="N1278" s="67"/>
      <c r="O1278" s="67"/>
      <c r="P1278" s="67"/>
      <c r="Q1278" s="67"/>
      <c r="R1278" s="68"/>
      <c r="S1278" s="8"/>
      <c r="T1278" s="204"/>
      <c r="U1278" s="204"/>
      <c r="V1278" s="590"/>
      <c r="W1278" s="590"/>
      <c r="X1278" s="590"/>
      <c r="Y1278" s="590"/>
      <c r="Z1278" s="590"/>
      <c r="AA1278" s="590"/>
      <c r="AB1278" s="65"/>
      <c r="AC1278" s="65"/>
      <c r="AD1278" s="204"/>
      <c r="AE1278" s="204"/>
      <c r="AF1278" s="204"/>
      <c r="AG1278" s="204"/>
      <c r="AH1278" s="204"/>
      <c r="AI1278" s="204"/>
      <c r="AJ1278" s="204"/>
      <c r="AK1278" s="204"/>
      <c r="AL1278" s="204"/>
      <c r="AM1278" s="204"/>
      <c r="AN1278" s="204"/>
      <c r="AO1278" s="7"/>
      <c r="AP1278" s="7"/>
      <c r="AQ1278" s="7"/>
      <c r="AR1278" s="65" t="s">
        <v>88</v>
      </c>
      <c r="AS1278" s="65" t="s">
        <v>31</v>
      </c>
      <c r="AT1278" s="7" t="s">
        <v>31</v>
      </c>
      <c r="AU1278" s="7" t="s">
        <v>11</v>
      </c>
      <c r="AV1278" s="485" t="s">
        <v>27</v>
      </c>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row>
    <row r="1279" spans="2:80" ht="52.2" customHeight="1" x14ac:dyDescent="0.25">
      <c r="B1279" s="204"/>
      <c r="C1279" s="204"/>
      <c r="D1279" s="204"/>
      <c r="E1279" s="204"/>
      <c r="F1279" s="204"/>
      <c r="G1279" s="204"/>
      <c r="H1279" s="205"/>
      <c r="I1279" s="204"/>
      <c r="K1279" s="54" t="s">
        <v>5</v>
      </c>
      <c r="L1279" s="55" t="s">
        <v>15</v>
      </c>
      <c r="M1279" s="23"/>
      <c r="N1279" s="56">
        <f>M1279*G552</f>
        <v>0</v>
      </c>
      <c r="O1279" s="56">
        <v>0</v>
      </c>
      <c r="P1279" s="56">
        <f>O1279*G552</f>
        <v>0</v>
      </c>
      <c r="Q1279" s="56">
        <v>0</v>
      </c>
      <c r="R1279" s="57">
        <f>Q1279*G552</f>
        <v>0</v>
      </c>
      <c r="S1279" s="14"/>
      <c r="T1279" s="204"/>
      <c r="U1279" s="204"/>
      <c r="V1279" s="590"/>
      <c r="W1279" s="590"/>
      <c r="X1279" s="590"/>
      <c r="Y1279" s="590"/>
      <c r="Z1279" s="590"/>
      <c r="AA1279" s="590"/>
      <c r="AB1279" s="65"/>
      <c r="AC1279" s="65"/>
      <c r="AD1279" s="204"/>
      <c r="AE1279" s="204"/>
      <c r="AF1279" s="204"/>
      <c r="AG1279" s="204"/>
      <c r="AH1279" s="204"/>
      <c r="AI1279" s="204"/>
      <c r="AJ1279" s="204"/>
      <c r="AK1279" s="204"/>
      <c r="AL1279" s="204"/>
      <c r="AM1279" s="204"/>
      <c r="AN1279" s="204"/>
      <c r="AO1279" s="10"/>
      <c r="AP1279" s="7"/>
      <c r="AQ1279" s="7"/>
      <c r="AR1279" s="65" t="s">
        <v>88</v>
      </c>
      <c r="AS1279" s="65" t="s">
        <v>31</v>
      </c>
      <c r="AT1279" s="7" t="s">
        <v>31</v>
      </c>
      <c r="AU1279" s="7" t="s">
        <v>11</v>
      </c>
      <c r="AV1279" s="485" t="s">
        <v>27</v>
      </c>
      <c r="AW1279" s="7"/>
      <c r="AX1279" s="7"/>
      <c r="AY1279" s="7"/>
      <c r="AZ1279" s="7"/>
      <c r="BA1279" s="7"/>
      <c r="BB1279" s="7"/>
      <c r="BC1279" s="7"/>
      <c r="BD1279" s="7"/>
      <c r="BE1279" s="7"/>
      <c r="BF1279" s="7"/>
      <c r="BG1279" s="7"/>
      <c r="BH1279" s="7"/>
      <c r="BI1279" s="7"/>
      <c r="BJ1279" s="7"/>
      <c r="BK1279" s="7"/>
      <c r="BL1279" s="7"/>
      <c r="BM1279" s="7"/>
      <c r="BN1279" s="7"/>
      <c r="BO1279" s="7"/>
      <c r="BP1279" s="7"/>
      <c r="BQ1279" s="10"/>
      <c r="BR1279" s="10"/>
    </row>
    <row r="1280" spans="2:80" ht="52.2" customHeight="1" x14ac:dyDescent="0.25">
      <c r="B1280" s="204"/>
      <c r="C1280" s="204"/>
      <c r="D1280" s="204"/>
      <c r="E1280" s="204"/>
      <c r="F1280" s="204"/>
      <c r="G1280" s="204"/>
      <c r="H1280" s="205"/>
      <c r="I1280" s="204"/>
      <c r="K1280" s="60"/>
      <c r="L1280" s="61"/>
      <c r="M1280" s="23"/>
      <c r="N1280" s="23"/>
      <c r="O1280" s="23"/>
      <c r="P1280" s="23"/>
      <c r="Q1280" s="23"/>
      <c r="R1280" s="24"/>
      <c r="S1280" s="14"/>
      <c r="T1280" s="204"/>
      <c r="U1280" s="204"/>
      <c r="V1280" s="590"/>
      <c r="W1280" s="590"/>
      <c r="X1280" s="590"/>
      <c r="Y1280" s="590"/>
      <c r="Z1280" s="590"/>
      <c r="AA1280" s="590"/>
      <c r="AB1280" s="77"/>
      <c r="AC1280" s="77"/>
      <c r="AD1280" s="204"/>
      <c r="AE1280" s="204"/>
      <c r="AF1280" s="204"/>
      <c r="AG1280" s="204"/>
      <c r="AH1280" s="204"/>
      <c r="AI1280" s="204"/>
      <c r="AJ1280" s="204"/>
      <c r="AK1280" s="204"/>
      <c r="AL1280" s="204"/>
      <c r="AM1280" s="204"/>
      <c r="AN1280" s="204"/>
      <c r="AO1280" s="1"/>
      <c r="AP1280" s="10"/>
      <c r="AQ1280" s="10"/>
      <c r="AR1280" s="77" t="s">
        <v>88</v>
      </c>
      <c r="AS1280" s="77" t="s">
        <v>31</v>
      </c>
      <c r="AT1280" s="10" t="s">
        <v>84</v>
      </c>
      <c r="AU1280" s="10" t="s">
        <v>11</v>
      </c>
      <c r="AV1280" s="488" t="s">
        <v>30</v>
      </c>
      <c r="AW1280" s="10"/>
      <c r="AX1280" s="10"/>
      <c r="AY1280" s="10"/>
      <c r="AZ1280" s="10"/>
      <c r="BA1280" s="10"/>
      <c r="BB1280" s="10"/>
      <c r="BC1280" s="10"/>
      <c r="BD1280" s="10"/>
      <c r="BE1280" s="10"/>
      <c r="BF1280" s="10"/>
      <c r="BG1280" s="10"/>
      <c r="BH1280" s="10"/>
      <c r="BI1280" s="10"/>
      <c r="BJ1280" s="10"/>
      <c r="BK1280" s="10"/>
      <c r="BL1280" s="10"/>
      <c r="BM1280" s="10"/>
      <c r="BN1280" s="10"/>
      <c r="BO1280" s="10"/>
      <c r="BP1280" s="10"/>
      <c r="BQ1280" s="1"/>
      <c r="BR1280" s="1"/>
    </row>
    <row r="1281" spans="2:70" ht="52.2" customHeight="1" x14ac:dyDescent="0.25">
      <c r="B1281" s="204"/>
      <c r="C1281" s="204"/>
      <c r="D1281" s="204"/>
      <c r="E1281" s="204"/>
      <c r="F1281" s="204"/>
      <c r="G1281" s="204"/>
      <c r="H1281" s="205"/>
      <c r="I1281" s="204"/>
      <c r="K1281" s="62"/>
      <c r="L1281" s="63"/>
      <c r="M1281" s="63"/>
      <c r="N1281" s="63"/>
      <c r="O1281" s="63"/>
      <c r="P1281" s="63"/>
      <c r="Q1281" s="63"/>
      <c r="R1281" s="64"/>
      <c r="S1281" s="7"/>
      <c r="T1281" s="204"/>
      <c r="U1281" s="204"/>
      <c r="V1281" s="590"/>
      <c r="W1281" s="590"/>
      <c r="X1281" s="590"/>
      <c r="Y1281" s="590"/>
      <c r="Z1281" s="590"/>
      <c r="AA1281" s="590"/>
      <c r="AB1281" s="58"/>
      <c r="AC1281" s="58"/>
      <c r="AD1281" s="204"/>
      <c r="AE1281" s="204"/>
      <c r="AF1281" s="204"/>
      <c r="AG1281" s="204"/>
      <c r="AH1281" s="204"/>
      <c r="AI1281" s="204"/>
      <c r="AJ1281" s="204"/>
      <c r="AK1281" s="204"/>
      <c r="AL1281" s="204"/>
      <c r="AM1281" s="204"/>
      <c r="AN1281" s="204"/>
      <c r="AO1281" s="1"/>
      <c r="AP1281" s="58" t="s">
        <v>180</v>
      </c>
      <c r="AQ1281" s="1"/>
      <c r="AR1281" s="58" t="s">
        <v>80</v>
      </c>
      <c r="AS1281" s="58" t="s">
        <v>31</v>
      </c>
      <c r="AT1281" s="1"/>
      <c r="AU1281" s="1"/>
      <c r="AV1281" s="473"/>
      <c r="AW1281" s="1"/>
      <c r="AX1281" s="1"/>
      <c r="AY1281" s="1"/>
      <c r="AZ1281" s="1"/>
      <c r="BA1281" s="1"/>
      <c r="BB1281" s="59">
        <f>IF(L1347="základní",I626,0)</f>
        <v>1081.92</v>
      </c>
      <c r="BC1281" s="59">
        <f>IF(L1347="snížená",I626,0)</f>
        <v>0</v>
      </c>
      <c r="BD1281" s="59">
        <f>IF(L1347="zákl. přenesená",I626,0)</f>
        <v>0</v>
      </c>
      <c r="BE1281" s="59">
        <f>IF(L1347="sníž. přenesená",I626,0)</f>
        <v>0</v>
      </c>
      <c r="BF1281" s="59">
        <f>IF(L1347="nulová",I626,0)</f>
        <v>0</v>
      </c>
      <c r="BG1281" s="12" t="s">
        <v>30</v>
      </c>
      <c r="BH1281" s="59">
        <f>ROUND(H626*G626,2)</f>
        <v>1081.92</v>
      </c>
      <c r="BI1281" s="12" t="s">
        <v>180</v>
      </c>
      <c r="BJ1281" s="58" t="s">
        <v>1073</v>
      </c>
      <c r="BK1281" s="1"/>
      <c r="BL1281" s="1"/>
      <c r="BM1281" s="1"/>
      <c r="BN1281" s="1"/>
      <c r="BO1281" s="1"/>
      <c r="BP1281" s="1"/>
      <c r="BQ1281" s="1"/>
      <c r="BR1281" s="1"/>
    </row>
    <row r="1282" spans="2:70" ht="52.2" customHeight="1" x14ac:dyDescent="0.25">
      <c r="B1282" s="204"/>
      <c r="C1282" s="204"/>
      <c r="D1282" s="204"/>
      <c r="E1282" s="204"/>
      <c r="F1282" s="204"/>
      <c r="G1282" s="204"/>
      <c r="H1282" s="205"/>
      <c r="I1282" s="204"/>
      <c r="K1282" s="84" t="s">
        <v>5</v>
      </c>
      <c r="L1282" s="85" t="s">
        <v>15</v>
      </c>
      <c r="M1282" s="23"/>
      <c r="N1282" s="56">
        <f>M1282*G555</f>
        <v>0</v>
      </c>
      <c r="O1282" s="56">
        <v>7.3999999999999996E-2</v>
      </c>
      <c r="P1282" s="56">
        <f>O1282*G555</f>
        <v>0.14799999999999999</v>
      </c>
      <c r="Q1282" s="56">
        <v>0</v>
      </c>
      <c r="R1282" s="57">
        <f>Q1282*G555</f>
        <v>0</v>
      </c>
      <c r="S1282" s="14"/>
      <c r="T1282" s="204"/>
      <c r="U1282" s="204"/>
      <c r="V1282" s="590"/>
      <c r="W1282" s="590"/>
      <c r="X1282" s="590"/>
      <c r="Y1282" s="590"/>
      <c r="Z1282" s="590"/>
      <c r="AA1282" s="590"/>
      <c r="AB1282" s="12"/>
      <c r="AC1282" s="12"/>
      <c r="AD1282" s="204"/>
      <c r="AE1282" s="204"/>
      <c r="AF1282" s="204"/>
      <c r="AG1282" s="204"/>
      <c r="AH1282" s="204"/>
      <c r="AI1282" s="204"/>
      <c r="AJ1282" s="204"/>
      <c r="AK1282" s="204"/>
      <c r="AL1282" s="204"/>
      <c r="AM1282" s="204"/>
      <c r="AN1282" s="204"/>
      <c r="AO1282" s="8"/>
      <c r="AP1282" s="1"/>
      <c r="AQ1282" s="1"/>
      <c r="AR1282" s="12" t="s">
        <v>86</v>
      </c>
      <c r="AS1282" s="12" t="s">
        <v>31</v>
      </c>
      <c r="AT1282" s="1"/>
      <c r="AU1282" s="1"/>
      <c r="AV1282" s="473"/>
      <c r="AW1282" s="1"/>
      <c r="AX1282" s="1"/>
      <c r="AY1282" s="1"/>
      <c r="AZ1282" s="1"/>
      <c r="BA1282" s="1"/>
      <c r="BB1282" s="1"/>
      <c r="BC1282" s="1"/>
      <c r="BD1282" s="1"/>
      <c r="BE1282" s="1"/>
      <c r="BF1282" s="1"/>
      <c r="BG1282" s="1"/>
      <c r="BH1282" s="1"/>
      <c r="BI1282" s="1"/>
      <c r="BJ1282" s="1"/>
      <c r="BK1282" s="1"/>
      <c r="BL1282" s="1"/>
      <c r="BM1282" s="1"/>
      <c r="BN1282" s="1"/>
      <c r="BO1282" s="1"/>
      <c r="BP1282" s="1"/>
      <c r="BQ1282" s="8"/>
      <c r="BR1282" s="8"/>
    </row>
    <row r="1283" spans="2:70" ht="52.2" customHeight="1" x14ac:dyDescent="0.25">
      <c r="B1283" s="204"/>
      <c r="C1283" s="204"/>
      <c r="D1283" s="204"/>
      <c r="E1283" s="204"/>
      <c r="F1283" s="204"/>
      <c r="G1283" s="204"/>
      <c r="H1283" s="205"/>
      <c r="I1283" s="204"/>
      <c r="K1283" s="62"/>
      <c r="L1283" s="63"/>
      <c r="M1283" s="63"/>
      <c r="N1283" s="63"/>
      <c r="O1283" s="63"/>
      <c r="P1283" s="63"/>
      <c r="Q1283" s="63"/>
      <c r="R1283" s="64"/>
      <c r="S1283" s="7"/>
      <c r="T1283" s="204"/>
      <c r="U1283" s="204"/>
      <c r="V1283" s="590"/>
      <c r="W1283" s="590"/>
      <c r="X1283" s="590"/>
      <c r="Y1283" s="590"/>
      <c r="Z1283" s="590"/>
      <c r="AA1283" s="590"/>
      <c r="AB1283" s="69"/>
      <c r="AC1283" s="69"/>
      <c r="AD1283" s="204"/>
      <c r="AE1283" s="204"/>
      <c r="AF1283" s="204"/>
      <c r="AG1283" s="204"/>
      <c r="AH1283" s="204"/>
      <c r="AI1283" s="204"/>
      <c r="AJ1283" s="204"/>
      <c r="AK1283" s="204"/>
      <c r="AL1283" s="204"/>
      <c r="AM1283" s="204"/>
      <c r="AN1283" s="204"/>
      <c r="AO1283" s="7"/>
      <c r="AP1283" s="8"/>
      <c r="AQ1283" s="8"/>
      <c r="AR1283" s="69" t="s">
        <v>88</v>
      </c>
      <c r="AS1283" s="69" t="s">
        <v>31</v>
      </c>
      <c r="AT1283" s="8" t="s">
        <v>30</v>
      </c>
      <c r="AU1283" s="8" t="s">
        <v>11</v>
      </c>
      <c r="AV1283" s="486" t="s">
        <v>27</v>
      </c>
      <c r="AW1283" s="8"/>
      <c r="AX1283" s="8"/>
      <c r="AY1283" s="8"/>
      <c r="AZ1283" s="8"/>
      <c r="BA1283" s="8"/>
      <c r="BB1283" s="8"/>
      <c r="BC1283" s="8"/>
      <c r="BD1283" s="8"/>
      <c r="BE1283" s="8"/>
      <c r="BF1283" s="8"/>
      <c r="BG1283" s="8"/>
      <c r="BH1283" s="8"/>
      <c r="BI1283" s="8"/>
      <c r="BJ1283" s="8"/>
      <c r="BK1283" s="8"/>
      <c r="BL1283" s="8"/>
      <c r="BM1283" s="8"/>
      <c r="BN1283" s="8"/>
      <c r="BO1283" s="8"/>
      <c r="BP1283" s="8"/>
      <c r="BQ1283" s="7"/>
      <c r="BR1283" s="7"/>
    </row>
    <row r="1284" spans="2:70" ht="52.2" customHeight="1" x14ac:dyDescent="0.25">
      <c r="B1284" s="204"/>
      <c r="C1284" s="204"/>
      <c r="D1284" s="204"/>
      <c r="E1284" s="204"/>
      <c r="F1284" s="204"/>
      <c r="G1284" s="204"/>
      <c r="H1284" s="205"/>
      <c r="I1284" s="204"/>
      <c r="K1284" s="66"/>
      <c r="L1284" s="67"/>
      <c r="M1284" s="67"/>
      <c r="N1284" s="67"/>
      <c r="O1284" s="67"/>
      <c r="P1284" s="67"/>
      <c r="Q1284" s="67"/>
      <c r="R1284" s="68"/>
      <c r="S1284" s="8"/>
      <c r="T1284" s="204"/>
      <c r="U1284" s="204"/>
      <c r="V1284" s="590"/>
      <c r="W1284" s="590"/>
      <c r="X1284" s="590"/>
      <c r="Y1284" s="590"/>
      <c r="Z1284" s="590"/>
      <c r="AA1284" s="590"/>
      <c r="AB1284" s="65"/>
      <c r="AC1284" s="65"/>
      <c r="AD1284" s="204"/>
      <c r="AE1284" s="204"/>
      <c r="AF1284" s="204"/>
      <c r="AG1284" s="204"/>
      <c r="AH1284" s="204"/>
      <c r="AI1284" s="204"/>
      <c r="AJ1284" s="204"/>
      <c r="AK1284" s="204"/>
      <c r="AL1284" s="204"/>
      <c r="AM1284" s="204"/>
      <c r="AN1284" s="204"/>
      <c r="AO1284" s="7"/>
      <c r="AP1284" s="7"/>
      <c r="AQ1284" s="7"/>
      <c r="AR1284" s="65" t="s">
        <v>88</v>
      </c>
      <c r="AS1284" s="65" t="s">
        <v>31</v>
      </c>
      <c r="AT1284" s="7" t="s">
        <v>31</v>
      </c>
      <c r="AU1284" s="7" t="s">
        <v>11</v>
      </c>
      <c r="AV1284" s="485" t="s">
        <v>27</v>
      </c>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row>
    <row r="1285" spans="2:70" ht="52.2" customHeight="1" x14ac:dyDescent="0.25">
      <c r="B1285" s="204"/>
      <c r="C1285" s="204"/>
      <c r="D1285" s="204"/>
      <c r="E1285" s="204"/>
      <c r="F1285" s="204"/>
      <c r="G1285" s="204"/>
      <c r="H1285" s="205"/>
      <c r="I1285" s="204"/>
      <c r="K1285" s="84" t="s">
        <v>5</v>
      </c>
      <c r="L1285" s="85" t="s">
        <v>15</v>
      </c>
      <c r="M1285" s="23"/>
      <c r="N1285" s="56">
        <f>M1285*G558</f>
        <v>0</v>
      </c>
      <c r="O1285" s="56">
        <v>6.8000000000000005E-2</v>
      </c>
      <c r="P1285" s="56">
        <f>O1285*G558</f>
        <v>6.8000000000000005E-2</v>
      </c>
      <c r="Q1285" s="56">
        <v>0</v>
      </c>
      <c r="R1285" s="57">
        <f>Q1285*G558</f>
        <v>0</v>
      </c>
      <c r="S1285" s="14"/>
      <c r="T1285" s="204"/>
      <c r="U1285" s="204"/>
      <c r="V1285" s="590"/>
      <c r="W1285" s="590"/>
      <c r="X1285" s="590"/>
      <c r="Y1285" s="590"/>
      <c r="Z1285" s="590"/>
      <c r="AA1285" s="590"/>
      <c r="AB1285" s="65"/>
      <c r="AC1285" s="65"/>
      <c r="AD1285" s="204"/>
      <c r="AE1285" s="204"/>
      <c r="AF1285" s="204"/>
      <c r="AG1285" s="204"/>
      <c r="AH1285" s="204"/>
      <c r="AI1285" s="204"/>
      <c r="AJ1285" s="204"/>
      <c r="AK1285" s="204"/>
      <c r="AL1285" s="204"/>
      <c r="AM1285" s="204"/>
      <c r="AN1285" s="204"/>
      <c r="AO1285" s="10"/>
      <c r="AP1285" s="7"/>
      <c r="AQ1285" s="7"/>
      <c r="AR1285" s="65" t="s">
        <v>88</v>
      </c>
      <c r="AS1285" s="65" t="s">
        <v>31</v>
      </c>
      <c r="AT1285" s="7" t="s">
        <v>31</v>
      </c>
      <c r="AU1285" s="7" t="s">
        <v>11</v>
      </c>
      <c r="AV1285" s="485" t="s">
        <v>27</v>
      </c>
      <c r="AW1285" s="7"/>
      <c r="AX1285" s="7"/>
      <c r="AY1285" s="7"/>
      <c r="AZ1285" s="7"/>
      <c r="BA1285" s="7"/>
      <c r="BB1285" s="7"/>
      <c r="BC1285" s="7"/>
      <c r="BD1285" s="7"/>
      <c r="BE1285" s="7"/>
      <c r="BF1285" s="7"/>
      <c r="BG1285" s="7"/>
      <c r="BH1285" s="7"/>
      <c r="BI1285" s="7"/>
      <c r="BJ1285" s="7"/>
      <c r="BK1285" s="7"/>
      <c r="BL1285" s="7"/>
      <c r="BM1285" s="7"/>
      <c r="BN1285" s="7"/>
      <c r="BO1285" s="7"/>
      <c r="BP1285" s="7"/>
      <c r="BQ1285" s="10"/>
      <c r="BR1285" s="10"/>
    </row>
    <row r="1286" spans="2:70" ht="52.2" customHeight="1" x14ac:dyDescent="0.25">
      <c r="B1286" s="204"/>
      <c r="C1286" s="204"/>
      <c r="D1286" s="204"/>
      <c r="E1286" s="204"/>
      <c r="F1286" s="204"/>
      <c r="G1286" s="204"/>
      <c r="H1286" s="205"/>
      <c r="I1286" s="204"/>
      <c r="K1286" s="62"/>
      <c r="L1286" s="63"/>
      <c r="M1286" s="63"/>
      <c r="N1286" s="63"/>
      <c r="O1286" s="63"/>
      <c r="P1286" s="63"/>
      <c r="Q1286" s="63"/>
      <c r="R1286" s="64"/>
      <c r="S1286" s="7"/>
      <c r="T1286" s="204"/>
      <c r="U1286" s="204"/>
      <c r="V1286" s="590"/>
      <c r="W1286" s="590"/>
      <c r="X1286" s="590"/>
      <c r="Y1286" s="590"/>
      <c r="Z1286" s="590"/>
      <c r="AA1286" s="590"/>
      <c r="AB1286" s="77"/>
      <c r="AC1286" s="77"/>
      <c r="AD1286" s="204"/>
      <c r="AE1286" s="204"/>
      <c r="AF1286" s="204"/>
      <c r="AG1286" s="204"/>
      <c r="AH1286" s="204"/>
      <c r="AI1286" s="204"/>
      <c r="AJ1286" s="204"/>
      <c r="AK1286" s="204"/>
      <c r="AL1286" s="204"/>
      <c r="AM1286" s="204"/>
      <c r="AN1286" s="204"/>
      <c r="AO1286" s="1"/>
      <c r="AP1286" s="10"/>
      <c r="AQ1286" s="10"/>
      <c r="AR1286" s="77" t="s">
        <v>88</v>
      </c>
      <c r="AS1286" s="77" t="s">
        <v>31</v>
      </c>
      <c r="AT1286" s="10" t="s">
        <v>84</v>
      </c>
      <c r="AU1286" s="10" t="s">
        <v>11</v>
      </c>
      <c r="AV1286" s="488" t="s">
        <v>30</v>
      </c>
      <c r="AW1286" s="10"/>
      <c r="AX1286" s="10"/>
      <c r="AY1286" s="10"/>
      <c r="AZ1286" s="10"/>
      <c r="BA1286" s="10"/>
      <c r="BB1286" s="10"/>
      <c r="BC1286" s="10"/>
      <c r="BD1286" s="10"/>
      <c r="BE1286" s="10"/>
      <c r="BF1286" s="10"/>
      <c r="BG1286" s="10"/>
      <c r="BH1286" s="10"/>
      <c r="BI1286" s="10"/>
      <c r="BJ1286" s="10"/>
      <c r="BK1286" s="10"/>
      <c r="BL1286" s="10"/>
      <c r="BM1286" s="10"/>
      <c r="BN1286" s="10"/>
      <c r="BO1286" s="10"/>
      <c r="BP1286" s="10"/>
      <c r="BQ1286" s="1"/>
      <c r="BR1286" s="1"/>
    </row>
    <row r="1287" spans="2:70" ht="52.2" customHeight="1" x14ac:dyDescent="0.25">
      <c r="B1287" s="204"/>
      <c r="C1287" s="204"/>
      <c r="D1287" s="204"/>
      <c r="E1287" s="204"/>
      <c r="F1287" s="204"/>
      <c r="G1287" s="204"/>
      <c r="H1287" s="205"/>
      <c r="I1287" s="204"/>
      <c r="K1287" s="66"/>
      <c r="L1287" s="67"/>
      <c r="M1287" s="67"/>
      <c r="N1287" s="67"/>
      <c r="O1287" s="67"/>
      <c r="P1287" s="67"/>
      <c r="Q1287" s="67"/>
      <c r="R1287" s="68"/>
      <c r="S1287" s="8"/>
      <c r="T1287" s="204"/>
      <c r="U1287" s="204"/>
      <c r="V1287" s="590"/>
      <c r="W1287" s="590"/>
      <c r="X1287" s="590"/>
      <c r="Y1287" s="590"/>
      <c r="Z1287" s="590"/>
      <c r="AA1287" s="590"/>
      <c r="AB1287" s="58"/>
      <c r="AC1287" s="58"/>
      <c r="AD1287" s="204"/>
      <c r="AE1287" s="204"/>
      <c r="AF1287" s="204"/>
      <c r="AG1287" s="204"/>
      <c r="AH1287" s="204"/>
      <c r="AI1287" s="204"/>
      <c r="AJ1287" s="204"/>
      <c r="AK1287" s="204"/>
      <c r="AL1287" s="204"/>
      <c r="AM1287" s="204"/>
      <c r="AN1287" s="204"/>
      <c r="AO1287" s="1"/>
      <c r="AP1287" s="58" t="s">
        <v>180</v>
      </c>
      <c r="AQ1287" s="1"/>
      <c r="AR1287" s="58" t="s">
        <v>80</v>
      </c>
      <c r="AS1287" s="58" t="s">
        <v>31</v>
      </c>
      <c r="AT1287" s="1"/>
      <c r="AU1287" s="1"/>
      <c r="AV1287" s="473"/>
      <c r="AW1287" s="1"/>
      <c r="AX1287" s="1"/>
      <c r="AY1287" s="1"/>
      <c r="AZ1287" s="1"/>
      <c r="BA1287" s="1"/>
      <c r="BB1287" s="59">
        <f>IF(L1353="základní",I632,0)</f>
        <v>297.23</v>
      </c>
      <c r="BC1287" s="59">
        <f>IF(L1353="snížená",I632,0)</f>
        <v>0</v>
      </c>
      <c r="BD1287" s="59">
        <f>IF(L1353="zákl. přenesená",I632,0)</f>
        <v>0</v>
      </c>
      <c r="BE1287" s="59">
        <f>IF(L1353="sníž. přenesená",I632,0)</f>
        <v>0</v>
      </c>
      <c r="BF1287" s="59">
        <f>IF(L1353="nulová",I632,0)</f>
        <v>0</v>
      </c>
      <c r="BG1287" s="12" t="s">
        <v>30</v>
      </c>
      <c r="BH1287" s="59">
        <f>ROUND(H632*G632,2)</f>
        <v>297.23</v>
      </c>
      <c r="BI1287" s="12" t="s">
        <v>180</v>
      </c>
      <c r="BJ1287" s="58" t="s">
        <v>1079</v>
      </c>
      <c r="BK1287" s="1"/>
      <c r="BL1287" s="1"/>
      <c r="BM1287" s="1"/>
      <c r="BN1287" s="1"/>
      <c r="BO1287" s="1"/>
      <c r="BP1287" s="1"/>
      <c r="BQ1287" s="1"/>
      <c r="BR1287" s="1"/>
    </row>
    <row r="1288" spans="2:70" ht="52.2" customHeight="1" x14ac:dyDescent="0.25">
      <c r="B1288" s="204"/>
      <c r="C1288" s="204"/>
      <c r="D1288" s="204"/>
      <c r="E1288" s="204"/>
      <c r="F1288" s="204"/>
      <c r="G1288" s="204"/>
      <c r="H1288" s="205"/>
      <c r="I1288" s="204"/>
      <c r="K1288" s="54" t="s">
        <v>5</v>
      </c>
      <c r="L1288" s="55" t="s">
        <v>15</v>
      </c>
      <c r="M1288" s="23"/>
      <c r="N1288" s="56">
        <f>M1288*G561</f>
        <v>0</v>
      </c>
      <c r="O1288" s="56">
        <v>8.4000000000000003E-4</v>
      </c>
      <c r="P1288" s="56">
        <f>O1288*G561</f>
        <v>8.4000000000000003E-4</v>
      </c>
      <c r="Q1288" s="56">
        <v>0</v>
      </c>
      <c r="R1288" s="57">
        <f>Q1288*G561</f>
        <v>0</v>
      </c>
      <c r="S1288" s="14"/>
      <c r="T1288" s="204"/>
      <c r="U1288" s="204"/>
      <c r="V1288" s="590"/>
      <c r="W1288" s="590"/>
      <c r="X1288" s="590"/>
      <c r="Y1288" s="590"/>
      <c r="Z1288" s="590"/>
      <c r="AA1288" s="590"/>
      <c r="AB1288" s="12"/>
      <c r="AC1288" s="12"/>
      <c r="AD1288" s="204"/>
      <c r="AE1288" s="204"/>
      <c r="AF1288" s="204"/>
      <c r="AG1288" s="204"/>
      <c r="AH1288" s="204"/>
      <c r="AI1288" s="204"/>
      <c r="AJ1288" s="204"/>
      <c r="AK1288" s="204"/>
      <c r="AL1288" s="204"/>
      <c r="AM1288" s="204"/>
      <c r="AN1288" s="204"/>
      <c r="AO1288" s="6"/>
      <c r="AP1288" s="1"/>
      <c r="AQ1288" s="1"/>
      <c r="AR1288" s="12" t="s">
        <v>86</v>
      </c>
      <c r="AS1288" s="12" t="s">
        <v>31</v>
      </c>
      <c r="AT1288" s="1"/>
      <c r="AU1288" s="1"/>
      <c r="AV1288" s="473"/>
      <c r="AW1288" s="1"/>
      <c r="AX1288" s="1"/>
      <c r="AY1288" s="1"/>
      <c r="AZ1288" s="1"/>
      <c r="BA1288" s="1"/>
      <c r="BB1288" s="1"/>
      <c r="BC1288" s="1"/>
      <c r="BD1288" s="1"/>
      <c r="BE1288" s="1"/>
      <c r="BF1288" s="1"/>
      <c r="BG1288" s="1"/>
      <c r="BH1288" s="1"/>
      <c r="BI1288" s="1"/>
      <c r="BJ1288" s="1"/>
      <c r="BK1288" s="1"/>
      <c r="BL1288" s="1"/>
      <c r="BM1288" s="1"/>
      <c r="BN1288" s="1"/>
      <c r="BO1288" s="1"/>
      <c r="BP1288" s="1"/>
      <c r="BQ1288" s="6"/>
      <c r="BR1288" s="6"/>
    </row>
    <row r="1289" spans="2:70" ht="52.2" customHeight="1" x14ac:dyDescent="0.25">
      <c r="B1289" s="204"/>
      <c r="C1289" s="204"/>
      <c r="D1289" s="204"/>
      <c r="E1289" s="204"/>
      <c r="F1289" s="204"/>
      <c r="G1289" s="204"/>
      <c r="H1289" s="205"/>
      <c r="I1289" s="204"/>
      <c r="K1289" s="60"/>
      <c r="L1289" s="61"/>
      <c r="M1289" s="23"/>
      <c r="N1289" s="23"/>
      <c r="O1289" s="23"/>
      <c r="P1289" s="23"/>
      <c r="Q1289" s="23"/>
      <c r="R1289" s="24"/>
      <c r="S1289" s="14"/>
      <c r="T1289" s="204"/>
      <c r="U1289" s="204"/>
      <c r="V1289" s="590"/>
      <c r="W1289" s="590"/>
      <c r="X1289" s="590"/>
      <c r="Y1289" s="590"/>
      <c r="Z1289" s="590"/>
      <c r="AA1289" s="590"/>
      <c r="AB1289" s="46"/>
      <c r="AC1289" s="46"/>
      <c r="AD1289" s="204"/>
      <c r="AE1289" s="204"/>
      <c r="AF1289" s="204"/>
      <c r="AG1289" s="204"/>
      <c r="AH1289" s="204"/>
      <c r="AI1289" s="204"/>
      <c r="AJ1289" s="204"/>
      <c r="AK1289" s="204"/>
      <c r="AL1289" s="204"/>
      <c r="AM1289" s="204"/>
      <c r="AN1289" s="204"/>
      <c r="AO1289" s="1"/>
      <c r="AP1289" s="45" t="s">
        <v>31</v>
      </c>
      <c r="AQ1289" s="6"/>
      <c r="AR1289" s="46" t="s">
        <v>26</v>
      </c>
      <c r="AS1289" s="46" t="s">
        <v>30</v>
      </c>
      <c r="AT1289" s="6"/>
      <c r="AU1289" s="6"/>
      <c r="AV1289" s="484"/>
      <c r="AW1289" s="6"/>
      <c r="AX1289" s="6"/>
      <c r="AY1289" s="6"/>
      <c r="AZ1289" s="6"/>
      <c r="BA1289" s="6"/>
      <c r="BB1289" s="6"/>
      <c r="BC1289" s="6"/>
      <c r="BD1289" s="6"/>
      <c r="BE1289" s="6"/>
      <c r="BF1289" s="6"/>
      <c r="BG1289" s="6"/>
      <c r="BH1289" s="47">
        <f>SUM(BH1290:BH1301)</f>
        <v>12081.29</v>
      </c>
      <c r="BI1289" s="6"/>
      <c r="BJ1289" s="6"/>
      <c r="BK1289" s="6"/>
      <c r="BL1289" s="6"/>
      <c r="BM1289" s="6"/>
      <c r="BN1289" s="6"/>
      <c r="BO1289" s="6"/>
      <c r="BP1289" s="6"/>
      <c r="BQ1289" s="1"/>
      <c r="BR1289" s="1"/>
    </row>
    <row r="1290" spans="2:70" ht="52.2" customHeight="1" x14ac:dyDescent="0.25">
      <c r="B1290" s="204"/>
      <c r="C1290" s="204"/>
      <c r="D1290" s="204"/>
      <c r="E1290" s="204"/>
      <c r="F1290" s="204"/>
      <c r="G1290" s="204"/>
      <c r="H1290" s="205"/>
      <c r="I1290" s="204"/>
      <c r="K1290" s="62"/>
      <c r="L1290" s="63"/>
      <c r="M1290" s="63"/>
      <c r="N1290" s="63"/>
      <c r="O1290" s="63"/>
      <c r="P1290" s="63"/>
      <c r="Q1290" s="63"/>
      <c r="R1290" s="64"/>
      <c r="S1290" s="7"/>
      <c r="T1290" s="204"/>
      <c r="U1290" s="204"/>
      <c r="V1290" s="590"/>
      <c r="W1290" s="590"/>
      <c r="X1290" s="590"/>
      <c r="Y1290" s="590"/>
      <c r="Z1290" s="590"/>
      <c r="AA1290" s="590"/>
      <c r="AB1290" s="58"/>
      <c r="AC1290" s="58"/>
      <c r="AD1290" s="204"/>
      <c r="AE1290" s="204"/>
      <c r="AF1290" s="204"/>
      <c r="AG1290" s="204"/>
      <c r="AH1290" s="204"/>
      <c r="AI1290" s="204"/>
      <c r="AJ1290" s="204"/>
      <c r="AK1290" s="204"/>
      <c r="AL1290" s="204"/>
      <c r="AM1290" s="204"/>
      <c r="AN1290" s="204"/>
      <c r="AO1290" s="1"/>
      <c r="AP1290" s="58" t="s">
        <v>180</v>
      </c>
      <c r="AQ1290" s="1"/>
      <c r="AR1290" s="58" t="s">
        <v>80</v>
      </c>
      <c r="AS1290" s="58" t="s">
        <v>31</v>
      </c>
      <c r="AT1290" s="1"/>
      <c r="AU1290" s="1"/>
      <c r="AV1290" s="473"/>
      <c r="AW1290" s="1"/>
      <c r="AX1290" s="1"/>
      <c r="AY1290" s="1"/>
      <c r="AZ1290" s="1"/>
      <c r="BA1290" s="1"/>
      <c r="BB1290" s="59">
        <f>IF(L1356="základní",I637,0)</f>
        <v>5039.09</v>
      </c>
      <c r="BC1290" s="59">
        <f>IF(L1356="snížená",I637,0)</f>
        <v>0</v>
      </c>
      <c r="BD1290" s="59">
        <f>IF(L1356="zákl. přenesená",I637,0)</f>
        <v>0</v>
      </c>
      <c r="BE1290" s="59">
        <f>IF(L1356="sníž. přenesená",I637,0)</f>
        <v>0</v>
      </c>
      <c r="BF1290" s="59">
        <f>IF(L1356="nulová",I637,0)</f>
        <v>0</v>
      </c>
      <c r="BG1290" s="12" t="s">
        <v>30</v>
      </c>
      <c r="BH1290" s="59">
        <f>ROUND(H637*G637,2)</f>
        <v>5039.09</v>
      </c>
      <c r="BI1290" s="12" t="s">
        <v>180</v>
      </c>
      <c r="BJ1290" s="58" t="s">
        <v>1085</v>
      </c>
      <c r="BK1290" s="1"/>
      <c r="BL1290" s="1"/>
      <c r="BM1290" s="1"/>
      <c r="BN1290" s="1"/>
      <c r="BO1290" s="1"/>
      <c r="BP1290" s="1"/>
      <c r="BQ1290" s="1"/>
      <c r="BR1290" s="1"/>
    </row>
    <row r="1291" spans="2:70" ht="52.2" customHeight="1" x14ac:dyDescent="0.25">
      <c r="B1291" s="204"/>
      <c r="C1291" s="204"/>
      <c r="D1291" s="204"/>
      <c r="E1291" s="204"/>
      <c r="F1291" s="204"/>
      <c r="G1291" s="204"/>
      <c r="H1291" s="205"/>
      <c r="I1291" s="204"/>
      <c r="K1291" s="84" t="s">
        <v>5</v>
      </c>
      <c r="L1291" s="85" t="s">
        <v>15</v>
      </c>
      <c r="M1291" s="23"/>
      <c r="N1291" s="56">
        <f>M1291*G564</f>
        <v>0</v>
      </c>
      <c r="O1291" s="56">
        <v>5.2999999999999999E-2</v>
      </c>
      <c r="P1291" s="56">
        <f>O1291*G564</f>
        <v>5.2999999999999999E-2</v>
      </c>
      <c r="Q1291" s="56">
        <v>0</v>
      </c>
      <c r="R1291" s="57">
        <f>Q1291*G564</f>
        <v>0</v>
      </c>
      <c r="S1291" s="14"/>
      <c r="T1291" s="204"/>
      <c r="U1291" s="204"/>
      <c r="V1291" s="590"/>
      <c r="W1291" s="590"/>
      <c r="X1291" s="590"/>
      <c r="Y1291" s="590"/>
      <c r="Z1291" s="590"/>
      <c r="AA1291" s="590"/>
      <c r="AB1291" s="12"/>
      <c r="AC1291" s="12"/>
      <c r="AD1291" s="204"/>
      <c r="AE1291" s="204"/>
      <c r="AF1291" s="204"/>
      <c r="AG1291" s="204"/>
      <c r="AH1291" s="204"/>
      <c r="AI1291" s="204"/>
      <c r="AJ1291" s="204"/>
      <c r="AK1291" s="204"/>
      <c r="AL1291" s="204"/>
      <c r="AM1291" s="204"/>
      <c r="AN1291" s="204"/>
      <c r="AO1291" s="8"/>
      <c r="AP1291" s="1"/>
      <c r="AQ1291" s="1"/>
      <c r="AR1291" s="12" t="s">
        <v>86</v>
      </c>
      <c r="AS1291" s="12" t="s">
        <v>31</v>
      </c>
      <c r="AT1291" s="1"/>
      <c r="AU1291" s="1"/>
      <c r="AV1291" s="473"/>
      <c r="AW1291" s="1"/>
      <c r="AX1291" s="1"/>
      <c r="AY1291" s="1"/>
      <c r="AZ1291" s="1"/>
      <c r="BA1291" s="1"/>
      <c r="BB1291" s="1"/>
      <c r="BC1291" s="1"/>
      <c r="BD1291" s="1"/>
      <c r="BE1291" s="1"/>
      <c r="BF1291" s="1"/>
      <c r="BG1291" s="1"/>
      <c r="BH1291" s="1"/>
      <c r="BI1291" s="1"/>
      <c r="BJ1291" s="1"/>
      <c r="BK1291" s="1"/>
      <c r="BL1291" s="1"/>
      <c r="BM1291" s="1"/>
      <c r="BN1291" s="1"/>
      <c r="BO1291" s="1"/>
      <c r="BP1291" s="1"/>
      <c r="BQ1291" s="8"/>
      <c r="BR1291" s="8"/>
    </row>
    <row r="1292" spans="2:70" ht="52.2" customHeight="1" x14ac:dyDescent="0.25">
      <c r="B1292" s="204"/>
      <c r="C1292" s="204"/>
      <c r="D1292" s="204"/>
      <c r="E1292" s="204"/>
      <c r="F1292" s="204"/>
      <c r="G1292" s="204"/>
      <c r="H1292" s="205"/>
      <c r="I1292" s="204"/>
      <c r="K1292" s="62"/>
      <c r="L1292" s="63"/>
      <c r="M1292" s="63"/>
      <c r="N1292" s="63"/>
      <c r="O1292" s="63"/>
      <c r="P1292" s="63"/>
      <c r="Q1292" s="63"/>
      <c r="R1292" s="64"/>
      <c r="S1292" s="7"/>
      <c r="T1292" s="204"/>
      <c r="U1292" s="204"/>
      <c r="V1292" s="590"/>
      <c r="W1292" s="590"/>
      <c r="X1292" s="590"/>
      <c r="Y1292" s="590"/>
      <c r="Z1292" s="590"/>
      <c r="AA1292" s="590"/>
      <c r="AB1292" s="69"/>
      <c r="AC1292" s="69"/>
      <c r="AD1292" s="204"/>
      <c r="AE1292" s="204"/>
      <c r="AF1292" s="204"/>
      <c r="AG1292" s="204"/>
      <c r="AH1292" s="204"/>
      <c r="AI1292" s="204"/>
      <c r="AJ1292" s="204"/>
      <c r="AK1292" s="204"/>
      <c r="AL1292" s="204"/>
      <c r="AM1292" s="204"/>
      <c r="AN1292" s="204"/>
      <c r="AO1292" s="7"/>
      <c r="AP1292" s="8"/>
      <c r="AQ1292" s="8"/>
      <c r="AR1292" s="69" t="s">
        <v>88</v>
      </c>
      <c r="AS1292" s="69" t="s">
        <v>31</v>
      </c>
      <c r="AT1292" s="8" t="s">
        <v>30</v>
      </c>
      <c r="AU1292" s="8" t="s">
        <v>11</v>
      </c>
      <c r="AV1292" s="486" t="s">
        <v>27</v>
      </c>
      <c r="AW1292" s="8"/>
      <c r="AX1292" s="8"/>
      <c r="AY1292" s="8"/>
      <c r="AZ1292" s="8"/>
      <c r="BA1292" s="8"/>
      <c r="BB1292" s="8"/>
      <c r="BC1292" s="8"/>
      <c r="BD1292" s="8"/>
      <c r="BE1292" s="8"/>
      <c r="BF1292" s="8"/>
      <c r="BG1292" s="8"/>
      <c r="BH1292" s="8"/>
      <c r="BI1292" s="8"/>
      <c r="BJ1292" s="8"/>
      <c r="BK1292" s="8"/>
      <c r="BL1292" s="8"/>
      <c r="BM1292" s="8"/>
      <c r="BN1292" s="8"/>
      <c r="BO1292" s="8"/>
      <c r="BP1292" s="8"/>
      <c r="BQ1292" s="7"/>
      <c r="BR1292" s="7"/>
    </row>
    <row r="1293" spans="2:70" ht="52.2" customHeight="1" x14ac:dyDescent="0.25">
      <c r="B1293" s="204"/>
      <c r="C1293" s="204"/>
      <c r="D1293" s="204"/>
      <c r="E1293" s="204"/>
      <c r="F1293" s="204"/>
      <c r="G1293" s="204"/>
      <c r="H1293" s="205"/>
      <c r="I1293" s="204"/>
      <c r="K1293" s="66"/>
      <c r="L1293" s="67"/>
      <c r="M1293" s="67"/>
      <c r="N1293" s="67"/>
      <c r="O1293" s="67"/>
      <c r="P1293" s="67"/>
      <c r="Q1293" s="67"/>
      <c r="R1293" s="68"/>
      <c r="S1293" s="8"/>
      <c r="T1293" s="204"/>
      <c r="U1293" s="204"/>
      <c r="V1293" s="590"/>
      <c r="W1293" s="590"/>
      <c r="X1293" s="590"/>
      <c r="Y1293" s="590"/>
      <c r="Z1293" s="590"/>
      <c r="AA1293" s="590"/>
      <c r="AB1293" s="65"/>
      <c r="AC1293" s="65"/>
      <c r="AD1293" s="204"/>
      <c r="AE1293" s="204"/>
      <c r="AF1293" s="204"/>
      <c r="AG1293" s="204"/>
      <c r="AH1293" s="204"/>
      <c r="AI1293" s="204"/>
      <c r="AJ1293" s="204"/>
      <c r="AK1293" s="204"/>
      <c r="AL1293" s="204"/>
      <c r="AM1293" s="204"/>
      <c r="AN1293" s="204"/>
      <c r="AO1293" s="1"/>
      <c r="AP1293" s="7"/>
      <c r="AQ1293" s="7"/>
      <c r="AR1293" s="65" t="s">
        <v>88</v>
      </c>
      <c r="AS1293" s="65" t="s">
        <v>31</v>
      </c>
      <c r="AT1293" s="7" t="s">
        <v>31</v>
      </c>
      <c r="AU1293" s="7" t="s">
        <v>11</v>
      </c>
      <c r="AV1293" s="485" t="s">
        <v>30</v>
      </c>
      <c r="AW1293" s="7"/>
      <c r="AX1293" s="7"/>
      <c r="AY1293" s="7"/>
      <c r="AZ1293" s="7"/>
      <c r="BA1293" s="7"/>
      <c r="BB1293" s="7"/>
      <c r="BC1293" s="7"/>
      <c r="BD1293" s="7"/>
      <c r="BE1293" s="7"/>
      <c r="BF1293" s="7"/>
      <c r="BG1293" s="7"/>
      <c r="BH1293" s="7"/>
      <c r="BI1293" s="7"/>
      <c r="BJ1293" s="7"/>
      <c r="BK1293" s="7"/>
      <c r="BL1293" s="7"/>
      <c r="BM1293" s="7"/>
      <c r="BN1293" s="7"/>
      <c r="BO1293" s="7"/>
      <c r="BP1293" s="7"/>
      <c r="BQ1293" s="1"/>
      <c r="BR1293" s="1"/>
    </row>
    <row r="1294" spans="2:70" ht="52.2" customHeight="1" x14ac:dyDescent="0.25">
      <c r="B1294" s="204"/>
      <c r="C1294" s="204"/>
      <c r="D1294" s="204"/>
      <c r="E1294" s="204"/>
      <c r="F1294" s="204"/>
      <c r="G1294" s="204"/>
      <c r="H1294" s="205"/>
      <c r="I1294" s="204"/>
      <c r="K1294" s="54" t="s">
        <v>5</v>
      </c>
      <c r="L1294" s="55" t="s">
        <v>15</v>
      </c>
      <c r="M1294" s="23"/>
      <c r="N1294" s="56">
        <f>M1294*G567</f>
        <v>0</v>
      </c>
      <c r="O1294" s="56">
        <v>0</v>
      </c>
      <c r="P1294" s="56">
        <f>O1294*G567</f>
        <v>0</v>
      </c>
      <c r="Q1294" s="56">
        <v>0</v>
      </c>
      <c r="R1294" s="57">
        <f>Q1294*G567</f>
        <v>0</v>
      </c>
      <c r="S1294" s="14"/>
      <c r="T1294" s="204"/>
      <c r="U1294" s="204"/>
      <c r="V1294" s="590"/>
      <c r="W1294" s="590"/>
      <c r="X1294" s="590"/>
      <c r="Y1294" s="590"/>
      <c r="Z1294" s="590"/>
      <c r="AA1294" s="590"/>
      <c r="AB1294" s="58"/>
      <c r="AC1294" s="58"/>
      <c r="AD1294" s="204"/>
      <c r="AE1294" s="204"/>
      <c r="AF1294" s="204"/>
      <c r="AG1294" s="204"/>
      <c r="AH1294" s="204"/>
      <c r="AI1294" s="204"/>
      <c r="AJ1294" s="204"/>
      <c r="AK1294" s="204"/>
      <c r="AL1294" s="204"/>
      <c r="AM1294" s="204"/>
      <c r="AN1294" s="204"/>
      <c r="AO1294" s="1"/>
      <c r="AP1294" s="58" t="s">
        <v>180</v>
      </c>
      <c r="AQ1294" s="1"/>
      <c r="AR1294" s="58" t="s">
        <v>80</v>
      </c>
      <c r="AS1294" s="58" t="s">
        <v>31</v>
      </c>
      <c r="AT1294" s="1"/>
      <c r="AU1294" s="1"/>
      <c r="AV1294" s="473"/>
      <c r="AW1294" s="1"/>
      <c r="AX1294" s="1"/>
      <c r="AY1294" s="1"/>
      <c r="AZ1294" s="1"/>
      <c r="BA1294" s="1"/>
      <c r="BB1294" s="59">
        <f>IF(L1360="základní",I641,0)</f>
        <v>3696</v>
      </c>
      <c r="BC1294" s="59">
        <f>IF(L1360="snížená",I641,0)</f>
        <v>0</v>
      </c>
      <c r="BD1294" s="59">
        <f>IF(L1360="zákl. přenesená",I641,0)</f>
        <v>0</v>
      </c>
      <c r="BE1294" s="59">
        <f>IF(L1360="sníž. přenesená",I641,0)</f>
        <v>0</v>
      </c>
      <c r="BF1294" s="59">
        <f>IF(L1360="nulová",I641,0)</f>
        <v>0</v>
      </c>
      <c r="BG1294" s="12" t="s">
        <v>30</v>
      </c>
      <c r="BH1294" s="59">
        <f>ROUND(H641*G641,2)</f>
        <v>3696</v>
      </c>
      <c r="BI1294" s="12" t="s">
        <v>180</v>
      </c>
      <c r="BJ1294" s="58" t="s">
        <v>1091</v>
      </c>
      <c r="BK1294" s="1"/>
      <c r="BL1294" s="1"/>
      <c r="BM1294" s="1"/>
      <c r="BN1294" s="1"/>
      <c r="BO1294" s="1"/>
      <c r="BP1294" s="1"/>
      <c r="BQ1294" s="1"/>
      <c r="BR1294" s="1"/>
    </row>
    <row r="1295" spans="2:70" ht="52.2" customHeight="1" x14ac:dyDescent="0.25">
      <c r="B1295" s="204"/>
      <c r="C1295" s="204"/>
      <c r="D1295" s="204"/>
      <c r="E1295" s="204"/>
      <c r="F1295" s="204"/>
      <c r="G1295" s="204"/>
      <c r="H1295" s="205"/>
      <c r="I1295" s="204"/>
      <c r="K1295" s="60"/>
      <c r="L1295" s="61"/>
      <c r="M1295" s="23"/>
      <c r="N1295" s="23"/>
      <c r="O1295" s="23"/>
      <c r="P1295" s="23"/>
      <c r="Q1295" s="23"/>
      <c r="R1295" s="24"/>
      <c r="S1295" s="14"/>
      <c r="T1295" s="204"/>
      <c r="U1295" s="204"/>
      <c r="V1295" s="590"/>
      <c r="W1295" s="590"/>
      <c r="X1295" s="590"/>
      <c r="Y1295" s="590"/>
      <c r="Z1295" s="590"/>
      <c r="AA1295" s="590"/>
      <c r="AB1295" s="12"/>
      <c r="AC1295" s="12"/>
      <c r="AD1295" s="204"/>
      <c r="AE1295" s="204"/>
      <c r="AF1295" s="204"/>
      <c r="AG1295" s="204"/>
      <c r="AH1295" s="204"/>
      <c r="AI1295" s="204"/>
      <c r="AJ1295" s="204"/>
      <c r="AK1295" s="204"/>
      <c r="AL1295" s="204"/>
      <c r="AM1295" s="204"/>
      <c r="AN1295" s="204"/>
      <c r="AO1295" s="8"/>
      <c r="AP1295" s="1"/>
      <c r="AQ1295" s="1"/>
      <c r="AR1295" s="12" t="s">
        <v>86</v>
      </c>
      <c r="AS1295" s="12" t="s">
        <v>31</v>
      </c>
      <c r="AT1295" s="1"/>
      <c r="AU1295" s="1"/>
      <c r="AV1295" s="473"/>
      <c r="AW1295" s="1"/>
      <c r="AX1295" s="1"/>
      <c r="AY1295" s="1"/>
      <c r="AZ1295" s="1"/>
      <c r="BA1295" s="1"/>
      <c r="BB1295" s="1"/>
      <c r="BC1295" s="1"/>
      <c r="BD1295" s="1"/>
      <c r="BE1295" s="1"/>
      <c r="BF1295" s="1"/>
      <c r="BG1295" s="1"/>
      <c r="BH1295" s="1"/>
      <c r="BI1295" s="1"/>
      <c r="BJ1295" s="1"/>
      <c r="BK1295" s="1"/>
      <c r="BL1295" s="1"/>
      <c r="BM1295" s="1"/>
      <c r="BN1295" s="1"/>
      <c r="BO1295" s="1"/>
      <c r="BP1295" s="1"/>
      <c r="BQ1295" s="8"/>
      <c r="BR1295" s="8"/>
    </row>
    <row r="1296" spans="2:70" ht="52.2" customHeight="1" x14ac:dyDescent="0.25">
      <c r="B1296" s="204"/>
      <c r="C1296" s="204"/>
      <c r="D1296" s="204"/>
      <c r="E1296" s="204"/>
      <c r="F1296" s="204"/>
      <c r="G1296" s="204"/>
      <c r="H1296" s="205"/>
      <c r="I1296" s="204"/>
      <c r="K1296" s="62"/>
      <c r="L1296" s="63"/>
      <c r="M1296" s="63"/>
      <c r="N1296" s="63"/>
      <c r="O1296" s="63"/>
      <c r="P1296" s="63"/>
      <c r="Q1296" s="63"/>
      <c r="R1296" s="64"/>
      <c r="S1296" s="7"/>
      <c r="T1296" s="204"/>
      <c r="U1296" s="204"/>
      <c r="V1296" s="590"/>
      <c r="W1296" s="590"/>
      <c r="X1296" s="590"/>
      <c r="Y1296" s="590"/>
      <c r="Z1296" s="590"/>
      <c r="AA1296" s="590"/>
      <c r="AB1296" s="69"/>
      <c r="AC1296" s="69"/>
      <c r="AD1296" s="204"/>
      <c r="AE1296" s="204"/>
      <c r="AF1296" s="204"/>
      <c r="AG1296" s="204"/>
      <c r="AH1296" s="204"/>
      <c r="AI1296" s="204"/>
      <c r="AJ1296" s="204"/>
      <c r="AK1296" s="204"/>
      <c r="AL1296" s="204"/>
      <c r="AM1296" s="204"/>
      <c r="AN1296" s="204"/>
      <c r="AO1296" s="7"/>
      <c r="AP1296" s="8"/>
      <c r="AQ1296" s="8"/>
      <c r="AR1296" s="69" t="s">
        <v>88</v>
      </c>
      <c r="AS1296" s="69" t="s">
        <v>31</v>
      </c>
      <c r="AT1296" s="8" t="s">
        <v>30</v>
      </c>
      <c r="AU1296" s="8" t="s">
        <v>11</v>
      </c>
      <c r="AV1296" s="486" t="s">
        <v>27</v>
      </c>
      <c r="AW1296" s="8"/>
      <c r="AX1296" s="8"/>
      <c r="AY1296" s="8"/>
      <c r="AZ1296" s="8"/>
      <c r="BA1296" s="8"/>
      <c r="BB1296" s="8"/>
      <c r="BC1296" s="8"/>
      <c r="BD1296" s="8"/>
      <c r="BE1296" s="8"/>
      <c r="BF1296" s="8"/>
      <c r="BG1296" s="8"/>
      <c r="BH1296" s="8"/>
      <c r="BI1296" s="8"/>
      <c r="BJ1296" s="8"/>
      <c r="BK1296" s="8"/>
      <c r="BL1296" s="8"/>
      <c r="BM1296" s="8"/>
      <c r="BN1296" s="8"/>
      <c r="BO1296" s="8"/>
      <c r="BP1296" s="8"/>
      <c r="BQ1296" s="7"/>
      <c r="BR1296" s="7"/>
    </row>
    <row r="1297" spans="2:70" ht="52.2" customHeight="1" x14ac:dyDescent="0.25">
      <c r="B1297" s="204"/>
      <c r="C1297" s="204"/>
      <c r="D1297" s="204"/>
      <c r="E1297" s="204"/>
      <c r="F1297" s="204"/>
      <c r="G1297" s="204"/>
      <c r="H1297" s="205"/>
      <c r="I1297" s="204"/>
      <c r="K1297" s="84" t="s">
        <v>5</v>
      </c>
      <c r="L1297" s="85" t="s">
        <v>15</v>
      </c>
      <c r="M1297" s="23"/>
      <c r="N1297" s="56">
        <f>M1297*G570</f>
        <v>0</v>
      </c>
      <c r="O1297" s="56">
        <v>1.1000000000000001E-3</v>
      </c>
      <c r="P1297" s="56">
        <f>O1297*G570</f>
        <v>3.5200000000000006E-3</v>
      </c>
      <c r="Q1297" s="56">
        <v>0</v>
      </c>
      <c r="R1297" s="57">
        <f>Q1297*G570</f>
        <v>0</v>
      </c>
      <c r="S1297" s="14"/>
      <c r="T1297" s="204"/>
      <c r="U1297" s="204"/>
      <c r="V1297" s="590"/>
      <c r="W1297" s="590"/>
      <c r="X1297" s="590"/>
      <c r="Y1297" s="590"/>
      <c r="Z1297" s="590"/>
      <c r="AA1297" s="590"/>
      <c r="AB1297" s="65"/>
      <c r="AC1297" s="65"/>
      <c r="AD1297" s="204"/>
      <c r="AE1297" s="204"/>
      <c r="AF1297" s="204"/>
      <c r="AG1297" s="204"/>
      <c r="AH1297" s="204"/>
      <c r="AI1297" s="204"/>
      <c r="AJ1297" s="204"/>
      <c r="AK1297" s="204"/>
      <c r="AL1297" s="204"/>
      <c r="AM1297" s="204"/>
      <c r="AN1297" s="204"/>
      <c r="AO1297" s="1"/>
      <c r="AP1297" s="7"/>
      <c r="AQ1297" s="7"/>
      <c r="AR1297" s="65" t="s">
        <v>88</v>
      </c>
      <c r="AS1297" s="65" t="s">
        <v>31</v>
      </c>
      <c r="AT1297" s="7" t="s">
        <v>31</v>
      </c>
      <c r="AU1297" s="7" t="s">
        <v>11</v>
      </c>
      <c r="AV1297" s="485" t="s">
        <v>30</v>
      </c>
      <c r="AW1297" s="7"/>
      <c r="AX1297" s="7"/>
      <c r="AY1297" s="7"/>
      <c r="AZ1297" s="7"/>
      <c r="BA1297" s="7"/>
      <c r="BB1297" s="7"/>
      <c r="BC1297" s="7"/>
      <c r="BD1297" s="7"/>
      <c r="BE1297" s="7"/>
      <c r="BF1297" s="7"/>
      <c r="BG1297" s="7"/>
      <c r="BH1297" s="7"/>
      <c r="BI1297" s="7"/>
      <c r="BJ1297" s="7"/>
      <c r="BK1297" s="7"/>
      <c r="BL1297" s="7"/>
      <c r="BM1297" s="7"/>
      <c r="BN1297" s="7"/>
      <c r="BO1297" s="7"/>
      <c r="BP1297" s="7"/>
      <c r="BQ1297" s="1"/>
      <c r="BR1297" s="1"/>
    </row>
    <row r="1298" spans="2:70" ht="52.2" customHeight="1" x14ac:dyDescent="0.25">
      <c r="B1298" s="204"/>
      <c r="C1298" s="204"/>
      <c r="D1298" s="204"/>
      <c r="E1298" s="204"/>
      <c r="F1298" s="204"/>
      <c r="G1298" s="204"/>
      <c r="H1298" s="205"/>
      <c r="I1298" s="204"/>
      <c r="K1298" s="62"/>
      <c r="L1298" s="63"/>
      <c r="M1298" s="63"/>
      <c r="N1298" s="63"/>
      <c r="O1298" s="63"/>
      <c r="P1298" s="63"/>
      <c r="Q1298" s="63"/>
      <c r="R1298" s="64"/>
      <c r="S1298" s="7"/>
      <c r="T1298" s="204"/>
      <c r="U1298" s="204"/>
      <c r="V1298" s="590"/>
      <c r="W1298" s="590"/>
      <c r="X1298" s="590"/>
      <c r="Y1298" s="590"/>
      <c r="Z1298" s="590"/>
      <c r="AA1298" s="590"/>
      <c r="AB1298" s="58"/>
      <c r="AC1298" s="58"/>
      <c r="AD1298" s="204"/>
      <c r="AE1298" s="204"/>
      <c r="AF1298" s="204"/>
      <c r="AG1298" s="204"/>
      <c r="AH1298" s="204"/>
      <c r="AI1298" s="204"/>
      <c r="AJ1298" s="204"/>
      <c r="AK1298" s="204"/>
      <c r="AL1298" s="204"/>
      <c r="AM1298" s="204"/>
      <c r="AN1298" s="204"/>
      <c r="AO1298" s="8"/>
      <c r="AP1298" s="58" t="s">
        <v>180</v>
      </c>
      <c r="AQ1298" s="1"/>
      <c r="AR1298" s="58" t="s">
        <v>80</v>
      </c>
      <c r="AS1298" s="58" t="s">
        <v>31</v>
      </c>
      <c r="AT1298" s="1"/>
      <c r="AU1298" s="1"/>
      <c r="AV1298" s="473"/>
      <c r="AW1298" s="1"/>
      <c r="AX1298" s="1"/>
      <c r="AY1298" s="1"/>
      <c r="AZ1298" s="1"/>
      <c r="BA1298" s="1"/>
      <c r="BB1298" s="59">
        <f>IF(L1364="základní",I645,0)</f>
        <v>3346.2</v>
      </c>
      <c r="BC1298" s="59">
        <f>IF(L1364="snížená",I645,0)</f>
        <v>0</v>
      </c>
      <c r="BD1298" s="59">
        <f>IF(L1364="zákl. přenesená",I645,0)</f>
        <v>0</v>
      </c>
      <c r="BE1298" s="59">
        <f>IF(L1364="sníž. přenesená",I645,0)</f>
        <v>0</v>
      </c>
      <c r="BF1298" s="59">
        <f>IF(L1364="nulová",I645,0)</f>
        <v>0</v>
      </c>
      <c r="BG1298" s="12" t="s">
        <v>30</v>
      </c>
      <c r="BH1298" s="59">
        <f>ROUND(H645*G645,2)</f>
        <v>3346.2</v>
      </c>
      <c r="BI1298" s="12" t="s">
        <v>180</v>
      </c>
      <c r="BJ1298" s="58" t="s">
        <v>1098</v>
      </c>
      <c r="BK1298" s="1"/>
      <c r="BL1298" s="1"/>
      <c r="BM1298" s="1"/>
      <c r="BN1298" s="1"/>
      <c r="BO1298" s="1"/>
      <c r="BP1298" s="1"/>
      <c r="BQ1298" s="8"/>
      <c r="BR1298" s="8"/>
    </row>
    <row r="1299" spans="2:70" ht="52.2" customHeight="1" x14ac:dyDescent="0.25">
      <c r="B1299" s="204"/>
      <c r="C1299" s="204"/>
      <c r="D1299" s="204"/>
      <c r="E1299" s="204"/>
      <c r="F1299" s="204"/>
      <c r="G1299" s="204"/>
      <c r="H1299" s="205"/>
      <c r="I1299" s="204"/>
      <c r="K1299" s="66"/>
      <c r="L1299" s="67"/>
      <c r="M1299" s="67"/>
      <c r="N1299" s="67"/>
      <c r="O1299" s="67"/>
      <c r="P1299" s="67"/>
      <c r="Q1299" s="67"/>
      <c r="R1299" s="68"/>
      <c r="S1299" s="8"/>
      <c r="T1299" s="204"/>
      <c r="U1299" s="204"/>
      <c r="V1299" s="590"/>
      <c r="W1299" s="590"/>
      <c r="X1299" s="590"/>
      <c r="Y1299" s="590"/>
      <c r="Z1299" s="590"/>
      <c r="AA1299" s="590"/>
      <c r="AB1299" s="69"/>
      <c r="AC1299" s="69"/>
      <c r="AD1299" s="204"/>
      <c r="AE1299" s="204"/>
      <c r="AF1299" s="204"/>
      <c r="AG1299" s="204"/>
      <c r="AH1299" s="204"/>
      <c r="AI1299" s="204"/>
      <c r="AJ1299" s="204"/>
      <c r="AK1299" s="204"/>
      <c r="AL1299" s="204"/>
      <c r="AM1299" s="204"/>
      <c r="AN1299" s="204"/>
      <c r="AO1299" s="8"/>
      <c r="AP1299" s="8"/>
      <c r="AQ1299" s="8"/>
      <c r="AR1299" s="69" t="s">
        <v>88</v>
      </c>
      <c r="AS1299" s="69" t="s">
        <v>31</v>
      </c>
      <c r="AT1299" s="8" t="s">
        <v>30</v>
      </c>
      <c r="AU1299" s="8" t="s">
        <v>11</v>
      </c>
      <c r="AV1299" s="486" t="s">
        <v>27</v>
      </c>
      <c r="AW1299" s="8"/>
      <c r="AX1299" s="8"/>
      <c r="AY1299" s="8"/>
      <c r="AZ1299" s="8"/>
      <c r="BA1299" s="8"/>
      <c r="BB1299" s="8"/>
      <c r="BC1299" s="8"/>
      <c r="BD1299" s="8"/>
      <c r="BE1299" s="8"/>
      <c r="BF1299" s="8"/>
      <c r="BG1299" s="8"/>
      <c r="BH1299" s="8"/>
      <c r="BI1299" s="8"/>
      <c r="BJ1299" s="8"/>
      <c r="BK1299" s="8"/>
      <c r="BL1299" s="8"/>
      <c r="BM1299" s="8"/>
      <c r="BN1299" s="8"/>
      <c r="BO1299" s="8"/>
      <c r="BP1299" s="8"/>
      <c r="BQ1299" s="8"/>
      <c r="BR1299" s="8"/>
    </row>
    <row r="1300" spans="2:70" ht="52.2" customHeight="1" x14ac:dyDescent="0.25">
      <c r="B1300" s="204"/>
      <c r="C1300" s="204"/>
      <c r="D1300" s="204"/>
      <c r="E1300" s="204"/>
      <c r="F1300" s="204"/>
      <c r="G1300" s="204"/>
      <c r="H1300" s="205"/>
      <c r="I1300" s="204"/>
      <c r="K1300" s="54" t="s">
        <v>5</v>
      </c>
      <c r="L1300" s="55" t="s">
        <v>15</v>
      </c>
      <c r="M1300" s="23"/>
      <c r="N1300" s="56">
        <f>M1300*G573</f>
        <v>0</v>
      </c>
      <c r="O1300" s="56">
        <v>0</v>
      </c>
      <c r="P1300" s="56">
        <f>O1300*G573</f>
        <v>0</v>
      </c>
      <c r="Q1300" s="56">
        <v>0</v>
      </c>
      <c r="R1300" s="57">
        <f>Q1300*G573</f>
        <v>0</v>
      </c>
      <c r="S1300" s="14"/>
      <c r="T1300" s="204"/>
      <c r="U1300" s="204"/>
      <c r="V1300" s="590"/>
      <c r="W1300" s="590"/>
      <c r="X1300" s="590"/>
      <c r="Y1300" s="590"/>
      <c r="Z1300" s="590"/>
      <c r="AA1300" s="590"/>
      <c r="AB1300" s="69"/>
      <c r="AC1300" s="69"/>
      <c r="AD1300" s="204"/>
      <c r="AE1300" s="204"/>
      <c r="AF1300" s="204"/>
      <c r="AG1300" s="204"/>
      <c r="AH1300" s="204"/>
      <c r="AI1300" s="204"/>
      <c r="AJ1300" s="204"/>
      <c r="AK1300" s="204"/>
      <c r="AL1300" s="204"/>
      <c r="AM1300" s="204"/>
      <c r="AN1300" s="204"/>
      <c r="AO1300" s="7"/>
      <c r="AP1300" s="8"/>
      <c r="AQ1300" s="8"/>
      <c r="AR1300" s="69" t="s">
        <v>88</v>
      </c>
      <c r="AS1300" s="69" t="s">
        <v>31</v>
      </c>
      <c r="AT1300" s="8" t="s">
        <v>30</v>
      </c>
      <c r="AU1300" s="8" t="s">
        <v>11</v>
      </c>
      <c r="AV1300" s="486" t="s">
        <v>27</v>
      </c>
      <c r="AW1300" s="8"/>
      <c r="AX1300" s="8"/>
      <c r="AY1300" s="8"/>
      <c r="AZ1300" s="8"/>
      <c r="BA1300" s="8"/>
      <c r="BB1300" s="8"/>
      <c r="BC1300" s="8"/>
      <c r="BD1300" s="8"/>
      <c r="BE1300" s="8"/>
      <c r="BF1300" s="8"/>
      <c r="BG1300" s="8"/>
      <c r="BH1300" s="8"/>
      <c r="BI1300" s="8"/>
      <c r="BJ1300" s="8"/>
      <c r="BK1300" s="8"/>
      <c r="BL1300" s="8"/>
      <c r="BM1300" s="8"/>
      <c r="BN1300" s="8"/>
      <c r="BO1300" s="8"/>
      <c r="BP1300" s="8"/>
      <c r="BQ1300" s="7"/>
      <c r="BR1300" s="7"/>
    </row>
    <row r="1301" spans="2:70" ht="52.2" customHeight="1" x14ac:dyDescent="0.25">
      <c r="B1301" s="204"/>
      <c r="C1301" s="204"/>
      <c r="D1301" s="204"/>
      <c r="E1301" s="204"/>
      <c r="F1301" s="204"/>
      <c r="G1301" s="204"/>
      <c r="H1301" s="205"/>
      <c r="I1301" s="204"/>
      <c r="K1301" s="60"/>
      <c r="L1301" s="61"/>
      <c r="M1301" s="23"/>
      <c r="N1301" s="23"/>
      <c r="O1301" s="23"/>
      <c r="P1301" s="23"/>
      <c r="Q1301" s="23"/>
      <c r="R1301" s="24"/>
      <c r="S1301" s="14"/>
      <c r="T1301" s="204"/>
      <c r="U1301" s="204"/>
      <c r="V1301" s="590"/>
      <c r="W1301" s="590"/>
      <c r="X1301" s="590"/>
      <c r="Y1301" s="590"/>
      <c r="Z1301" s="590"/>
      <c r="AA1301" s="590"/>
      <c r="AB1301" s="65"/>
      <c r="AC1301" s="65"/>
      <c r="AD1301" s="204"/>
      <c r="AE1301" s="204"/>
      <c r="AF1301" s="204"/>
      <c r="AG1301" s="204"/>
      <c r="AH1301" s="204"/>
      <c r="AI1301" s="204"/>
      <c r="AJ1301" s="204"/>
      <c r="AK1301" s="204"/>
      <c r="AL1301" s="204"/>
      <c r="AM1301" s="204"/>
      <c r="AN1301" s="204"/>
      <c r="AO1301" s="6"/>
      <c r="AP1301" s="7"/>
      <c r="AQ1301" s="7"/>
      <c r="AR1301" s="65" t="s">
        <v>88</v>
      </c>
      <c r="AS1301" s="65" t="s">
        <v>31</v>
      </c>
      <c r="AT1301" s="7" t="s">
        <v>31</v>
      </c>
      <c r="AU1301" s="7" t="s">
        <v>11</v>
      </c>
      <c r="AV1301" s="485" t="s">
        <v>30</v>
      </c>
      <c r="AW1301" s="7"/>
      <c r="AX1301" s="7"/>
      <c r="AY1301" s="7"/>
      <c r="AZ1301" s="7"/>
      <c r="BA1301" s="7"/>
      <c r="BB1301" s="7"/>
      <c r="BC1301" s="7"/>
      <c r="BD1301" s="7"/>
      <c r="BE1301" s="7"/>
      <c r="BF1301" s="7"/>
      <c r="BG1301" s="7"/>
      <c r="BH1301" s="7"/>
      <c r="BI1301" s="7"/>
      <c r="BJ1301" s="7"/>
      <c r="BK1301" s="7"/>
      <c r="BL1301" s="7"/>
      <c r="BM1301" s="7"/>
      <c r="BN1301" s="7"/>
      <c r="BO1301" s="7"/>
      <c r="BP1301" s="7"/>
      <c r="BQ1301" s="6"/>
      <c r="BR1301" s="6"/>
    </row>
    <row r="1302" spans="2:70" ht="52.2" customHeight="1" x14ac:dyDescent="0.25">
      <c r="B1302" s="204"/>
      <c r="C1302" s="204"/>
      <c r="D1302" s="204"/>
      <c r="E1302" s="204"/>
      <c r="F1302" s="204"/>
      <c r="G1302" s="204"/>
      <c r="H1302" s="205"/>
      <c r="I1302" s="204"/>
      <c r="K1302" s="41"/>
      <c r="L1302" s="42"/>
      <c r="M1302" s="42"/>
      <c r="N1302" s="43">
        <f>SUM(N1303:N1318)</f>
        <v>0</v>
      </c>
      <c r="O1302" s="42"/>
      <c r="P1302" s="43">
        <f>SUM(P1303:P1318)</f>
        <v>0.1163</v>
      </c>
      <c r="Q1302" s="42"/>
      <c r="R1302" s="44">
        <f>SUM(R1303:R1318)</f>
        <v>0</v>
      </c>
      <c r="S1302" s="6"/>
      <c r="T1302" s="204"/>
      <c r="U1302" s="204"/>
      <c r="V1302" s="590"/>
      <c r="W1302" s="590"/>
      <c r="X1302" s="590"/>
      <c r="Y1302" s="590"/>
      <c r="Z1302" s="590"/>
      <c r="AA1302" s="590"/>
      <c r="AB1302" s="46"/>
      <c r="AC1302" s="46"/>
      <c r="AD1302" s="204"/>
      <c r="AE1302" s="204"/>
      <c r="AF1302" s="204"/>
      <c r="AG1302" s="204"/>
      <c r="AH1302" s="204"/>
      <c r="AI1302" s="204"/>
      <c r="AJ1302" s="204"/>
      <c r="AK1302" s="204"/>
      <c r="AL1302" s="204"/>
      <c r="AM1302" s="204"/>
      <c r="AN1302" s="204"/>
      <c r="AO1302" s="1"/>
      <c r="AP1302" s="45" t="s">
        <v>31</v>
      </c>
      <c r="AQ1302" s="6"/>
      <c r="AR1302" s="46" t="s">
        <v>26</v>
      </c>
      <c r="AS1302" s="46" t="s">
        <v>30</v>
      </c>
      <c r="AT1302" s="6"/>
      <c r="AU1302" s="6"/>
      <c r="AV1302" s="484"/>
      <c r="AW1302" s="6"/>
      <c r="AX1302" s="6"/>
      <c r="AY1302" s="6"/>
      <c r="AZ1302" s="6"/>
      <c r="BA1302" s="6"/>
      <c r="BB1302" s="6"/>
      <c r="BC1302" s="6"/>
      <c r="BD1302" s="6"/>
      <c r="BE1302" s="6"/>
      <c r="BF1302" s="6"/>
      <c r="BG1302" s="6"/>
      <c r="BH1302" s="47">
        <f>SUM(BH1303:BH1307)</f>
        <v>6584.47</v>
      </c>
      <c r="BI1302" s="6"/>
      <c r="BJ1302" s="6"/>
      <c r="BK1302" s="6"/>
      <c r="BL1302" s="6"/>
      <c r="BM1302" s="6"/>
      <c r="BN1302" s="6"/>
      <c r="BO1302" s="6"/>
      <c r="BP1302" s="6"/>
      <c r="BQ1302" s="1"/>
      <c r="BR1302" s="1"/>
    </row>
    <row r="1303" spans="2:70" ht="52.2" customHeight="1" x14ac:dyDescent="0.25">
      <c r="B1303" s="204"/>
      <c r="C1303" s="204"/>
      <c r="D1303" s="204"/>
      <c r="E1303" s="204"/>
      <c r="F1303" s="204"/>
      <c r="G1303" s="204"/>
      <c r="H1303" s="205"/>
      <c r="I1303" s="204"/>
      <c r="K1303" s="54" t="s">
        <v>5</v>
      </c>
      <c r="L1303" s="55" t="s">
        <v>15</v>
      </c>
      <c r="M1303" s="23"/>
      <c r="N1303" s="56">
        <f>M1303*G578</f>
        <v>0</v>
      </c>
      <c r="O1303" s="56">
        <v>1.26E-2</v>
      </c>
      <c r="P1303" s="56">
        <f>O1303*G578</f>
        <v>3.78E-2</v>
      </c>
      <c r="Q1303" s="56">
        <v>0</v>
      </c>
      <c r="R1303" s="57">
        <f>Q1303*G578</f>
        <v>0</v>
      </c>
      <c r="S1303" s="14"/>
      <c r="T1303" s="204"/>
      <c r="U1303" s="204"/>
      <c r="V1303" s="590"/>
      <c r="W1303" s="590"/>
      <c r="X1303" s="590"/>
      <c r="Y1303" s="590"/>
      <c r="Z1303" s="590"/>
      <c r="AA1303" s="590"/>
      <c r="AB1303" s="58"/>
      <c r="AC1303" s="58"/>
      <c r="AD1303" s="204"/>
      <c r="AE1303" s="204"/>
      <c r="AF1303" s="204"/>
      <c r="AG1303" s="204"/>
      <c r="AH1303" s="204"/>
      <c r="AI1303" s="204"/>
      <c r="AJ1303" s="204"/>
      <c r="AK1303" s="204"/>
      <c r="AL1303" s="204"/>
      <c r="AM1303" s="204"/>
      <c r="AN1303" s="204"/>
      <c r="AO1303" s="8"/>
      <c r="AP1303" s="58" t="s">
        <v>180</v>
      </c>
      <c r="AQ1303" s="1"/>
      <c r="AR1303" s="58" t="s">
        <v>80</v>
      </c>
      <c r="AS1303" s="58" t="s">
        <v>31</v>
      </c>
      <c r="AT1303" s="1"/>
      <c r="AU1303" s="1"/>
      <c r="AV1303" s="473"/>
      <c r="AW1303" s="1"/>
      <c r="AX1303" s="1"/>
      <c r="AY1303" s="1"/>
      <c r="AZ1303" s="1"/>
      <c r="BA1303" s="1"/>
      <c r="BB1303" s="59">
        <f>IF(L1369="základní",I652,0)</f>
        <v>6584.47</v>
      </c>
      <c r="BC1303" s="59">
        <f>IF(L1369="snížená",I652,0)</f>
        <v>0</v>
      </c>
      <c r="BD1303" s="59">
        <f>IF(L1369="zákl. přenesená",I652,0)</f>
        <v>0</v>
      </c>
      <c r="BE1303" s="59">
        <f>IF(L1369="sníž. přenesená",I652,0)</f>
        <v>0</v>
      </c>
      <c r="BF1303" s="59">
        <f>IF(L1369="nulová",I652,0)</f>
        <v>0</v>
      </c>
      <c r="BG1303" s="12" t="s">
        <v>30</v>
      </c>
      <c r="BH1303" s="59">
        <f>ROUND(H652*G652,2)</f>
        <v>6584.47</v>
      </c>
      <c r="BI1303" s="12" t="s">
        <v>180</v>
      </c>
      <c r="BJ1303" s="58" t="s">
        <v>1105</v>
      </c>
      <c r="BK1303" s="1"/>
      <c r="BL1303" s="1"/>
      <c r="BM1303" s="1"/>
      <c r="BN1303" s="1"/>
      <c r="BO1303" s="1"/>
      <c r="BP1303" s="1"/>
      <c r="BQ1303" s="8"/>
      <c r="BR1303" s="8"/>
    </row>
    <row r="1304" spans="2:70" ht="52.2" customHeight="1" x14ac:dyDescent="0.25">
      <c r="B1304" s="204"/>
      <c r="C1304" s="204"/>
      <c r="D1304" s="204"/>
      <c r="E1304" s="204"/>
      <c r="F1304" s="204"/>
      <c r="G1304" s="204"/>
      <c r="H1304" s="205"/>
      <c r="I1304" s="204"/>
      <c r="K1304" s="62"/>
      <c r="L1304" s="63"/>
      <c r="M1304" s="63"/>
      <c r="N1304" s="63"/>
      <c r="O1304" s="63"/>
      <c r="P1304" s="63"/>
      <c r="Q1304" s="63"/>
      <c r="R1304" s="64"/>
      <c r="S1304" s="7"/>
      <c r="T1304" s="204"/>
      <c r="U1304" s="204"/>
      <c r="V1304" s="590"/>
      <c r="W1304" s="590"/>
      <c r="X1304" s="590"/>
      <c r="Y1304" s="590"/>
      <c r="Z1304" s="590"/>
      <c r="AA1304" s="590"/>
      <c r="AB1304" s="69"/>
      <c r="AC1304" s="69"/>
      <c r="AD1304" s="204"/>
      <c r="AE1304" s="204"/>
      <c r="AF1304" s="204"/>
      <c r="AG1304" s="204"/>
      <c r="AH1304" s="204"/>
      <c r="AI1304" s="204"/>
      <c r="AJ1304" s="204"/>
      <c r="AK1304" s="204"/>
      <c r="AL1304" s="204"/>
      <c r="AM1304" s="204"/>
      <c r="AN1304" s="204"/>
      <c r="AO1304" s="7"/>
      <c r="AP1304" s="8"/>
      <c r="AQ1304" s="8"/>
      <c r="AR1304" s="69" t="s">
        <v>88</v>
      </c>
      <c r="AS1304" s="69" t="s">
        <v>31</v>
      </c>
      <c r="AT1304" s="8" t="s">
        <v>30</v>
      </c>
      <c r="AU1304" s="8" t="s">
        <v>11</v>
      </c>
      <c r="AV1304" s="486" t="s">
        <v>27</v>
      </c>
      <c r="AW1304" s="8"/>
      <c r="AX1304" s="8"/>
      <c r="AY1304" s="8"/>
      <c r="AZ1304" s="8"/>
      <c r="BA1304" s="8"/>
      <c r="BB1304" s="8"/>
      <c r="BC1304" s="8"/>
      <c r="BD1304" s="8"/>
      <c r="BE1304" s="8"/>
      <c r="BF1304" s="8"/>
      <c r="BG1304" s="8"/>
      <c r="BH1304" s="8"/>
      <c r="BI1304" s="8"/>
      <c r="BJ1304" s="8"/>
      <c r="BK1304" s="8"/>
      <c r="BL1304" s="8"/>
      <c r="BM1304" s="8"/>
      <c r="BN1304" s="8"/>
      <c r="BO1304" s="8"/>
      <c r="BP1304" s="8"/>
      <c r="BQ1304" s="7"/>
      <c r="BR1304" s="7"/>
    </row>
    <row r="1305" spans="2:70" ht="52.2" customHeight="1" x14ac:dyDescent="0.25">
      <c r="B1305" s="204"/>
      <c r="C1305" s="204"/>
      <c r="D1305" s="204"/>
      <c r="E1305" s="204"/>
      <c r="F1305" s="204"/>
      <c r="G1305" s="204"/>
      <c r="H1305" s="205"/>
      <c r="I1305" s="204"/>
      <c r="K1305" s="54" t="s">
        <v>5</v>
      </c>
      <c r="L1305" s="55" t="s">
        <v>15</v>
      </c>
      <c r="M1305" s="23"/>
      <c r="N1305" s="56">
        <f>M1305*G580</f>
        <v>0</v>
      </c>
      <c r="O1305" s="56">
        <v>2.81E-2</v>
      </c>
      <c r="P1305" s="56">
        <f>O1305*G580</f>
        <v>2.81E-2</v>
      </c>
      <c r="Q1305" s="56">
        <v>0</v>
      </c>
      <c r="R1305" s="57">
        <f>Q1305*G580</f>
        <v>0</v>
      </c>
      <c r="S1305" s="14"/>
      <c r="T1305" s="204"/>
      <c r="U1305" s="204"/>
      <c r="V1305" s="590"/>
      <c r="W1305" s="590"/>
      <c r="X1305" s="590"/>
      <c r="Y1305" s="590"/>
      <c r="Z1305" s="590"/>
      <c r="AA1305" s="590"/>
      <c r="AB1305" s="65"/>
      <c r="AC1305" s="65"/>
      <c r="AD1305" s="204"/>
      <c r="AE1305" s="204"/>
      <c r="AF1305" s="204"/>
      <c r="AG1305" s="204"/>
      <c r="AH1305" s="204"/>
      <c r="AI1305" s="204"/>
      <c r="AJ1305" s="204"/>
      <c r="AK1305" s="204"/>
      <c r="AL1305" s="204"/>
      <c r="AM1305" s="204"/>
      <c r="AN1305" s="204"/>
      <c r="AO1305" s="7"/>
      <c r="AP1305" s="7"/>
      <c r="AQ1305" s="7"/>
      <c r="AR1305" s="65" t="s">
        <v>88</v>
      </c>
      <c r="AS1305" s="65" t="s">
        <v>31</v>
      </c>
      <c r="AT1305" s="7" t="s">
        <v>31</v>
      </c>
      <c r="AU1305" s="7" t="s">
        <v>11</v>
      </c>
      <c r="AV1305" s="485" t="s">
        <v>27</v>
      </c>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row>
    <row r="1306" spans="2:70" ht="52.2" customHeight="1" x14ac:dyDescent="0.25">
      <c r="B1306" s="204"/>
      <c r="C1306" s="204"/>
      <c r="D1306" s="204"/>
      <c r="E1306" s="204"/>
      <c r="F1306" s="204"/>
      <c r="G1306" s="204"/>
      <c r="H1306" s="205"/>
      <c r="I1306" s="204"/>
      <c r="K1306" s="62"/>
      <c r="L1306" s="63"/>
      <c r="M1306" s="63"/>
      <c r="N1306" s="63"/>
      <c r="O1306" s="63"/>
      <c r="P1306" s="63"/>
      <c r="Q1306" s="63"/>
      <c r="R1306" s="64"/>
      <c r="S1306" s="7"/>
      <c r="T1306" s="204"/>
      <c r="U1306" s="204"/>
      <c r="V1306" s="590"/>
      <c r="W1306" s="590"/>
      <c r="X1306" s="590"/>
      <c r="Y1306" s="590"/>
      <c r="Z1306" s="590"/>
      <c r="AA1306" s="590"/>
      <c r="AB1306" s="65"/>
      <c r="AC1306" s="65"/>
      <c r="AD1306" s="204"/>
      <c r="AE1306" s="204"/>
      <c r="AF1306" s="204"/>
      <c r="AG1306" s="204"/>
      <c r="AH1306" s="204"/>
      <c r="AI1306" s="204"/>
      <c r="AJ1306" s="204"/>
      <c r="AK1306" s="204"/>
      <c r="AL1306" s="204"/>
      <c r="AM1306" s="204"/>
      <c r="AN1306" s="204"/>
      <c r="AO1306" s="10"/>
      <c r="AP1306" s="7"/>
      <c r="AQ1306" s="7"/>
      <c r="AR1306" s="65" t="s">
        <v>88</v>
      </c>
      <c r="AS1306" s="65" t="s">
        <v>31</v>
      </c>
      <c r="AT1306" s="7" t="s">
        <v>31</v>
      </c>
      <c r="AU1306" s="7" t="s">
        <v>11</v>
      </c>
      <c r="AV1306" s="485" t="s">
        <v>27</v>
      </c>
      <c r="AW1306" s="7"/>
      <c r="AX1306" s="7"/>
      <c r="AY1306" s="7"/>
      <c r="AZ1306" s="7"/>
      <c r="BA1306" s="7"/>
      <c r="BB1306" s="7"/>
      <c r="BC1306" s="7"/>
      <c r="BD1306" s="7"/>
      <c r="BE1306" s="7"/>
      <c r="BF1306" s="7"/>
      <c r="BG1306" s="7"/>
      <c r="BH1306" s="7"/>
      <c r="BI1306" s="7"/>
      <c r="BJ1306" s="7"/>
      <c r="BK1306" s="7"/>
      <c r="BL1306" s="7"/>
      <c r="BM1306" s="7"/>
      <c r="BN1306" s="7"/>
      <c r="BO1306" s="7"/>
      <c r="BP1306" s="7"/>
      <c r="BQ1306" s="10"/>
      <c r="BR1306" s="10"/>
    </row>
    <row r="1307" spans="2:70" ht="52.2" customHeight="1" x14ac:dyDescent="0.25">
      <c r="B1307" s="204"/>
      <c r="C1307" s="204"/>
      <c r="D1307" s="204"/>
      <c r="E1307" s="204"/>
      <c r="F1307" s="204"/>
      <c r="G1307" s="204"/>
      <c r="H1307" s="205"/>
      <c r="I1307" s="204"/>
      <c r="K1307" s="54" t="s">
        <v>5</v>
      </c>
      <c r="L1307" s="55" t="s">
        <v>15</v>
      </c>
      <c r="M1307" s="23"/>
      <c r="N1307" s="56">
        <f>M1307*G582</f>
        <v>0</v>
      </c>
      <c r="O1307" s="56">
        <v>2.8000000000000001E-2</v>
      </c>
      <c r="P1307" s="56">
        <f>O1307*G582</f>
        <v>2.8000000000000001E-2</v>
      </c>
      <c r="Q1307" s="56">
        <v>0</v>
      </c>
      <c r="R1307" s="57">
        <f>Q1307*G582</f>
        <v>0</v>
      </c>
      <c r="S1307" s="14"/>
      <c r="T1307" s="204"/>
      <c r="U1307" s="204"/>
      <c r="V1307" s="590"/>
      <c r="W1307" s="590"/>
      <c r="X1307" s="590"/>
      <c r="Y1307" s="590"/>
      <c r="Z1307" s="590"/>
      <c r="AA1307" s="590"/>
      <c r="AB1307" s="77"/>
      <c r="AC1307" s="77"/>
      <c r="AD1307" s="204"/>
      <c r="AE1307" s="204"/>
      <c r="AF1307" s="204"/>
      <c r="AG1307" s="204"/>
      <c r="AH1307" s="204"/>
      <c r="AI1307" s="204"/>
      <c r="AJ1307" s="204"/>
      <c r="AK1307" s="204"/>
      <c r="AL1307" s="204"/>
      <c r="AM1307" s="204"/>
      <c r="AN1307" s="204"/>
      <c r="AO1307" s="1"/>
      <c r="AP1307" s="10"/>
      <c r="AQ1307" s="10"/>
      <c r="AR1307" s="77" t="s">
        <v>88</v>
      </c>
      <c r="AS1307" s="77" t="s">
        <v>31</v>
      </c>
      <c r="AT1307" s="10" t="s">
        <v>84</v>
      </c>
      <c r="AU1307" s="10" t="s">
        <v>11</v>
      </c>
      <c r="AV1307" s="488" t="s">
        <v>30</v>
      </c>
      <c r="AW1307" s="10"/>
      <c r="AX1307" s="10"/>
      <c r="AY1307" s="10"/>
      <c r="AZ1307" s="10"/>
      <c r="BA1307" s="10"/>
      <c r="BB1307" s="10"/>
      <c r="BC1307" s="10"/>
      <c r="BD1307" s="10"/>
      <c r="BE1307" s="10"/>
      <c r="BF1307" s="10"/>
      <c r="BG1307" s="10"/>
      <c r="BH1307" s="10"/>
      <c r="BI1307" s="10"/>
      <c r="BJ1307" s="10"/>
      <c r="BK1307" s="10"/>
      <c r="BL1307" s="10"/>
      <c r="BM1307" s="10"/>
      <c r="BN1307" s="10"/>
      <c r="BO1307" s="10"/>
      <c r="BP1307" s="10"/>
      <c r="BQ1307" s="1"/>
      <c r="BR1307" s="1"/>
    </row>
    <row r="1308" spans="2:70" ht="52.2" customHeight="1" x14ac:dyDescent="0.25">
      <c r="B1308" s="204"/>
      <c r="C1308" s="204"/>
      <c r="D1308" s="204"/>
      <c r="E1308" s="204"/>
      <c r="F1308" s="204"/>
      <c r="G1308" s="204"/>
      <c r="H1308" s="205"/>
      <c r="I1308" s="204"/>
      <c r="K1308" s="62"/>
      <c r="L1308" s="63"/>
      <c r="M1308" s="63"/>
      <c r="N1308" s="63"/>
      <c r="O1308" s="63"/>
      <c r="P1308" s="63"/>
      <c r="Q1308" s="63"/>
      <c r="R1308" s="64"/>
      <c r="S1308" s="7"/>
      <c r="T1308" s="204"/>
      <c r="U1308" s="204"/>
      <c r="V1308" s="590"/>
      <c r="W1308" s="590"/>
      <c r="X1308" s="590"/>
      <c r="Y1308" s="590"/>
      <c r="Z1308" s="590"/>
      <c r="AA1308" s="590"/>
      <c r="AB1308" s="1"/>
      <c r="AC1308" s="1"/>
      <c r="AD1308" s="204"/>
      <c r="AE1308" s="204"/>
      <c r="AF1308" s="204"/>
      <c r="AG1308" s="204"/>
      <c r="AH1308" s="204"/>
      <c r="AI1308" s="204"/>
      <c r="AJ1308" s="204"/>
      <c r="AK1308" s="204"/>
      <c r="AL1308" s="204"/>
      <c r="AM1308" s="204"/>
      <c r="AN1308" s="204"/>
      <c r="AO1308" s="204"/>
      <c r="AP1308" s="1"/>
      <c r="AQ1308" s="1"/>
      <c r="AR1308" s="1"/>
      <c r="AS1308" s="1"/>
      <c r="AT1308" s="1"/>
      <c r="AU1308" s="1"/>
      <c r="AV1308" s="473"/>
      <c r="AW1308" s="1"/>
      <c r="AX1308" s="1"/>
      <c r="AY1308" s="1"/>
      <c r="AZ1308" s="1"/>
      <c r="BA1308" s="1"/>
      <c r="BB1308" s="1"/>
      <c r="BC1308" s="1"/>
      <c r="BD1308" s="1"/>
      <c r="BE1308" s="1"/>
      <c r="BF1308" s="1"/>
      <c r="BG1308" s="1"/>
      <c r="BH1308" s="1"/>
      <c r="BI1308" s="1"/>
      <c r="BJ1308" s="1"/>
      <c r="BK1308" s="1"/>
      <c r="BL1308" s="1"/>
      <c r="BM1308" s="1"/>
      <c r="BN1308" s="1"/>
      <c r="BO1308" s="1"/>
      <c r="BP1308" s="1"/>
    </row>
    <row r="1309" spans="2:70" ht="52.2" customHeight="1" x14ac:dyDescent="0.25">
      <c r="B1309" s="204"/>
      <c r="C1309" s="204"/>
      <c r="D1309" s="204"/>
      <c r="E1309" s="204"/>
      <c r="F1309" s="204"/>
      <c r="G1309" s="204"/>
      <c r="H1309" s="205"/>
      <c r="I1309" s="204"/>
      <c r="K1309" s="54" t="s">
        <v>5</v>
      </c>
      <c r="L1309" s="55" t="s">
        <v>15</v>
      </c>
      <c r="M1309" s="23"/>
      <c r="N1309" s="56">
        <f>M1309*G584</f>
        <v>0</v>
      </c>
      <c r="O1309" s="56">
        <v>1.84E-2</v>
      </c>
      <c r="P1309" s="56">
        <f>O1309*G584</f>
        <v>1.84E-2</v>
      </c>
      <c r="Q1309" s="56">
        <v>0</v>
      </c>
      <c r="R1309" s="57">
        <f>Q1309*G584</f>
        <v>0</v>
      </c>
      <c r="S1309" s="14"/>
      <c r="T1309" s="204"/>
      <c r="U1309" s="204"/>
      <c r="V1309" s="590"/>
      <c r="W1309" s="590"/>
      <c r="X1309" s="590"/>
      <c r="Y1309" s="590"/>
      <c r="Z1309" s="590"/>
      <c r="AA1309" s="590"/>
      <c r="AB1309" s="204"/>
      <c r="AC1309" s="204"/>
      <c r="AD1309" s="204"/>
      <c r="AE1309" s="204"/>
      <c r="AF1309" s="204"/>
      <c r="AG1309" s="204"/>
      <c r="AH1309" s="204"/>
      <c r="AI1309" s="204"/>
      <c r="AJ1309" s="204"/>
      <c r="AK1309" s="204"/>
      <c r="AL1309" s="204"/>
      <c r="AM1309" s="204"/>
      <c r="AN1309" s="204"/>
      <c r="AO1309" s="204"/>
      <c r="AP1309" s="204"/>
      <c r="AQ1309" s="204"/>
      <c r="AR1309" s="204"/>
      <c r="AS1309" s="204"/>
      <c r="AT1309" s="204"/>
      <c r="AU1309" s="204"/>
      <c r="AV1309" s="489"/>
      <c r="AW1309" s="204"/>
      <c r="AX1309" s="204"/>
      <c r="AY1309" s="204"/>
      <c r="AZ1309" s="204"/>
    </row>
    <row r="1310" spans="2:70" ht="52.2" customHeight="1" x14ac:dyDescent="0.25">
      <c r="B1310" s="204"/>
      <c r="C1310" s="204"/>
      <c r="D1310" s="204"/>
      <c r="E1310" s="204"/>
      <c r="F1310" s="204"/>
      <c r="G1310" s="204"/>
      <c r="H1310" s="205"/>
      <c r="I1310" s="204"/>
      <c r="K1310" s="62"/>
      <c r="L1310" s="63"/>
      <c r="M1310" s="63"/>
      <c r="N1310" s="63"/>
      <c r="O1310" s="63"/>
      <c r="P1310" s="63"/>
      <c r="Q1310" s="63"/>
      <c r="R1310" s="64"/>
      <c r="S1310" s="7"/>
      <c r="T1310" s="204"/>
      <c r="U1310" s="204"/>
      <c r="V1310" s="590"/>
      <c r="W1310" s="590"/>
      <c r="X1310" s="590"/>
      <c r="Y1310" s="590"/>
      <c r="Z1310" s="590"/>
      <c r="AA1310" s="590"/>
      <c r="AB1310" s="204"/>
      <c r="AC1310" s="204"/>
      <c r="AD1310" s="204"/>
      <c r="AE1310" s="204"/>
      <c r="AF1310" s="204"/>
      <c r="AG1310" s="204"/>
      <c r="AH1310" s="204"/>
      <c r="AI1310" s="204"/>
      <c r="AJ1310" s="204"/>
      <c r="AK1310" s="204"/>
      <c r="AL1310" s="204"/>
      <c r="AM1310" s="204"/>
      <c r="AN1310" s="204"/>
      <c r="AO1310" s="204"/>
      <c r="AP1310" s="204"/>
      <c r="AQ1310" s="204"/>
      <c r="AR1310" s="204"/>
      <c r="AS1310" s="204"/>
      <c r="AT1310" s="204"/>
      <c r="AU1310" s="204"/>
      <c r="AV1310" s="489"/>
      <c r="AW1310" s="204"/>
      <c r="AX1310" s="204"/>
      <c r="AY1310" s="204"/>
      <c r="AZ1310" s="204"/>
    </row>
    <row r="1311" spans="2:70" ht="52.2" customHeight="1" x14ac:dyDescent="0.25">
      <c r="B1311" s="204"/>
      <c r="C1311" s="204"/>
      <c r="D1311" s="204"/>
      <c r="E1311" s="204"/>
      <c r="F1311" s="204"/>
      <c r="G1311" s="204"/>
      <c r="H1311" s="205"/>
      <c r="I1311" s="204"/>
      <c r="K1311" s="54" t="s">
        <v>5</v>
      </c>
      <c r="L1311" s="55" t="s">
        <v>15</v>
      </c>
      <c r="M1311" s="23"/>
      <c r="N1311" s="56">
        <f>M1311*G586</f>
        <v>0</v>
      </c>
      <c r="O1311" s="56">
        <v>5.0000000000000002E-5</v>
      </c>
      <c r="P1311" s="56">
        <f>O1311*G586</f>
        <v>4.0000000000000001E-3</v>
      </c>
      <c r="Q1311" s="56">
        <v>0</v>
      </c>
      <c r="R1311" s="57">
        <f>Q1311*G586</f>
        <v>0</v>
      </c>
      <c r="S1311" s="14"/>
      <c r="T1311" s="204"/>
      <c r="U1311" s="204"/>
      <c r="V1311" s="590"/>
      <c r="W1311" s="590"/>
      <c r="X1311" s="590"/>
      <c r="Y1311" s="590"/>
      <c r="Z1311" s="590"/>
      <c r="AA1311" s="590"/>
      <c r="AB1311" s="204"/>
      <c r="AC1311" s="204"/>
      <c r="AD1311" s="204"/>
      <c r="AE1311" s="204"/>
      <c r="AF1311" s="204"/>
      <c r="AG1311" s="204"/>
      <c r="AH1311" s="204"/>
      <c r="AI1311" s="204"/>
      <c r="AJ1311" s="204"/>
      <c r="AK1311" s="204"/>
      <c r="AL1311" s="204"/>
      <c r="AM1311" s="204"/>
      <c r="AN1311" s="204"/>
      <c r="AO1311" s="204"/>
      <c r="AP1311" s="204"/>
      <c r="AQ1311" s="204"/>
      <c r="AR1311" s="204"/>
      <c r="AS1311" s="204"/>
      <c r="AT1311" s="204"/>
      <c r="AU1311" s="204"/>
      <c r="AV1311" s="489"/>
      <c r="AW1311" s="204"/>
      <c r="AX1311" s="204"/>
      <c r="AY1311" s="204"/>
      <c r="AZ1311" s="204"/>
    </row>
    <row r="1312" spans="2:70" ht="52.2" customHeight="1" x14ac:dyDescent="0.25">
      <c r="B1312" s="204"/>
      <c r="C1312" s="204"/>
      <c r="D1312" s="204"/>
      <c r="E1312" s="204"/>
      <c r="F1312" s="204"/>
      <c r="G1312" s="204"/>
      <c r="H1312" s="205"/>
      <c r="I1312" s="204"/>
      <c r="K1312" s="62"/>
      <c r="L1312" s="63"/>
      <c r="M1312" s="63"/>
      <c r="N1312" s="63"/>
      <c r="O1312" s="63"/>
      <c r="P1312" s="63"/>
      <c r="Q1312" s="63"/>
      <c r="R1312" s="64"/>
      <c r="S1312" s="7"/>
      <c r="T1312" s="204"/>
      <c r="U1312" s="204"/>
      <c r="V1312" s="590"/>
      <c r="W1312" s="590"/>
      <c r="X1312" s="590"/>
      <c r="Y1312" s="590"/>
      <c r="Z1312" s="590"/>
      <c r="AA1312" s="590"/>
      <c r="AB1312" s="204"/>
      <c r="AC1312" s="204"/>
      <c r="AD1312" s="204"/>
      <c r="AE1312" s="204"/>
      <c r="AF1312" s="204"/>
      <c r="AG1312" s="204"/>
      <c r="AH1312" s="204"/>
      <c r="AI1312" s="204"/>
      <c r="AJ1312" s="204"/>
      <c r="AK1312" s="204"/>
      <c r="AL1312" s="204"/>
      <c r="AM1312" s="204"/>
      <c r="AN1312" s="204"/>
      <c r="AO1312" s="204"/>
      <c r="AP1312" s="204"/>
      <c r="AQ1312" s="204"/>
      <c r="AR1312" s="204"/>
      <c r="AS1312" s="204"/>
      <c r="AT1312" s="204"/>
      <c r="AU1312" s="204"/>
      <c r="AV1312" s="489"/>
      <c r="AW1312" s="204"/>
      <c r="AX1312" s="204"/>
      <c r="AY1312" s="204"/>
      <c r="AZ1312" s="204"/>
    </row>
    <row r="1313" spans="2:52" ht="52.2" customHeight="1" x14ac:dyDescent="0.25">
      <c r="B1313" s="204"/>
      <c r="C1313" s="204"/>
      <c r="D1313" s="204"/>
      <c r="E1313" s="204"/>
      <c r="F1313" s="204"/>
      <c r="G1313" s="204"/>
      <c r="H1313" s="205"/>
      <c r="I1313" s="204"/>
      <c r="K1313" s="66"/>
      <c r="L1313" s="67"/>
      <c r="M1313" s="67"/>
      <c r="N1313" s="67"/>
      <c r="O1313" s="67"/>
      <c r="P1313" s="67"/>
      <c r="Q1313" s="67"/>
      <c r="R1313" s="68"/>
      <c r="S1313" s="8"/>
      <c r="T1313" s="204"/>
      <c r="U1313" s="204"/>
      <c r="V1313" s="590"/>
      <c r="W1313" s="590"/>
      <c r="X1313" s="590"/>
      <c r="Y1313" s="590"/>
      <c r="Z1313" s="590"/>
      <c r="AA1313" s="590"/>
      <c r="AB1313" s="204"/>
      <c r="AC1313" s="204"/>
      <c r="AD1313" s="204"/>
      <c r="AE1313" s="204"/>
      <c r="AF1313" s="204"/>
      <c r="AG1313" s="204"/>
      <c r="AH1313" s="204"/>
      <c r="AI1313" s="204"/>
      <c r="AJ1313" s="204"/>
      <c r="AK1313" s="204"/>
      <c r="AL1313" s="204"/>
      <c r="AM1313" s="204"/>
      <c r="AN1313" s="204"/>
      <c r="AO1313" s="204"/>
      <c r="AP1313" s="204"/>
      <c r="AQ1313" s="204"/>
      <c r="AR1313" s="204"/>
      <c r="AS1313" s="204"/>
      <c r="AT1313" s="204"/>
      <c r="AU1313" s="204"/>
      <c r="AV1313" s="489"/>
      <c r="AW1313" s="204"/>
      <c r="AX1313" s="204"/>
      <c r="AY1313" s="204"/>
      <c r="AZ1313" s="204"/>
    </row>
    <row r="1314" spans="2:52" ht="52.2" customHeight="1" x14ac:dyDescent="0.25">
      <c r="B1314" s="204"/>
      <c r="C1314" s="204"/>
      <c r="D1314" s="204"/>
      <c r="E1314" s="204"/>
      <c r="F1314" s="204"/>
      <c r="G1314" s="204"/>
      <c r="H1314" s="205"/>
      <c r="I1314" s="204"/>
      <c r="K1314" s="66"/>
      <c r="L1314" s="67"/>
      <c r="M1314" s="67"/>
      <c r="N1314" s="67"/>
      <c r="O1314" s="67"/>
      <c r="P1314" s="67"/>
      <c r="Q1314" s="67"/>
      <c r="R1314" s="68"/>
      <c r="S1314" s="8"/>
      <c r="T1314" s="204"/>
      <c r="U1314" s="204"/>
      <c r="V1314" s="590"/>
      <c r="W1314" s="590"/>
      <c r="X1314" s="590"/>
      <c r="Y1314" s="590"/>
      <c r="Z1314" s="590"/>
      <c r="AA1314" s="590"/>
      <c r="AB1314" s="204"/>
      <c r="AC1314" s="204"/>
      <c r="AD1314" s="204"/>
      <c r="AE1314" s="204"/>
      <c r="AF1314" s="204"/>
      <c r="AG1314" s="204"/>
      <c r="AH1314" s="204"/>
      <c r="AI1314" s="204"/>
      <c r="AJ1314" s="204"/>
      <c r="AK1314" s="204"/>
      <c r="AL1314" s="204"/>
      <c r="AM1314" s="204"/>
      <c r="AN1314" s="204"/>
      <c r="AO1314" s="204"/>
      <c r="AP1314" s="204"/>
      <c r="AQ1314" s="204"/>
      <c r="AR1314" s="204"/>
      <c r="AS1314" s="204"/>
      <c r="AT1314" s="204"/>
      <c r="AU1314" s="204"/>
      <c r="AV1314" s="489"/>
      <c r="AW1314" s="204"/>
      <c r="AX1314" s="204"/>
      <c r="AY1314" s="204"/>
      <c r="AZ1314" s="204"/>
    </row>
    <row r="1315" spans="2:52" ht="52.2" customHeight="1" x14ac:dyDescent="0.25">
      <c r="B1315" s="204"/>
      <c r="C1315" s="204"/>
      <c r="D1315" s="204"/>
      <c r="E1315" s="204"/>
      <c r="F1315" s="204"/>
      <c r="G1315" s="204"/>
      <c r="H1315" s="205"/>
      <c r="I1315" s="204"/>
      <c r="K1315" s="66"/>
      <c r="L1315" s="67"/>
      <c r="M1315" s="67"/>
      <c r="N1315" s="67"/>
      <c r="O1315" s="67"/>
      <c r="P1315" s="67"/>
      <c r="Q1315" s="67"/>
      <c r="R1315" s="68"/>
      <c r="S1315" s="8"/>
      <c r="T1315" s="204"/>
      <c r="U1315" s="204"/>
      <c r="V1315" s="590"/>
      <c r="W1315" s="590"/>
      <c r="X1315" s="590"/>
      <c r="Y1315" s="590"/>
      <c r="Z1315" s="590"/>
      <c r="AA1315" s="590"/>
      <c r="AB1315" s="204"/>
      <c r="AC1315" s="204"/>
      <c r="AD1315" s="204"/>
      <c r="AE1315" s="204"/>
      <c r="AF1315" s="204"/>
      <c r="AG1315" s="204"/>
      <c r="AH1315" s="204"/>
      <c r="AI1315" s="204"/>
      <c r="AJ1315" s="204"/>
      <c r="AK1315" s="204"/>
      <c r="AL1315" s="204"/>
      <c r="AM1315" s="204"/>
      <c r="AN1315" s="204"/>
      <c r="AO1315" s="204"/>
      <c r="AP1315" s="204"/>
      <c r="AQ1315" s="204"/>
      <c r="AR1315" s="204"/>
      <c r="AS1315" s="204"/>
      <c r="AT1315" s="204"/>
      <c r="AU1315" s="204"/>
      <c r="AV1315" s="489"/>
      <c r="AW1315" s="204"/>
      <c r="AX1315" s="204"/>
      <c r="AY1315" s="204"/>
      <c r="AZ1315" s="204"/>
    </row>
    <row r="1316" spans="2:52" ht="52.2" customHeight="1" x14ac:dyDescent="0.25">
      <c r="B1316" s="204"/>
      <c r="C1316" s="204"/>
      <c r="D1316" s="204"/>
      <c r="E1316" s="204"/>
      <c r="F1316" s="204"/>
      <c r="G1316" s="204"/>
      <c r="H1316" s="205"/>
      <c r="I1316" s="204"/>
      <c r="K1316" s="66"/>
      <c r="L1316" s="67"/>
      <c r="M1316" s="67"/>
      <c r="N1316" s="67"/>
      <c r="O1316" s="67"/>
      <c r="P1316" s="67"/>
      <c r="Q1316" s="67"/>
      <c r="R1316" s="68"/>
      <c r="S1316" s="8"/>
      <c r="T1316" s="204"/>
      <c r="U1316" s="204"/>
      <c r="V1316" s="590"/>
      <c r="W1316" s="590"/>
      <c r="X1316" s="590"/>
      <c r="Y1316" s="590"/>
      <c r="Z1316" s="590"/>
      <c r="AA1316" s="590"/>
      <c r="AB1316" s="204"/>
      <c r="AC1316" s="204"/>
      <c r="AD1316" s="204"/>
      <c r="AE1316" s="204"/>
      <c r="AF1316" s="204"/>
      <c r="AG1316" s="204"/>
      <c r="AH1316" s="204"/>
      <c r="AI1316" s="204"/>
      <c r="AJ1316" s="204"/>
      <c r="AK1316" s="204"/>
      <c r="AL1316" s="204"/>
      <c r="AM1316" s="204"/>
      <c r="AN1316" s="204"/>
      <c r="AO1316" s="204"/>
      <c r="AP1316" s="204"/>
      <c r="AQ1316" s="204"/>
      <c r="AR1316" s="204"/>
      <c r="AS1316" s="204"/>
      <c r="AT1316" s="204"/>
      <c r="AU1316" s="204"/>
      <c r="AV1316" s="489"/>
      <c r="AW1316" s="204"/>
      <c r="AX1316" s="204"/>
      <c r="AY1316" s="204"/>
      <c r="AZ1316" s="204"/>
    </row>
    <row r="1317" spans="2:52" ht="52.2" customHeight="1" x14ac:dyDescent="0.25">
      <c r="B1317" s="204"/>
      <c r="C1317" s="204"/>
      <c r="D1317" s="204"/>
      <c r="E1317" s="204"/>
      <c r="F1317" s="204"/>
      <c r="G1317" s="204"/>
      <c r="H1317" s="205"/>
      <c r="I1317" s="204"/>
      <c r="K1317" s="54" t="s">
        <v>5</v>
      </c>
      <c r="L1317" s="55" t="s">
        <v>15</v>
      </c>
      <c r="M1317" s="23"/>
      <c r="N1317" s="56">
        <f>M1317*G592</f>
        <v>0</v>
      </c>
      <c r="O1317" s="56">
        <v>0</v>
      </c>
      <c r="P1317" s="56">
        <f>O1317*G592</f>
        <v>0</v>
      </c>
      <c r="Q1317" s="56">
        <v>0</v>
      </c>
      <c r="R1317" s="57">
        <f>Q1317*G592</f>
        <v>0</v>
      </c>
      <c r="S1317" s="14"/>
      <c r="T1317" s="204"/>
      <c r="U1317" s="204"/>
      <c r="V1317" s="590"/>
      <c r="W1317" s="590"/>
      <c r="X1317" s="590"/>
      <c r="Y1317" s="590"/>
      <c r="Z1317" s="590"/>
      <c r="AA1317" s="590"/>
      <c r="AB1317" s="204"/>
      <c r="AC1317" s="204"/>
      <c r="AD1317" s="204"/>
      <c r="AE1317" s="204"/>
      <c r="AF1317" s="204"/>
      <c r="AG1317" s="204"/>
      <c r="AH1317" s="204"/>
      <c r="AI1317" s="204"/>
      <c r="AJ1317" s="204"/>
      <c r="AK1317" s="204"/>
      <c r="AL1317" s="204"/>
      <c r="AM1317" s="204"/>
      <c r="AN1317" s="204"/>
      <c r="AO1317" s="204"/>
      <c r="AP1317" s="204"/>
      <c r="AQ1317" s="204"/>
      <c r="AR1317" s="204"/>
      <c r="AS1317" s="204"/>
      <c r="AT1317" s="204"/>
      <c r="AU1317" s="204"/>
      <c r="AV1317" s="489"/>
      <c r="AW1317" s="204"/>
      <c r="AX1317" s="204"/>
      <c r="AY1317" s="204"/>
      <c r="AZ1317" s="204"/>
    </row>
    <row r="1318" spans="2:52" ht="52.2" customHeight="1" x14ac:dyDescent="0.25">
      <c r="B1318" s="204"/>
      <c r="C1318" s="204"/>
      <c r="D1318" s="204"/>
      <c r="E1318" s="204"/>
      <c r="F1318" s="204"/>
      <c r="G1318" s="204"/>
      <c r="H1318" s="205"/>
      <c r="I1318" s="204"/>
      <c r="K1318" s="60"/>
      <c r="L1318" s="61"/>
      <c r="M1318" s="23"/>
      <c r="N1318" s="23"/>
      <c r="O1318" s="23"/>
      <c r="P1318" s="23"/>
      <c r="Q1318" s="23"/>
      <c r="R1318" s="24"/>
      <c r="S1318" s="14"/>
      <c r="T1318" s="204"/>
      <c r="U1318" s="204"/>
      <c r="V1318" s="590"/>
      <c r="W1318" s="590"/>
      <c r="X1318" s="590"/>
      <c r="Y1318" s="590"/>
      <c r="Z1318" s="590"/>
      <c r="AA1318" s="590"/>
      <c r="AB1318" s="204"/>
      <c r="AC1318" s="204"/>
      <c r="AD1318" s="204"/>
      <c r="AE1318" s="204"/>
      <c r="AF1318" s="204"/>
      <c r="AG1318" s="204"/>
      <c r="AH1318" s="204"/>
      <c r="AI1318" s="204"/>
      <c r="AJ1318" s="204"/>
      <c r="AK1318" s="204"/>
      <c r="AL1318" s="204"/>
      <c r="AM1318" s="204"/>
      <c r="AN1318" s="204"/>
      <c r="AO1318" s="204"/>
      <c r="AP1318" s="204"/>
      <c r="AQ1318" s="204"/>
      <c r="AR1318" s="204"/>
      <c r="AS1318" s="204"/>
      <c r="AT1318" s="204"/>
      <c r="AU1318" s="204"/>
      <c r="AV1318" s="489"/>
      <c r="AW1318" s="204"/>
      <c r="AX1318" s="204"/>
      <c r="AY1318" s="204"/>
      <c r="AZ1318" s="204"/>
    </row>
    <row r="1319" spans="2:52" ht="52.2" customHeight="1" x14ac:dyDescent="0.25">
      <c r="B1319" s="204"/>
      <c r="C1319" s="204"/>
      <c r="D1319" s="204"/>
      <c r="E1319" s="204"/>
      <c r="F1319" s="204"/>
      <c r="G1319" s="204"/>
      <c r="H1319" s="205"/>
      <c r="I1319" s="204"/>
      <c r="K1319" s="41"/>
      <c r="L1319" s="42"/>
      <c r="M1319" s="42"/>
      <c r="N1319" s="43">
        <f>SUM(N1320:N1327)</f>
        <v>0</v>
      </c>
      <c r="O1319" s="42"/>
      <c r="P1319" s="43">
        <f>SUM(P1320:P1327)</f>
        <v>5.0680000000000003E-2</v>
      </c>
      <c r="Q1319" s="42"/>
      <c r="R1319" s="44">
        <f>SUM(R1320:R1327)</f>
        <v>0</v>
      </c>
      <c r="S1319" s="6"/>
      <c r="T1319" s="204"/>
      <c r="U1319" s="204"/>
      <c r="V1319" s="590"/>
      <c r="W1319" s="590"/>
      <c r="X1319" s="590"/>
      <c r="Y1319" s="590"/>
      <c r="Z1319" s="590"/>
      <c r="AA1319" s="590"/>
      <c r="AB1319" s="204"/>
      <c r="AC1319" s="204"/>
      <c r="AD1319" s="204"/>
      <c r="AE1319" s="204"/>
      <c r="AF1319" s="204"/>
      <c r="AG1319" s="204"/>
      <c r="AH1319" s="204"/>
      <c r="AI1319" s="204"/>
      <c r="AJ1319" s="204"/>
      <c r="AK1319" s="204"/>
      <c r="AL1319" s="204"/>
      <c r="AM1319" s="204"/>
      <c r="AN1319" s="204"/>
      <c r="AO1319" s="204"/>
      <c r="AP1319" s="204"/>
      <c r="AQ1319" s="204"/>
      <c r="AR1319" s="204"/>
      <c r="AS1319" s="204"/>
      <c r="AT1319" s="204"/>
      <c r="AU1319" s="204"/>
      <c r="AV1319" s="489"/>
      <c r="AW1319" s="204"/>
      <c r="AX1319" s="204"/>
      <c r="AY1319" s="204"/>
      <c r="AZ1319" s="204"/>
    </row>
    <row r="1320" spans="2:52" ht="52.2" customHeight="1" x14ac:dyDescent="0.25">
      <c r="B1320" s="204"/>
      <c r="C1320" s="204"/>
      <c r="D1320" s="204"/>
      <c r="E1320" s="204"/>
      <c r="F1320" s="204"/>
      <c r="G1320" s="204"/>
      <c r="H1320" s="205"/>
      <c r="I1320" s="204"/>
      <c r="K1320" s="54" t="s">
        <v>5</v>
      </c>
      <c r="L1320" s="55" t="s">
        <v>15</v>
      </c>
      <c r="M1320" s="23"/>
      <c r="N1320" s="56">
        <f>M1320*G597</f>
        <v>0</v>
      </c>
      <c r="O1320" s="56">
        <v>4.2199999999999998E-3</v>
      </c>
      <c r="P1320" s="56">
        <f>O1320*G597</f>
        <v>8.4399999999999996E-3</v>
      </c>
      <c r="Q1320" s="56">
        <v>0</v>
      </c>
      <c r="R1320" s="57">
        <f>Q1320*G597</f>
        <v>0</v>
      </c>
      <c r="S1320" s="14"/>
      <c r="T1320" s="204"/>
      <c r="U1320" s="204"/>
      <c r="V1320" s="590"/>
      <c r="W1320" s="590"/>
      <c r="X1320" s="590"/>
      <c r="Y1320" s="590"/>
      <c r="Z1320" s="590"/>
      <c r="AA1320" s="590"/>
      <c r="AB1320" s="204"/>
      <c r="AC1320" s="204"/>
      <c r="AD1320" s="204"/>
      <c r="AE1320" s="204"/>
      <c r="AF1320" s="204"/>
      <c r="AG1320" s="204"/>
      <c r="AH1320" s="204"/>
      <c r="AI1320" s="204"/>
      <c r="AJ1320" s="204"/>
      <c r="AK1320" s="204"/>
      <c r="AL1320" s="204"/>
      <c r="AM1320" s="204"/>
      <c r="AN1320" s="204"/>
      <c r="AO1320" s="204"/>
      <c r="AP1320" s="204"/>
      <c r="AQ1320" s="204"/>
      <c r="AR1320" s="204"/>
      <c r="AS1320" s="204"/>
      <c r="AT1320" s="204"/>
      <c r="AU1320" s="204"/>
      <c r="AV1320" s="489"/>
      <c r="AW1320" s="204"/>
      <c r="AX1320" s="204"/>
      <c r="AY1320" s="204"/>
      <c r="AZ1320" s="204"/>
    </row>
    <row r="1321" spans="2:52" ht="52.2" customHeight="1" x14ac:dyDescent="0.25">
      <c r="B1321" s="204"/>
      <c r="C1321" s="204"/>
      <c r="D1321" s="204"/>
      <c r="E1321" s="204"/>
      <c r="F1321" s="204"/>
      <c r="G1321" s="204"/>
      <c r="H1321" s="205"/>
      <c r="I1321" s="204"/>
      <c r="K1321" s="66"/>
      <c r="L1321" s="67"/>
      <c r="M1321" s="67"/>
      <c r="N1321" s="67"/>
      <c r="O1321" s="67"/>
      <c r="P1321" s="67"/>
      <c r="Q1321" s="67"/>
      <c r="R1321" s="68"/>
      <c r="S1321" s="8"/>
      <c r="T1321" s="204"/>
      <c r="U1321" s="204"/>
      <c r="V1321" s="590"/>
      <c r="W1321" s="590"/>
      <c r="X1321" s="590"/>
      <c r="Y1321" s="590"/>
      <c r="Z1321" s="590"/>
      <c r="AA1321" s="590"/>
      <c r="AB1321" s="204"/>
      <c r="AC1321" s="204"/>
      <c r="AD1321" s="204"/>
      <c r="AE1321" s="204"/>
      <c r="AF1321" s="204"/>
      <c r="AG1321" s="204"/>
      <c r="AH1321" s="204"/>
      <c r="AI1321" s="204"/>
      <c r="AJ1321" s="204"/>
      <c r="AK1321" s="204"/>
      <c r="AL1321" s="204"/>
      <c r="AM1321" s="204"/>
      <c r="AN1321" s="204"/>
      <c r="AO1321" s="204"/>
      <c r="AP1321" s="204"/>
      <c r="AQ1321" s="204"/>
      <c r="AR1321" s="204"/>
      <c r="AS1321" s="204"/>
      <c r="AT1321" s="204"/>
      <c r="AU1321" s="204"/>
      <c r="AV1321" s="489"/>
      <c r="AW1321" s="204"/>
      <c r="AX1321" s="204"/>
      <c r="AY1321" s="204"/>
      <c r="AZ1321" s="204"/>
    </row>
    <row r="1322" spans="2:52" ht="52.2" customHeight="1" x14ac:dyDescent="0.25">
      <c r="B1322" s="204"/>
      <c r="C1322" s="204"/>
      <c r="D1322" s="204"/>
      <c r="E1322" s="204"/>
      <c r="F1322" s="204"/>
      <c r="G1322" s="204"/>
      <c r="H1322" s="205"/>
      <c r="I1322" s="204"/>
      <c r="K1322" s="62"/>
      <c r="L1322" s="63"/>
      <c r="M1322" s="63"/>
      <c r="N1322" s="63"/>
      <c r="O1322" s="63"/>
      <c r="P1322" s="63"/>
      <c r="Q1322" s="63"/>
      <c r="R1322" s="64"/>
      <c r="S1322" s="7"/>
      <c r="T1322" s="204"/>
      <c r="U1322" s="204"/>
      <c r="V1322" s="590"/>
      <c r="W1322" s="590"/>
      <c r="X1322" s="590"/>
      <c r="Y1322" s="590"/>
      <c r="Z1322" s="590"/>
      <c r="AA1322" s="590"/>
      <c r="AB1322" s="204"/>
      <c r="AC1322" s="204"/>
      <c r="AD1322" s="204"/>
      <c r="AE1322" s="204"/>
      <c r="AF1322" s="204"/>
      <c r="AG1322" s="204"/>
      <c r="AH1322" s="204"/>
      <c r="AI1322" s="204"/>
      <c r="AJ1322" s="204"/>
      <c r="AK1322" s="204"/>
      <c r="AL1322" s="204"/>
      <c r="AM1322" s="204"/>
      <c r="AN1322" s="204"/>
      <c r="AO1322" s="204"/>
      <c r="AP1322" s="204"/>
      <c r="AQ1322" s="204"/>
      <c r="AR1322" s="204"/>
      <c r="AS1322" s="204"/>
      <c r="AT1322" s="204"/>
      <c r="AU1322" s="204"/>
      <c r="AV1322" s="489"/>
      <c r="AW1322" s="204"/>
      <c r="AX1322" s="204"/>
      <c r="AY1322" s="204"/>
      <c r="AZ1322" s="204"/>
    </row>
    <row r="1323" spans="2:52" ht="52.2" customHeight="1" x14ac:dyDescent="0.25">
      <c r="B1323" s="204"/>
      <c r="C1323" s="204"/>
      <c r="D1323" s="204"/>
      <c r="E1323" s="204"/>
      <c r="F1323" s="204"/>
      <c r="G1323" s="204"/>
      <c r="H1323" s="205"/>
      <c r="I1323" s="204"/>
      <c r="K1323" s="84" t="s">
        <v>5</v>
      </c>
      <c r="L1323" s="85" t="s">
        <v>15</v>
      </c>
      <c r="M1323" s="23"/>
      <c r="N1323" s="56">
        <f>M1323*G600</f>
        <v>0</v>
      </c>
      <c r="O1323" s="56">
        <v>1.9199999999999998E-2</v>
      </c>
      <c r="P1323" s="56">
        <f>O1323*G600</f>
        <v>4.224E-2</v>
      </c>
      <c r="Q1323" s="56">
        <v>0</v>
      </c>
      <c r="R1323" s="57">
        <f>Q1323*G600</f>
        <v>0</v>
      </c>
      <c r="S1323" s="14"/>
      <c r="T1323" s="204"/>
      <c r="U1323" s="204"/>
      <c r="V1323" s="590"/>
      <c r="W1323" s="590"/>
      <c r="X1323" s="590"/>
      <c r="Y1323" s="590"/>
      <c r="Z1323" s="590"/>
      <c r="AA1323" s="590"/>
      <c r="AB1323" s="204"/>
      <c r="AC1323" s="204"/>
      <c r="AD1323" s="204"/>
      <c r="AE1323" s="204"/>
      <c r="AF1323" s="204"/>
      <c r="AG1323" s="204"/>
      <c r="AH1323" s="204"/>
      <c r="AI1323" s="204"/>
      <c r="AJ1323" s="204"/>
      <c r="AK1323" s="204"/>
      <c r="AL1323" s="204"/>
      <c r="AM1323" s="204"/>
      <c r="AN1323" s="204"/>
      <c r="AO1323" s="204"/>
      <c r="AP1323" s="204"/>
      <c r="AQ1323" s="204"/>
      <c r="AR1323" s="204"/>
      <c r="AS1323" s="204"/>
      <c r="AT1323" s="204"/>
      <c r="AU1323" s="204"/>
      <c r="AV1323" s="489"/>
      <c r="AW1323" s="204"/>
      <c r="AX1323" s="204"/>
      <c r="AY1323" s="204"/>
      <c r="AZ1323" s="204"/>
    </row>
    <row r="1324" spans="2:52" ht="52.2" customHeight="1" x14ac:dyDescent="0.25">
      <c r="B1324" s="204"/>
      <c r="C1324" s="204"/>
      <c r="D1324" s="204"/>
      <c r="E1324" s="204"/>
      <c r="F1324" s="204"/>
      <c r="G1324" s="204"/>
      <c r="H1324" s="205"/>
      <c r="I1324" s="204"/>
      <c r="K1324" s="66"/>
      <c r="L1324" s="67"/>
      <c r="M1324" s="67"/>
      <c r="N1324" s="67"/>
      <c r="O1324" s="67"/>
      <c r="P1324" s="67"/>
      <c r="Q1324" s="67"/>
      <c r="R1324" s="68"/>
      <c r="S1324" s="8"/>
      <c r="T1324" s="204"/>
      <c r="U1324" s="204"/>
      <c r="V1324" s="590"/>
      <c r="W1324" s="590"/>
      <c r="X1324" s="590"/>
      <c r="Y1324" s="590"/>
      <c r="Z1324" s="590"/>
      <c r="AA1324" s="590"/>
      <c r="AB1324" s="204"/>
      <c r="AC1324" s="204"/>
      <c r="AD1324" s="204"/>
      <c r="AE1324" s="204"/>
      <c r="AF1324" s="204"/>
      <c r="AG1324" s="204"/>
      <c r="AH1324" s="204"/>
      <c r="AI1324" s="204"/>
      <c r="AJ1324" s="204"/>
      <c r="AK1324" s="204"/>
      <c r="AL1324" s="204"/>
      <c r="AM1324" s="204"/>
      <c r="AN1324" s="204"/>
      <c r="AO1324" s="204"/>
      <c r="AP1324" s="204"/>
      <c r="AQ1324" s="204"/>
      <c r="AR1324" s="204"/>
      <c r="AS1324" s="204"/>
      <c r="AT1324" s="204"/>
      <c r="AU1324" s="204"/>
      <c r="AV1324" s="489"/>
      <c r="AW1324" s="204"/>
      <c r="AX1324" s="204"/>
      <c r="AY1324" s="204"/>
      <c r="AZ1324" s="204"/>
    </row>
    <row r="1325" spans="2:52" ht="52.2" customHeight="1" x14ac:dyDescent="0.25">
      <c r="B1325" s="204"/>
      <c r="C1325" s="204"/>
      <c r="D1325" s="204"/>
      <c r="E1325" s="204"/>
      <c r="F1325" s="204"/>
      <c r="G1325" s="204"/>
      <c r="H1325" s="205"/>
      <c r="I1325" s="204"/>
      <c r="K1325" s="62"/>
      <c r="L1325" s="63"/>
      <c r="M1325" s="63"/>
      <c r="N1325" s="63"/>
      <c r="O1325" s="63"/>
      <c r="P1325" s="63"/>
      <c r="Q1325" s="63"/>
      <c r="R1325" s="64"/>
      <c r="S1325" s="7"/>
      <c r="T1325" s="204"/>
      <c r="U1325" s="204"/>
      <c r="V1325" s="590"/>
      <c r="W1325" s="590"/>
      <c r="X1325" s="590"/>
      <c r="Y1325" s="590"/>
      <c r="Z1325" s="590"/>
      <c r="AA1325" s="590"/>
      <c r="AB1325" s="204"/>
      <c r="AC1325" s="204"/>
      <c r="AD1325" s="204"/>
      <c r="AE1325" s="204"/>
      <c r="AF1325" s="204"/>
      <c r="AG1325" s="204"/>
      <c r="AH1325" s="204"/>
      <c r="AI1325" s="204"/>
      <c r="AJ1325" s="204"/>
      <c r="AK1325" s="204"/>
      <c r="AL1325" s="204"/>
      <c r="AM1325" s="204"/>
      <c r="AN1325" s="204"/>
      <c r="AO1325" s="204"/>
      <c r="AP1325" s="204"/>
      <c r="AQ1325" s="204"/>
      <c r="AR1325" s="204"/>
      <c r="AS1325" s="204"/>
      <c r="AT1325" s="204"/>
      <c r="AU1325" s="204"/>
      <c r="AV1325" s="489"/>
      <c r="AW1325" s="204"/>
      <c r="AX1325" s="204"/>
      <c r="AY1325" s="204"/>
      <c r="AZ1325" s="204"/>
    </row>
    <row r="1326" spans="2:52" ht="52.2" customHeight="1" x14ac:dyDescent="0.25">
      <c r="B1326" s="204"/>
      <c r="C1326" s="204"/>
      <c r="D1326" s="204"/>
      <c r="E1326" s="204"/>
      <c r="F1326" s="204"/>
      <c r="G1326" s="204"/>
      <c r="H1326" s="205"/>
      <c r="I1326" s="204"/>
      <c r="K1326" s="54" t="s">
        <v>5</v>
      </c>
      <c r="L1326" s="55" t="s">
        <v>15</v>
      </c>
      <c r="M1326" s="23"/>
      <c r="N1326" s="56">
        <f>M1326*G603</f>
        <v>0</v>
      </c>
      <c r="O1326" s="56">
        <v>0</v>
      </c>
      <c r="P1326" s="56">
        <f>O1326*G603</f>
        <v>0</v>
      </c>
      <c r="Q1326" s="56">
        <v>0</v>
      </c>
      <c r="R1326" s="57">
        <f>Q1326*G603</f>
        <v>0</v>
      </c>
      <c r="S1326" s="14"/>
      <c r="T1326" s="204"/>
      <c r="U1326" s="204"/>
      <c r="V1326" s="590"/>
      <c r="W1326" s="590"/>
      <c r="X1326" s="590"/>
      <c r="Y1326" s="590"/>
      <c r="Z1326" s="590"/>
      <c r="AA1326" s="590"/>
      <c r="AB1326" s="204"/>
      <c r="AC1326" s="204"/>
      <c r="AD1326" s="204"/>
      <c r="AE1326" s="204"/>
      <c r="AF1326" s="204"/>
      <c r="AG1326" s="204"/>
      <c r="AH1326" s="204"/>
      <c r="AI1326" s="204"/>
      <c r="AJ1326" s="204"/>
      <c r="AK1326" s="204"/>
      <c r="AL1326" s="204"/>
      <c r="AM1326" s="204"/>
      <c r="AN1326" s="204"/>
      <c r="AO1326" s="204"/>
      <c r="AP1326" s="204"/>
      <c r="AQ1326" s="204"/>
      <c r="AR1326" s="204"/>
      <c r="AS1326" s="204"/>
      <c r="AT1326" s="204"/>
      <c r="AU1326" s="204"/>
      <c r="AV1326" s="489"/>
      <c r="AW1326" s="204"/>
      <c r="AX1326" s="204"/>
      <c r="AY1326" s="204"/>
      <c r="AZ1326" s="204"/>
    </row>
    <row r="1327" spans="2:52" ht="52.2" customHeight="1" x14ac:dyDescent="0.25">
      <c r="B1327" s="204"/>
      <c r="C1327" s="204"/>
      <c r="D1327" s="204"/>
      <c r="E1327" s="204"/>
      <c r="F1327" s="204"/>
      <c r="G1327" s="204"/>
      <c r="H1327" s="205"/>
      <c r="I1327" s="204"/>
      <c r="K1327" s="60"/>
      <c r="L1327" s="61"/>
      <c r="M1327" s="23"/>
      <c r="N1327" s="23"/>
      <c r="O1327" s="23"/>
      <c r="P1327" s="23"/>
      <c r="Q1327" s="23"/>
      <c r="R1327" s="24"/>
      <c r="S1327" s="14"/>
      <c r="T1327" s="204"/>
      <c r="U1327" s="204"/>
      <c r="V1327" s="590"/>
      <c r="W1327" s="590"/>
      <c r="X1327" s="590"/>
      <c r="Y1327" s="590"/>
      <c r="Z1327" s="590"/>
      <c r="AA1327" s="590"/>
      <c r="AB1327" s="204"/>
      <c r="AC1327" s="204"/>
      <c r="AD1327" s="204"/>
      <c r="AE1327" s="204"/>
      <c r="AF1327" s="204"/>
      <c r="AG1327" s="204"/>
      <c r="AH1327" s="204"/>
      <c r="AI1327" s="204"/>
      <c r="AJ1327" s="204"/>
      <c r="AK1327" s="204"/>
      <c r="AL1327" s="204"/>
      <c r="AM1327" s="204"/>
      <c r="AN1327" s="204"/>
      <c r="AO1327" s="204"/>
      <c r="AP1327" s="204"/>
      <c r="AQ1327" s="204"/>
      <c r="AR1327" s="204"/>
      <c r="AS1327" s="204"/>
      <c r="AT1327" s="204"/>
      <c r="AU1327" s="204"/>
      <c r="AV1327" s="489"/>
      <c r="AW1327" s="204"/>
      <c r="AX1327" s="204"/>
      <c r="AY1327" s="204"/>
      <c r="AZ1327" s="204"/>
    </row>
    <row r="1328" spans="2:52" ht="52.2" customHeight="1" x14ac:dyDescent="0.25">
      <c r="B1328" s="204"/>
      <c r="C1328" s="204"/>
      <c r="D1328" s="204"/>
      <c r="E1328" s="204"/>
      <c r="F1328" s="204"/>
      <c r="G1328" s="204"/>
      <c r="H1328" s="205"/>
      <c r="I1328" s="204"/>
      <c r="K1328" s="41"/>
      <c r="L1328" s="42"/>
      <c r="M1328" s="42"/>
      <c r="N1328" s="43">
        <f>SUM(N1329:N1354)</f>
        <v>0</v>
      </c>
      <c r="O1328" s="42"/>
      <c r="P1328" s="43">
        <f>SUM(P1329:P1354)</f>
        <v>0.62192199999999997</v>
      </c>
      <c r="Q1328" s="42"/>
      <c r="R1328" s="44">
        <f>SUM(R1329:R1354)</f>
        <v>0</v>
      </c>
      <c r="S1328" s="6"/>
      <c r="T1328" s="204"/>
      <c r="U1328" s="204"/>
      <c r="V1328" s="590"/>
      <c r="W1328" s="590"/>
      <c r="X1328" s="590"/>
      <c r="Y1328" s="590"/>
      <c r="Z1328" s="590"/>
      <c r="AA1328" s="590"/>
      <c r="AB1328" s="204"/>
      <c r="AC1328" s="204"/>
      <c r="AD1328" s="204"/>
      <c r="AE1328" s="204"/>
      <c r="AF1328" s="204"/>
      <c r="AG1328" s="204"/>
      <c r="AH1328" s="204"/>
      <c r="AI1328" s="204"/>
      <c r="AJ1328" s="204"/>
      <c r="AK1328" s="204"/>
      <c r="AL1328" s="204"/>
      <c r="AM1328" s="204"/>
      <c r="AN1328" s="204"/>
      <c r="AO1328" s="204"/>
      <c r="AP1328" s="204"/>
      <c r="AQ1328" s="204"/>
      <c r="AR1328" s="204"/>
      <c r="AS1328" s="204"/>
      <c r="AT1328" s="204"/>
      <c r="AU1328" s="204"/>
      <c r="AV1328" s="489"/>
      <c r="AW1328" s="204"/>
      <c r="AX1328" s="204"/>
      <c r="AY1328" s="204"/>
      <c r="AZ1328" s="204"/>
    </row>
    <row r="1329" spans="2:52" ht="52.2" customHeight="1" x14ac:dyDescent="0.25">
      <c r="B1329" s="204"/>
      <c r="C1329" s="204"/>
      <c r="D1329" s="204"/>
      <c r="E1329" s="204"/>
      <c r="F1329" s="204"/>
      <c r="G1329" s="204"/>
      <c r="H1329" s="205"/>
      <c r="I1329" s="204"/>
      <c r="K1329" s="54" t="s">
        <v>5</v>
      </c>
      <c r="L1329" s="55" t="s">
        <v>15</v>
      </c>
      <c r="M1329" s="23"/>
      <c r="N1329" s="56">
        <f>M1329*G608</f>
        <v>0</v>
      </c>
      <c r="O1329" s="56">
        <v>3.0000000000000001E-3</v>
      </c>
      <c r="P1329" s="56">
        <f>O1329*G608</f>
        <v>0.10926000000000001</v>
      </c>
      <c r="Q1329" s="56">
        <v>0</v>
      </c>
      <c r="R1329" s="57">
        <f>Q1329*G608</f>
        <v>0</v>
      </c>
      <c r="S1329" s="14"/>
      <c r="T1329" s="204"/>
      <c r="U1329" s="204"/>
      <c r="V1329" s="590"/>
      <c r="W1329" s="590"/>
      <c r="X1329" s="590"/>
      <c r="Y1329" s="590"/>
      <c r="Z1329" s="590"/>
      <c r="AA1329" s="590"/>
      <c r="AB1329" s="204"/>
      <c r="AC1329" s="204"/>
      <c r="AD1329" s="204"/>
      <c r="AE1329" s="204"/>
      <c r="AF1329" s="204"/>
      <c r="AG1329" s="204"/>
      <c r="AH1329" s="204"/>
      <c r="AI1329" s="204"/>
      <c r="AJ1329" s="204"/>
      <c r="AK1329" s="204"/>
      <c r="AL1329" s="204"/>
      <c r="AM1329" s="204"/>
      <c r="AN1329" s="204"/>
      <c r="AO1329" s="204"/>
      <c r="AP1329" s="204"/>
      <c r="AQ1329" s="204"/>
      <c r="AR1329" s="204"/>
      <c r="AS1329" s="204"/>
      <c r="AT1329" s="204"/>
      <c r="AU1329" s="204"/>
      <c r="AV1329" s="489"/>
      <c r="AW1329" s="204"/>
      <c r="AX1329" s="204"/>
      <c r="AY1329" s="204"/>
      <c r="AZ1329" s="204"/>
    </row>
    <row r="1330" spans="2:52" ht="52.2" customHeight="1" x14ac:dyDescent="0.25">
      <c r="B1330" s="204"/>
      <c r="C1330" s="204"/>
      <c r="D1330" s="204"/>
      <c r="E1330" s="204"/>
      <c r="F1330" s="204"/>
      <c r="G1330" s="204"/>
      <c r="H1330" s="205"/>
      <c r="I1330" s="204"/>
      <c r="K1330" s="66"/>
      <c r="L1330" s="67"/>
      <c r="M1330" s="67"/>
      <c r="N1330" s="67"/>
      <c r="O1330" s="67"/>
      <c r="P1330" s="67"/>
      <c r="Q1330" s="67"/>
      <c r="R1330" s="68"/>
      <c r="S1330" s="8"/>
      <c r="T1330" s="204"/>
      <c r="U1330" s="204"/>
      <c r="V1330" s="590"/>
      <c r="W1330" s="590"/>
      <c r="X1330" s="590"/>
      <c r="Y1330" s="590"/>
      <c r="Z1330" s="590"/>
      <c r="AA1330" s="590"/>
      <c r="AB1330" s="204"/>
      <c r="AC1330" s="204"/>
      <c r="AD1330" s="204"/>
      <c r="AE1330" s="204"/>
      <c r="AF1330" s="204"/>
      <c r="AG1330" s="204"/>
      <c r="AH1330" s="204"/>
      <c r="AI1330" s="204"/>
      <c r="AJ1330" s="204"/>
      <c r="AK1330" s="204"/>
      <c r="AL1330" s="204"/>
      <c r="AM1330" s="204"/>
      <c r="AN1330" s="204"/>
      <c r="AO1330" s="204"/>
      <c r="AP1330" s="204"/>
      <c r="AQ1330" s="204"/>
      <c r="AR1330" s="204"/>
      <c r="AS1330" s="204"/>
      <c r="AT1330" s="204"/>
      <c r="AU1330" s="204"/>
      <c r="AV1330" s="489"/>
      <c r="AW1330" s="204"/>
      <c r="AX1330" s="204"/>
      <c r="AY1330" s="204"/>
      <c r="AZ1330" s="204"/>
    </row>
    <row r="1331" spans="2:52" ht="52.2" customHeight="1" x14ac:dyDescent="0.25">
      <c r="B1331" s="204"/>
      <c r="C1331" s="204"/>
      <c r="D1331" s="204"/>
      <c r="E1331" s="204"/>
      <c r="F1331" s="204"/>
      <c r="G1331" s="204"/>
      <c r="H1331" s="205"/>
      <c r="I1331" s="204"/>
      <c r="K1331" s="62"/>
      <c r="L1331" s="63"/>
      <c r="M1331" s="63"/>
      <c r="N1331" s="63"/>
      <c r="O1331" s="63"/>
      <c r="P1331" s="63"/>
      <c r="Q1331" s="63"/>
      <c r="R1331" s="64"/>
      <c r="S1331" s="7"/>
      <c r="T1331" s="204"/>
      <c r="U1331" s="204"/>
      <c r="V1331" s="590"/>
      <c r="W1331" s="590"/>
      <c r="X1331" s="590"/>
      <c r="Y1331" s="590"/>
      <c r="Z1331" s="590"/>
      <c r="AA1331" s="590"/>
      <c r="AB1331" s="204"/>
      <c r="AC1331" s="204"/>
      <c r="AD1331" s="204"/>
      <c r="AE1331" s="204"/>
      <c r="AF1331" s="204"/>
      <c r="AG1331" s="204"/>
      <c r="AH1331" s="204"/>
      <c r="AI1331" s="204"/>
      <c r="AJ1331" s="204"/>
      <c r="AK1331" s="204"/>
      <c r="AL1331" s="204"/>
      <c r="AM1331" s="204"/>
      <c r="AN1331" s="204"/>
      <c r="AO1331" s="204"/>
      <c r="AP1331" s="204"/>
      <c r="AQ1331" s="204"/>
      <c r="AR1331" s="204"/>
      <c r="AS1331" s="204"/>
      <c r="AT1331" s="204"/>
      <c r="AU1331" s="204"/>
      <c r="AV1331" s="489"/>
      <c r="AW1331" s="204"/>
      <c r="AX1331" s="204"/>
      <c r="AY1331" s="204"/>
      <c r="AZ1331" s="204"/>
    </row>
    <row r="1332" spans="2:52" ht="52.2" customHeight="1" x14ac:dyDescent="0.25">
      <c r="B1332" s="204"/>
      <c r="C1332" s="204"/>
      <c r="D1332" s="204"/>
      <c r="E1332" s="204"/>
      <c r="F1332" s="204"/>
      <c r="G1332" s="204"/>
      <c r="H1332" s="205"/>
      <c r="I1332" s="204"/>
      <c r="K1332" s="62"/>
      <c r="L1332" s="63"/>
      <c r="M1332" s="63"/>
      <c r="N1332" s="63"/>
      <c r="O1332" s="63"/>
      <c r="P1332" s="63"/>
      <c r="Q1332" s="63"/>
      <c r="R1332" s="64"/>
      <c r="S1332" s="7"/>
      <c r="T1332" s="204"/>
      <c r="U1332" s="204"/>
      <c r="V1332" s="590"/>
      <c r="W1332" s="590"/>
      <c r="X1332" s="590"/>
      <c r="Y1332" s="590"/>
      <c r="Z1332" s="590"/>
      <c r="AA1332" s="590"/>
      <c r="AB1332" s="204"/>
      <c r="AC1332" s="204"/>
      <c r="AD1332" s="204"/>
      <c r="AE1332" s="204"/>
      <c r="AF1332" s="204"/>
      <c r="AG1332" s="204"/>
      <c r="AH1332" s="204"/>
      <c r="AI1332" s="204"/>
      <c r="AJ1332" s="204"/>
      <c r="AK1332" s="204"/>
      <c r="AL1332" s="204"/>
      <c r="AM1332" s="204"/>
      <c r="AN1332" s="204"/>
      <c r="AO1332" s="204"/>
      <c r="AP1332" s="204"/>
      <c r="AQ1332" s="204"/>
      <c r="AR1332" s="204"/>
      <c r="AS1332" s="204"/>
      <c r="AT1332" s="204"/>
      <c r="AU1332" s="204"/>
      <c r="AV1332" s="489"/>
      <c r="AW1332" s="204"/>
      <c r="AX1332" s="204"/>
      <c r="AY1332" s="204"/>
      <c r="AZ1332" s="204"/>
    </row>
    <row r="1333" spans="2:52" ht="52.2" customHeight="1" x14ac:dyDescent="0.25">
      <c r="B1333" s="204"/>
      <c r="C1333" s="204"/>
      <c r="D1333" s="204"/>
      <c r="E1333" s="204"/>
      <c r="F1333" s="204"/>
      <c r="G1333" s="204"/>
      <c r="H1333" s="205"/>
      <c r="I1333" s="204"/>
      <c r="K1333" s="62"/>
      <c r="L1333" s="63"/>
      <c r="M1333" s="63"/>
      <c r="N1333" s="63"/>
      <c r="O1333" s="63"/>
      <c r="P1333" s="63"/>
      <c r="Q1333" s="63"/>
      <c r="R1333" s="64"/>
      <c r="S1333" s="7"/>
      <c r="T1333" s="204"/>
      <c r="U1333" s="204"/>
      <c r="V1333" s="590"/>
      <c r="W1333" s="590"/>
      <c r="X1333" s="590"/>
      <c r="Y1333" s="590"/>
      <c r="Z1333" s="590"/>
      <c r="AA1333" s="590"/>
      <c r="AB1333" s="204"/>
      <c r="AC1333" s="204"/>
      <c r="AD1333" s="204"/>
      <c r="AE1333" s="204"/>
      <c r="AF1333" s="204"/>
      <c r="AG1333" s="204"/>
      <c r="AH1333" s="204"/>
      <c r="AI1333" s="204"/>
      <c r="AJ1333" s="204"/>
      <c r="AK1333" s="204"/>
      <c r="AL1333" s="204"/>
      <c r="AM1333" s="204"/>
      <c r="AN1333" s="204"/>
      <c r="AO1333" s="204"/>
      <c r="AP1333" s="204"/>
      <c r="AQ1333" s="204"/>
      <c r="AR1333" s="204"/>
      <c r="AS1333" s="204"/>
      <c r="AT1333" s="204"/>
      <c r="AU1333" s="204"/>
      <c r="AV1333" s="489"/>
      <c r="AW1333" s="204"/>
      <c r="AX1333" s="204"/>
      <c r="AY1333" s="204"/>
      <c r="AZ1333" s="204"/>
    </row>
    <row r="1334" spans="2:52" ht="52.2" customHeight="1" x14ac:dyDescent="0.25">
      <c r="B1334" s="204"/>
      <c r="C1334" s="204"/>
      <c r="D1334" s="204"/>
      <c r="E1334" s="204"/>
      <c r="F1334" s="204"/>
      <c r="G1334" s="204"/>
      <c r="H1334" s="205"/>
      <c r="I1334" s="204"/>
      <c r="K1334" s="70"/>
      <c r="L1334" s="71"/>
      <c r="M1334" s="71"/>
      <c r="N1334" s="71"/>
      <c r="O1334" s="71"/>
      <c r="P1334" s="71"/>
      <c r="Q1334" s="71"/>
      <c r="R1334" s="72"/>
      <c r="S1334" s="9"/>
      <c r="T1334" s="204"/>
      <c r="U1334" s="204"/>
      <c r="V1334" s="590"/>
      <c r="W1334" s="590"/>
      <c r="X1334" s="590"/>
      <c r="Y1334" s="590"/>
      <c r="Z1334" s="590"/>
      <c r="AA1334" s="590"/>
      <c r="AB1334" s="204"/>
      <c r="AC1334" s="204"/>
      <c r="AD1334" s="204"/>
      <c r="AE1334" s="204"/>
      <c r="AF1334" s="204"/>
      <c r="AG1334" s="204"/>
      <c r="AH1334" s="204"/>
      <c r="AI1334" s="204"/>
      <c r="AJ1334" s="204"/>
      <c r="AK1334" s="204"/>
      <c r="AL1334" s="204"/>
      <c r="AM1334" s="204"/>
      <c r="AN1334" s="204"/>
      <c r="AO1334" s="204"/>
      <c r="AP1334" s="204"/>
      <c r="AQ1334" s="204"/>
      <c r="AR1334" s="204"/>
      <c r="AS1334" s="204"/>
      <c r="AT1334" s="204"/>
      <c r="AU1334" s="204"/>
      <c r="AV1334" s="489"/>
      <c r="AW1334" s="204"/>
      <c r="AX1334" s="204"/>
      <c r="AY1334" s="204"/>
      <c r="AZ1334" s="204"/>
    </row>
    <row r="1335" spans="2:52" ht="52.2" customHeight="1" x14ac:dyDescent="0.25">
      <c r="B1335" s="204"/>
      <c r="C1335" s="204"/>
      <c r="D1335" s="204"/>
      <c r="E1335" s="204"/>
      <c r="F1335" s="204"/>
      <c r="G1335" s="204"/>
      <c r="H1335" s="205"/>
      <c r="I1335" s="204"/>
      <c r="K1335" s="62"/>
      <c r="L1335" s="63"/>
      <c r="M1335" s="63"/>
      <c r="N1335" s="63"/>
      <c r="O1335" s="63"/>
      <c r="P1335" s="63"/>
      <c r="Q1335" s="63"/>
      <c r="R1335" s="64"/>
      <c r="S1335" s="7"/>
      <c r="T1335" s="204"/>
      <c r="U1335" s="204"/>
      <c r="V1335" s="590"/>
      <c r="W1335" s="590"/>
      <c r="X1335" s="590"/>
      <c r="Y1335" s="590"/>
      <c r="Z1335" s="590"/>
      <c r="AA1335" s="590"/>
      <c r="AB1335" s="204"/>
      <c r="AC1335" s="204"/>
      <c r="AD1335" s="204"/>
      <c r="AE1335" s="204"/>
      <c r="AF1335" s="204"/>
      <c r="AG1335" s="204"/>
      <c r="AH1335" s="204"/>
      <c r="AI1335" s="204"/>
      <c r="AJ1335" s="204"/>
      <c r="AK1335" s="204"/>
      <c r="AL1335" s="204"/>
      <c r="AM1335" s="204"/>
      <c r="AN1335" s="204"/>
      <c r="AO1335" s="204"/>
      <c r="AP1335" s="204"/>
      <c r="AQ1335" s="204"/>
      <c r="AR1335" s="204"/>
      <c r="AS1335" s="204"/>
      <c r="AT1335" s="204"/>
      <c r="AU1335" s="204"/>
      <c r="AV1335" s="489"/>
      <c r="AW1335" s="204"/>
      <c r="AX1335" s="204"/>
      <c r="AY1335" s="204"/>
      <c r="AZ1335" s="204"/>
    </row>
    <row r="1336" spans="2:52" ht="52.2" customHeight="1" x14ac:dyDescent="0.25">
      <c r="B1336" s="204"/>
      <c r="C1336" s="204"/>
      <c r="D1336" s="204"/>
      <c r="E1336" s="204"/>
      <c r="F1336" s="204"/>
      <c r="G1336" s="204"/>
      <c r="H1336" s="205"/>
      <c r="I1336" s="204"/>
      <c r="K1336" s="62"/>
      <c r="L1336" s="63"/>
      <c r="M1336" s="63"/>
      <c r="N1336" s="63"/>
      <c r="O1336" s="63"/>
      <c r="P1336" s="63"/>
      <c r="Q1336" s="63"/>
      <c r="R1336" s="64"/>
      <c r="S1336" s="7"/>
      <c r="T1336" s="204"/>
      <c r="U1336" s="204"/>
      <c r="V1336" s="590"/>
      <c r="W1336" s="590"/>
      <c r="X1336" s="590"/>
      <c r="Y1336" s="590"/>
      <c r="Z1336" s="590"/>
      <c r="AA1336" s="590"/>
      <c r="AB1336" s="204"/>
      <c r="AC1336" s="204"/>
      <c r="AD1336" s="204"/>
      <c r="AE1336" s="204"/>
      <c r="AF1336" s="204"/>
      <c r="AG1336" s="204"/>
      <c r="AH1336" s="204"/>
      <c r="AI1336" s="204"/>
      <c r="AJ1336" s="204"/>
      <c r="AK1336" s="204"/>
      <c r="AL1336" s="204"/>
      <c r="AM1336" s="204"/>
      <c r="AN1336" s="204"/>
      <c r="AO1336" s="204"/>
      <c r="AP1336" s="204"/>
      <c r="AQ1336" s="204"/>
      <c r="AR1336" s="204"/>
      <c r="AS1336" s="204"/>
      <c r="AT1336" s="204"/>
      <c r="AU1336" s="204"/>
      <c r="AV1336" s="489"/>
      <c r="AW1336" s="204"/>
      <c r="AX1336" s="204"/>
      <c r="AY1336" s="204"/>
      <c r="AZ1336" s="204"/>
    </row>
    <row r="1337" spans="2:52" ht="52.2" customHeight="1" x14ac:dyDescent="0.25">
      <c r="B1337" s="204"/>
      <c r="C1337" s="204"/>
      <c r="D1337" s="204"/>
      <c r="E1337" s="204"/>
      <c r="F1337" s="204"/>
      <c r="G1337" s="204"/>
      <c r="H1337" s="205"/>
      <c r="I1337" s="204"/>
      <c r="K1337" s="70"/>
      <c r="L1337" s="71"/>
      <c r="M1337" s="71"/>
      <c r="N1337" s="71"/>
      <c r="O1337" s="71"/>
      <c r="P1337" s="71"/>
      <c r="Q1337" s="71"/>
      <c r="R1337" s="72"/>
      <c r="S1337" s="9"/>
      <c r="T1337" s="204"/>
      <c r="U1337" s="204"/>
      <c r="V1337" s="590"/>
      <c r="W1337" s="590"/>
      <c r="X1337" s="590"/>
      <c r="Y1337" s="590"/>
      <c r="Z1337" s="590"/>
      <c r="AA1337" s="590"/>
      <c r="AB1337" s="204"/>
      <c r="AC1337" s="204"/>
      <c r="AD1337" s="204"/>
      <c r="AE1337" s="204"/>
      <c r="AF1337" s="204"/>
      <c r="AG1337" s="204"/>
      <c r="AH1337" s="204"/>
      <c r="AI1337" s="204"/>
      <c r="AJ1337" s="204"/>
      <c r="AK1337" s="204"/>
      <c r="AL1337" s="204"/>
      <c r="AM1337" s="204"/>
      <c r="AN1337" s="204"/>
      <c r="AO1337" s="204"/>
      <c r="AP1337" s="204"/>
      <c r="AQ1337" s="204"/>
      <c r="AR1337" s="204"/>
      <c r="AS1337" s="204"/>
      <c r="AT1337" s="204"/>
      <c r="AU1337" s="204"/>
      <c r="AV1337" s="489"/>
      <c r="AW1337" s="204"/>
      <c r="AX1337" s="204"/>
      <c r="AY1337" s="204"/>
      <c r="AZ1337" s="204"/>
    </row>
    <row r="1338" spans="2:52" ht="52.2" customHeight="1" x14ac:dyDescent="0.25">
      <c r="B1338" s="204"/>
      <c r="C1338" s="204"/>
      <c r="D1338" s="204"/>
      <c r="E1338" s="204"/>
      <c r="F1338" s="204"/>
      <c r="G1338" s="204"/>
      <c r="H1338" s="205"/>
      <c r="I1338" s="204"/>
      <c r="K1338" s="74"/>
      <c r="L1338" s="75"/>
      <c r="M1338" s="75"/>
      <c r="N1338" s="75"/>
      <c r="O1338" s="75"/>
      <c r="P1338" s="75"/>
      <c r="Q1338" s="75"/>
      <c r="R1338" s="76"/>
      <c r="S1338" s="10"/>
      <c r="T1338" s="204"/>
      <c r="U1338" s="204"/>
      <c r="V1338" s="590"/>
      <c r="W1338" s="590"/>
      <c r="X1338" s="590"/>
      <c r="Y1338" s="590"/>
      <c r="Z1338" s="590"/>
      <c r="AA1338" s="590"/>
      <c r="AB1338" s="204"/>
      <c r="AC1338" s="204"/>
      <c r="AD1338" s="204"/>
      <c r="AE1338" s="204"/>
      <c r="AF1338" s="204"/>
      <c r="AG1338" s="204"/>
      <c r="AH1338" s="204"/>
      <c r="AI1338" s="204"/>
      <c r="AJ1338" s="204"/>
      <c r="AK1338" s="204"/>
      <c r="AL1338" s="204"/>
      <c r="AM1338" s="204"/>
      <c r="AN1338" s="204"/>
      <c r="AO1338" s="204"/>
      <c r="AP1338" s="204"/>
      <c r="AQ1338" s="204"/>
      <c r="AR1338" s="204"/>
      <c r="AS1338" s="204"/>
      <c r="AT1338" s="204"/>
      <c r="AU1338" s="204"/>
      <c r="AV1338" s="489"/>
      <c r="AW1338" s="204"/>
      <c r="AX1338" s="204"/>
      <c r="AY1338" s="204"/>
      <c r="AZ1338" s="204"/>
    </row>
    <row r="1339" spans="2:52" ht="52.2" customHeight="1" x14ac:dyDescent="0.25">
      <c r="B1339" s="204"/>
      <c r="C1339" s="204"/>
      <c r="D1339" s="204"/>
      <c r="E1339" s="204"/>
      <c r="F1339" s="204"/>
      <c r="G1339" s="204"/>
      <c r="H1339" s="205"/>
      <c r="I1339" s="204"/>
      <c r="K1339" s="84" t="s">
        <v>5</v>
      </c>
      <c r="L1339" s="85" t="s">
        <v>15</v>
      </c>
      <c r="M1339" s="23"/>
      <c r="N1339" s="56">
        <f>M1339*G618</f>
        <v>0</v>
      </c>
      <c r="O1339" s="56">
        <v>1.26E-2</v>
      </c>
      <c r="P1339" s="56">
        <f>O1339*G618</f>
        <v>0.50475599999999998</v>
      </c>
      <c r="Q1339" s="56">
        <v>0</v>
      </c>
      <c r="R1339" s="57">
        <f>Q1339*G618</f>
        <v>0</v>
      </c>
      <c r="S1339" s="14"/>
      <c r="T1339" s="204"/>
      <c r="U1339" s="204"/>
      <c r="V1339" s="590"/>
      <c r="W1339" s="590"/>
      <c r="X1339" s="590"/>
      <c r="Y1339" s="590"/>
      <c r="Z1339" s="590"/>
      <c r="AA1339" s="590"/>
      <c r="AB1339" s="204"/>
      <c r="AC1339" s="204"/>
      <c r="AD1339" s="204"/>
      <c r="AE1339" s="204"/>
      <c r="AF1339" s="204"/>
      <c r="AG1339" s="204"/>
      <c r="AH1339" s="204"/>
      <c r="AI1339" s="204"/>
      <c r="AJ1339" s="204"/>
      <c r="AK1339" s="204"/>
      <c r="AL1339" s="204"/>
      <c r="AM1339" s="204"/>
      <c r="AN1339" s="204"/>
      <c r="AO1339" s="204"/>
      <c r="AP1339" s="204"/>
      <c r="AQ1339" s="204"/>
      <c r="AR1339" s="204"/>
      <c r="AS1339" s="204"/>
      <c r="AT1339" s="204"/>
      <c r="AU1339" s="204"/>
      <c r="AV1339" s="489"/>
      <c r="AW1339" s="204"/>
      <c r="AX1339" s="204"/>
      <c r="AY1339" s="204"/>
      <c r="AZ1339" s="204"/>
    </row>
    <row r="1340" spans="2:52" ht="52.2" customHeight="1" x14ac:dyDescent="0.25">
      <c r="B1340" s="204"/>
      <c r="C1340" s="204"/>
      <c r="D1340" s="204"/>
      <c r="E1340" s="204"/>
      <c r="F1340" s="204"/>
      <c r="G1340" s="204"/>
      <c r="H1340" s="205"/>
      <c r="I1340" s="204"/>
      <c r="K1340" s="62"/>
      <c r="L1340" s="63"/>
      <c r="M1340" s="63"/>
      <c r="N1340" s="63"/>
      <c r="O1340" s="63"/>
      <c r="P1340" s="63"/>
      <c r="Q1340" s="63"/>
      <c r="R1340" s="64"/>
      <c r="S1340" s="7"/>
      <c r="T1340" s="204"/>
      <c r="U1340" s="204"/>
      <c r="V1340" s="590"/>
      <c r="W1340" s="590"/>
      <c r="X1340" s="590"/>
      <c r="Y1340" s="590"/>
      <c r="Z1340" s="590"/>
      <c r="AA1340" s="590"/>
      <c r="AB1340" s="204"/>
      <c r="AC1340" s="204"/>
      <c r="AD1340" s="204"/>
      <c r="AE1340" s="204"/>
      <c r="AF1340" s="204"/>
      <c r="AG1340" s="204"/>
      <c r="AH1340" s="204"/>
      <c r="AI1340" s="204"/>
      <c r="AJ1340" s="204"/>
      <c r="AK1340" s="204"/>
      <c r="AL1340" s="204"/>
      <c r="AM1340" s="204"/>
      <c r="AN1340" s="204"/>
      <c r="AO1340" s="204"/>
      <c r="AP1340" s="204"/>
      <c r="AQ1340" s="204"/>
      <c r="AR1340" s="204"/>
      <c r="AS1340" s="204"/>
      <c r="AT1340" s="204"/>
      <c r="AU1340" s="204"/>
      <c r="AV1340" s="489"/>
      <c r="AW1340" s="204"/>
      <c r="AX1340" s="204"/>
      <c r="AY1340" s="204"/>
      <c r="AZ1340" s="204"/>
    </row>
    <row r="1341" spans="2:52" ht="52.2" customHeight="1" x14ac:dyDescent="0.25">
      <c r="B1341" s="204"/>
      <c r="C1341" s="204"/>
      <c r="D1341" s="204"/>
      <c r="E1341" s="204"/>
      <c r="F1341" s="204"/>
      <c r="G1341" s="204"/>
      <c r="H1341" s="205"/>
      <c r="I1341" s="204"/>
      <c r="K1341" s="54" t="s">
        <v>5</v>
      </c>
      <c r="L1341" s="55" t="s">
        <v>15</v>
      </c>
      <c r="M1341" s="23"/>
      <c r="N1341" s="56">
        <f>M1341*G620</f>
        <v>0</v>
      </c>
      <c r="O1341" s="56">
        <v>3.1E-4</v>
      </c>
      <c r="P1341" s="56">
        <f>O1341*G620</f>
        <v>3.7200000000000002E-3</v>
      </c>
      <c r="Q1341" s="56">
        <v>0</v>
      </c>
      <c r="R1341" s="57">
        <f>Q1341*G620</f>
        <v>0</v>
      </c>
      <c r="S1341" s="14"/>
      <c r="T1341" s="204"/>
      <c r="U1341" s="204"/>
      <c r="V1341" s="590"/>
      <c r="W1341" s="590"/>
      <c r="X1341" s="590"/>
      <c r="Y1341" s="590"/>
      <c r="Z1341" s="590"/>
      <c r="AA1341" s="590"/>
      <c r="AB1341" s="204"/>
      <c r="AC1341" s="204"/>
      <c r="AD1341" s="204"/>
      <c r="AE1341" s="204"/>
      <c r="AF1341" s="204"/>
      <c r="AG1341" s="204"/>
      <c r="AH1341" s="204"/>
      <c r="AI1341" s="204"/>
      <c r="AJ1341" s="204"/>
      <c r="AK1341" s="204"/>
      <c r="AL1341" s="204"/>
      <c r="AM1341" s="204"/>
      <c r="AN1341" s="204"/>
      <c r="AO1341" s="204"/>
      <c r="AP1341" s="204"/>
      <c r="AQ1341" s="204"/>
      <c r="AR1341" s="204"/>
      <c r="AS1341" s="204"/>
      <c r="AT1341" s="204"/>
      <c r="AU1341" s="204"/>
      <c r="AV1341" s="489"/>
      <c r="AW1341" s="204"/>
      <c r="AX1341" s="204"/>
      <c r="AY1341" s="204"/>
      <c r="AZ1341" s="204"/>
    </row>
    <row r="1342" spans="2:52" ht="52.2" customHeight="1" x14ac:dyDescent="0.25">
      <c r="B1342" s="204"/>
      <c r="C1342" s="204"/>
      <c r="D1342" s="204"/>
      <c r="E1342" s="204"/>
      <c r="F1342" s="204"/>
      <c r="G1342" s="204"/>
      <c r="H1342" s="205"/>
      <c r="I1342" s="204"/>
      <c r="K1342" s="60"/>
      <c r="L1342" s="61"/>
      <c r="M1342" s="23"/>
      <c r="N1342" s="23"/>
      <c r="O1342" s="23"/>
      <c r="P1342" s="23"/>
      <c r="Q1342" s="23"/>
      <c r="R1342" s="24"/>
      <c r="S1342" s="14"/>
      <c r="T1342" s="204"/>
      <c r="U1342" s="204"/>
      <c r="V1342" s="590"/>
      <c r="W1342" s="590"/>
      <c r="X1342" s="590"/>
      <c r="Y1342" s="590"/>
      <c r="Z1342" s="590"/>
      <c r="AA1342" s="590"/>
      <c r="AB1342" s="204"/>
      <c r="AC1342" s="204"/>
      <c r="AD1342" s="204"/>
      <c r="AE1342" s="204"/>
      <c r="AF1342" s="204"/>
      <c r="AG1342" s="204"/>
      <c r="AH1342" s="204"/>
      <c r="AI1342" s="204"/>
      <c r="AJ1342" s="204"/>
      <c r="AK1342" s="204"/>
      <c r="AL1342" s="204"/>
      <c r="AM1342" s="204"/>
      <c r="AN1342" s="204"/>
      <c r="AO1342" s="204"/>
      <c r="AP1342" s="204"/>
      <c r="AQ1342" s="204"/>
      <c r="AR1342" s="204"/>
      <c r="AS1342" s="204"/>
      <c r="AT1342" s="204"/>
      <c r="AU1342" s="204"/>
      <c r="AV1342" s="489"/>
      <c r="AW1342" s="204"/>
      <c r="AX1342" s="204"/>
      <c r="AY1342" s="204"/>
      <c r="AZ1342" s="204"/>
    </row>
    <row r="1343" spans="2:52" ht="52.2" customHeight="1" x14ac:dyDescent="0.25">
      <c r="B1343" s="204"/>
      <c r="C1343" s="204"/>
      <c r="D1343" s="204"/>
      <c r="E1343" s="204"/>
      <c r="F1343" s="204"/>
      <c r="G1343" s="204"/>
      <c r="H1343" s="205"/>
      <c r="I1343" s="204"/>
      <c r="K1343" s="66"/>
      <c r="L1343" s="67"/>
      <c r="M1343" s="67"/>
      <c r="N1343" s="67"/>
      <c r="O1343" s="67"/>
      <c r="P1343" s="67"/>
      <c r="Q1343" s="67"/>
      <c r="R1343" s="68"/>
      <c r="S1343" s="8"/>
      <c r="T1343" s="204"/>
      <c r="U1343" s="204"/>
      <c r="V1343" s="590"/>
      <c r="W1343" s="590"/>
      <c r="X1343" s="590"/>
      <c r="Y1343" s="590"/>
      <c r="Z1343" s="590"/>
      <c r="AA1343" s="590"/>
      <c r="AB1343" s="204"/>
      <c r="AC1343" s="204"/>
      <c r="AD1343" s="204"/>
      <c r="AE1343" s="204"/>
      <c r="AF1343" s="204"/>
      <c r="AG1343" s="204"/>
      <c r="AH1343" s="204"/>
      <c r="AI1343" s="204"/>
      <c r="AJ1343" s="204"/>
      <c r="AK1343" s="204"/>
      <c r="AL1343" s="204"/>
      <c r="AM1343" s="204"/>
      <c r="AN1343" s="204"/>
      <c r="AO1343" s="204"/>
      <c r="AP1343" s="204"/>
      <c r="AQ1343" s="204"/>
      <c r="AR1343" s="204"/>
      <c r="AS1343" s="204"/>
      <c r="AT1343" s="204"/>
      <c r="AU1343" s="204"/>
      <c r="AV1343" s="489"/>
      <c r="AW1343" s="204"/>
      <c r="AX1343" s="204"/>
      <c r="AY1343" s="204"/>
      <c r="AZ1343" s="204"/>
    </row>
    <row r="1344" spans="2:52" ht="52.2" customHeight="1" x14ac:dyDescent="0.25">
      <c r="B1344" s="204"/>
      <c r="C1344" s="204"/>
      <c r="D1344" s="204"/>
      <c r="E1344" s="204"/>
      <c r="F1344" s="204"/>
      <c r="G1344" s="204"/>
      <c r="H1344" s="205"/>
      <c r="I1344" s="204"/>
      <c r="K1344" s="62"/>
      <c r="L1344" s="63"/>
      <c r="M1344" s="63"/>
      <c r="N1344" s="63"/>
      <c r="O1344" s="63"/>
      <c r="P1344" s="63"/>
      <c r="Q1344" s="63"/>
      <c r="R1344" s="64"/>
      <c r="S1344" s="7"/>
      <c r="T1344" s="204"/>
      <c r="U1344" s="204"/>
      <c r="V1344" s="590"/>
      <c r="W1344" s="590"/>
      <c r="X1344" s="590"/>
      <c r="Y1344" s="590"/>
      <c r="Z1344" s="590"/>
      <c r="AA1344" s="590"/>
      <c r="AB1344" s="204"/>
      <c r="AC1344" s="204"/>
      <c r="AD1344" s="204"/>
      <c r="AE1344" s="204"/>
      <c r="AF1344" s="204"/>
      <c r="AG1344" s="204"/>
      <c r="AH1344" s="204"/>
      <c r="AI1344" s="204"/>
      <c r="AJ1344" s="204"/>
      <c r="AK1344" s="204"/>
      <c r="AL1344" s="204"/>
      <c r="AM1344" s="204"/>
      <c r="AN1344" s="204"/>
      <c r="AO1344" s="204"/>
      <c r="AP1344" s="204"/>
      <c r="AQ1344" s="204"/>
      <c r="AR1344" s="204"/>
      <c r="AS1344" s="204"/>
      <c r="AT1344" s="204"/>
      <c r="AU1344" s="204"/>
      <c r="AV1344" s="489"/>
      <c r="AW1344" s="204"/>
      <c r="AX1344" s="204"/>
      <c r="AY1344" s="204"/>
      <c r="AZ1344" s="204"/>
    </row>
    <row r="1345" spans="2:52" ht="52.2" customHeight="1" x14ac:dyDescent="0.25">
      <c r="B1345" s="204"/>
      <c r="C1345" s="204"/>
      <c r="D1345" s="204"/>
      <c r="E1345" s="204"/>
      <c r="F1345" s="204"/>
      <c r="G1345" s="204"/>
      <c r="H1345" s="205"/>
      <c r="I1345" s="204"/>
      <c r="K1345" s="62"/>
      <c r="L1345" s="63"/>
      <c r="M1345" s="63"/>
      <c r="N1345" s="63"/>
      <c r="O1345" s="63"/>
      <c r="P1345" s="63"/>
      <c r="Q1345" s="63"/>
      <c r="R1345" s="64"/>
      <c r="S1345" s="7"/>
      <c r="T1345" s="204"/>
      <c r="U1345" s="204"/>
      <c r="V1345" s="590"/>
      <c r="W1345" s="590"/>
      <c r="X1345" s="590"/>
      <c r="Y1345" s="590"/>
      <c r="Z1345" s="590"/>
      <c r="AA1345" s="590"/>
      <c r="AB1345" s="204"/>
      <c r="AC1345" s="204"/>
      <c r="AD1345" s="204"/>
      <c r="AE1345" s="204"/>
      <c r="AF1345" s="204"/>
      <c r="AG1345" s="204"/>
      <c r="AH1345" s="204"/>
      <c r="AI1345" s="204"/>
      <c r="AJ1345" s="204"/>
      <c r="AK1345" s="204"/>
      <c r="AL1345" s="204"/>
      <c r="AM1345" s="204"/>
      <c r="AN1345" s="204"/>
      <c r="AO1345" s="204"/>
      <c r="AP1345" s="204"/>
      <c r="AQ1345" s="204"/>
      <c r="AR1345" s="204"/>
      <c r="AS1345" s="204"/>
      <c r="AT1345" s="204"/>
      <c r="AU1345" s="204"/>
      <c r="AV1345" s="489"/>
      <c r="AW1345" s="204"/>
      <c r="AX1345" s="204"/>
      <c r="AY1345" s="204"/>
      <c r="AZ1345" s="204"/>
    </row>
    <row r="1346" spans="2:52" ht="52.2" customHeight="1" x14ac:dyDescent="0.25">
      <c r="B1346" s="204"/>
      <c r="C1346" s="204"/>
      <c r="D1346" s="204"/>
      <c r="E1346" s="204"/>
      <c r="F1346" s="204"/>
      <c r="G1346" s="204"/>
      <c r="H1346" s="205"/>
      <c r="I1346" s="204"/>
      <c r="K1346" s="74"/>
      <c r="L1346" s="75"/>
      <c r="M1346" s="75"/>
      <c r="N1346" s="75"/>
      <c r="O1346" s="75"/>
      <c r="P1346" s="75"/>
      <c r="Q1346" s="75"/>
      <c r="R1346" s="76"/>
      <c r="S1346" s="10"/>
      <c r="T1346" s="204"/>
      <c r="U1346" s="204"/>
      <c r="V1346" s="590"/>
      <c r="W1346" s="590"/>
      <c r="X1346" s="590"/>
      <c r="Y1346" s="590"/>
      <c r="Z1346" s="590"/>
      <c r="AA1346" s="590"/>
      <c r="AB1346" s="204"/>
      <c r="AC1346" s="204"/>
      <c r="AD1346" s="204"/>
      <c r="AE1346" s="204"/>
      <c r="AF1346" s="204"/>
      <c r="AG1346" s="204"/>
      <c r="AH1346" s="204"/>
      <c r="AI1346" s="204"/>
      <c r="AJ1346" s="204"/>
      <c r="AK1346" s="204"/>
      <c r="AL1346" s="204"/>
      <c r="AM1346" s="204"/>
      <c r="AN1346" s="204"/>
      <c r="AO1346" s="204"/>
      <c r="AP1346" s="204"/>
      <c r="AQ1346" s="204"/>
      <c r="AR1346" s="204"/>
      <c r="AS1346" s="204"/>
      <c r="AT1346" s="204"/>
      <c r="AU1346" s="204"/>
      <c r="AV1346" s="489"/>
      <c r="AW1346" s="204"/>
      <c r="AX1346" s="204"/>
      <c r="AY1346" s="204"/>
      <c r="AZ1346" s="204"/>
    </row>
    <row r="1347" spans="2:52" ht="52.2" customHeight="1" x14ac:dyDescent="0.25">
      <c r="B1347" s="204"/>
      <c r="C1347" s="204"/>
      <c r="D1347" s="204"/>
      <c r="E1347" s="204"/>
      <c r="F1347" s="204"/>
      <c r="G1347" s="204"/>
      <c r="H1347" s="205"/>
      <c r="I1347" s="204"/>
      <c r="K1347" s="54" t="s">
        <v>5</v>
      </c>
      <c r="L1347" s="55" t="s">
        <v>15</v>
      </c>
      <c r="M1347" s="23"/>
      <c r="N1347" s="56">
        <f>M1347*G626</f>
        <v>0</v>
      </c>
      <c r="O1347" s="56">
        <v>2.5999999999999998E-4</v>
      </c>
      <c r="P1347" s="56">
        <f>O1347*G626</f>
        <v>4.1859999999999996E-3</v>
      </c>
      <c r="Q1347" s="56">
        <v>0</v>
      </c>
      <c r="R1347" s="57">
        <f>Q1347*G626</f>
        <v>0</v>
      </c>
      <c r="S1347" s="14"/>
      <c r="T1347" s="204"/>
      <c r="U1347" s="204"/>
      <c r="V1347" s="590"/>
      <c r="W1347" s="590"/>
      <c r="X1347" s="590"/>
      <c r="Y1347" s="590"/>
      <c r="Z1347" s="590"/>
      <c r="AA1347" s="590"/>
      <c r="AB1347" s="204"/>
      <c r="AC1347" s="204"/>
      <c r="AD1347" s="204"/>
      <c r="AE1347" s="204"/>
      <c r="AF1347" s="204"/>
      <c r="AG1347" s="204"/>
      <c r="AH1347" s="204"/>
      <c r="AI1347" s="204"/>
      <c r="AJ1347" s="204"/>
      <c r="AK1347" s="204"/>
      <c r="AL1347" s="204"/>
      <c r="AM1347" s="204"/>
      <c r="AN1347" s="204"/>
      <c r="AO1347" s="204"/>
      <c r="AP1347" s="204"/>
      <c r="AQ1347" s="204"/>
      <c r="AR1347" s="204"/>
      <c r="AS1347" s="204"/>
      <c r="AT1347" s="204"/>
      <c r="AU1347" s="204"/>
      <c r="AV1347" s="489"/>
      <c r="AW1347" s="204"/>
      <c r="AX1347" s="204"/>
      <c r="AY1347" s="204"/>
      <c r="AZ1347" s="204"/>
    </row>
    <row r="1348" spans="2:52" ht="52.2" customHeight="1" x14ac:dyDescent="0.25">
      <c r="B1348" s="204"/>
      <c r="C1348" s="204"/>
      <c r="D1348" s="204"/>
      <c r="E1348" s="204"/>
      <c r="F1348" s="204"/>
      <c r="G1348" s="204"/>
      <c r="H1348" s="205"/>
      <c r="I1348" s="204"/>
      <c r="K1348" s="60"/>
      <c r="L1348" s="61"/>
      <c r="M1348" s="23"/>
      <c r="N1348" s="23"/>
      <c r="O1348" s="23"/>
      <c r="P1348" s="23"/>
      <c r="Q1348" s="23"/>
      <c r="R1348" s="24"/>
      <c r="S1348" s="14"/>
      <c r="T1348" s="204"/>
      <c r="U1348" s="204"/>
      <c r="V1348" s="590"/>
      <c r="W1348" s="590"/>
      <c r="X1348" s="590"/>
      <c r="Y1348" s="590"/>
      <c r="Z1348" s="590"/>
      <c r="AA1348" s="590"/>
      <c r="AB1348" s="204"/>
      <c r="AC1348" s="204"/>
      <c r="AD1348" s="204"/>
      <c r="AE1348" s="204"/>
      <c r="AF1348" s="204"/>
      <c r="AG1348" s="204"/>
      <c r="AH1348" s="204"/>
      <c r="AI1348" s="204"/>
      <c r="AJ1348" s="204"/>
      <c r="AK1348" s="204"/>
      <c r="AL1348" s="204"/>
      <c r="AM1348" s="204"/>
      <c r="AN1348" s="204"/>
      <c r="AO1348" s="204"/>
      <c r="AP1348" s="204"/>
      <c r="AQ1348" s="204"/>
      <c r="AR1348" s="204"/>
      <c r="AS1348" s="204"/>
      <c r="AT1348" s="204"/>
      <c r="AU1348" s="204"/>
      <c r="AV1348" s="489"/>
      <c r="AW1348" s="204"/>
      <c r="AX1348" s="204"/>
      <c r="AY1348" s="204"/>
      <c r="AZ1348" s="204"/>
    </row>
    <row r="1349" spans="2:52" ht="52.2" customHeight="1" x14ac:dyDescent="0.25">
      <c r="B1349" s="204"/>
      <c r="C1349" s="204"/>
      <c r="D1349" s="204"/>
      <c r="E1349" s="204"/>
      <c r="F1349" s="204"/>
      <c r="G1349" s="204"/>
      <c r="H1349" s="205"/>
      <c r="I1349" s="204"/>
      <c r="K1349" s="66"/>
      <c r="L1349" s="67"/>
      <c r="M1349" s="67"/>
      <c r="N1349" s="67"/>
      <c r="O1349" s="67"/>
      <c r="P1349" s="67"/>
      <c r="Q1349" s="67"/>
      <c r="R1349" s="68"/>
      <c r="S1349" s="8"/>
      <c r="T1349" s="204"/>
      <c r="U1349" s="204"/>
      <c r="V1349" s="590"/>
      <c r="W1349" s="590"/>
      <c r="X1349" s="590"/>
      <c r="Y1349" s="590"/>
      <c r="Z1349" s="590"/>
      <c r="AA1349" s="590"/>
      <c r="AB1349" s="204"/>
      <c r="AC1349" s="204"/>
      <c r="AD1349" s="204"/>
      <c r="AE1349" s="204"/>
      <c r="AF1349" s="204"/>
      <c r="AG1349" s="204"/>
      <c r="AH1349" s="204"/>
      <c r="AI1349" s="204"/>
      <c r="AJ1349" s="204"/>
      <c r="AK1349" s="204"/>
      <c r="AL1349" s="204"/>
      <c r="AM1349" s="204"/>
      <c r="AN1349" s="204"/>
      <c r="AO1349" s="204"/>
      <c r="AP1349" s="204"/>
      <c r="AQ1349" s="204"/>
      <c r="AR1349" s="204"/>
      <c r="AS1349" s="204"/>
      <c r="AT1349" s="204"/>
      <c r="AU1349" s="204"/>
      <c r="AV1349" s="489"/>
      <c r="AW1349" s="204"/>
      <c r="AX1349" s="204"/>
      <c r="AY1349" s="204"/>
      <c r="AZ1349" s="204"/>
    </row>
    <row r="1350" spans="2:52" ht="52.2" customHeight="1" x14ac:dyDescent="0.25">
      <c r="B1350" s="204"/>
      <c r="C1350" s="204"/>
      <c r="D1350" s="204"/>
      <c r="E1350" s="204"/>
      <c r="F1350" s="204"/>
      <c r="G1350" s="204"/>
      <c r="H1350" s="205"/>
      <c r="I1350" s="204"/>
      <c r="K1350" s="62"/>
      <c r="L1350" s="63"/>
      <c r="M1350" s="63"/>
      <c r="N1350" s="63"/>
      <c r="O1350" s="63"/>
      <c r="P1350" s="63"/>
      <c r="Q1350" s="63"/>
      <c r="R1350" s="64"/>
      <c r="S1350" s="7"/>
      <c r="T1350" s="204"/>
      <c r="U1350" s="204"/>
      <c r="V1350" s="590"/>
      <c r="W1350" s="590"/>
      <c r="X1350" s="590"/>
      <c r="Y1350" s="590"/>
      <c r="Z1350" s="590"/>
      <c r="AA1350" s="590"/>
      <c r="AB1350" s="204"/>
      <c r="AC1350" s="204"/>
      <c r="AD1350" s="204"/>
      <c r="AE1350" s="204"/>
      <c r="AF1350" s="204"/>
      <c r="AG1350" s="204"/>
      <c r="AH1350" s="204"/>
      <c r="AI1350" s="204"/>
      <c r="AJ1350" s="204"/>
      <c r="AK1350" s="204"/>
      <c r="AL1350" s="204"/>
      <c r="AM1350" s="204"/>
      <c r="AN1350" s="204"/>
      <c r="AO1350" s="204"/>
      <c r="AP1350" s="204"/>
      <c r="AQ1350" s="204"/>
      <c r="AR1350" s="204"/>
      <c r="AS1350" s="204"/>
      <c r="AT1350" s="204"/>
      <c r="AU1350" s="204"/>
      <c r="AV1350" s="489"/>
      <c r="AW1350" s="204"/>
      <c r="AX1350" s="204"/>
      <c r="AY1350" s="204"/>
      <c r="AZ1350" s="204"/>
    </row>
    <row r="1351" spans="2:52" ht="52.2" customHeight="1" x14ac:dyDescent="0.25">
      <c r="B1351" s="204"/>
      <c r="C1351" s="204"/>
      <c r="D1351" s="204"/>
      <c r="E1351" s="204"/>
      <c r="F1351" s="204"/>
      <c r="G1351" s="204"/>
      <c r="H1351" s="205"/>
      <c r="I1351" s="204"/>
      <c r="K1351" s="62"/>
      <c r="L1351" s="63"/>
      <c r="M1351" s="63"/>
      <c r="N1351" s="63"/>
      <c r="O1351" s="63"/>
      <c r="P1351" s="63"/>
      <c r="Q1351" s="63"/>
      <c r="R1351" s="64"/>
      <c r="S1351" s="7"/>
      <c r="T1351" s="204"/>
      <c r="U1351" s="204"/>
      <c r="V1351" s="590"/>
      <c r="W1351" s="590"/>
      <c r="X1351" s="590"/>
      <c r="Y1351" s="590"/>
      <c r="Z1351" s="590"/>
      <c r="AA1351" s="590"/>
      <c r="AB1351" s="204"/>
      <c r="AC1351" s="204"/>
      <c r="AD1351" s="204"/>
      <c r="AE1351" s="204"/>
      <c r="AF1351" s="204"/>
      <c r="AG1351" s="204"/>
      <c r="AH1351" s="204"/>
      <c r="AI1351" s="204"/>
      <c r="AJ1351" s="204"/>
      <c r="AK1351" s="204"/>
      <c r="AL1351" s="204"/>
      <c r="AM1351" s="204"/>
      <c r="AN1351" s="204"/>
      <c r="AO1351" s="204"/>
      <c r="AP1351" s="204"/>
      <c r="AQ1351" s="204"/>
      <c r="AR1351" s="204"/>
      <c r="AS1351" s="204"/>
      <c r="AT1351" s="204"/>
      <c r="AU1351" s="204"/>
      <c r="AV1351" s="489"/>
      <c r="AW1351" s="204"/>
      <c r="AX1351" s="204"/>
      <c r="AY1351" s="204"/>
      <c r="AZ1351" s="204"/>
    </row>
    <row r="1352" spans="2:52" ht="52.2" customHeight="1" x14ac:dyDescent="0.25">
      <c r="B1352" s="204"/>
      <c r="C1352" s="204"/>
      <c r="D1352" s="204"/>
      <c r="E1352" s="204"/>
      <c r="F1352" s="204"/>
      <c r="G1352" s="204"/>
      <c r="H1352" s="205"/>
      <c r="I1352" s="204"/>
      <c r="K1352" s="74"/>
      <c r="L1352" s="75"/>
      <c r="M1352" s="75"/>
      <c r="N1352" s="75"/>
      <c r="O1352" s="75"/>
      <c r="P1352" s="75"/>
      <c r="Q1352" s="75"/>
      <c r="R1352" s="76"/>
      <c r="S1352" s="10"/>
      <c r="T1352" s="204"/>
      <c r="U1352" s="204"/>
      <c r="V1352" s="590"/>
      <c r="W1352" s="590"/>
      <c r="X1352" s="590"/>
      <c r="Y1352" s="590"/>
      <c r="Z1352" s="590"/>
      <c r="AA1352" s="590"/>
      <c r="AB1352" s="204"/>
      <c r="AC1352" s="204"/>
      <c r="AD1352" s="204"/>
      <c r="AE1352" s="204"/>
      <c r="AF1352" s="204"/>
      <c r="AG1352" s="204"/>
      <c r="AH1352" s="204"/>
      <c r="AI1352" s="204"/>
      <c r="AJ1352" s="204"/>
      <c r="AK1352" s="204"/>
      <c r="AL1352" s="204"/>
      <c r="AM1352" s="204"/>
      <c r="AN1352" s="204"/>
      <c r="AO1352" s="204"/>
      <c r="AP1352" s="204"/>
      <c r="AQ1352" s="204"/>
      <c r="AR1352" s="204"/>
      <c r="AS1352" s="204"/>
      <c r="AT1352" s="204"/>
      <c r="AU1352" s="204"/>
      <c r="AV1352" s="489"/>
      <c r="AW1352" s="204"/>
      <c r="AX1352" s="204"/>
      <c r="AY1352" s="204"/>
      <c r="AZ1352" s="204"/>
    </row>
    <row r="1353" spans="2:52" ht="52.2" customHeight="1" x14ac:dyDescent="0.25">
      <c r="B1353" s="204"/>
      <c r="C1353" s="204"/>
      <c r="D1353" s="204"/>
      <c r="E1353" s="204"/>
      <c r="F1353" s="204"/>
      <c r="G1353" s="204"/>
      <c r="H1353" s="205"/>
      <c r="I1353" s="204"/>
      <c r="K1353" s="54" t="s">
        <v>5</v>
      </c>
      <c r="L1353" s="55" t="s">
        <v>15</v>
      </c>
      <c r="M1353" s="23"/>
      <c r="N1353" s="56">
        <f>M1353*G632</f>
        <v>0</v>
      </c>
      <c r="O1353" s="56">
        <v>0</v>
      </c>
      <c r="P1353" s="56">
        <f>O1353*G632</f>
        <v>0</v>
      </c>
      <c r="Q1353" s="56">
        <v>0</v>
      </c>
      <c r="R1353" s="57">
        <f>Q1353*G632</f>
        <v>0</v>
      </c>
      <c r="S1353" s="14"/>
      <c r="T1353" s="204"/>
      <c r="U1353" s="204"/>
      <c r="V1353" s="590"/>
      <c r="W1353" s="590"/>
      <c r="X1353" s="590"/>
      <c r="Y1353" s="590"/>
      <c r="Z1353" s="590"/>
      <c r="AA1353" s="590"/>
      <c r="AB1353" s="204"/>
      <c r="AC1353" s="204"/>
      <c r="AD1353" s="204"/>
      <c r="AE1353" s="204"/>
      <c r="AF1353" s="204"/>
      <c r="AG1353" s="204"/>
      <c r="AH1353" s="204"/>
      <c r="AI1353" s="204"/>
      <c r="AJ1353" s="204"/>
      <c r="AK1353" s="204"/>
      <c r="AL1353" s="204"/>
      <c r="AM1353" s="204"/>
      <c r="AN1353" s="204"/>
      <c r="AO1353" s="204"/>
      <c r="AP1353" s="204"/>
      <c r="AQ1353" s="204"/>
      <c r="AR1353" s="204"/>
      <c r="AS1353" s="204"/>
      <c r="AT1353" s="204"/>
      <c r="AU1353" s="204"/>
      <c r="AV1353" s="489"/>
      <c r="AW1353" s="204"/>
      <c r="AX1353" s="204"/>
      <c r="AY1353" s="204"/>
      <c r="AZ1353" s="204"/>
    </row>
    <row r="1354" spans="2:52" ht="52.2" customHeight="1" x14ac:dyDescent="0.25">
      <c r="B1354" s="204"/>
      <c r="C1354" s="204"/>
      <c r="D1354" s="204"/>
      <c r="E1354" s="204"/>
      <c r="F1354" s="204"/>
      <c r="G1354" s="204"/>
      <c r="H1354" s="205"/>
      <c r="I1354" s="204"/>
      <c r="K1354" s="60"/>
      <c r="L1354" s="61"/>
      <c r="M1354" s="23"/>
      <c r="N1354" s="23"/>
      <c r="O1354" s="23"/>
      <c r="P1354" s="23"/>
      <c r="Q1354" s="23"/>
      <c r="R1354" s="24"/>
      <c r="S1354" s="14"/>
      <c r="T1354" s="204"/>
      <c r="U1354" s="204"/>
      <c r="V1354" s="590"/>
      <c r="W1354" s="590"/>
      <c r="X1354" s="590"/>
      <c r="Y1354" s="590"/>
      <c r="Z1354" s="590"/>
      <c r="AA1354" s="590"/>
      <c r="AB1354" s="204"/>
      <c r="AC1354" s="204"/>
      <c r="AD1354" s="204"/>
      <c r="AE1354" s="204"/>
      <c r="AF1354" s="204"/>
      <c r="AG1354" s="204"/>
      <c r="AH1354" s="204"/>
      <c r="AI1354" s="204"/>
      <c r="AJ1354" s="204"/>
      <c r="AK1354" s="204"/>
      <c r="AL1354" s="204"/>
      <c r="AM1354" s="204"/>
      <c r="AN1354" s="204"/>
      <c r="AO1354" s="204"/>
      <c r="AP1354" s="204"/>
      <c r="AQ1354" s="204"/>
      <c r="AR1354" s="204"/>
      <c r="AS1354" s="204"/>
      <c r="AT1354" s="204"/>
      <c r="AU1354" s="204"/>
      <c r="AV1354" s="489"/>
      <c r="AW1354" s="204"/>
      <c r="AX1354" s="204"/>
      <c r="AY1354" s="204"/>
      <c r="AZ1354" s="204"/>
    </row>
    <row r="1355" spans="2:52" ht="52.2" customHeight="1" x14ac:dyDescent="0.25">
      <c r="B1355" s="204"/>
      <c r="C1355" s="204"/>
      <c r="D1355" s="204"/>
      <c r="E1355" s="204"/>
      <c r="F1355" s="204"/>
      <c r="G1355" s="204"/>
      <c r="H1355" s="205"/>
      <c r="I1355" s="204"/>
      <c r="K1355" s="41"/>
      <c r="L1355" s="42"/>
      <c r="M1355" s="42"/>
      <c r="N1355" s="43">
        <f>SUM(N1356:N1367)</f>
        <v>0</v>
      </c>
      <c r="O1355" s="42"/>
      <c r="P1355" s="43">
        <f>SUM(P1356:P1367)</f>
        <v>2.54208E-2</v>
      </c>
      <c r="Q1355" s="42"/>
      <c r="R1355" s="44">
        <f>SUM(R1356:R1367)</f>
        <v>0</v>
      </c>
      <c r="S1355" s="6"/>
      <c r="T1355" s="204"/>
      <c r="U1355" s="204"/>
      <c r="V1355" s="590"/>
      <c r="W1355" s="590"/>
      <c r="X1355" s="590"/>
      <c r="Y1355" s="590"/>
      <c r="Z1355" s="590"/>
      <c r="AA1355" s="590"/>
      <c r="AB1355" s="204"/>
      <c r="AC1355" s="204"/>
      <c r="AD1355" s="204"/>
      <c r="AE1355" s="204"/>
      <c r="AF1355" s="204"/>
      <c r="AG1355" s="204"/>
      <c r="AH1355" s="204"/>
      <c r="AI1355" s="204"/>
      <c r="AJ1355" s="204"/>
      <c r="AK1355" s="204"/>
      <c r="AL1355" s="204"/>
      <c r="AM1355" s="204"/>
      <c r="AN1355" s="204"/>
      <c r="AO1355" s="204"/>
      <c r="AP1355" s="204"/>
      <c r="AQ1355" s="204"/>
      <c r="AR1355" s="204"/>
      <c r="AS1355" s="204"/>
      <c r="AT1355" s="204"/>
      <c r="AU1355" s="204"/>
      <c r="AV1355" s="489"/>
      <c r="AW1355" s="204"/>
      <c r="AX1355" s="204"/>
      <c r="AY1355" s="204"/>
      <c r="AZ1355" s="204"/>
    </row>
    <row r="1356" spans="2:52" ht="52.2" customHeight="1" x14ac:dyDescent="0.25">
      <c r="B1356" s="204"/>
      <c r="C1356" s="204"/>
      <c r="D1356" s="204"/>
      <c r="E1356" s="204"/>
      <c r="F1356" s="204"/>
      <c r="G1356" s="204"/>
      <c r="H1356" s="205"/>
      <c r="I1356" s="204"/>
      <c r="K1356" s="54" t="s">
        <v>5</v>
      </c>
      <c r="L1356" s="55" t="s">
        <v>15</v>
      </c>
      <c r="M1356" s="23"/>
      <c r="N1356" s="56">
        <f>M1356*G637</f>
        <v>0</v>
      </c>
      <c r="O1356" s="56">
        <v>2.4000000000000001E-4</v>
      </c>
      <c r="P1356" s="56">
        <f>O1356*G637</f>
        <v>8.2608000000000004E-3</v>
      </c>
      <c r="Q1356" s="56">
        <v>0</v>
      </c>
      <c r="R1356" s="57">
        <f>Q1356*G637</f>
        <v>0</v>
      </c>
      <c r="S1356" s="14"/>
      <c r="T1356" s="204"/>
      <c r="U1356" s="204"/>
      <c r="V1356" s="590"/>
      <c r="W1356" s="590"/>
      <c r="X1356" s="590"/>
      <c r="Y1356" s="590"/>
      <c r="Z1356" s="590"/>
      <c r="AA1356" s="590"/>
      <c r="AB1356" s="204"/>
      <c r="AC1356" s="204"/>
      <c r="AD1356" s="204"/>
      <c r="AE1356" s="204"/>
      <c r="AF1356" s="204"/>
      <c r="AG1356" s="204"/>
      <c r="AH1356" s="204"/>
      <c r="AI1356" s="204"/>
      <c r="AJ1356" s="204"/>
      <c r="AK1356" s="204"/>
      <c r="AL1356" s="204"/>
      <c r="AM1356" s="204"/>
      <c r="AN1356" s="204"/>
      <c r="AO1356" s="204"/>
      <c r="AP1356" s="204"/>
      <c r="AQ1356" s="204"/>
      <c r="AR1356" s="204"/>
      <c r="AS1356" s="204"/>
      <c r="AT1356" s="204"/>
      <c r="AU1356" s="204"/>
      <c r="AV1356" s="489"/>
      <c r="AW1356" s="204"/>
      <c r="AX1356" s="204"/>
      <c r="AY1356" s="204"/>
      <c r="AZ1356" s="204"/>
    </row>
    <row r="1357" spans="2:52" ht="52.2" customHeight="1" x14ac:dyDescent="0.25">
      <c r="B1357" s="204"/>
      <c r="C1357" s="204"/>
      <c r="D1357" s="204"/>
      <c r="E1357" s="204"/>
      <c r="F1357" s="204"/>
      <c r="G1357" s="204"/>
      <c r="H1357" s="205"/>
      <c r="I1357" s="204"/>
      <c r="K1357" s="60"/>
      <c r="L1357" s="61"/>
      <c r="M1357" s="23"/>
      <c r="N1357" s="23"/>
      <c r="O1357" s="23"/>
      <c r="P1357" s="23"/>
      <c r="Q1357" s="23"/>
      <c r="R1357" s="24"/>
      <c r="S1357" s="14"/>
      <c r="T1357" s="204"/>
      <c r="U1357" s="204"/>
      <c r="V1357" s="590"/>
      <c r="W1357" s="590"/>
      <c r="X1357" s="590"/>
      <c r="Y1357" s="590"/>
      <c r="Z1357" s="590"/>
      <c r="AA1357" s="590"/>
      <c r="AB1357" s="204"/>
      <c r="AC1357" s="204"/>
      <c r="AD1357" s="204"/>
      <c r="AE1357" s="204"/>
      <c r="AF1357" s="204"/>
      <c r="AG1357" s="204"/>
      <c r="AH1357" s="204"/>
      <c r="AI1357" s="204"/>
      <c r="AJ1357" s="204"/>
      <c r="AK1357" s="204"/>
      <c r="AL1357" s="204"/>
      <c r="AM1357" s="204"/>
      <c r="AN1357" s="204"/>
      <c r="AO1357" s="204"/>
      <c r="AP1357" s="204"/>
      <c r="AQ1357" s="204"/>
      <c r="AR1357" s="204"/>
      <c r="AS1357" s="204"/>
      <c r="AT1357" s="204"/>
      <c r="AU1357" s="204"/>
      <c r="AV1357" s="489"/>
      <c r="AW1357" s="204"/>
      <c r="AX1357" s="204"/>
      <c r="AY1357" s="204"/>
      <c r="AZ1357" s="204"/>
    </row>
    <row r="1358" spans="2:52" ht="52.2" customHeight="1" x14ac:dyDescent="0.25">
      <c r="B1358" s="204"/>
      <c r="C1358" s="204"/>
      <c r="D1358" s="204"/>
      <c r="E1358" s="204"/>
      <c r="F1358" s="204"/>
      <c r="G1358" s="204"/>
      <c r="H1358" s="205"/>
      <c r="I1358" s="204"/>
      <c r="K1358" s="66"/>
      <c r="L1358" s="67"/>
      <c r="M1358" s="67"/>
      <c r="N1358" s="67"/>
      <c r="O1358" s="67"/>
      <c r="P1358" s="67"/>
      <c r="Q1358" s="67"/>
      <c r="R1358" s="68"/>
      <c r="S1358" s="8"/>
      <c r="T1358" s="204"/>
      <c r="U1358" s="204"/>
      <c r="V1358" s="590"/>
      <c r="W1358" s="590"/>
      <c r="X1358" s="590"/>
      <c r="Y1358" s="590"/>
      <c r="Z1358" s="590"/>
      <c r="AA1358" s="590"/>
      <c r="AB1358" s="204"/>
      <c r="AC1358" s="204"/>
      <c r="AD1358" s="204"/>
      <c r="AE1358" s="204"/>
      <c r="AF1358" s="204"/>
      <c r="AG1358" s="204"/>
      <c r="AH1358" s="204"/>
      <c r="AI1358" s="204"/>
      <c r="AJ1358" s="204"/>
      <c r="AK1358" s="204"/>
      <c r="AL1358" s="204"/>
      <c r="AM1358" s="204"/>
      <c r="AN1358" s="204"/>
      <c r="AO1358" s="204"/>
      <c r="AP1358" s="204"/>
      <c r="AQ1358" s="204"/>
      <c r="AR1358" s="204"/>
      <c r="AS1358" s="204"/>
      <c r="AT1358" s="204"/>
      <c r="AU1358" s="204"/>
      <c r="AV1358" s="489"/>
      <c r="AW1358" s="204"/>
      <c r="AX1358" s="204"/>
      <c r="AY1358" s="204"/>
      <c r="AZ1358" s="204"/>
    </row>
    <row r="1359" spans="2:52" ht="52.2" customHeight="1" x14ac:dyDescent="0.25">
      <c r="B1359" s="204"/>
      <c r="C1359" s="204"/>
      <c r="D1359" s="204"/>
      <c r="E1359" s="204"/>
      <c r="F1359" s="204"/>
      <c r="G1359" s="204"/>
      <c r="H1359" s="205"/>
      <c r="I1359" s="204"/>
      <c r="K1359" s="62"/>
      <c r="L1359" s="63"/>
      <c r="M1359" s="63"/>
      <c r="N1359" s="63"/>
      <c r="O1359" s="63"/>
      <c r="P1359" s="63"/>
      <c r="Q1359" s="63"/>
      <c r="R1359" s="64"/>
      <c r="S1359" s="7"/>
      <c r="T1359" s="204"/>
      <c r="U1359" s="204"/>
      <c r="V1359" s="590"/>
      <c r="W1359" s="590"/>
      <c r="X1359" s="590"/>
      <c r="Y1359" s="590"/>
      <c r="Z1359" s="590"/>
      <c r="AA1359" s="590"/>
      <c r="AB1359" s="204"/>
      <c r="AC1359" s="204"/>
      <c r="AD1359" s="204"/>
      <c r="AE1359" s="204"/>
      <c r="AF1359" s="204"/>
      <c r="AG1359" s="204"/>
      <c r="AH1359" s="204"/>
      <c r="AI1359" s="204"/>
      <c r="AJ1359" s="204"/>
      <c r="AK1359" s="204"/>
      <c r="AL1359" s="204"/>
      <c r="AM1359" s="204"/>
      <c r="AN1359" s="204"/>
      <c r="AO1359" s="204"/>
      <c r="AP1359" s="204"/>
      <c r="AQ1359" s="204"/>
      <c r="AR1359" s="204"/>
      <c r="AS1359" s="204"/>
      <c r="AT1359" s="204"/>
      <c r="AU1359" s="204"/>
      <c r="AV1359" s="489"/>
      <c r="AW1359" s="204"/>
      <c r="AX1359" s="204"/>
      <c r="AY1359" s="204"/>
      <c r="AZ1359" s="204"/>
    </row>
    <row r="1360" spans="2:52" ht="52.2" customHeight="1" x14ac:dyDescent="0.25">
      <c r="B1360" s="204"/>
      <c r="C1360" s="204"/>
      <c r="D1360" s="204"/>
      <c r="E1360" s="204"/>
      <c r="F1360" s="204"/>
      <c r="G1360" s="204"/>
      <c r="H1360" s="205"/>
      <c r="I1360" s="204"/>
      <c r="K1360" s="54" t="s">
        <v>5</v>
      </c>
      <c r="L1360" s="55" t="s">
        <v>15</v>
      </c>
      <c r="M1360" s="23"/>
      <c r="N1360" s="56">
        <f>M1360*G641</f>
        <v>0</v>
      </c>
      <c r="O1360" s="56">
        <v>2.2000000000000001E-4</v>
      </c>
      <c r="P1360" s="56">
        <f>O1360*G641</f>
        <v>9.6800000000000011E-3</v>
      </c>
      <c r="Q1360" s="56">
        <v>0</v>
      </c>
      <c r="R1360" s="57">
        <f>Q1360*G641</f>
        <v>0</v>
      </c>
      <c r="S1360" s="14"/>
      <c r="T1360" s="204"/>
      <c r="U1360" s="204"/>
      <c r="V1360" s="590"/>
      <c r="W1360" s="590"/>
      <c r="X1360" s="590"/>
      <c r="Y1360" s="590"/>
      <c r="Z1360" s="590"/>
      <c r="AA1360" s="590"/>
      <c r="AB1360" s="204"/>
      <c r="AC1360" s="204"/>
      <c r="AD1360" s="204"/>
      <c r="AE1360" s="204"/>
      <c r="AF1360" s="204"/>
      <c r="AG1360" s="204"/>
      <c r="AH1360" s="204"/>
      <c r="AI1360" s="204"/>
      <c r="AJ1360" s="204"/>
      <c r="AK1360" s="204"/>
      <c r="AL1360" s="204"/>
      <c r="AM1360" s="204"/>
      <c r="AN1360" s="204"/>
      <c r="AO1360" s="204"/>
      <c r="AP1360" s="204"/>
      <c r="AQ1360" s="204"/>
      <c r="AR1360" s="204"/>
      <c r="AS1360" s="204"/>
      <c r="AT1360" s="204"/>
      <c r="AU1360" s="204"/>
      <c r="AV1360" s="489"/>
      <c r="AW1360" s="204"/>
      <c r="AX1360" s="204"/>
      <c r="AY1360" s="204"/>
      <c r="AZ1360" s="204"/>
    </row>
    <row r="1361" spans="2:52" ht="52.2" customHeight="1" x14ac:dyDescent="0.25">
      <c r="B1361" s="204"/>
      <c r="C1361" s="204"/>
      <c r="D1361" s="204"/>
      <c r="E1361" s="204"/>
      <c r="F1361" s="204"/>
      <c r="G1361" s="204"/>
      <c r="H1361" s="205"/>
      <c r="I1361" s="204"/>
      <c r="K1361" s="60"/>
      <c r="L1361" s="61"/>
      <c r="M1361" s="23"/>
      <c r="N1361" s="23"/>
      <c r="O1361" s="23"/>
      <c r="P1361" s="23"/>
      <c r="Q1361" s="23"/>
      <c r="R1361" s="24"/>
      <c r="S1361" s="14"/>
      <c r="T1361" s="204"/>
      <c r="U1361" s="204"/>
      <c r="V1361" s="590"/>
      <c r="W1361" s="590"/>
      <c r="X1361" s="590"/>
      <c r="Y1361" s="590"/>
      <c r="Z1361" s="590"/>
      <c r="AA1361" s="590"/>
      <c r="AB1361" s="204"/>
      <c r="AC1361" s="204"/>
      <c r="AD1361" s="204"/>
      <c r="AE1361" s="204"/>
      <c r="AF1361" s="204"/>
      <c r="AG1361" s="204"/>
      <c r="AH1361" s="204"/>
      <c r="AI1361" s="204"/>
      <c r="AJ1361" s="204"/>
      <c r="AK1361" s="204"/>
      <c r="AL1361" s="204"/>
      <c r="AM1361" s="204"/>
      <c r="AN1361" s="204"/>
      <c r="AO1361" s="204"/>
      <c r="AP1361" s="204"/>
      <c r="AQ1361" s="204"/>
      <c r="AR1361" s="204"/>
      <c r="AS1361" s="204"/>
      <c r="AT1361" s="204"/>
      <c r="AU1361" s="204"/>
      <c r="AV1361" s="489"/>
      <c r="AW1361" s="204"/>
      <c r="AX1361" s="204"/>
      <c r="AY1361" s="204"/>
      <c r="AZ1361" s="204"/>
    </row>
    <row r="1362" spans="2:52" ht="52.2" customHeight="1" x14ac:dyDescent="0.25">
      <c r="B1362" s="204"/>
      <c r="C1362" s="204"/>
      <c r="D1362" s="204"/>
      <c r="E1362" s="204"/>
      <c r="F1362" s="204"/>
      <c r="G1362" s="204"/>
      <c r="H1362" s="205"/>
      <c r="I1362" s="204"/>
      <c r="K1362" s="66"/>
      <c r="L1362" s="67"/>
      <c r="M1362" s="67"/>
      <c r="N1362" s="67"/>
      <c r="O1362" s="67"/>
      <c r="P1362" s="67"/>
      <c r="Q1362" s="67"/>
      <c r="R1362" s="68"/>
      <c r="S1362" s="8"/>
      <c r="T1362" s="204"/>
      <c r="U1362" s="204"/>
      <c r="V1362" s="590"/>
      <c r="W1362" s="590"/>
      <c r="X1362" s="590"/>
      <c r="Y1362" s="590"/>
      <c r="Z1362" s="590"/>
      <c r="AA1362" s="590"/>
      <c r="AB1362" s="204"/>
      <c r="AC1362" s="204"/>
      <c r="AD1362" s="204"/>
      <c r="AE1362" s="204"/>
      <c r="AF1362" s="204"/>
      <c r="AG1362" s="204"/>
      <c r="AH1362" s="204"/>
      <c r="AI1362" s="204"/>
      <c r="AJ1362" s="204"/>
      <c r="AK1362" s="204"/>
      <c r="AL1362" s="204"/>
      <c r="AM1362" s="204"/>
      <c r="AN1362" s="204"/>
      <c r="AO1362" s="204"/>
      <c r="AP1362" s="204"/>
      <c r="AQ1362" s="204"/>
      <c r="AR1362" s="204"/>
      <c r="AS1362" s="204"/>
      <c r="AT1362" s="204"/>
      <c r="AU1362" s="204"/>
      <c r="AV1362" s="489"/>
      <c r="AW1362" s="204"/>
      <c r="AX1362" s="204"/>
      <c r="AY1362" s="204"/>
      <c r="AZ1362" s="204"/>
    </row>
    <row r="1363" spans="2:52" ht="52.2" customHeight="1" x14ac:dyDescent="0.25">
      <c r="B1363" s="204"/>
      <c r="C1363" s="204"/>
      <c r="D1363" s="204"/>
      <c r="E1363" s="204"/>
      <c r="F1363" s="204"/>
      <c r="G1363" s="204"/>
      <c r="H1363" s="205"/>
      <c r="I1363" s="204"/>
      <c r="K1363" s="62"/>
      <c r="L1363" s="63"/>
      <c r="M1363" s="63"/>
      <c r="N1363" s="63"/>
      <c r="O1363" s="63"/>
      <c r="P1363" s="63"/>
      <c r="Q1363" s="63"/>
      <c r="R1363" s="64"/>
      <c r="S1363" s="7"/>
      <c r="T1363" s="204"/>
      <c r="U1363" s="204"/>
      <c r="V1363" s="590"/>
      <c r="W1363" s="590"/>
      <c r="X1363" s="590"/>
      <c r="Y1363" s="590"/>
      <c r="Z1363" s="590"/>
      <c r="AA1363" s="590"/>
      <c r="AB1363" s="204"/>
      <c r="AC1363" s="204"/>
      <c r="AD1363" s="204"/>
      <c r="AE1363" s="204"/>
      <c r="AF1363" s="204"/>
      <c r="AG1363" s="204"/>
      <c r="AH1363" s="204"/>
      <c r="AI1363" s="204"/>
      <c r="AJ1363" s="204"/>
      <c r="AK1363" s="204"/>
      <c r="AL1363" s="204"/>
      <c r="AM1363" s="204"/>
      <c r="AN1363" s="204"/>
      <c r="AO1363" s="204"/>
      <c r="AP1363" s="204"/>
      <c r="AQ1363" s="204"/>
      <c r="AR1363" s="204"/>
      <c r="AS1363" s="204"/>
      <c r="AT1363" s="204"/>
      <c r="AU1363" s="204"/>
      <c r="AV1363" s="489"/>
      <c r="AW1363" s="204"/>
      <c r="AX1363" s="204"/>
      <c r="AY1363" s="204"/>
      <c r="AZ1363" s="204"/>
    </row>
    <row r="1364" spans="2:52" ht="52.2" customHeight="1" x14ac:dyDescent="0.25">
      <c r="B1364" s="204"/>
      <c r="C1364" s="204"/>
      <c r="D1364" s="204"/>
      <c r="E1364" s="204"/>
      <c r="F1364" s="204"/>
      <c r="G1364" s="204"/>
      <c r="H1364" s="205"/>
      <c r="I1364" s="204"/>
      <c r="K1364" s="54" t="s">
        <v>5</v>
      </c>
      <c r="L1364" s="55" t="s">
        <v>15</v>
      </c>
      <c r="M1364" s="23"/>
      <c r="N1364" s="56">
        <f>M1364*G645</f>
        <v>0</v>
      </c>
      <c r="O1364" s="56">
        <v>3.4000000000000002E-4</v>
      </c>
      <c r="P1364" s="56">
        <f>O1364*G645</f>
        <v>7.4800000000000005E-3</v>
      </c>
      <c r="Q1364" s="56">
        <v>0</v>
      </c>
      <c r="R1364" s="57">
        <f>Q1364*G645</f>
        <v>0</v>
      </c>
      <c r="S1364" s="14"/>
      <c r="T1364" s="204"/>
      <c r="U1364" s="204"/>
      <c r="V1364" s="590"/>
      <c r="W1364" s="590"/>
      <c r="X1364" s="590"/>
      <c r="Y1364" s="590"/>
      <c r="Z1364" s="590"/>
      <c r="AA1364" s="590"/>
      <c r="AB1364" s="204"/>
      <c r="AC1364" s="204"/>
      <c r="AD1364" s="204"/>
      <c r="AE1364" s="204"/>
      <c r="AF1364" s="204"/>
      <c r="AG1364" s="204"/>
      <c r="AH1364" s="204"/>
      <c r="AI1364" s="204"/>
      <c r="AJ1364" s="204"/>
      <c r="AK1364" s="204"/>
      <c r="AL1364" s="204"/>
      <c r="AM1364" s="204"/>
      <c r="AN1364" s="204"/>
      <c r="AO1364" s="204"/>
      <c r="AP1364" s="204"/>
      <c r="AQ1364" s="204"/>
      <c r="AR1364" s="204"/>
      <c r="AS1364" s="204"/>
      <c r="AT1364" s="204"/>
      <c r="AU1364" s="204"/>
      <c r="AV1364" s="489"/>
      <c r="AW1364" s="204"/>
      <c r="AX1364" s="204"/>
      <c r="AY1364" s="204"/>
      <c r="AZ1364" s="204"/>
    </row>
    <row r="1365" spans="2:52" ht="52.2" customHeight="1" x14ac:dyDescent="0.25">
      <c r="B1365" s="204"/>
      <c r="C1365" s="204"/>
      <c r="D1365" s="204"/>
      <c r="E1365" s="204"/>
      <c r="F1365" s="204"/>
      <c r="G1365" s="204"/>
      <c r="H1365" s="205"/>
      <c r="I1365" s="204"/>
      <c r="K1365" s="66"/>
      <c r="L1365" s="67"/>
      <c r="M1365" s="67"/>
      <c r="N1365" s="67"/>
      <c r="O1365" s="67"/>
      <c r="P1365" s="67"/>
      <c r="Q1365" s="67"/>
      <c r="R1365" s="68"/>
      <c r="S1365" s="8"/>
      <c r="T1365" s="204"/>
      <c r="U1365" s="204"/>
      <c r="V1365" s="590"/>
      <c r="W1365" s="590"/>
      <c r="X1365" s="590"/>
      <c r="Y1365" s="590"/>
      <c r="Z1365" s="590"/>
      <c r="AA1365" s="590"/>
      <c r="AB1365" s="204"/>
      <c r="AC1365" s="204"/>
      <c r="AD1365" s="204"/>
      <c r="AE1365" s="204"/>
      <c r="AF1365" s="204"/>
      <c r="AG1365" s="204"/>
      <c r="AH1365" s="204"/>
      <c r="AI1365" s="204"/>
      <c r="AJ1365" s="204"/>
      <c r="AK1365" s="204"/>
      <c r="AL1365" s="204"/>
      <c r="AM1365" s="204"/>
      <c r="AN1365" s="204"/>
      <c r="AO1365" s="204"/>
      <c r="AP1365" s="204"/>
      <c r="AQ1365" s="204"/>
      <c r="AR1365" s="204"/>
      <c r="AS1365" s="204"/>
      <c r="AT1365" s="204"/>
      <c r="AU1365" s="204"/>
      <c r="AV1365" s="489"/>
      <c r="AW1365" s="204"/>
      <c r="AX1365" s="204"/>
      <c r="AY1365" s="204"/>
      <c r="AZ1365" s="204"/>
    </row>
    <row r="1366" spans="2:52" ht="52.2" customHeight="1" x14ac:dyDescent="0.25">
      <c r="B1366" s="204"/>
      <c r="C1366" s="204"/>
      <c r="D1366" s="204"/>
      <c r="E1366" s="204"/>
      <c r="F1366" s="204"/>
      <c r="G1366" s="204"/>
      <c r="H1366" s="205"/>
      <c r="I1366" s="204"/>
      <c r="K1366" s="66"/>
      <c r="L1366" s="67"/>
      <c r="M1366" s="67"/>
      <c r="N1366" s="67"/>
      <c r="O1366" s="67"/>
      <c r="P1366" s="67"/>
      <c r="Q1366" s="67"/>
      <c r="R1366" s="68"/>
      <c r="S1366" s="8"/>
      <c r="T1366" s="204"/>
      <c r="U1366" s="204"/>
      <c r="V1366" s="590"/>
      <c r="W1366" s="590"/>
      <c r="X1366" s="590"/>
      <c r="Y1366" s="590"/>
      <c r="Z1366" s="590"/>
      <c r="AA1366" s="590"/>
      <c r="AB1366" s="204"/>
      <c r="AC1366" s="204"/>
      <c r="AD1366" s="204"/>
      <c r="AE1366" s="204"/>
      <c r="AF1366" s="204"/>
      <c r="AG1366" s="204"/>
      <c r="AH1366" s="204"/>
      <c r="AI1366" s="204"/>
      <c r="AJ1366" s="204"/>
      <c r="AK1366" s="204"/>
      <c r="AL1366" s="204"/>
      <c r="AM1366" s="204"/>
      <c r="AN1366" s="204"/>
      <c r="AO1366" s="204"/>
      <c r="AP1366" s="204"/>
      <c r="AQ1366" s="204"/>
      <c r="AR1366" s="204"/>
      <c r="AS1366" s="204"/>
      <c r="AT1366" s="204"/>
      <c r="AU1366" s="204"/>
      <c r="AV1366" s="489"/>
      <c r="AW1366" s="204"/>
      <c r="AX1366" s="204"/>
      <c r="AY1366" s="204"/>
      <c r="AZ1366" s="204"/>
    </row>
    <row r="1367" spans="2:52" ht="52.2" customHeight="1" x14ac:dyDescent="0.25">
      <c r="B1367" s="204"/>
      <c r="C1367" s="204"/>
      <c r="D1367" s="204"/>
      <c r="E1367" s="204"/>
      <c r="F1367" s="204"/>
      <c r="G1367" s="204"/>
      <c r="H1367" s="205"/>
      <c r="I1367" s="204"/>
      <c r="K1367" s="62"/>
      <c r="L1367" s="63"/>
      <c r="M1367" s="63"/>
      <c r="N1367" s="63"/>
      <c r="O1367" s="63"/>
      <c r="P1367" s="63"/>
      <c r="Q1367" s="63"/>
      <c r="R1367" s="64"/>
      <c r="S1367" s="7"/>
      <c r="T1367" s="204"/>
      <c r="U1367" s="204"/>
      <c r="V1367" s="590"/>
      <c r="W1367" s="590"/>
      <c r="X1367" s="590"/>
      <c r="Y1367" s="590"/>
      <c r="Z1367" s="590"/>
      <c r="AA1367" s="590"/>
      <c r="AB1367" s="204"/>
      <c r="AC1367" s="204"/>
      <c r="AD1367" s="204"/>
      <c r="AE1367" s="204"/>
      <c r="AF1367" s="204"/>
      <c r="AG1367" s="204"/>
      <c r="AH1367" s="204"/>
      <c r="AI1367" s="204"/>
      <c r="AJ1367" s="204"/>
      <c r="AK1367" s="204"/>
      <c r="AL1367" s="204"/>
      <c r="AM1367" s="204"/>
      <c r="AN1367" s="204"/>
      <c r="AO1367" s="204"/>
      <c r="AP1367" s="204"/>
      <c r="AQ1367" s="204"/>
      <c r="AR1367" s="204"/>
      <c r="AS1367" s="204"/>
      <c r="AT1367" s="204"/>
      <c r="AU1367" s="204"/>
      <c r="AV1367" s="489"/>
      <c r="AW1367" s="204"/>
      <c r="AX1367" s="204"/>
      <c r="AY1367" s="204"/>
      <c r="AZ1367" s="204"/>
    </row>
    <row r="1368" spans="2:52" ht="52.2" customHeight="1" x14ac:dyDescent="0.25">
      <c r="B1368" s="204"/>
      <c r="C1368" s="204"/>
      <c r="D1368" s="204"/>
      <c r="E1368" s="204"/>
      <c r="F1368" s="204"/>
      <c r="G1368" s="204"/>
      <c r="H1368" s="205"/>
      <c r="I1368" s="204"/>
      <c r="K1368" s="41"/>
      <c r="L1368" s="42"/>
      <c r="M1368" s="42"/>
      <c r="N1368" s="43">
        <f>SUM(N1369:N1373)</f>
        <v>0</v>
      </c>
      <c r="O1368" s="42"/>
      <c r="P1368" s="43">
        <f>SUM(P1369:P1373)</f>
        <v>4.0775400000000003E-2</v>
      </c>
      <c r="Q1368" s="42"/>
      <c r="R1368" s="44">
        <f>SUM(R1369:R1373)</f>
        <v>0</v>
      </c>
      <c r="S1368" s="6"/>
      <c r="T1368" s="204"/>
      <c r="U1368" s="204"/>
      <c r="V1368" s="590"/>
      <c r="W1368" s="590"/>
      <c r="X1368" s="590"/>
      <c r="Y1368" s="590"/>
      <c r="Z1368" s="590"/>
      <c r="AA1368" s="590"/>
      <c r="AB1368" s="204"/>
      <c r="AC1368" s="204"/>
      <c r="AD1368" s="204"/>
      <c r="AE1368" s="204"/>
      <c r="AF1368" s="204"/>
      <c r="AG1368" s="204"/>
      <c r="AH1368" s="204"/>
      <c r="AI1368" s="204"/>
      <c r="AJ1368" s="204"/>
      <c r="AK1368" s="204"/>
      <c r="AL1368" s="204"/>
      <c r="AM1368" s="204"/>
      <c r="AN1368" s="204"/>
      <c r="AO1368" s="204"/>
      <c r="AP1368" s="204"/>
      <c r="AQ1368" s="204"/>
      <c r="AR1368" s="204"/>
      <c r="AS1368" s="204"/>
      <c r="AT1368" s="204"/>
      <c r="AU1368" s="204"/>
      <c r="AV1368" s="489"/>
      <c r="AW1368" s="204"/>
      <c r="AX1368" s="204"/>
      <c r="AY1368" s="204"/>
      <c r="AZ1368" s="204"/>
    </row>
    <row r="1369" spans="2:52" ht="52.2" customHeight="1" x14ac:dyDescent="0.25">
      <c r="B1369" s="204"/>
      <c r="C1369" s="204"/>
      <c r="D1369" s="204"/>
      <c r="E1369" s="204"/>
      <c r="F1369" s="204"/>
      <c r="G1369" s="204"/>
      <c r="H1369" s="205"/>
      <c r="I1369" s="204"/>
      <c r="K1369" s="54" t="s">
        <v>5</v>
      </c>
      <c r="L1369" s="55" t="s">
        <v>15</v>
      </c>
      <c r="M1369" s="23"/>
      <c r="N1369" s="56">
        <f>M1369*G652</f>
        <v>0</v>
      </c>
      <c r="O1369" s="56">
        <v>2.7E-4</v>
      </c>
      <c r="P1369" s="56">
        <f>O1369*G652</f>
        <v>4.0775400000000003E-2</v>
      </c>
      <c r="Q1369" s="56">
        <v>0</v>
      </c>
      <c r="R1369" s="57">
        <f>Q1369*G652</f>
        <v>0</v>
      </c>
      <c r="S1369" s="14"/>
      <c r="T1369" s="204"/>
      <c r="U1369" s="204"/>
      <c r="V1369" s="590"/>
      <c r="W1369" s="590"/>
      <c r="X1369" s="590"/>
      <c r="Y1369" s="590"/>
      <c r="Z1369" s="590"/>
      <c r="AA1369" s="590"/>
      <c r="AB1369" s="204"/>
      <c r="AC1369" s="204"/>
      <c r="AD1369" s="204"/>
      <c r="AE1369" s="204"/>
      <c r="AF1369" s="204"/>
      <c r="AG1369" s="204"/>
      <c r="AH1369" s="204"/>
      <c r="AI1369" s="204"/>
      <c r="AJ1369" s="204"/>
      <c r="AK1369" s="204"/>
      <c r="AL1369" s="204"/>
      <c r="AM1369" s="204"/>
      <c r="AN1369" s="204"/>
      <c r="AO1369" s="204"/>
      <c r="AP1369" s="204"/>
      <c r="AQ1369" s="204"/>
      <c r="AR1369" s="204"/>
      <c r="AS1369" s="204"/>
      <c r="AT1369" s="204"/>
      <c r="AU1369" s="204"/>
      <c r="AV1369" s="489"/>
      <c r="AW1369" s="204"/>
      <c r="AX1369" s="204"/>
      <c r="AY1369" s="204"/>
      <c r="AZ1369" s="204"/>
    </row>
    <row r="1370" spans="2:52" ht="52.2" customHeight="1" x14ac:dyDescent="0.25">
      <c r="B1370" s="204"/>
      <c r="C1370" s="204"/>
      <c r="D1370" s="204"/>
      <c r="E1370" s="204"/>
      <c r="F1370" s="204"/>
      <c r="G1370" s="204"/>
      <c r="H1370" s="205"/>
      <c r="I1370" s="204"/>
      <c r="K1370" s="66"/>
      <c r="L1370" s="67"/>
      <c r="M1370" s="67"/>
      <c r="N1370" s="67"/>
      <c r="O1370" s="67"/>
      <c r="P1370" s="67"/>
      <c r="Q1370" s="67"/>
      <c r="R1370" s="68"/>
      <c r="S1370" s="8"/>
      <c r="T1370" s="204"/>
      <c r="U1370" s="204"/>
      <c r="V1370" s="590"/>
      <c r="W1370" s="590"/>
      <c r="X1370" s="590"/>
      <c r="Y1370" s="590"/>
      <c r="Z1370" s="590"/>
      <c r="AA1370" s="590"/>
      <c r="AB1370" s="204"/>
      <c r="AC1370" s="204"/>
      <c r="AD1370" s="204"/>
      <c r="AE1370" s="204"/>
      <c r="AF1370" s="204"/>
      <c r="AG1370" s="204"/>
      <c r="AH1370" s="204"/>
      <c r="AI1370" s="204"/>
      <c r="AJ1370" s="204"/>
      <c r="AK1370" s="204"/>
      <c r="AL1370" s="204"/>
      <c r="AM1370" s="204"/>
      <c r="AN1370" s="204"/>
      <c r="AO1370" s="204"/>
      <c r="AP1370" s="204"/>
      <c r="AQ1370" s="204"/>
      <c r="AR1370" s="204"/>
      <c r="AS1370" s="204"/>
      <c r="AT1370" s="204"/>
      <c r="AU1370" s="204"/>
      <c r="AV1370" s="489"/>
      <c r="AW1370" s="204"/>
      <c r="AX1370" s="204"/>
      <c r="AY1370" s="204"/>
      <c r="AZ1370" s="204"/>
    </row>
    <row r="1371" spans="2:52" ht="52.2" customHeight="1" x14ac:dyDescent="0.25">
      <c r="B1371" s="204"/>
      <c r="C1371" s="204"/>
      <c r="D1371" s="204"/>
      <c r="E1371" s="204"/>
      <c r="F1371" s="204"/>
      <c r="G1371" s="204"/>
      <c r="H1371" s="205"/>
      <c r="I1371" s="204"/>
      <c r="K1371" s="62"/>
      <c r="L1371" s="63"/>
      <c r="M1371" s="63"/>
      <c r="N1371" s="63"/>
      <c r="O1371" s="63"/>
      <c r="P1371" s="63"/>
      <c r="Q1371" s="63"/>
      <c r="R1371" s="64"/>
      <c r="S1371" s="7"/>
      <c r="T1371" s="204"/>
      <c r="U1371" s="204"/>
      <c r="V1371" s="590"/>
      <c r="W1371" s="590"/>
      <c r="X1371" s="590"/>
      <c r="Y1371" s="590"/>
      <c r="Z1371" s="590"/>
      <c r="AA1371" s="590"/>
      <c r="AB1371" s="204"/>
      <c r="AC1371" s="204"/>
      <c r="AD1371" s="204"/>
      <c r="AE1371" s="204"/>
      <c r="AF1371" s="204"/>
      <c r="AG1371" s="204"/>
      <c r="AH1371" s="204"/>
      <c r="AI1371" s="204"/>
      <c r="AJ1371" s="204"/>
      <c r="AK1371" s="204"/>
      <c r="AL1371" s="204"/>
      <c r="AM1371" s="204"/>
      <c r="AN1371" s="204"/>
      <c r="AO1371" s="204"/>
      <c r="AP1371" s="204"/>
      <c r="AQ1371" s="204"/>
      <c r="AR1371" s="204"/>
      <c r="AS1371" s="204"/>
      <c r="AT1371" s="204"/>
      <c r="AU1371" s="204"/>
      <c r="AV1371" s="489"/>
      <c r="AW1371" s="204"/>
      <c r="AX1371" s="204"/>
      <c r="AY1371" s="204"/>
      <c r="AZ1371" s="204"/>
    </row>
    <row r="1372" spans="2:52" ht="52.2" customHeight="1" x14ac:dyDescent="0.25">
      <c r="B1372" s="204"/>
      <c r="C1372" s="204"/>
      <c r="D1372" s="204"/>
      <c r="E1372" s="204"/>
      <c r="F1372" s="204"/>
      <c r="G1372" s="204"/>
      <c r="H1372" s="205"/>
      <c r="I1372" s="204"/>
      <c r="K1372" s="62"/>
      <c r="L1372" s="63"/>
      <c r="M1372" s="63"/>
      <c r="N1372" s="63"/>
      <c r="O1372" s="63"/>
      <c r="P1372" s="63"/>
      <c r="Q1372" s="63"/>
      <c r="R1372" s="64"/>
      <c r="S1372" s="7"/>
      <c r="T1372" s="204"/>
      <c r="U1372" s="204"/>
      <c r="V1372" s="590"/>
      <c r="W1372" s="590"/>
      <c r="X1372" s="590"/>
      <c r="Y1372" s="590"/>
      <c r="Z1372" s="590"/>
      <c r="AA1372" s="590"/>
      <c r="AB1372" s="204"/>
      <c r="AC1372" s="204"/>
      <c r="AD1372" s="204"/>
      <c r="AE1372" s="204"/>
      <c r="AF1372" s="204"/>
      <c r="AG1372" s="204"/>
      <c r="AH1372" s="204"/>
      <c r="AI1372" s="204"/>
      <c r="AJ1372" s="204"/>
      <c r="AK1372" s="204"/>
      <c r="AL1372" s="204"/>
      <c r="AM1372" s="204"/>
      <c r="AN1372" s="204"/>
      <c r="AO1372" s="204"/>
      <c r="AP1372" s="204"/>
      <c r="AQ1372" s="204"/>
      <c r="AR1372" s="204"/>
      <c r="AS1372" s="204"/>
      <c r="AT1372" s="204"/>
      <c r="AU1372" s="204"/>
      <c r="AV1372" s="489"/>
      <c r="AW1372" s="204"/>
      <c r="AX1372" s="204"/>
      <c r="AY1372" s="204"/>
      <c r="AZ1372" s="204"/>
    </row>
    <row r="1373" spans="2:52" ht="52.2" customHeight="1" x14ac:dyDescent="0.25">
      <c r="B1373" s="204"/>
      <c r="C1373" s="204"/>
      <c r="D1373" s="204"/>
      <c r="E1373" s="204"/>
      <c r="F1373" s="204"/>
      <c r="G1373" s="204"/>
      <c r="H1373" s="205"/>
      <c r="I1373" s="204"/>
      <c r="K1373" s="86"/>
      <c r="L1373" s="87"/>
      <c r="M1373" s="87"/>
      <c r="N1373" s="87"/>
      <c r="O1373" s="87"/>
      <c r="P1373" s="87"/>
      <c r="Q1373" s="87"/>
      <c r="R1373" s="88"/>
      <c r="S1373" s="10"/>
      <c r="T1373" s="204"/>
      <c r="U1373" s="204"/>
      <c r="V1373" s="590"/>
      <c r="W1373" s="590"/>
      <c r="X1373" s="590"/>
      <c r="Y1373" s="590"/>
      <c r="Z1373" s="590"/>
      <c r="AA1373" s="590"/>
      <c r="AB1373" s="204"/>
      <c r="AC1373" s="204"/>
      <c r="AD1373" s="204"/>
      <c r="AE1373" s="204"/>
      <c r="AF1373" s="204"/>
      <c r="AG1373" s="204"/>
      <c r="AH1373" s="204"/>
      <c r="AI1373" s="204"/>
      <c r="AJ1373" s="204"/>
      <c r="AK1373" s="204"/>
      <c r="AL1373" s="204"/>
      <c r="AM1373" s="204"/>
      <c r="AN1373" s="204"/>
      <c r="AO1373" s="204"/>
      <c r="AP1373" s="204"/>
      <c r="AQ1373" s="204"/>
      <c r="AR1373" s="204"/>
      <c r="AS1373" s="204"/>
      <c r="AT1373" s="204"/>
      <c r="AU1373" s="204"/>
      <c r="AV1373" s="489"/>
      <c r="AW1373" s="204"/>
      <c r="AX1373" s="204"/>
      <c r="AY1373" s="204"/>
      <c r="AZ1373" s="204"/>
    </row>
    <row r="1374" spans="2:52" ht="52.2" customHeight="1" x14ac:dyDescent="0.25">
      <c r="B1374" s="204"/>
      <c r="C1374" s="204"/>
      <c r="D1374" s="204"/>
      <c r="E1374" s="204"/>
      <c r="F1374" s="204"/>
      <c r="G1374" s="204"/>
      <c r="H1374" s="205"/>
      <c r="I1374" s="204"/>
      <c r="K1374" s="14"/>
      <c r="L1374" s="1"/>
      <c r="M1374" s="14"/>
      <c r="N1374" s="14"/>
      <c r="O1374" s="14"/>
      <c r="P1374" s="14"/>
      <c r="Q1374" s="14"/>
      <c r="R1374" s="14"/>
      <c r="S1374" s="14"/>
      <c r="T1374" s="204"/>
      <c r="U1374" s="204"/>
      <c r="V1374" s="590"/>
      <c r="W1374" s="590"/>
      <c r="X1374" s="590"/>
      <c r="Y1374" s="590"/>
      <c r="Z1374" s="590"/>
      <c r="AA1374" s="590"/>
      <c r="AB1374" s="204"/>
      <c r="AC1374" s="204"/>
      <c r="AD1374" s="204"/>
      <c r="AE1374" s="204"/>
      <c r="AF1374" s="204"/>
      <c r="AG1374" s="204"/>
      <c r="AH1374" s="204"/>
      <c r="AI1374" s="204"/>
      <c r="AJ1374" s="204"/>
      <c r="AK1374" s="204"/>
      <c r="AL1374" s="204"/>
      <c r="AM1374" s="204"/>
      <c r="AN1374" s="204"/>
      <c r="AO1374" s="204"/>
      <c r="AP1374" s="204"/>
      <c r="AQ1374" s="204"/>
      <c r="AR1374" s="204"/>
      <c r="AS1374" s="204"/>
      <c r="AT1374" s="204"/>
      <c r="AU1374" s="204"/>
      <c r="AV1374" s="489"/>
      <c r="AW1374" s="204"/>
      <c r="AX1374" s="204"/>
      <c r="AY1374" s="204"/>
      <c r="AZ1374" s="204"/>
    </row>
    <row r="1375" spans="2:52" ht="52.2" customHeight="1" x14ac:dyDescent="0.25">
      <c r="B1375" s="204"/>
      <c r="C1375" s="204"/>
      <c r="D1375" s="204"/>
      <c r="E1375" s="204"/>
      <c r="F1375" s="204"/>
      <c r="G1375" s="204"/>
      <c r="H1375" s="205"/>
      <c r="I1375" s="204"/>
      <c r="J1375" s="204"/>
      <c r="K1375" s="204"/>
      <c r="L1375" s="204"/>
      <c r="M1375" s="204"/>
      <c r="N1375" s="204"/>
      <c r="O1375" s="204"/>
      <c r="P1375" s="204"/>
      <c r="Q1375" s="204"/>
      <c r="R1375" s="204"/>
      <c r="S1375" s="204"/>
      <c r="T1375" s="204"/>
      <c r="U1375" s="204"/>
      <c r="V1375" s="590"/>
      <c r="W1375" s="590"/>
      <c r="X1375" s="590"/>
      <c r="Y1375" s="590"/>
      <c r="Z1375" s="590"/>
      <c r="AA1375" s="590"/>
      <c r="AB1375" s="204"/>
      <c r="AC1375" s="204"/>
      <c r="AD1375" s="204"/>
      <c r="AE1375" s="204"/>
      <c r="AF1375" s="204"/>
      <c r="AG1375" s="204"/>
      <c r="AH1375" s="204"/>
      <c r="AI1375" s="204"/>
      <c r="AJ1375" s="204"/>
      <c r="AK1375" s="204"/>
      <c r="AL1375" s="204"/>
      <c r="AM1375" s="204"/>
      <c r="AN1375" s="204"/>
      <c r="AO1375" s="204"/>
      <c r="AP1375" s="204"/>
      <c r="AQ1375" s="204"/>
      <c r="AR1375" s="204"/>
      <c r="AS1375" s="204"/>
      <c r="AT1375" s="204"/>
      <c r="AU1375" s="204"/>
      <c r="AV1375" s="489"/>
      <c r="AW1375" s="204"/>
      <c r="AX1375" s="204"/>
      <c r="AY1375" s="204"/>
      <c r="AZ1375" s="204"/>
    </row>
    <row r="1376" spans="2:52" ht="52.2" customHeight="1" x14ac:dyDescent="0.25">
      <c r="B1376" s="204"/>
      <c r="C1376" s="204"/>
      <c r="D1376" s="204"/>
      <c r="E1376" s="204"/>
      <c r="F1376" s="204"/>
      <c r="G1376" s="204"/>
      <c r="H1376" s="205"/>
      <c r="I1376" s="204"/>
      <c r="J1376" s="204"/>
      <c r="K1376" s="204"/>
      <c r="L1376" s="204"/>
      <c r="M1376" s="204"/>
      <c r="N1376" s="204"/>
      <c r="O1376" s="204"/>
      <c r="P1376" s="204"/>
      <c r="Q1376" s="204"/>
      <c r="R1376" s="204"/>
      <c r="S1376" s="204"/>
      <c r="T1376" s="204"/>
      <c r="U1376" s="204"/>
      <c r="V1376" s="590"/>
      <c r="W1376" s="590"/>
      <c r="X1376" s="590"/>
      <c r="Y1376" s="590"/>
      <c r="Z1376" s="590"/>
      <c r="AA1376" s="590"/>
      <c r="AB1376" s="204"/>
      <c r="AC1376" s="204"/>
      <c r="AD1376" s="204"/>
      <c r="AE1376" s="204"/>
      <c r="AF1376" s="204"/>
      <c r="AG1376" s="204"/>
      <c r="AH1376" s="204"/>
      <c r="AI1376" s="204"/>
      <c r="AJ1376" s="204"/>
      <c r="AK1376" s="204"/>
      <c r="AL1376" s="204"/>
      <c r="AM1376" s="204"/>
      <c r="AN1376" s="204"/>
      <c r="AO1376" s="204"/>
      <c r="AP1376" s="204"/>
      <c r="AQ1376" s="204"/>
      <c r="AR1376" s="204"/>
      <c r="AS1376" s="204"/>
      <c r="AT1376" s="204"/>
      <c r="AU1376" s="204"/>
      <c r="AV1376" s="489"/>
      <c r="AW1376" s="204"/>
      <c r="AX1376" s="204"/>
      <c r="AY1376" s="204"/>
      <c r="AZ1376" s="204"/>
    </row>
    <row r="1377" spans="2:52" ht="52.2" customHeight="1" x14ac:dyDescent="0.25">
      <c r="B1377" s="204"/>
      <c r="C1377" s="204"/>
      <c r="D1377" s="204"/>
      <c r="E1377" s="204"/>
      <c r="F1377" s="204"/>
      <c r="G1377" s="204"/>
      <c r="H1377" s="205"/>
      <c r="I1377" s="204"/>
      <c r="J1377" s="204"/>
      <c r="K1377" s="204"/>
      <c r="L1377" s="204"/>
      <c r="M1377" s="204"/>
      <c r="N1377" s="204"/>
      <c r="O1377" s="204"/>
      <c r="P1377" s="204"/>
      <c r="Q1377" s="204"/>
      <c r="R1377" s="204"/>
      <c r="S1377" s="204"/>
      <c r="T1377" s="204"/>
      <c r="U1377" s="204"/>
      <c r="V1377" s="590"/>
      <c r="W1377" s="590"/>
      <c r="X1377" s="590"/>
      <c r="Y1377" s="590"/>
      <c r="Z1377" s="590"/>
      <c r="AA1377" s="590"/>
      <c r="AB1377" s="204"/>
      <c r="AC1377" s="204"/>
      <c r="AD1377" s="204"/>
      <c r="AE1377" s="204"/>
      <c r="AF1377" s="204"/>
      <c r="AG1377" s="204"/>
      <c r="AH1377" s="204"/>
      <c r="AI1377" s="204"/>
      <c r="AJ1377" s="204"/>
      <c r="AK1377" s="204"/>
      <c r="AL1377" s="204"/>
      <c r="AM1377" s="204"/>
      <c r="AN1377" s="204"/>
      <c r="AO1377" s="204"/>
      <c r="AP1377" s="204"/>
      <c r="AQ1377" s="204"/>
      <c r="AR1377" s="204"/>
      <c r="AS1377" s="204"/>
      <c r="AT1377" s="204"/>
      <c r="AU1377" s="204"/>
      <c r="AV1377" s="489"/>
      <c r="AW1377" s="204"/>
      <c r="AX1377" s="204"/>
      <c r="AY1377" s="204"/>
      <c r="AZ1377" s="204"/>
    </row>
    <row r="1378" spans="2:52" ht="52.2" customHeight="1" x14ac:dyDescent="0.25">
      <c r="B1378" s="204"/>
      <c r="C1378" s="204"/>
      <c r="D1378" s="204"/>
      <c r="E1378" s="204"/>
      <c r="F1378" s="204"/>
      <c r="G1378" s="204"/>
      <c r="H1378" s="205"/>
      <c r="I1378" s="204"/>
      <c r="J1378" s="204"/>
      <c r="K1378" s="204"/>
      <c r="L1378" s="204"/>
      <c r="M1378" s="204"/>
      <c r="N1378" s="204"/>
      <c r="O1378" s="204"/>
      <c r="P1378" s="204"/>
      <c r="Q1378" s="204"/>
      <c r="R1378" s="204"/>
      <c r="S1378" s="204"/>
      <c r="T1378" s="204"/>
      <c r="U1378" s="204"/>
      <c r="V1378" s="590"/>
      <c r="W1378" s="590"/>
      <c r="X1378" s="590"/>
      <c r="Y1378" s="590"/>
      <c r="Z1378" s="590"/>
      <c r="AA1378" s="590"/>
      <c r="AB1378" s="204"/>
      <c r="AC1378" s="204"/>
      <c r="AD1378" s="204"/>
      <c r="AE1378" s="204"/>
      <c r="AF1378" s="204"/>
      <c r="AG1378" s="204"/>
      <c r="AH1378" s="204"/>
      <c r="AI1378" s="204"/>
      <c r="AJ1378" s="204"/>
      <c r="AK1378" s="204"/>
      <c r="AL1378" s="204"/>
      <c r="AM1378" s="204"/>
      <c r="AN1378" s="204"/>
      <c r="AO1378" s="204"/>
      <c r="AP1378" s="204"/>
      <c r="AQ1378" s="204"/>
      <c r="AR1378" s="204"/>
      <c r="AS1378" s="204"/>
      <c r="AT1378" s="204"/>
      <c r="AU1378" s="204"/>
      <c r="AV1378" s="489"/>
      <c r="AW1378" s="204"/>
      <c r="AX1378" s="204"/>
      <c r="AY1378" s="204"/>
      <c r="AZ1378" s="204"/>
    </row>
    <row r="1379" spans="2:52" ht="52.2" customHeight="1" x14ac:dyDescent="0.25">
      <c r="B1379" s="204"/>
      <c r="C1379" s="204"/>
      <c r="D1379" s="204"/>
      <c r="E1379" s="204"/>
      <c r="F1379" s="204"/>
      <c r="G1379" s="204"/>
      <c r="H1379" s="205"/>
      <c r="I1379" s="204"/>
      <c r="J1379" s="204"/>
      <c r="K1379" s="204"/>
      <c r="L1379" s="204"/>
      <c r="M1379" s="204"/>
      <c r="N1379" s="204"/>
      <c r="O1379" s="204"/>
      <c r="P1379" s="204"/>
      <c r="Q1379" s="204"/>
      <c r="R1379" s="204"/>
      <c r="S1379" s="204"/>
      <c r="T1379" s="204"/>
      <c r="U1379" s="204"/>
      <c r="V1379" s="590"/>
      <c r="W1379" s="590"/>
      <c r="X1379" s="590"/>
      <c r="Y1379" s="590"/>
      <c r="Z1379" s="590"/>
      <c r="AA1379" s="590"/>
      <c r="AB1379" s="204"/>
      <c r="AC1379" s="204"/>
      <c r="AD1379" s="204"/>
      <c r="AE1379" s="204"/>
      <c r="AF1379" s="204"/>
      <c r="AG1379" s="204"/>
      <c r="AH1379" s="204"/>
      <c r="AI1379" s="204"/>
      <c r="AJ1379" s="204"/>
      <c r="AK1379" s="204"/>
      <c r="AL1379" s="204"/>
      <c r="AM1379" s="204"/>
      <c r="AN1379" s="204"/>
      <c r="AO1379" s="204"/>
      <c r="AP1379" s="204"/>
      <c r="AQ1379" s="204"/>
      <c r="AR1379" s="204"/>
      <c r="AS1379" s="204"/>
      <c r="AT1379" s="204"/>
      <c r="AU1379" s="204"/>
      <c r="AV1379" s="489"/>
      <c r="AW1379" s="204"/>
      <c r="AX1379" s="204"/>
      <c r="AY1379" s="204"/>
      <c r="AZ1379" s="204"/>
    </row>
    <row r="1380" spans="2:52" ht="52.2" customHeight="1" x14ac:dyDescent="0.25">
      <c r="B1380" s="204"/>
      <c r="C1380" s="204"/>
      <c r="D1380" s="204"/>
      <c r="E1380" s="204"/>
      <c r="F1380" s="204"/>
      <c r="G1380" s="204"/>
      <c r="H1380" s="205"/>
      <c r="I1380" s="204"/>
      <c r="J1380" s="204"/>
      <c r="K1380" s="204"/>
      <c r="L1380" s="204"/>
      <c r="M1380" s="204"/>
      <c r="N1380" s="204"/>
      <c r="O1380" s="204"/>
      <c r="P1380" s="204"/>
      <c r="Q1380" s="204"/>
      <c r="R1380" s="204"/>
      <c r="S1380" s="204"/>
      <c r="T1380" s="204"/>
      <c r="U1380" s="204"/>
      <c r="V1380" s="590"/>
      <c r="W1380" s="590"/>
      <c r="X1380" s="590"/>
      <c r="Y1380" s="590"/>
      <c r="Z1380" s="590"/>
      <c r="AA1380" s="590"/>
      <c r="AB1380" s="204"/>
      <c r="AC1380" s="204"/>
      <c r="AD1380" s="204"/>
      <c r="AE1380" s="204"/>
      <c r="AF1380" s="204"/>
      <c r="AG1380" s="204"/>
      <c r="AH1380" s="204"/>
      <c r="AI1380" s="204"/>
      <c r="AJ1380" s="204"/>
      <c r="AK1380" s="204"/>
      <c r="AL1380" s="204"/>
      <c r="AM1380" s="204"/>
      <c r="AN1380" s="204"/>
      <c r="AO1380" s="204"/>
      <c r="AP1380" s="204"/>
      <c r="AQ1380" s="204"/>
      <c r="AR1380" s="204"/>
      <c r="AS1380" s="204"/>
      <c r="AT1380" s="204"/>
      <c r="AU1380" s="204"/>
      <c r="AV1380" s="489"/>
      <c r="AW1380" s="204"/>
      <c r="AX1380" s="204"/>
      <c r="AY1380" s="204"/>
      <c r="AZ1380" s="204"/>
    </row>
    <row r="1381" spans="2:52" ht="52.2" customHeight="1" x14ac:dyDescent="0.25">
      <c r="B1381" s="204"/>
      <c r="C1381" s="204"/>
      <c r="D1381" s="204"/>
      <c r="E1381" s="204"/>
      <c r="F1381" s="204"/>
      <c r="G1381" s="204"/>
      <c r="H1381" s="205"/>
      <c r="I1381" s="204"/>
      <c r="J1381" s="204"/>
      <c r="K1381" s="204"/>
      <c r="L1381" s="204"/>
      <c r="M1381" s="204"/>
      <c r="N1381" s="204"/>
      <c r="O1381" s="204"/>
      <c r="P1381" s="204"/>
      <c r="Q1381" s="204"/>
      <c r="R1381" s="204"/>
      <c r="S1381" s="204"/>
      <c r="T1381" s="204"/>
      <c r="U1381" s="204"/>
      <c r="V1381" s="590"/>
      <c r="W1381" s="590"/>
      <c r="X1381" s="590"/>
      <c r="Y1381" s="590"/>
      <c r="Z1381" s="590"/>
      <c r="AA1381" s="590"/>
      <c r="AB1381" s="204"/>
      <c r="AC1381" s="204"/>
      <c r="AD1381" s="204"/>
      <c r="AE1381" s="204"/>
      <c r="AF1381" s="204"/>
      <c r="AG1381" s="204"/>
      <c r="AH1381" s="204"/>
      <c r="AI1381" s="204"/>
      <c r="AJ1381" s="204"/>
      <c r="AK1381" s="204"/>
      <c r="AL1381" s="204"/>
      <c r="AM1381" s="204"/>
      <c r="AN1381" s="204"/>
      <c r="AO1381" s="204"/>
      <c r="AP1381" s="204"/>
      <c r="AQ1381" s="204"/>
      <c r="AR1381" s="204"/>
      <c r="AS1381" s="204"/>
      <c r="AT1381" s="204"/>
      <c r="AU1381" s="204"/>
      <c r="AV1381" s="489"/>
      <c r="AW1381" s="204"/>
      <c r="AX1381" s="204"/>
      <c r="AY1381" s="204"/>
      <c r="AZ1381" s="204"/>
    </row>
    <row r="1382" spans="2:52" ht="52.2" customHeight="1" x14ac:dyDescent="0.25">
      <c r="B1382" s="204"/>
      <c r="C1382" s="204"/>
      <c r="D1382" s="204"/>
      <c r="E1382" s="204"/>
      <c r="F1382" s="204"/>
      <c r="G1382" s="204"/>
      <c r="H1382" s="205"/>
      <c r="I1382" s="204"/>
      <c r="J1382" s="204"/>
      <c r="K1382" s="204"/>
      <c r="L1382" s="204"/>
      <c r="M1382" s="204"/>
      <c r="N1382" s="204"/>
      <c r="O1382" s="204"/>
      <c r="P1382" s="204"/>
      <c r="Q1382" s="204"/>
      <c r="R1382" s="204"/>
      <c r="S1382" s="204"/>
      <c r="T1382" s="204"/>
      <c r="U1382" s="204"/>
      <c r="V1382" s="590"/>
      <c r="W1382" s="590"/>
      <c r="X1382" s="590"/>
      <c r="Y1382" s="590"/>
      <c r="Z1382" s="590"/>
      <c r="AA1382" s="590"/>
      <c r="AB1382" s="204"/>
      <c r="AC1382" s="204"/>
      <c r="AD1382" s="204"/>
      <c r="AE1382" s="204"/>
      <c r="AF1382" s="204"/>
      <c r="AG1382" s="204"/>
      <c r="AH1382" s="204"/>
      <c r="AI1382" s="204"/>
      <c r="AJ1382" s="204"/>
      <c r="AK1382" s="204"/>
      <c r="AL1382" s="204"/>
      <c r="AM1382" s="204"/>
      <c r="AN1382" s="204"/>
      <c r="AO1382" s="204"/>
      <c r="AP1382" s="204"/>
      <c r="AQ1382" s="204"/>
      <c r="AR1382" s="204"/>
      <c r="AS1382" s="204"/>
      <c r="AT1382" s="204"/>
      <c r="AU1382" s="204"/>
      <c r="AV1382" s="489"/>
      <c r="AW1382" s="204"/>
      <c r="AX1382" s="204"/>
      <c r="AY1382" s="204"/>
      <c r="AZ1382" s="204"/>
    </row>
    <row r="1383" spans="2:52" ht="52.2" customHeight="1" x14ac:dyDescent="0.25">
      <c r="B1383" s="204"/>
      <c r="C1383" s="204"/>
      <c r="D1383" s="204"/>
      <c r="E1383" s="204"/>
      <c r="F1383" s="204"/>
      <c r="G1383" s="204"/>
      <c r="H1383" s="205"/>
      <c r="I1383" s="204"/>
      <c r="J1383" s="204"/>
      <c r="K1383" s="204"/>
      <c r="L1383" s="204"/>
      <c r="M1383" s="204"/>
      <c r="N1383" s="204"/>
      <c r="O1383" s="204"/>
      <c r="P1383" s="204"/>
      <c r="Q1383" s="204"/>
      <c r="R1383" s="204"/>
      <c r="S1383" s="204"/>
      <c r="T1383" s="204"/>
      <c r="U1383" s="204"/>
      <c r="V1383" s="590"/>
      <c r="W1383" s="590"/>
      <c r="X1383" s="590"/>
      <c r="Y1383" s="590"/>
      <c r="Z1383" s="590"/>
      <c r="AA1383" s="590"/>
      <c r="AB1383" s="204"/>
      <c r="AC1383" s="204"/>
      <c r="AD1383" s="204"/>
      <c r="AE1383" s="204"/>
      <c r="AF1383" s="204"/>
      <c r="AG1383" s="204"/>
      <c r="AH1383" s="204"/>
      <c r="AI1383" s="204"/>
      <c r="AJ1383" s="204"/>
      <c r="AK1383" s="204"/>
      <c r="AL1383" s="204"/>
      <c r="AM1383" s="204"/>
      <c r="AN1383" s="204"/>
      <c r="AO1383" s="204"/>
      <c r="AP1383" s="204"/>
      <c r="AQ1383" s="204"/>
      <c r="AR1383" s="204"/>
      <c r="AS1383" s="204"/>
      <c r="AT1383" s="204"/>
      <c r="AU1383" s="204"/>
      <c r="AV1383" s="489"/>
      <c r="AW1383" s="204"/>
      <c r="AX1383" s="204"/>
      <c r="AY1383" s="204"/>
      <c r="AZ1383" s="204"/>
    </row>
    <row r="1384" spans="2:52" ht="52.2" customHeight="1" x14ac:dyDescent="0.25">
      <c r="B1384" s="204"/>
      <c r="C1384" s="204"/>
      <c r="D1384" s="204"/>
      <c r="E1384" s="204"/>
      <c r="F1384" s="204"/>
      <c r="G1384" s="204"/>
      <c r="H1384" s="205"/>
      <c r="I1384" s="204"/>
      <c r="J1384" s="204"/>
      <c r="K1384" s="204"/>
      <c r="L1384" s="204"/>
      <c r="M1384" s="204"/>
      <c r="N1384" s="204"/>
      <c r="O1384" s="204"/>
      <c r="P1384" s="204"/>
      <c r="Q1384" s="204"/>
      <c r="R1384" s="204"/>
      <c r="S1384" s="204"/>
      <c r="T1384" s="204"/>
      <c r="U1384" s="204"/>
      <c r="V1384" s="590"/>
      <c r="W1384" s="590"/>
      <c r="X1384" s="590"/>
      <c r="Y1384" s="590"/>
      <c r="Z1384" s="590"/>
      <c r="AA1384" s="590"/>
      <c r="AB1384" s="204"/>
      <c r="AC1384" s="204"/>
      <c r="AD1384" s="204"/>
      <c r="AE1384" s="204"/>
      <c r="AF1384" s="204"/>
      <c r="AG1384" s="204"/>
      <c r="AH1384" s="204"/>
      <c r="AI1384" s="204"/>
      <c r="AJ1384" s="204"/>
      <c r="AK1384" s="204"/>
      <c r="AL1384" s="204"/>
      <c r="AM1384" s="204"/>
      <c r="AN1384" s="204"/>
      <c r="AO1384" s="204"/>
      <c r="AP1384" s="204"/>
      <c r="AQ1384" s="204"/>
      <c r="AR1384" s="204"/>
      <c r="AS1384" s="204"/>
      <c r="AT1384" s="204"/>
      <c r="AU1384" s="204"/>
      <c r="AV1384" s="489"/>
      <c r="AW1384" s="204"/>
      <c r="AX1384" s="204"/>
      <c r="AY1384" s="204"/>
      <c r="AZ1384" s="204"/>
    </row>
    <row r="1385" spans="2:52" ht="52.2" customHeight="1" x14ac:dyDescent="0.25">
      <c r="B1385" s="204"/>
      <c r="C1385" s="204"/>
      <c r="D1385" s="204"/>
      <c r="E1385" s="204"/>
      <c r="F1385" s="204"/>
      <c r="G1385" s="204"/>
      <c r="H1385" s="205"/>
      <c r="I1385" s="204"/>
      <c r="J1385" s="204"/>
      <c r="K1385" s="204"/>
      <c r="L1385" s="204"/>
      <c r="M1385" s="204"/>
      <c r="N1385" s="204"/>
      <c r="O1385" s="204"/>
      <c r="P1385" s="204"/>
      <c r="Q1385" s="204"/>
      <c r="R1385" s="204"/>
      <c r="S1385" s="204"/>
      <c r="T1385" s="204"/>
      <c r="U1385" s="204"/>
      <c r="V1385" s="590"/>
      <c r="W1385" s="590"/>
      <c r="X1385" s="590"/>
      <c r="Y1385" s="590"/>
      <c r="Z1385" s="590"/>
      <c r="AA1385" s="590"/>
      <c r="AB1385" s="204"/>
      <c r="AC1385" s="204"/>
      <c r="AD1385" s="204"/>
      <c r="AE1385" s="204"/>
      <c r="AF1385" s="204"/>
      <c r="AG1385" s="204"/>
      <c r="AH1385" s="204"/>
      <c r="AI1385" s="204"/>
      <c r="AJ1385" s="204"/>
      <c r="AK1385" s="204"/>
      <c r="AL1385" s="204"/>
      <c r="AM1385" s="204"/>
      <c r="AN1385" s="204"/>
      <c r="AO1385" s="204"/>
      <c r="AP1385" s="204"/>
      <c r="AQ1385" s="204"/>
      <c r="AR1385" s="204"/>
      <c r="AS1385" s="204"/>
      <c r="AT1385" s="204"/>
      <c r="AU1385" s="204"/>
      <c r="AV1385" s="489"/>
      <c r="AW1385" s="204"/>
      <c r="AX1385" s="204"/>
      <c r="AY1385" s="204"/>
      <c r="AZ1385" s="204"/>
    </row>
    <row r="1386" spans="2:52" ht="52.2" customHeight="1" x14ac:dyDescent="0.25">
      <c r="B1386" s="204"/>
      <c r="C1386" s="204"/>
      <c r="D1386" s="204"/>
      <c r="E1386" s="204"/>
      <c r="F1386" s="204"/>
      <c r="G1386" s="204"/>
      <c r="H1386" s="205"/>
      <c r="I1386" s="204"/>
      <c r="J1386" s="204"/>
      <c r="K1386" s="204"/>
      <c r="L1386" s="204"/>
      <c r="M1386" s="204"/>
      <c r="N1386" s="204"/>
      <c r="O1386" s="204"/>
      <c r="P1386" s="204"/>
      <c r="Q1386" s="204"/>
      <c r="R1386" s="204"/>
      <c r="S1386" s="204"/>
      <c r="T1386" s="204"/>
      <c r="U1386" s="204"/>
      <c r="V1386" s="590"/>
      <c r="W1386" s="590"/>
      <c r="X1386" s="590"/>
      <c r="Y1386" s="590"/>
      <c r="Z1386" s="590"/>
      <c r="AA1386" s="590"/>
      <c r="AB1386" s="204"/>
      <c r="AC1386" s="204"/>
      <c r="AD1386" s="204"/>
      <c r="AE1386" s="204"/>
      <c r="AF1386" s="204"/>
      <c r="AG1386" s="204"/>
      <c r="AH1386" s="204"/>
      <c r="AI1386" s="204"/>
      <c r="AJ1386" s="204"/>
      <c r="AK1386" s="204"/>
      <c r="AL1386" s="204"/>
      <c r="AM1386" s="204"/>
      <c r="AN1386" s="204"/>
      <c r="AO1386" s="204"/>
      <c r="AP1386" s="204"/>
      <c r="AQ1386" s="204"/>
      <c r="AR1386" s="204"/>
      <c r="AS1386" s="204"/>
      <c r="AT1386" s="204"/>
      <c r="AU1386" s="204"/>
      <c r="AV1386" s="489"/>
      <c r="AW1386" s="204"/>
      <c r="AX1386" s="204"/>
      <c r="AY1386" s="204"/>
      <c r="AZ1386" s="204"/>
    </row>
    <row r="1387" spans="2:52" ht="52.2" customHeight="1" x14ac:dyDescent="0.25">
      <c r="B1387" s="204"/>
      <c r="C1387" s="204"/>
      <c r="D1387" s="204"/>
      <c r="E1387" s="204"/>
      <c r="F1387" s="204"/>
      <c r="G1387" s="204"/>
      <c r="H1387" s="205"/>
      <c r="I1387" s="204"/>
      <c r="J1387" s="204"/>
      <c r="K1387" s="204"/>
      <c r="L1387" s="204"/>
      <c r="M1387" s="204"/>
      <c r="N1387" s="204"/>
      <c r="O1387" s="204"/>
      <c r="P1387" s="204"/>
      <c r="Q1387" s="204"/>
      <c r="R1387" s="204"/>
      <c r="S1387" s="204"/>
      <c r="T1387" s="204"/>
      <c r="U1387" s="204"/>
      <c r="V1387" s="590"/>
      <c r="W1387" s="590"/>
      <c r="X1387" s="590"/>
      <c r="Y1387" s="590"/>
      <c r="Z1387" s="590"/>
      <c r="AA1387" s="590"/>
      <c r="AB1387" s="204"/>
      <c r="AC1387" s="204"/>
      <c r="AD1387" s="204"/>
      <c r="AE1387" s="204"/>
      <c r="AF1387" s="204"/>
      <c r="AG1387" s="204"/>
      <c r="AH1387" s="204"/>
      <c r="AI1387" s="204"/>
      <c r="AJ1387" s="204"/>
      <c r="AK1387" s="204"/>
      <c r="AL1387" s="204"/>
      <c r="AM1387" s="204"/>
      <c r="AN1387" s="204"/>
      <c r="AO1387" s="204"/>
      <c r="AP1387" s="204"/>
      <c r="AQ1387" s="204"/>
      <c r="AR1387" s="204"/>
      <c r="AS1387" s="204"/>
      <c r="AT1387" s="204"/>
      <c r="AU1387" s="204"/>
      <c r="AV1387" s="489"/>
      <c r="AW1387" s="204"/>
      <c r="AX1387" s="204"/>
      <c r="AY1387" s="204"/>
      <c r="AZ1387" s="204"/>
    </row>
    <row r="1388" spans="2:52" ht="52.2" customHeight="1" x14ac:dyDescent="0.25">
      <c r="B1388" s="204"/>
      <c r="C1388" s="204"/>
      <c r="D1388" s="204"/>
      <c r="E1388" s="204"/>
      <c r="F1388" s="204"/>
      <c r="G1388" s="204"/>
      <c r="H1388" s="205"/>
      <c r="I1388" s="204"/>
      <c r="J1388" s="204"/>
      <c r="K1388" s="204"/>
      <c r="L1388" s="204"/>
      <c r="M1388" s="204"/>
      <c r="N1388" s="204"/>
      <c r="O1388" s="204"/>
      <c r="P1388" s="204"/>
      <c r="Q1388" s="204"/>
      <c r="R1388" s="204"/>
      <c r="S1388" s="204"/>
      <c r="T1388" s="204"/>
      <c r="U1388" s="204"/>
      <c r="V1388" s="590"/>
      <c r="W1388" s="590"/>
      <c r="X1388" s="590"/>
      <c r="Y1388" s="590"/>
      <c r="Z1388" s="590"/>
      <c r="AA1388" s="590"/>
      <c r="AB1388" s="204"/>
      <c r="AC1388" s="204"/>
      <c r="AD1388" s="204"/>
      <c r="AE1388" s="204"/>
      <c r="AF1388" s="204"/>
      <c r="AG1388" s="204"/>
      <c r="AH1388" s="204"/>
      <c r="AI1388" s="204"/>
      <c r="AJ1388" s="204"/>
      <c r="AK1388" s="204"/>
      <c r="AL1388" s="204"/>
      <c r="AM1388" s="204"/>
      <c r="AN1388" s="204"/>
      <c r="AO1388" s="204"/>
      <c r="AP1388" s="204"/>
      <c r="AQ1388" s="204"/>
      <c r="AR1388" s="204"/>
      <c r="AS1388" s="204"/>
      <c r="AT1388" s="204"/>
      <c r="AU1388" s="204"/>
      <c r="AV1388" s="489"/>
      <c r="AW1388" s="204"/>
      <c r="AX1388" s="204"/>
      <c r="AY1388" s="204"/>
      <c r="AZ1388" s="204"/>
    </row>
    <row r="1389" spans="2:52" ht="52.2" customHeight="1" x14ac:dyDescent="0.25">
      <c r="B1389" s="204"/>
      <c r="C1389" s="204"/>
      <c r="D1389" s="204"/>
      <c r="E1389" s="204"/>
      <c r="F1389" s="204"/>
      <c r="G1389" s="204"/>
      <c r="H1389" s="205"/>
      <c r="I1389" s="204"/>
      <c r="J1389" s="204"/>
      <c r="K1389" s="204"/>
      <c r="L1389" s="204"/>
      <c r="M1389" s="204"/>
      <c r="N1389" s="204"/>
      <c r="O1389" s="204"/>
      <c r="P1389" s="204"/>
      <c r="Q1389" s="204"/>
      <c r="R1389" s="204"/>
      <c r="S1389" s="204"/>
      <c r="T1389" s="204"/>
      <c r="U1389" s="204"/>
      <c r="V1389" s="590"/>
      <c r="W1389" s="590"/>
      <c r="X1389" s="590"/>
      <c r="Y1389" s="590"/>
      <c r="Z1389" s="590"/>
      <c r="AA1389" s="590"/>
      <c r="AB1389" s="204"/>
      <c r="AC1389" s="204"/>
      <c r="AD1389" s="204"/>
      <c r="AE1389" s="204"/>
      <c r="AF1389" s="204"/>
      <c r="AG1389" s="204"/>
      <c r="AH1389" s="204"/>
      <c r="AI1389" s="204"/>
      <c r="AJ1389" s="204"/>
      <c r="AK1389" s="204"/>
      <c r="AL1389" s="204"/>
      <c r="AM1389" s="204"/>
      <c r="AN1389" s="204"/>
      <c r="AO1389" s="204"/>
      <c r="AP1389" s="204"/>
      <c r="AQ1389" s="204"/>
      <c r="AR1389" s="204"/>
      <c r="AS1389" s="204"/>
      <c r="AT1389" s="204"/>
      <c r="AU1389" s="204"/>
      <c r="AV1389" s="489"/>
      <c r="AW1389" s="204"/>
      <c r="AX1389" s="204"/>
      <c r="AY1389" s="204"/>
      <c r="AZ1389" s="204"/>
    </row>
    <row r="1390" spans="2:52" ht="52.2" customHeight="1" x14ac:dyDescent="0.25">
      <c r="B1390" s="204"/>
      <c r="C1390" s="204"/>
      <c r="D1390" s="204"/>
      <c r="E1390" s="204"/>
      <c r="F1390" s="204"/>
      <c r="G1390" s="204"/>
      <c r="H1390" s="205"/>
      <c r="I1390" s="204"/>
      <c r="J1390" s="204"/>
      <c r="K1390" s="204"/>
      <c r="L1390" s="204"/>
      <c r="M1390" s="204"/>
      <c r="N1390" s="204"/>
      <c r="O1390" s="204"/>
      <c r="P1390" s="204"/>
      <c r="Q1390" s="204"/>
      <c r="R1390" s="204"/>
      <c r="S1390" s="204"/>
      <c r="T1390" s="204"/>
      <c r="U1390" s="204"/>
      <c r="V1390" s="590"/>
      <c r="W1390" s="590"/>
      <c r="X1390" s="590"/>
      <c r="Y1390" s="590"/>
      <c r="Z1390" s="590"/>
      <c r="AA1390" s="590"/>
      <c r="AB1390" s="204"/>
      <c r="AC1390" s="204"/>
      <c r="AD1390" s="204"/>
      <c r="AE1390" s="204"/>
      <c r="AF1390" s="204"/>
      <c r="AG1390" s="204"/>
      <c r="AH1390" s="204"/>
      <c r="AI1390" s="204"/>
      <c r="AJ1390" s="204"/>
      <c r="AK1390" s="204"/>
      <c r="AL1390" s="204"/>
      <c r="AM1390" s="204"/>
      <c r="AN1390" s="204"/>
      <c r="AO1390" s="204"/>
      <c r="AP1390" s="204"/>
      <c r="AQ1390" s="204"/>
      <c r="AR1390" s="204"/>
      <c r="AS1390" s="204"/>
      <c r="AT1390" s="204"/>
      <c r="AU1390" s="204"/>
      <c r="AV1390" s="489"/>
      <c r="AW1390" s="204"/>
      <c r="AX1390" s="204"/>
      <c r="AY1390" s="204"/>
      <c r="AZ1390" s="204"/>
    </row>
    <row r="1391" spans="2:52" ht="52.2" customHeight="1" x14ac:dyDescent="0.25">
      <c r="B1391" s="204"/>
      <c r="C1391" s="204"/>
      <c r="D1391" s="204"/>
      <c r="E1391" s="204"/>
      <c r="F1391" s="204"/>
      <c r="G1391" s="204"/>
      <c r="H1391" s="205"/>
      <c r="I1391" s="204"/>
      <c r="J1391" s="204"/>
      <c r="K1391" s="204"/>
      <c r="L1391" s="204"/>
      <c r="M1391" s="204"/>
      <c r="N1391" s="204"/>
      <c r="O1391" s="204"/>
      <c r="P1391" s="204"/>
      <c r="Q1391" s="204"/>
      <c r="R1391" s="204"/>
      <c r="S1391" s="204"/>
      <c r="T1391" s="204"/>
      <c r="U1391" s="204"/>
      <c r="V1391" s="590"/>
      <c r="W1391" s="590"/>
      <c r="X1391" s="590"/>
      <c r="Y1391" s="590"/>
      <c r="Z1391" s="590"/>
      <c r="AA1391" s="590"/>
      <c r="AB1391" s="204"/>
      <c r="AC1391" s="204"/>
      <c r="AD1391" s="204"/>
      <c r="AE1391" s="204"/>
      <c r="AF1391" s="204"/>
      <c r="AG1391" s="204"/>
      <c r="AH1391" s="204"/>
      <c r="AI1391" s="204"/>
      <c r="AJ1391" s="204"/>
      <c r="AK1391" s="204"/>
      <c r="AL1391" s="204"/>
      <c r="AM1391" s="204"/>
      <c r="AN1391" s="204"/>
      <c r="AO1391" s="204"/>
      <c r="AP1391" s="204"/>
      <c r="AQ1391" s="204"/>
      <c r="AR1391" s="204"/>
      <c r="AS1391" s="204"/>
      <c r="AT1391" s="204"/>
      <c r="AU1391" s="204"/>
      <c r="AV1391" s="489"/>
      <c r="AW1391" s="204"/>
      <c r="AX1391" s="204"/>
      <c r="AY1391" s="204"/>
      <c r="AZ1391" s="204"/>
    </row>
    <row r="1392" spans="2:52" ht="52.2" customHeight="1" x14ac:dyDescent="0.25">
      <c r="B1392" s="204"/>
      <c r="C1392" s="204"/>
      <c r="D1392" s="204"/>
      <c r="E1392" s="204"/>
      <c r="F1392" s="204"/>
      <c r="G1392" s="204"/>
      <c r="H1392" s="205"/>
      <c r="I1392" s="204"/>
      <c r="J1392" s="204"/>
      <c r="K1392" s="204"/>
      <c r="L1392" s="204"/>
      <c r="M1392" s="204"/>
      <c r="N1392" s="204"/>
      <c r="O1392" s="204"/>
      <c r="P1392" s="204"/>
      <c r="Q1392" s="204"/>
      <c r="R1392" s="204"/>
      <c r="S1392" s="204"/>
      <c r="T1392" s="204"/>
      <c r="U1392" s="204"/>
      <c r="V1392" s="590"/>
      <c r="W1392" s="590"/>
      <c r="X1392" s="590"/>
      <c r="Y1392" s="590"/>
      <c r="Z1392" s="590"/>
      <c r="AA1392" s="590"/>
      <c r="AB1392" s="204"/>
      <c r="AC1392" s="204"/>
      <c r="AD1392" s="204"/>
      <c r="AE1392" s="204"/>
      <c r="AF1392" s="204"/>
      <c r="AG1392" s="204"/>
      <c r="AH1392" s="204"/>
      <c r="AI1392" s="204"/>
      <c r="AJ1392" s="204"/>
      <c r="AK1392" s="204"/>
      <c r="AL1392" s="204"/>
      <c r="AM1392" s="204"/>
      <c r="AN1392" s="204"/>
      <c r="AO1392" s="204"/>
      <c r="AP1392" s="204"/>
      <c r="AQ1392" s="204"/>
      <c r="AR1392" s="204"/>
      <c r="AS1392" s="204"/>
      <c r="AT1392" s="204"/>
      <c r="AU1392" s="204"/>
      <c r="AV1392" s="489"/>
      <c r="AW1392" s="204"/>
      <c r="AX1392" s="204"/>
      <c r="AY1392" s="204"/>
      <c r="AZ1392" s="204"/>
    </row>
    <row r="1393" spans="2:52" ht="52.2" customHeight="1" x14ac:dyDescent="0.25">
      <c r="B1393" s="204"/>
      <c r="C1393" s="204"/>
      <c r="D1393" s="204"/>
      <c r="E1393" s="204"/>
      <c r="F1393" s="204"/>
      <c r="G1393" s="204"/>
      <c r="H1393" s="205"/>
      <c r="I1393" s="204"/>
      <c r="J1393" s="204"/>
      <c r="K1393" s="204"/>
      <c r="L1393" s="204"/>
      <c r="M1393" s="204"/>
      <c r="N1393" s="204"/>
      <c r="O1393" s="204"/>
      <c r="P1393" s="204"/>
      <c r="Q1393" s="204"/>
      <c r="R1393" s="204"/>
      <c r="S1393" s="204"/>
      <c r="T1393" s="204"/>
      <c r="U1393" s="204"/>
      <c r="V1393" s="590"/>
      <c r="W1393" s="590"/>
      <c r="X1393" s="590"/>
      <c r="Y1393" s="590"/>
      <c r="Z1393" s="590"/>
      <c r="AA1393" s="590"/>
      <c r="AB1393" s="204"/>
      <c r="AC1393" s="204"/>
      <c r="AD1393" s="204"/>
      <c r="AE1393" s="204"/>
      <c r="AF1393" s="204"/>
      <c r="AG1393" s="204"/>
      <c r="AH1393" s="204"/>
      <c r="AI1393" s="204"/>
      <c r="AJ1393" s="204"/>
      <c r="AK1393" s="204"/>
      <c r="AL1393" s="204"/>
      <c r="AM1393" s="204"/>
      <c r="AN1393" s="204"/>
      <c r="AO1393" s="204"/>
      <c r="AP1393" s="204"/>
      <c r="AQ1393" s="204"/>
      <c r="AR1393" s="204"/>
      <c r="AS1393" s="204"/>
      <c r="AT1393" s="204"/>
      <c r="AU1393" s="204"/>
      <c r="AV1393" s="489"/>
      <c r="AW1393" s="204"/>
      <c r="AX1393" s="204"/>
      <c r="AY1393" s="204"/>
      <c r="AZ1393" s="204"/>
    </row>
    <row r="1394" spans="2:52" ht="52.2" customHeight="1" x14ac:dyDescent="0.25">
      <c r="B1394" s="204"/>
      <c r="C1394" s="204"/>
      <c r="D1394" s="204"/>
      <c r="E1394" s="204"/>
      <c r="F1394" s="204"/>
      <c r="G1394" s="204"/>
      <c r="H1394" s="205"/>
      <c r="I1394" s="204"/>
      <c r="J1394" s="204"/>
      <c r="K1394" s="204"/>
      <c r="L1394" s="204"/>
      <c r="M1394" s="204"/>
      <c r="N1394" s="204"/>
      <c r="O1394" s="204"/>
      <c r="P1394" s="204"/>
      <c r="Q1394" s="204"/>
      <c r="R1394" s="204"/>
      <c r="S1394" s="204"/>
      <c r="T1394" s="204"/>
      <c r="U1394" s="204"/>
      <c r="V1394" s="590"/>
      <c r="W1394" s="590"/>
      <c r="X1394" s="590"/>
      <c r="Y1394" s="590"/>
      <c r="Z1394" s="590"/>
      <c r="AA1394" s="590"/>
      <c r="AB1394" s="204"/>
      <c r="AC1394" s="204"/>
      <c r="AD1394" s="204"/>
      <c r="AE1394" s="204"/>
      <c r="AF1394" s="204"/>
      <c r="AG1394" s="204"/>
      <c r="AH1394" s="204"/>
      <c r="AI1394" s="204"/>
      <c r="AJ1394" s="204"/>
      <c r="AK1394" s="204"/>
      <c r="AL1394" s="204"/>
      <c r="AM1394" s="204"/>
      <c r="AN1394" s="204"/>
      <c r="AO1394" s="204"/>
      <c r="AP1394" s="204"/>
      <c r="AQ1394" s="204"/>
      <c r="AR1394" s="204"/>
      <c r="AS1394" s="204"/>
      <c r="AT1394" s="204"/>
      <c r="AU1394" s="204"/>
      <c r="AV1394" s="489"/>
      <c r="AW1394" s="204"/>
      <c r="AX1394" s="204"/>
      <c r="AY1394" s="204"/>
      <c r="AZ1394" s="204"/>
    </row>
    <row r="1395" spans="2:52" ht="52.2" customHeight="1" x14ac:dyDescent="0.25">
      <c r="B1395" s="204"/>
      <c r="C1395" s="204"/>
      <c r="D1395" s="204"/>
      <c r="E1395" s="204"/>
      <c r="F1395" s="204"/>
      <c r="G1395" s="204"/>
      <c r="H1395" s="205"/>
      <c r="I1395" s="204"/>
      <c r="J1395" s="204"/>
      <c r="K1395" s="204"/>
      <c r="L1395" s="204"/>
      <c r="M1395" s="204"/>
      <c r="N1395" s="204"/>
      <c r="O1395" s="204"/>
      <c r="P1395" s="204"/>
      <c r="Q1395" s="204"/>
      <c r="R1395" s="204"/>
      <c r="S1395" s="204"/>
      <c r="T1395" s="204"/>
      <c r="U1395" s="204"/>
      <c r="V1395" s="590"/>
      <c r="W1395" s="590"/>
      <c r="X1395" s="590"/>
      <c r="Y1395" s="590"/>
      <c r="Z1395" s="590"/>
      <c r="AA1395" s="590"/>
      <c r="AB1395" s="204"/>
      <c r="AC1395" s="204"/>
      <c r="AD1395" s="204"/>
      <c r="AE1395" s="204"/>
      <c r="AF1395" s="204"/>
      <c r="AG1395" s="204"/>
      <c r="AH1395" s="204"/>
      <c r="AI1395" s="204"/>
      <c r="AJ1395" s="204"/>
      <c r="AK1395" s="204"/>
      <c r="AL1395" s="204"/>
      <c r="AM1395" s="204"/>
      <c r="AN1395" s="204"/>
      <c r="AO1395" s="204"/>
      <c r="AP1395" s="204"/>
      <c r="AQ1395" s="204"/>
      <c r="AR1395" s="204"/>
      <c r="AS1395" s="204"/>
      <c r="AT1395" s="204"/>
      <c r="AU1395" s="204"/>
      <c r="AV1395" s="489"/>
      <c r="AW1395" s="204"/>
      <c r="AX1395" s="204"/>
      <c r="AY1395" s="204"/>
      <c r="AZ1395" s="204"/>
    </row>
    <row r="1396" spans="2:52" ht="52.2" customHeight="1" x14ac:dyDescent="0.25">
      <c r="B1396" s="204"/>
      <c r="C1396" s="204"/>
      <c r="D1396" s="204"/>
      <c r="E1396" s="204"/>
      <c r="F1396" s="204"/>
      <c r="G1396" s="204"/>
      <c r="H1396" s="205"/>
      <c r="I1396" s="204"/>
      <c r="J1396" s="204"/>
      <c r="K1396" s="204"/>
      <c r="L1396" s="204"/>
      <c r="M1396" s="204"/>
      <c r="N1396" s="204"/>
      <c r="O1396" s="204"/>
      <c r="P1396" s="204"/>
      <c r="Q1396" s="204"/>
      <c r="R1396" s="204"/>
      <c r="S1396" s="204"/>
      <c r="T1396" s="204"/>
      <c r="U1396" s="204"/>
      <c r="V1396" s="590"/>
      <c r="W1396" s="590"/>
      <c r="X1396" s="590"/>
      <c r="Y1396" s="590"/>
      <c r="Z1396" s="590"/>
      <c r="AA1396" s="590"/>
      <c r="AB1396" s="204"/>
      <c r="AC1396" s="204"/>
      <c r="AD1396" s="204"/>
      <c r="AE1396" s="204"/>
      <c r="AF1396" s="204"/>
      <c r="AG1396" s="204"/>
      <c r="AH1396" s="204"/>
      <c r="AI1396" s="204"/>
      <c r="AJ1396" s="204"/>
      <c r="AK1396" s="204"/>
      <c r="AL1396" s="204"/>
      <c r="AM1396" s="204"/>
      <c r="AN1396" s="204"/>
      <c r="AO1396" s="204"/>
      <c r="AP1396" s="204"/>
      <c r="AQ1396" s="204"/>
      <c r="AR1396" s="204"/>
      <c r="AS1396" s="204"/>
      <c r="AT1396" s="204"/>
      <c r="AU1396" s="204"/>
      <c r="AV1396" s="489"/>
      <c r="AW1396" s="204"/>
      <c r="AX1396" s="204"/>
      <c r="AY1396" s="204"/>
      <c r="AZ1396" s="204"/>
    </row>
    <row r="1397" spans="2:52" ht="52.2" customHeight="1" x14ac:dyDescent="0.25">
      <c r="B1397" s="204"/>
      <c r="C1397" s="204"/>
      <c r="D1397" s="204"/>
      <c r="E1397" s="204"/>
      <c r="F1397" s="204"/>
      <c r="G1397" s="204"/>
      <c r="H1397" s="205"/>
      <c r="I1397" s="204"/>
      <c r="J1397" s="204"/>
      <c r="K1397" s="204"/>
      <c r="L1397" s="204"/>
      <c r="M1397" s="204"/>
      <c r="N1397" s="204"/>
      <c r="O1397" s="204"/>
      <c r="P1397" s="204"/>
      <c r="Q1397" s="204"/>
      <c r="R1397" s="204"/>
      <c r="S1397" s="204"/>
      <c r="T1397" s="204"/>
      <c r="U1397" s="204"/>
      <c r="V1397" s="590"/>
      <c r="W1397" s="590"/>
      <c r="X1397" s="590"/>
      <c r="Y1397" s="590"/>
      <c r="Z1397" s="590"/>
      <c r="AA1397" s="590"/>
      <c r="AB1397" s="204"/>
      <c r="AC1397" s="204"/>
      <c r="AD1397" s="204"/>
      <c r="AE1397" s="204"/>
      <c r="AF1397" s="204"/>
      <c r="AG1397" s="204"/>
      <c r="AH1397" s="204"/>
      <c r="AI1397" s="204"/>
      <c r="AJ1397" s="204"/>
      <c r="AK1397" s="204"/>
      <c r="AL1397" s="204"/>
      <c r="AM1397" s="204"/>
      <c r="AN1397" s="204"/>
      <c r="AO1397" s="204"/>
      <c r="AP1397" s="204"/>
      <c r="AQ1397" s="204"/>
      <c r="AR1397" s="204"/>
      <c r="AS1397" s="204"/>
      <c r="AT1397" s="204"/>
      <c r="AU1397" s="204"/>
      <c r="AV1397" s="489"/>
      <c r="AW1397" s="204"/>
      <c r="AX1397" s="204"/>
      <c r="AY1397" s="204"/>
      <c r="AZ1397" s="204"/>
    </row>
    <row r="1398" spans="2:52" ht="52.2" customHeight="1" x14ac:dyDescent="0.25">
      <c r="B1398" s="204"/>
      <c r="C1398" s="204"/>
      <c r="D1398" s="204"/>
      <c r="E1398" s="204"/>
      <c r="F1398" s="204"/>
      <c r="G1398" s="204"/>
      <c r="H1398" s="205"/>
      <c r="I1398" s="204"/>
      <c r="J1398" s="204"/>
      <c r="K1398" s="204"/>
      <c r="L1398" s="204"/>
      <c r="M1398" s="204"/>
      <c r="N1398" s="204"/>
      <c r="O1398" s="204"/>
      <c r="P1398" s="204"/>
      <c r="Q1398" s="204"/>
      <c r="R1398" s="204"/>
      <c r="S1398" s="204"/>
      <c r="T1398" s="204"/>
      <c r="U1398" s="204"/>
      <c r="V1398" s="590"/>
      <c r="W1398" s="590"/>
      <c r="X1398" s="590"/>
      <c r="Y1398" s="590"/>
      <c r="Z1398" s="590"/>
      <c r="AA1398" s="590"/>
      <c r="AB1398" s="204"/>
      <c r="AC1398" s="204"/>
      <c r="AD1398" s="204"/>
      <c r="AE1398" s="204"/>
      <c r="AF1398" s="204"/>
      <c r="AG1398" s="204"/>
      <c r="AH1398" s="204"/>
      <c r="AI1398" s="204"/>
      <c r="AJ1398" s="204"/>
      <c r="AK1398" s="204"/>
      <c r="AL1398" s="204"/>
      <c r="AM1398" s="204"/>
      <c r="AN1398" s="204"/>
      <c r="AO1398" s="204"/>
      <c r="AP1398" s="204"/>
      <c r="AQ1398" s="204"/>
      <c r="AR1398" s="204"/>
      <c r="AS1398" s="204"/>
      <c r="AT1398" s="204"/>
      <c r="AU1398" s="204"/>
      <c r="AV1398" s="489"/>
      <c r="AW1398" s="204"/>
      <c r="AX1398" s="204"/>
      <c r="AY1398" s="204"/>
      <c r="AZ1398" s="204"/>
    </row>
    <row r="1399" spans="2:52" ht="52.2" customHeight="1" x14ac:dyDescent="0.25">
      <c r="B1399" s="204"/>
      <c r="C1399" s="204"/>
      <c r="D1399" s="204"/>
      <c r="E1399" s="204"/>
      <c r="F1399" s="204"/>
      <c r="G1399" s="204"/>
      <c r="H1399" s="205"/>
      <c r="I1399" s="204"/>
      <c r="J1399" s="204"/>
      <c r="K1399" s="204"/>
      <c r="L1399" s="204"/>
      <c r="M1399" s="204"/>
      <c r="N1399" s="204"/>
      <c r="O1399" s="204"/>
      <c r="P1399" s="204"/>
      <c r="Q1399" s="204"/>
      <c r="R1399" s="204"/>
      <c r="S1399" s="204"/>
      <c r="T1399" s="204"/>
      <c r="U1399" s="204"/>
      <c r="V1399" s="590"/>
      <c r="W1399" s="590"/>
      <c r="X1399" s="590"/>
      <c r="Y1399" s="590"/>
      <c r="Z1399" s="590"/>
      <c r="AA1399" s="590"/>
      <c r="AB1399" s="204"/>
      <c r="AC1399" s="204"/>
      <c r="AD1399" s="204"/>
      <c r="AE1399" s="204"/>
      <c r="AF1399" s="204"/>
      <c r="AG1399" s="204"/>
      <c r="AH1399" s="204"/>
      <c r="AI1399" s="204"/>
      <c r="AJ1399" s="204"/>
      <c r="AK1399" s="204"/>
      <c r="AL1399" s="204"/>
      <c r="AM1399" s="204"/>
      <c r="AN1399" s="204"/>
      <c r="AO1399" s="204"/>
      <c r="AP1399" s="204"/>
      <c r="AQ1399" s="204"/>
      <c r="AR1399" s="204"/>
      <c r="AS1399" s="204"/>
      <c r="AT1399" s="204"/>
      <c r="AU1399" s="204"/>
      <c r="AV1399" s="489"/>
      <c r="AW1399" s="204"/>
      <c r="AX1399" s="204"/>
      <c r="AY1399" s="204"/>
      <c r="AZ1399" s="204"/>
    </row>
    <row r="1400" spans="2:52" ht="52.2" customHeight="1" x14ac:dyDescent="0.25">
      <c r="B1400" s="204"/>
      <c r="C1400" s="204"/>
      <c r="D1400" s="204"/>
      <c r="E1400" s="204"/>
      <c r="F1400" s="204"/>
      <c r="G1400" s="204"/>
      <c r="H1400" s="205"/>
      <c r="I1400" s="204"/>
      <c r="J1400" s="204"/>
      <c r="K1400" s="204"/>
      <c r="L1400" s="204"/>
      <c r="M1400" s="204"/>
      <c r="N1400" s="204"/>
      <c r="O1400" s="204"/>
      <c r="P1400" s="204"/>
      <c r="Q1400" s="204"/>
      <c r="R1400" s="204"/>
      <c r="S1400" s="204"/>
      <c r="T1400" s="204"/>
      <c r="U1400" s="204"/>
      <c r="V1400" s="590"/>
      <c r="W1400" s="590"/>
      <c r="X1400" s="590"/>
      <c r="Y1400" s="590"/>
      <c r="Z1400" s="590"/>
      <c r="AA1400" s="590"/>
      <c r="AB1400" s="204"/>
      <c r="AC1400" s="204"/>
      <c r="AD1400" s="204"/>
      <c r="AE1400" s="204"/>
      <c r="AF1400" s="204"/>
      <c r="AG1400" s="204"/>
      <c r="AH1400" s="204"/>
      <c r="AI1400" s="204"/>
      <c r="AJ1400" s="204"/>
      <c r="AK1400" s="204"/>
      <c r="AL1400" s="204"/>
      <c r="AM1400" s="204"/>
      <c r="AN1400" s="204"/>
      <c r="AO1400" s="204"/>
      <c r="AP1400" s="204"/>
      <c r="AQ1400" s="204"/>
      <c r="AR1400" s="204"/>
      <c r="AS1400" s="204"/>
      <c r="AT1400" s="204"/>
      <c r="AU1400" s="204"/>
      <c r="AV1400" s="489"/>
      <c r="AW1400" s="204"/>
      <c r="AX1400" s="204"/>
      <c r="AY1400" s="204"/>
      <c r="AZ1400" s="204"/>
    </row>
    <row r="1401" spans="2:52" ht="52.2" customHeight="1" x14ac:dyDescent="0.25">
      <c r="B1401" s="204"/>
      <c r="C1401" s="204"/>
      <c r="D1401" s="204"/>
      <c r="E1401" s="204"/>
      <c r="F1401" s="204"/>
      <c r="G1401" s="204"/>
      <c r="H1401" s="205"/>
      <c r="I1401" s="204"/>
      <c r="J1401" s="204"/>
      <c r="K1401" s="204"/>
      <c r="L1401" s="204"/>
      <c r="M1401" s="204"/>
      <c r="N1401" s="204"/>
      <c r="O1401" s="204"/>
      <c r="P1401" s="204"/>
      <c r="Q1401" s="204"/>
      <c r="R1401" s="204"/>
      <c r="S1401" s="204"/>
      <c r="T1401" s="204"/>
      <c r="U1401" s="204"/>
      <c r="V1401" s="590"/>
      <c r="W1401" s="590"/>
      <c r="X1401" s="590"/>
      <c r="Y1401" s="590"/>
      <c r="Z1401" s="590"/>
      <c r="AA1401" s="590"/>
      <c r="AB1401" s="204"/>
      <c r="AC1401" s="204"/>
      <c r="AD1401" s="204"/>
      <c r="AE1401" s="204"/>
      <c r="AF1401" s="204"/>
      <c r="AG1401" s="204"/>
      <c r="AH1401" s="204"/>
      <c r="AI1401" s="204"/>
      <c r="AJ1401" s="204"/>
      <c r="AK1401" s="204"/>
      <c r="AL1401" s="204"/>
      <c r="AM1401" s="204"/>
      <c r="AN1401" s="204"/>
      <c r="AO1401" s="204"/>
      <c r="AP1401" s="204"/>
      <c r="AQ1401" s="204"/>
      <c r="AR1401" s="204"/>
      <c r="AS1401" s="204"/>
      <c r="AT1401" s="204"/>
      <c r="AU1401" s="204"/>
      <c r="AV1401" s="489"/>
      <c r="AW1401" s="204"/>
      <c r="AX1401" s="204"/>
      <c r="AY1401" s="204"/>
      <c r="AZ1401" s="204"/>
    </row>
    <row r="1402" spans="2:52" ht="52.2" customHeight="1" x14ac:dyDescent="0.25">
      <c r="B1402" s="204"/>
      <c r="C1402" s="204"/>
      <c r="D1402" s="204"/>
      <c r="E1402" s="204"/>
      <c r="F1402" s="204"/>
      <c r="G1402" s="204"/>
      <c r="H1402" s="205"/>
      <c r="I1402" s="204"/>
      <c r="J1402" s="204"/>
      <c r="K1402" s="204"/>
      <c r="L1402" s="204"/>
      <c r="M1402" s="204"/>
      <c r="N1402" s="204"/>
      <c r="O1402" s="204"/>
      <c r="P1402" s="204"/>
      <c r="Q1402" s="204"/>
      <c r="R1402" s="204"/>
      <c r="S1402" s="204"/>
      <c r="T1402" s="204"/>
      <c r="U1402" s="204"/>
      <c r="V1402" s="590"/>
      <c r="W1402" s="590"/>
      <c r="X1402" s="590"/>
      <c r="Y1402" s="590"/>
      <c r="Z1402" s="590"/>
      <c r="AA1402" s="590"/>
      <c r="AB1402" s="204"/>
      <c r="AC1402" s="204"/>
      <c r="AD1402" s="204"/>
      <c r="AE1402" s="204"/>
      <c r="AF1402" s="204"/>
      <c r="AG1402" s="204"/>
      <c r="AH1402" s="204"/>
      <c r="AI1402" s="204"/>
      <c r="AJ1402" s="204"/>
      <c r="AK1402" s="204"/>
      <c r="AL1402" s="204"/>
      <c r="AM1402" s="204"/>
      <c r="AN1402" s="204"/>
      <c r="AO1402" s="204"/>
      <c r="AP1402" s="204"/>
      <c r="AQ1402" s="204"/>
      <c r="AR1402" s="204"/>
      <c r="AS1402" s="204"/>
      <c r="AT1402" s="204"/>
      <c r="AU1402" s="204"/>
      <c r="AV1402" s="489"/>
      <c r="AW1402" s="204"/>
      <c r="AX1402" s="204"/>
      <c r="AY1402" s="204"/>
      <c r="AZ1402" s="204"/>
    </row>
    <row r="1403" spans="2:52" ht="52.2" customHeight="1" x14ac:dyDescent="0.25">
      <c r="B1403" s="204"/>
      <c r="C1403" s="204"/>
      <c r="D1403" s="204"/>
      <c r="E1403" s="204"/>
      <c r="F1403" s="204"/>
      <c r="G1403" s="204"/>
      <c r="H1403" s="205"/>
      <c r="I1403" s="204"/>
      <c r="J1403" s="204"/>
      <c r="K1403" s="204"/>
      <c r="L1403" s="204"/>
      <c r="M1403" s="204"/>
      <c r="N1403" s="204"/>
      <c r="O1403" s="204"/>
      <c r="P1403" s="204"/>
      <c r="Q1403" s="204"/>
      <c r="R1403" s="204"/>
      <c r="S1403" s="204"/>
      <c r="T1403" s="204"/>
      <c r="U1403" s="204"/>
      <c r="V1403" s="590"/>
      <c r="W1403" s="590"/>
      <c r="X1403" s="590"/>
      <c r="Y1403" s="590"/>
      <c r="Z1403" s="590"/>
      <c r="AA1403" s="590"/>
      <c r="AB1403" s="204"/>
      <c r="AC1403" s="204"/>
      <c r="AD1403" s="204"/>
      <c r="AE1403" s="204"/>
      <c r="AF1403" s="204"/>
      <c r="AG1403" s="204"/>
      <c r="AH1403" s="204"/>
      <c r="AI1403" s="204"/>
      <c r="AJ1403" s="204"/>
      <c r="AK1403" s="204"/>
      <c r="AL1403" s="204"/>
      <c r="AM1403" s="204"/>
      <c r="AN1403" s="204"/>
      <c r="AO1403" s="204"/>
      <c r="AP1403" s="204"/>
      <c r="AQ1403" s="204"/>
      <c r="AR1403" s="204"/>
      <c r="AS1403" s="204"/>
      <c r="AT1403" s="204"/>
      <c r="AU1403" s="204"/>
      <c r="AV1403" s="489"/>
      <c r="AW1403" s="204"/>
      <c r="AX1403" s="204"/>
      <c r="AY1403" s="204"/>
      <c r="AZ1403" s="204"/>
    </row>
    <row r="1404" spans="2:52" ht="52.2" customHeight="1" x14ac:dyDescent="0.25">
      <c r="B1404" s="204"/>
      <c r="C1404" s="204"/>
      <c r="D1404" s="204"/>
      <c r="E1404" s="204"/>
      <c r="F1404" s="204"/>
      <c r="G1404" s="204"/>
      <c r="H1404" s="205"/>
      <c r="I1404" s="204"/>
      <c r="J1404" s="204"/>
      <c r="K1404" s="204"/>
      <c r="L1404" s="204"/>
      <c r="M1404" s="204"/>
      <c r="N1404" s="204"/>
      <c r="O1404" s="204"/>
      <c r="P1404" s="204"/>
      <c r="Q1404" s="204"/>
      <c r="R1404" s="204"/>
      <c r="S1404" s="204"/>
      <c r="T1404" s="204"/>
      <c r="U1404" s="204"/>
      <c r="V1404" s="590"/>
      <c r="W1404" s="590"/>
      <c r="X1404" s="590"/>
      <c r="Y1404" s="590"/>
      <c r="Z1404" s="590"/>
      <c r="AA1404" s="590"/>
      <c r="AB1404" s="204"/>
      <c r="AC1404" s="204"/>
      <c r="AD1404" s="204"/>
      <c r="AE1404" s="204"/>
      <c r="AF1404" s="204"/>
      <c r="AG1404" s="204"/>
      <c r="AH1404" s="204"/>
      <c r="AI1404" s="204"/>
      <c r="AJ1404" s="204"/>
      <c r="AK1404" s="204"/>
      <c r="AL1404" s="204"/>
      <c r="AM1404" s="204"/>
      <c r="AN1404" s="204"/>
      <c r="AO1404" s="204"/>
      <c r="AP1404" s="204"/>
      <c r="AQ1404" s="204"/>
      <c r="AR1404" s="204"/>
      <c r="AS1404" s="204"/>
      <c r="AT1404" s="204"/>
      <c r="AU1404" s="204"/>
      <c r="AV1404" s="489"/>
      <c r="AW1404" s="204"/>
      <c r="AX1404" s="204"/>
      <c r="AY1404" s="204"/>
      <c r="AZ1404" s="204"/>
    </row>
    <row r="1405" spans="2:52" ht="52.2" customHeight="1" x14ac:dyDescent="0.25">
      <c r="B1405" s="204"/>
      <c r="C1405" s="204"/>
      <c r="D1405" s="204"/>
      <c r="E1405" s="204"/>
      <c r="F1405" s="204"/>
      <c r="G1405" s="204"/>
      <c r="H1405" s="205"/>
      <c r="I1405" s="204"/>
      <c r="J1405" s="204"/>
      <c r="K1405" s="204"/>
      <c r="L1405" s="204"/>
      <c r="M1405" s="204"/>
      <c r="N1405" s="204"/>
      <c r="O1405" s="204"/>
      <c r="P1405" s="204"/>
      <c r="Q1405" s="204"/>
      <c r="R1405" s="204"/>
      <c r="S1405" s="204"/>
      <c r="T1405" s="204"/>
      <c r="U1405" s="204"/>
      <c r="V1405" s="590"/>
      <c r="W1405" s="590"/>
      <c r="X1405" s="590"/>
      <c r="Y1405" s="590"/>
      <c r="Z1405" s="590"/>
      <c r="AA1405" s="590"/>
      <c r="AB1405" s="204"/>
      <c r="AC1405" s="204"/>
      <c r="AD1405" s="204"/>
      <c r="AE1405" s="204"/>
      <c r="AF1405" s="204"/>
      <c r="AG1405" s="204"/>
      <c r="AH1405" s="204"/>
      <c r="AI1405" s="204"/>
      <c r="AJ1405" s="204"/>
      <c r="AK1405" s="204"/>
      <c r="AL1405" s="204"/>
      <c r="AM1405" s="204"/>
      <c r="AN1405" s="204"/>
      <c r="AO1405" s="204"/>
      <c r="AP1405" s="204"/>
      <c r="AQ1405" s="204"/>
      <c r="AR1405" s="204"/>
      <c r="AS1405" s="204"/>
      <c r="AT1405" s="204"/>
      <c r="AU1405" s="204"/>
      <c r="AV1405" s="489"/>
      <c r="AW1405" s="204"/>
      <c r="AX1405" s="204"/>
      <c r="AY1405" s="204"/>
      <c r="AZ1405" s="204"/>
    </row>
    <row r="1406" spans="2:52" ht="52.2" customHeight="1" x14ac:dyDescent="0.25">
      <c r="B1406" s="204"/>
      <c r="C1406" s="204"/>
      <c r="D1406" s="204"/>
      <c r="E1406" s="204"/>
      <c r="F1406" s="204"/>
      <c r="G1406" s="204"/>
      <c r="H1406" s="205"/>
      <c r="I1406" s="204"/>
      <c r="J1406" s="204"/>
      <c r="K1406" s="204"/>
      <c r="L1406" s="204"/>
      <c r="M1406" s="204"/>
      <c r="N1406" s="204"/>
      <c r="O1406" s="204"/>
      <c r="P1406" s="204"/>
      <c r="Q1406" s="204"/>
      <c r="R1406" s="204"/>
      <c r="S1406" s="204"/>
      <c r="T1406" s="204"/>
      <c r="U1406" s="204"/>
      <c r="V1406" s="590"/>
      <c r="W1406" s="590"/>
      <c r="X1406" s="590"/>
      <c r="Y1406" s="590"/>
      <c r="Z1406" s="590"/>
      <c r="AA1406" s="590"/>
      <c r="AB1406" s="204"/>
      <c r="AC1406" s="204"/>
      <c r="AD1406" s="204"/>
      <c r="AE1406" s="204"/>
      <c r="AF1406" s="204"/>
      <c r="AG1406" s="204"/>
      <c r="AH1406" s="204"/>
      <c r="AI1406" s="204"/>
      <c r="AJ1406" s="204"/>
      <c r="AK1406" s="204"/>
      <c r="AL1406" s="204"/>
      <c r="AM1406" s="204"/>
      <c r="AN1406" s="204"/>
      <c r="AO1406" s="204"/>
      <c r="AP1406" s="204"/>
      <c r="AQ1406" s="204"/>
      <c r="AR1406" s="204"/>
      <c r="AS1406" s="204"/>
      <c r="AT1406" s="204"/>
      <c r="AU1406" s="204"/>
      <c r="AV1406" s="489"/>
      <c r="AW1406" s="204"/>
      <c r="AX1406" s="204"/>
      <c r="AY1406" s="204"/>
      <c r="AZ1406" s="204"/>
    </row>
    <row r="1407" spans="2:52" ht="52.2" customHeight="1" x14ac:dyDescent="0.25">
      <c r="B1407" s="204"/>
      <c r="C1407" s="204"/>
      <c r="D1407" s="204"/>
      <c r="E1407" s="204"/>
      <c r="F1407" s="204"/>
      <c r="G1407" s="204"/>
      <c r="H1407" s="205"/>
      <c r="I1407" s="204"/>
      <c r="J1407" s="204"/>
      <c r="K1407" s="204"/>
      <c r="L1407" s="204"/>
      <c r="M1407" s="204"/>
      <c r="N1407" s="204"/>
      <c r="O1407" s="204"/>
      <c r="P1407" s="204"/>
      <c r="Q1407" s="204"/>
      <c r="R1407" s="204"/>
      <c r="S1407" s="204"/>
      <c r="T1407" s="204"/>
      <c r="U1407" s="204"/>
      <c r="V1407" s="590"/>
      <c r="W1407" s="590"/>
      <c r="X1407" s="590"/>
      <c r="Y1407" s="590"/>
      <c r="Z1407" s="590"/>
      <c r="AA1407" s="590"/>
      <c r="AB1407" s="204"/>
      <c r="AC1407" s="204"/>
      <c r="AD1407" s="204"/>
      <c r="AE1407" s="204"/>
      <c r="AF1407" s="204"/>
      <c r="AG1407" s="204"/>
      <c r="AH1407" s="204"/>
      <c r="AI1407" s="204"/>
      <c r="AJ1407" s="204"/>
      <c r="AK1407" s="204"/>
      <c r="AL1407" s="204"/>
      <c r="AM1407" s="204"/>
      <c r="AN1407" s="204"/>
      <c r="AO1407" s="204"/>
      <c r="AP1407" s="204"/>
      <c r="AQ1407" s="204"/>
      <c r="AR1407" s="204"/>
      <c r="AS1407" s="204"/>
      <c r="AT1407" s="204"/>
      <c r="AU1407" s="204"/>
      <c r="AV1407" s="489"/>
      <c r="AW1407" s="204"/>
      <c r="AX1407" s="204"/>
      <c r="AY1407" s="204"/>
      <c r="AZ1407" s="204"/>
    </row>
    <row r="1408" spans="2:52" ht="52.2" customHeight="1" x14ac:dyDescent="0.25">
      <c r="B1408" s="204"/>
      <c r="C1408" s="204"/>
      <c r="D1408" s="204"/>
      <c r="E1408" s="204"/>
      <c r="F1408" s="204"/>
      <c r="G1408" s="204"/>
      <c r="H1408" s="205"/>
      <c r="I1408" s="204"/>
      <c r="J1408" s="204"/>
      <c r="K1408" s="204"/>
      <c r="L1408" s="204"/>
      <c r="M1408" s="204"/>
      <c r="N1408" s="204"/>
      <c r="O1408" s="204"/>
      <c r="P1408" s="204"/>
      <c r="Q1408" s="204"/>
      <c r="R1408" s="204"/>
      <c r="S1408" s="204"/>
      <c r="T1408" s="204"/>
      <c r="U1408" s="204"/>
      <c r="V1408" s="590"/>
      <c r="W1408" s="590"/>
      <c r="X1408" s="590"/>
      <c r="Y1408" s="590"/>
      <c r="Z1408" s="590"/>
      <c r="AA1408" s="590"/>
      <c r="AB1408" s="204"/>
      <c r="AC1408" s="204"/>
      <c r="AD1408" s="204"/>
      <c r="AE1408" s="204"/>
      <c r="AF1408" s="204"/>
      <c r="AG1408" s="204"/>
      <c r="AH1408" s="204"/>
      <c r="AI1408" s="204"/>
      <c r="AJ1408" s="204"/>
      <c r="AK1408" s="204"/>
      <c r="AL1408" s="204"/>
      <c r="AM1408" s="204"/>
      <c r="AN1408" s="204"/>
      <c r="AO1408" s="204"/>
      <c r="AP1408" s="204"/>
      <c r="AQ1408" s="204"/>
      <c r="AR1408" s="204"/>
      <c r="AS1408" s="204"/>
      <c r="AT1408" s="204"/>
      <c r="AU1408" s="204"/>
      <c r="AV1408" s="489"/>
      <c r="AW1408" s="204"/>
      <c r="AX1408" s="204"/>
      <c r="AY1408" s="204"/>
      <c r="AZ1408" s="204"/>
    </row>
    <row r="1409" spans="2:52" ht="52.2" customHeight="1" x14ac:dyDescent="0.25">
      <c r="B1409" s="204"/>
      <c r="C1409" s="204"/>
      <c r="D1409" s="204"/>
      <c r="E1409" s="204"/>
      <c r="F1409" s="204"/>
      <c r="G1409" s="204"/>
      <c r="H1409" s="205"/>
      <c r="I1409" s="204"/>
      <c r="J1409" s="204"/>
      <c r="K1409" s="204"/>
      <c r="L1409" s="204"/>
      <c r="M1409" s="204"/>
      <c r="N1409" s="204"/>
      <c r="O1409" s="204"/>
      <c r="P1409" s="204"/>
      <c r="Q1409" s="204"/>
      <c r="R1409" s="204"/>
      <c r="S1409" s="204"/>
      <c r="T1409" s="204"/>
      <c r="U1409" s="204"/>
      <c r="V1409" s="590"/>
      <c r="W1409" s="590"/>
      <c r="X1409" s="590"/>
      <c r="Y1409" s="590"/>
      <c r="Z1409" s="590"/>
      <c r="AA1409" s="590"/>
      <c r="AB1409" s="204"/>
      <c r="AC1409" s="204"/>
      <c r="AD1409" s="204"/>
      <c r="AE1409" s="204"/>
      <c r="AF1409" s="204"/>
      <c r="AG1409" s="204"/>
      <c r="AH1409" s="204"/>
      <c r="AI1409" s="204"/>
      <c r="AJ1409" s="204"/>
      <c r="AK1409" s="204"/>
      <c r="AL1409" s="204"/>
      <c r="AM1409" s="204"/>
      <c r="AN1409" s="204"/>
      <c r="AO1409" s="204"/>
      <c r="AP1409" s="204"/>
      <c r="AQ1409" s="204"/>
      <c r="AR1409" s="204"/>
      <c r="AS1409" s="204"/>
      <c r="AT1409" s="204"/>
      <c r="AU1409" s="204"/>
      <c r="AV1409" s="489"/>
      <c r="AW1409" s="204"/>
      <c r="AX1409" s="204"/>
      <c r="AY1409" s="204"/>
      <c r="AZ1409" s="204"/>
    </row>
    <row r="1410" spans="2:52" ht="52.2" customHeight="1" x14ac:dyDescent="0.25">
      <c r="B1410" s="204"/>
      <c r="C1410" s="204"/>
      <c r="D1410" s="204"/>
      <c r="E1410" s="204"/>
      <c r="F1410" s="204"/>
      <c r="G1410" s="204"/>
      <c r="H1410" s="205"/>
      <c r="I1410" s="204"/>
      <c r="J1410" s="204"/>
      <c r="K1410" s="204"/>
      <c r="L1410" s="204"/>
      <c r="M1410" s="204"/>
      <c r="N1410" s="204"/>
      <c r="O1410" s="204"/>
      <c r="P1410" s="204"/>
      <c r="Q1410" s="204"/>
      <c r="R1410" s="204"/>
      <c r="S1410" s="204"/>
      <c r="T1410" s="204"/>
      <c r="U1410" s="204"/>
      <c r="V1410" s="590"/>
      <c r="W1410" s="590"/>
      <c r="X1410" s="590"/>
      <c r="Y1410" s="590"/>
      <c r="Z1410" s="590"/>
      <c r="AA1410" s="590"/>
      <c r="AB1410" s="204"/>
      <c r="AC1410" s="204"/>
      <c r="AD1410" s="204"/>
      <c r="AE1410" s="204"/>
      <c r="AF1410" s="204"/>
      <c r="AG1410" s="204"/>
      <c r="AH1410" s="204"/>
      <c r="AI1410" s="204"/>
      <c r="AJ1410" s="204"/>
      <c r="AK1410" s="204"/>
      <c r="AL1410" s="204"/>
      <c r="AM1410" s="204"/>
      <c r="AN1410" s="204"/>
      <c r="AO1410" s="204"/>
      <c r="AP1410" s="204"/>
      <c r="AQ1410" s="204"/>
      <c r="AR1410" s="204"/>
      <c r="AS1410" s="204"/>
      <c r="AT1410" s="204"/>
      <c r="AU1410" s="204"/>
      <c r="AV1410" s="489"/>
      <c r="AW1410" s="204"/>
      <c r="AX1410" s="204"/>
      <c r="AY1410" s="204"/>
      <c r="AZ1410" s="204"/>
    </row>
    <row r="1411" spans="2:52" ht="52.2" customHeight="1" x14ac:dyDescent="0.25">
      <c r="B1411" s="204"/>
      <c r="C1411" s="204"/>
      <c r="D1411" s="204"/>
      <c r="E1411" s="204"/>
      <c r="F1411" s="204"/>
      <c r="G1411" s="204"/>
      <c r="H1411" s="205"/>
      <c r="I1411" s="204"/>
      <c r="J1411" s="204"/>
      <c r="K1411" s="204"/>
      <c r="L1411" s="204"/>
      <c r="M1411" s="204"/>
      <c r="N1411" s="204"/>
      <c r="O1411" s="204"/>
      <c r="P1411" s="204"/>
      <c r="Q1411" s="204"/>
      <c r="R1411" s="204"/>
      <c r="S1411" s="204"/>
      <c r="T1411" s="204"/>
      <c r="U1411" s="204"/>
      <c r="V1411" s="590"/>
      <c r="W1411" s="590"/>
      <c r="X1411" s="590"/>
      <c r="Y1411" s="590"/>
      <c r="Z1411" s="590"/>
      <c r="AA1411" s="590"/>
      <c r="AB1411" s="204"/>
      <c r="AC1411" s="204"/>
      <c r="AD1411" s="204"/>
      <c r="AE1411" s="204"/>
      <c r="AF1411" s="204"/>
      <c r="AG1411" s="204"/>
      <c r="AH1411" s="204"/>
      <c r="AI1411" s="204"/>
      <c r="AJ1411" s="204"/>
      <c r="AK1411" s="204"/>
      <c r="AL1411" s="204"/>
      <c r="AM1411" s="204"/>
      <c r="AN1411" s="204"/>
      <c r="AO1411" s="204"/>
      <c r="AP1411" s="204"/>
      <c r="AQ1411" s="204"/>
      <c r="AR1411" s="204"/>
      <c r="AS1411" s="204"/>
      <c r="AT1411" s="204"/>
      <c r="AU1411" s="204"/>
      <c r="AV1411" s="489"/>
      <c r="AW1411" s="204"/>
      <c r="AX1411" s="204"/>
      <c r="AY1411" s="204"/>
      <c r="AZ1411" s="204"/>
    </row>
    <row r="1412" spans="2:52" ht="52.2" customHeight="1" x14ac:dyDescent="0.25">
      <c r="B1412" s="204"/>
      <c r="C1412" s="204"/>
      <c r="D1412" s="204"/>
      <c r="E1412" s="204"/>
      <c r="F1412" s="204"/>
      <c r="G1412" s="204"/>
      <c r="H1412" s="205"/>
      <c r="I1412" s="204"/>
      <c r="J1412" s="204"/>
      <c r="K1412" s="204"/>
      <c r="L1412" s="204"/>
      <c r="M1412" s="204"/>
      <c r="N1412" s="204"/>
      <c r="O1412" s="204"/>
      <c r="P1412" s="204"/>
      <c r="Q1412" s="204"/>
      <c r="R1412" s="204"/>
      <c r="S1412" s="204"/>
      <c r="T1412" s="204"/>
      <c r="U1412" s="204"/>
      <c r="V1412" s="590"/>
      <c r="W1412" s="590"/>
      <c r="X1412" s="590"/>
      <c r="Y1412" s="590"/>
      <c r="Z1412" s="590"/>
      <c r="AA1412" s="590"/>
      <c r="AB1412" s="204"/>
      <c r="AC1412" s="204"/>
      <c r="AD1412" s="204"/>
      <c r="AE1412" s="204"/>
      <c r="AF1412" s="204"/>
      <c r="AG1412" s="204"/>
      <c r="AH1412" s="204"/>
      <c r="AI1412" s="204"/>
      <c r="AJ1412" s="204"/>
      <c r="AK1412" s="204"/>
      <c r="AL1412" s="204"/>
      <c r="AM1412" s="204"/>
      <c r="AN1412" s="204"/>
      <c r="AO1412" s="204"/>
      <c r="AP1412" s="204"/>
      <c r="AQ1412" s="204"/>
      <c r="AR1412" s="204"/>
      <c r="AS1412" s="204"/>
      <c r="AT1412" s="204"/>
      <c r="AU1412" s="204"/>
      <c r="AV1412" s="489"/>
      <c r="AW1412" s="204"/>
      <c r="AX1412" s="204"/>
      <c r="AY1412" s="204"/>
      <c r="AZ1412" s="204"/>
    </row>
    <row r="1413" spans="2:52" ht="52.2" customHeight="1" x14ac:dyDescent="0.25">
      <c r="B1413" s="204"/>
      <c r="C1413" s="204"/>
      <c r="D1413" s="204"/>
      <c r="E1413" s="204"/>
      <c r="F1413" s="204"/>
      <c r="G1413" s="204"/>
      <c r="H1413" s="205"/>
      <c r="I1413" s="204"/>
      <c r="J1413" s="204"/>
      <c r="K1413" s="204"/>
      <c r="L1413" s="204"/>
      <c r="M1413" s="204"/>
      <c r="N1413" s="204"/>
      <c r="O1413" s="204"/>
      <c r="P1413" s="204"/>
      <c r="Q1413" s="204"/>
      <c r="R1413" s="204"/>
      <c r="S1413" s="204"/>
      <c r="T1413" s="204"/>
      <c r="U1413" s="204"/>
      <c r="V1413" s="590"/>
      <c r="W1413" s="590"/>
      <c r="X1413" s="590"/>
      <c r="Y1413" s="590"/>
      <c r="Z1413" s="590"/>
      <c r="AA1413" s="590"/>
      <c r="AB1413" s="204"/>
      <c r="AC1413" s="204"/>
      <c r="AD1413" s="204"/>
      <c r="AE1413" s="204"/>
      <c r="AF1413" s="204"/>
      <c r="AG1413" s="204"/>
      <c r="AH1413" s="204"/>
      <c r="AI1413" s="204"/>
      <c r="AJ1413" s="204"/>
      <c r="AK1413" s="204"/>
      <c r="AL1413" s="204"/>
      <c r="AM1413" s="204"/>
      <c r="AN1413" s="204"/>
      <c r="AO1413" s="204"/>
      <c r="AP1413" s="204"/>
      <c r="AQ1413" s="204"/>
      <c r="AR1413" s="204"/>
      <c r="AS1413" s="204"/>
      <c r="AT1413" s="204"/>
      <c r="AU1413" s="204"/>
      <c r="AV1413" s="489"/>
      <c r="AW1413" s="204"/>
      <c r="AX1413" s="204"/>
      <c r="AY1413" s="204"/>
      <c r="AZ1413" s="204"/>
    </row>
    <row r="1414" spans="2:52" ht="52.2" customHeight="1" x14ac:dyDescent="0.25">
      <c r="B1414" s="204"/>
      <c r="C1414" s="204"/>
      <c r="D1414" s="204"/>
      <c r="E1414" s="204"/>
      <c r="F1414" s="204"/>
      <c r="G1414" s="204"/>
      <c r="H1414" s="205"/>
      <c r="I1414" s="204"/>
      <c r="J1414" s="204"/>
      <c r="K1414" s="204"/>
      <c r="L1414" s="204"/>
      <c r="M1414" s="204"/>
      <c r="N1414" s="204"/>
      <c r="O1414" s="204"/>
      <c r="P1414" s="204"/>
      <c r="Q1414" s="204"/>
      <c r="R1414" s="204"/>
      <c r="S1414" s="204"/>
      <c r="T1414" s="204"/>
      <c r="U1414" s="204"/>
      <c r="V1414" s="590"/>
      <c r="W1414" s="590"/>
      <c r="X1414" s="590"/>
      <c r="Y1414" s="590"/>
      <c r="Z1414" s="590"/>
      <c r="AA1414" s="590"/>
      <c r="AB1414" s="204"/>
      <c r="AC1414" s="204"/>
      <c r="AD1414" s="204"/>
      <c r="AE1414" s="204"/>
      <c r="AF1414" s="204"/>
      <c r="AG1414" s="204"/>
      <c r="AH1414" s="204"/>
      <c r="AI1414" s="204"/>
      <c r="AJ1414" s="204"/>
      <c r="AK1414" s="204"/>
      <c r="AL1414" s="204"/>
      <c r="AM1414" s="204"/>
      <c r="AN1414" s="204"/>
      <c r="AO1414" s="204"/>
      <c r="AP1414" s="204"/>
      <c r="AQ1414" s="204"/>
      <c r="AR1414" s="204"/>
      <c r="AS1414" s="204"/>
      <c r="AT1414" s="204"/>
      <c r="AU1414" s="204"/>
      <c r="AV1414" s="489"/>
      <c r="AW1414" s="204"/>
      <c r="AX1414" s="204"/>
      <c r="AY1414" s="204"/>
      <c r="AZ1414" s="204"/>
    </row>
    <row r="1415" spans="2:52" ht="52.2" customHeight="1" x14ac:dyDescent="0.25">
      <c r="B1415" s="204"/>
      <c r="C1415" s="204"/>
      <c r="D1415" s="204"/>
      <c r="E1415" s="204"/>
      <c r="F1415" s="204"/>
      <c r="G1415" s="204"/>
      <c r="H1415" s="205"/>
      <c r="I1415" s="204"/>
      <c r="J1415" s="204"/>
      <c r="K1415" s="204"/>
      <c r="L1415" s="204"/>
      <c r="M1415" s="204"/>
      <c r="N1415" s="204"/>
      <c r="O1415" s="204"/>
      <c r="P1415" s="204"/>
      <c r="Q1415" s="204"/>
      <c r="R1415" s="204"/>
      <c r="S1415" s="204"/>
      <c r="T1415" s="204"/>
      <c r="U1415" s="204"/>
      <c r="V1415" s="590"/>
      <c r="W1415" s="590"/>
      <c r="X1415" s="590"/>
      <c r="Y1415" s="590"/>
      <c r="Z1415" s="590"/>
      <c r="AA1415" s="590"/>
      <c r="AB1415" s="204"/>
      <c r="AC1415" s="204"/>
      <c r="AD1415" s="204"/>
      <c r="AE1415" s="204"/>
      <c r="AF1415" s="204"/>
      <c r="AG1415" s="204"/>
      <c r="AH1415" s="204"/>
      <c r="AI1415" s="204"/>
      <c r="AJ1415" s="204"/>
      <c r="AK1415" s="204"/>
      <c r="AL1415" s="204"/>
      <c r="AM1415" s="204"/>
      <c r="AN1415" s="204"/>
      <c r="AO1415" s="204"/>
      <c r="AP1415" s="204"/>
      <c r="AQ1415" s="204"/>
      <c r="AR1415" s="204"/>
      <c r="AS1415" s="204"/>
      <c r="AT1415" s="204"/>
      <c r="AU1415" s="204"/>
      <c r="AV1415" s="489"/>
      <c r="AW1415" s="204"/>
      <c r="AX1415" s="204"/>
      <c r="AY1415" s="204"/>
      <c r="AZ1415" s="204"/>
    </row>
    <row r="1416" spans="2:52" ht="52.2" customHeight="1" x14ac:dyDescent="0.25">
      <c r="B1416" s="204"/>
      <c r="C1416" s="204"/>
      <c r="D1416" s="204"/>
      <c r="E1416" s="204"/>
      <c r="F1416" s="204"/>
      <c r="G1416" s="204"/>
      <c r="H1416" s="205"/>
      <c r="I1416" s="204"/>
      <c r="J1416" s="204"/>
      <c r="K1416" s="204"/>
      <c r="L1416" s="204"/>
      <c r="M1416" s="204"/>
      <c r="N1416" s="204"/>
      <c r="O1416" s="204"/>
      <c r="P1416" s="204"/>
      <c r="Q1416" s="204"/>
      <c r="R1416" s="204"/>
      <c r="S1416" s="204"/>
      <c r="T1416" s="204"/>
      <c r="U1416" s="204"/>
      <c r="V1416" s="590"/>
      <c r="W1416" s="590"/>
      <c r="X1416" s="590"/>
      <c r="Y1416" s="590"/>
      <c r="Z1416" s="590"/>
      <c r="AA1416" s="590"/>
      <c r="AB1416" s="204"/>
      <c r="AC1416" s="204"/>
      <c r="AD1416" s="204"/>
      <c r="AE1416" s="204"/>
      <c r="AF1416" s="204"/>
      <c r="AG1416" s="204"/>
      <c r="AH1416" s="204"/>
      <c r="AI1416" s="204"/>
      <c r="AJ1416" s="204"/>
      <c r="AK1416" s="204"/>
      <c r="AL1416" s="204"/>
      <c r="AM1416" s="204"/>
      <c r="AN1416" s="204"/>
      <c r="AO1416" s="204"/>
      <c r="AP1416" s="204"/>
      <c r="AQ1416" s="204"/>
      <c r="AR1416" s="204"/>
      <c r="AS1416" s="204"/>
      <c r="AT1416" s="204"/>
      <c r="AU1416" s="204"/>
      <c r="AV1416" s="489"/>
      <c r="AW1416" s="204"/>
      <c r="AX1416" s="204"/>
      <c r="AY1416" s="204"/>
      <c r="AZ1416" s="204"/>
    </row>
    <row r="1417" spans="2:52" ht="52.2" customHeight="1" x14ac:dyDescent="0.25">
      <c r="B1417" s="204"/>
      <c r="C1417" s="204"/>
      <c r="D1417" s="204"/>
      <c r="E1417" s="204"/>
      <c r="F1417" s="204"/>
      <c r="G1417" s="204"/>
      <c r="H1417" s="205"/>
      <c r="I1417" s="204"/>
      <c r="J1417" s="204"/>
      <c r="K1417" s="204"/>
      <c r="L1417" s="204"/>
      <c r="M1417" s="204"/>
      <c r="N1417" s="204"/>
      <c r="O1417" s="204"/>
      <c r="P1417" s="204"/>
      <c r="Q1417" s="204"/>
      <c r="R1417" s="204"/>
      <c r="S1417" s="204"/>
      <c r="T1417" s="204"/>
      <c r="U1417" s="204"/>
      <c r="V1417" s="590"/>
      <c r="W1417" s="590"/>
      <c r="X1417" s="590"/>
      <c r="Y1417" s="590"/>
      <c r="Z1417" s="590"/>
      <c r="AA1417" s="590"/>
      <c r="AB1417" s="204"/>
      <c r="AC1417" s="204"/>
      <c r="AD1417" s="204"/>
      <c r="AE1417" s="204"/>
      <c r="AF1417" s="204"/>
      <c r="AG1417" s="204"/>
      <c r="AH1417" s="204"/>
      <c r="AI1417" s="204"/>
      <c r="AJ1417" s="204"/>
      <c r="AK1417" s="204"/>
      <c r="AL1417" s="204"/>
      <c r="AM1417" s="204"/>
      <c r="AN1417" s="204"/>
      <c r="AO1417" s="204"/>
      <c r="AP1417" s="204"/>
      <c r="AQ1417" s="204"/>
      <c r="AR1417" s="204"/>
      <c r="AS1417" s="204"/>
      <c r="AT1417" s="204"/>
      <c r="AU1417" s="204"/>
      <c r="AV1417" s="489"/>
      <c r="AW1417" s="204"/>
      <c r="AX1417" s="204"/>
      <c r="AY1417" s="204"/>
      <c r="AZ1417" s="204"/>
    </row>
    <row r="1418" spans="2:52" ht="52.2" customHeight="1" x14ac:dyDescent="0.25">
      <c r="B1418" s="204"/>
      <c r="C1418" s="204"/>
      <c r="D1418" s="204"/>
      <c r="E1418" s="204"/>
      <c r="F1418" s="204"/>
      <c r="G1418" s="204"/>
      <c r="H1418" s="205"/>
      <c r="I1418" s="204"/>
      <c r="J1418" s="204"/>
      <c r="K1418" s="204"/>
      <c r="L1418" s="204"/>
      <c r="M1418" s="204"/>
      <c r="N1418" s="204"/>
      <c r="O1418" s="204"/>
      <c r="P1418" s="204"/>
      <c r="Q1418" s="204"/>
      <c r="R1418" s="204"/>
      <c r="S1418" s="204"/>
      <c r="T1418" s="204"/>
      <c r="U1418" s="204"/>
      <c r="V1418" s="590"/>
      <c r="W1418" s="590"/>
      <c r="X1418" s="590"/>
      <c r="Y1418" s="590"/>
      <c r="Z1418" s="590"/>
      <c r="AA1418" s="590"/>
      <c r="AB1418" s="204"/>
      <c r="AC1418" s="204"/>
      <c r="AD1418" s="204"/>
      <c r="AE1418" s="204"/>
      <c r="AF1418" s="204"/>
      <c r="AG1418" s="204"/>
      <c r="AH1418" s="204"/>
      <c r="AI1418" s="204"/>
      <c r="AJ1418" s="204"/>
      <c r="AK1418" s="204"/>
      <c r="AL1418" s="204"/>
      <c r="AM1418" s="204"/>
      <c r="AN1418" s="204"/>
      <c r="AO1418" s="204"/>
      <c r="AP1418" s="204"/>
      <c r="AQ1418" s="204"/>
      <c r="AR1418" s="204"/>
      <c r="AS1418" s="204"/>
      <c r="AT1418" s="204"/>
      <c r="AU1418" s="204"/>
      <c r="AV1418" s="489"/>
      <c r="AW1418" s="204"/>
      <c r="AX1418" s="204"/>
      <c r="AY1418" s="204"/>
      <c r="AZ1418" s="204"/>
    </row>
    <row r="1419" spans="2:52" ht="52.2" customHeight="1" x14ac:dyDescent="0.25">
      <c r="B1419" s="204"/>
      <c r="C1419" s="204"/>
      <c r="D1419" s="204"/>
      <c r="E1419" s="204"/>
      <c r="F1419" s="204"/>
      <c r="G1419" s="204"/>
      <c r="H1419" s="205"/>
      <c r="I1419" s="204"/>
      <c r="J1419" s="204"/>
      <c r="K1419" s="204"/>
      <c r="L1419" s="204"/>
      <c r="M1419" s="204"/>
      <c r="N1419" s="204"/>
      <c r="O1419" s="204"/>
      <c r="P1419" s="204"/>
      <c r="Q1419" s="204"/>
      <c r="R1419" s="204"/>
      <c r="S1419" s="204"/>
      <c r="T1419" s="204"/>
      <c r="U1419" s="204"/>
      <c r="V1419" s="590"/>
      <c r="W1419" s="590"/>
      <c r="X1419" s="590"/>
      <c r="Y1419" s="590"/>
      <c r="Z1419" s="590"/>
      <c r="AA1419" s="590"/>
      <c r="AB1419" s="204"/>
      <c r="AC1419" s="204"/>
      <c r="AD1419" s="204"/>
      <c r="AE1419" s="204"/>
      <c r="AF1419" s="204"/>
      <c r="AG1419" s="204"/>
      <c r="AH1419" s="204"/>
      <c r="AI1419" s="204"/>
      <c r="AJ1419" s="204"/>
      <c r="AK1419" s="204"/>
      <c r="AL1419" s="204"/>
      <c r="AM1419" s="204"/>
      <c r="AN1419" s="204"/>
      <c r="AO1419" s="204"/>
      <c r="AP1419" s="204"/>
      <c r="AQ1419" s="204"/>
      <c r="AR1419" s="204"/>
      <c r="AS1419" s="204"/>
      <c r="AT1419" s="204"/>
      <c r="AU1419" s="204"/>
      <c r="AV1419" s="489"/>
      <c r="AW1419" s="204"/>
      <c r="AX1419" s="204"/>
      <c r="AY1419" s="204"/>
      <c r="AZ1419" s="204"/>
    </row>
    <row r="1420" spans="2:52" ht="52.2" customHeight="1" x14ac:dyDescent="0.25">
      <c r="B1420" s="204"/>
      <c r="C1420" s="204"/>
      <c r="D1420" s="204"/>
      <c r="E1420" s="204"/>
      <c r="F1420" s="204"/>
      <c r="G1420" s="204"/>
      <c r="H1420" s="205"/>
      <c r="I1420" s="204"/>
      <c r="J1420" s="204"/>
      <c r="K1420" s="204"/>
      <c r="L1420" s="204"/>
      <c r="M1420" s="204"/>
      <c r="N1420" s="204"/>
      <c r="O1420" s="204"/>
      <c r="P1420" s="204"/>
      <c r="Q1420" s="204"/>
      <c r="R1420" s="204"/>
      <c r="S1420" s="204"/>
      <c r="T1420" s="204"/>
      <c r="U1420" s="204"/>
      <c r="V1420" s="590"/>
      <c r="W1420" s="590"/>
      <c r="X1420" s="590"/>
      <c r="Y1420" s="590"/>
      <c r="Z1420" s="590"/>
      <c r="AA1420" s="590"/>
      <c r="AB1420" s="204"/>
      <c r="AC1420" s="204"/>
      <c r="AD1420" s="204"/>
      <c r="AE1420" s="204"/>
      <c r="AF1420" s="204"/>
      <c r="AG1420" s="204"/>
      <c r="AH1420" s="204"/>
      <c r="AI1420" s="204"/>
      <c r="AJ1420" s="204"/>
      <c r="AK1420" s="204"/>
      <c r="AL1420" s="204"/>
      <c r="AM1420" s="204"/>
      <c r="AN1420" s="204"/>
      <c r="AO1420" s="204"/>
      <c r="AP1420" s="204"/>
      <c r="AQ1420" s="204"/>
      <c r="AR1420" s="204"/>
      <c r="AS1420" s="204"/>
      <c r="AT1420" s="204"/>
      <c r="AU1420" s="204"/>
      <c r="AV1420" s="489"/>
      <c r="AW1420" s="204"/>
      <c r="AX1420" s="204"/>
      <c r="AY1420" s="204"/>
      <c r="AZ1420" s="204"/>
    </row>
    <row r="1421" spans="2:52" ht="52.2" customHeight="1" x14ac:dyDescent="0.25">
      <c r="B1421" s="204"/>
      <c r="C1421" s="204"/>
      <c r="D1421" s="204"/>
      <c r="E1421" s="204"/>
      <c r="F1421" s="204"/>
      <c r="G1421" s="204"/>
      <c r="H1421" s="205"/>
      <c r="I1421" s="204"/>
      <c r="J1421" s="204"/>
      <c r="K1421" s="204"/>
      <c r="L1421" s="204"/>
      <c r="M1421" s="204"/>
      <c r="N1421" s="204"/>
      <c r="O1421" s="204"/>
      <c r="P1421" s="204"/>
      <c r="Q1421" s="204"/>
      <c r="R1421" s="204"/>
      <c r="S1421" s="204"/>
      <c r="T1421" s="204"/>
      <c r="U1421" s="204"/>
      <c r="V1421" s="590"/>
      <c r="W1421" s="590"/>
      <c r="X1421" s="590"/>
      <c r="Y1421" s="590"/>
      <c r="Z1421" s="590"/>
      <c r="AA1421" s="590"/>
      <c r="AB1421" s="204"/>
      <c r="AC1421" s="204"/>
      <c r="AD1421" s="204"/>
      <c r="AE1421" s="204"/>
      <c r="AF1421" s="204"/>
      <c r="AG1421" s="204"/>
      <c r="AH1421" s="204"/>
      <c r="AI1421" s="204"/>
      <c r="AJ1421" s="204"/>
      <c r="AK1421" s="204"/>
      <c r="AL1421" s="204"/>
      <c r="AM1421" s="204"/>
      <c r="AN1421" s="204"/>
      <c r="AO1421" s="204"/>
      <c r="AP1421" s="204"/>
      <c r="AQ1421" s="204"/>
      <c r="AR1421" s="204"/>
      <c r="AS1421" s="204"/>
      <c r="AT1421" s="204"/>
      <c r="AU1421" s="204"/>
      <c r="AV1421" s="489"/>
      <c r="AW1421" s="204"/>
      <c r="AX1421" s="204"/>
      <c r="AY1421" s="204"/>
      <c r="AZ1421" s="204"/>
    </row>
    <row r="1422" spans="2:52" ht="52.2" customHeight="1" x14ac:dyDescent="0.25">
      <c r="B1422" s="204"/>
      <c r="C1422" s="204"/>
      <c r="D1422" s="204"/>
      <c r="E1422" s="204"/>
      <c r="F1422" s="204"/>
      <c r="G1422" s="204"/>
      <c r="H1422" s="205"/>
      <c r="I1422" s="204"/>
      <c r="J1422" s="204"/>
      <c r="K1422" s="204"/>
      <c r="L1422" s="204"/>
      <c r="M1422" s="204"/>
      <c r="N1422" s="204"/>
      <c r="O1422" s="204"/>
      <c r="P1422" s="204"/>
      <c r="Q1422" s="204"/>
      <c r="R1422" s="204"/>
      <c r="S1422" s="204"/>
      <c r="T1422" s="204"/>
      <c r="U1422" s="204"/>
      <c r="V1422" s="590"/>
      <c r="W1422" s="590"/>
      <c r="X1422" s="590"/>
      <c r="Y1422" s="590"/>
      <c r="Z1422" s="590"/>
      <c r="AA1422" s="590"/>
      <c r="AB1422" s="204"/>
      <c r="AC1422" s="204"/>
      <c r="AD1422" s="204"/>
      <c r="AE1422" s="204"/>
      <c r="AF1422" s="204"/>
      <c r="AG1422" s="204"/>
      <c r="AH1422" s="204"/>
      <c r="AI1422" s="204"/>
      <c r="AJ1422" s="204"/>
      <c r="AK1422" s="204"/>
      <c r="AL1422" s="204"/>
      <c r="AM1422" s="204"/>
      <c r="AN1422" s="204"/>
      <c r="AO1422" s="204"/>
      <c r="AP1422" s="204"/>
      <c r="AQ1422" s="204"/>
      <c r="AR1422" s="204"/>
      <c r="AS1422" s="204"/>
      <c r="AT1422" s="204"/>
      <c r="AU1422" s="204"/>
      <c r="AV1422" s="489"/>
      <c r="AW1422" s="204"/>
      <c r="AX1422" s="204"/>
      <c r="AY1422" s="204"/>
      <c r="AZ1422" s="204"/>
    </row>
    <row r="1423" spans="2:52" ht="52.2" customHeight="1" x14ac:dyDescent="0.25">
      <c r="B1423" s="204"/>
      <c r="C1423" s="204"/>
      <c r="D1423" s="204"/>
      <c r="E1423" s="204"/>
      <c r="F1423" s="204"/>
      <c r="G1423" s="204"/>
      <c r="H1423" s="205"/>
      <c r="I1423" s="204"/>
      <c r="J1423" s="204"/>
      <c r="K1423" s="204"/>
      <c r="L1423" s="204"/>
      <c r="M1423" s="204"/>
      <c r="N1423" s="204"/>
      <c r="O1423" s="204"/>
      <c r="P1423" s="204"/>
      <c r="Q1423" s="204"/>
      <c r="R1423" s="204"/>
      <c r="S1423" s="204"/>
      <c r="T1423" s="204"/>
      <c r="U1423" s="204"/>
      <c r="V1423" s="590"/>
      <c r="W1423" s="590"/>
      <c r="X1423" s="590"/>
      <c r="Y1423" s="590"/>
      <c r="Z1423" s="590"/>
      <c r="AA1423" s="590"/>
      <c r="AB1423" s="204"/>
      <c r="AC1423" s="204"/>
      <c r="AD1423" s="204"/>
      <c r="AE1423" s="204"/>
      <c r="AF1423" s="204"/>
      <c r="AG1423" s="204"/>
      <c r="AH1423" s="204"/>
      <c r="AI1423" s="204"/>
      <c r="AJ1423" s="204"/>
      <c r="AK1423" s="204"/>
      <c r="AL1423" s="204"/>
      <c r="AM1423" s="204"/>
      <c r="AN1423" s="204"/>
      <c r="AO1423" s="204"/>
      <c r="AP1423" s="204"/>
      <c r="AQ1423" s="204"/>
      <c r="AR1423" s="204"/>
      <c r="AS1423" s="204"/>
      <c r="AT1423" s="204"/>
      <c r="AU1423" s="204"/>
      <c r="AV1423" s="489"/>
      <c r="AW1423" s="204"/>
      <c r="AX1423" s="204"/>
      <c r="AY1423" s="204"/>
      <c r="AZ1423" s="204"/>
    </row>
    <row r="1424" spans="2:52" ht="52.2" customHeight="1" x14ac:dyDescent="0.25">
      <c r="B1424" s="204"/>
      <c r="C1424" s="204"/>
      <c r="D1424" s="204"/>
      <c r="E1424" s="204"/>
      <c r="F1424" s="204"/>
      <c r="G1424" s="204"/>
      <c r="H1424" s="205"/>
      <c r="I1424" s="204"/>
      <c r="J1424" s="204"/>
      <c r="K1424" s="204"/>
      <c r="L1424" s="204"/>
      <c r="M1424" s="204"/>
      <c r="N1424" s="204"/>
      <c r="O1424" s="204"/>
      <c r="P1424" s="204"/>
      <c r="Q1424" s="204"/>
      <c r="R1424" s="204"/>
      <c r="S1424" s="204"/>
      <c r="T1424" s="204"/>
      <c r="U1424" s="204"/>
      <c r="V1424" s="590"/>
      <c r="W1424" s="590"/>
      <c r="X1424" s="590"/>
      <c r="Y1424" s="590"/>
      <c r="Z1424" s="590"/>
      <c r="AA1424" s="590"/>
      <c r="AB1424" s="204"/>
      <c r="AC1424" s="204"/>
      <c r="AD1424" s="204"/>
      <c r="AE1424" s="204"/>
      <c r="AF1424" s="204"/>
      <c r="AG1424" s="204"/>
      <c r="AH1424" s="204"/>
      <c r="AI1424" s="204"/>
      <c r="AJ1424" s="204"/>
      <c r="AK1424" s="204"/>
      <c r="AL1424" s="204"/>
      <c r="AM1424" s="204"/>
      <c r="AN1424" s="204"/>
      <c r="AO1424" s="204"/>
      <c r="AP1424" s="204"/>
      <c r="AQ1424" s="204"/>
      <c r="AR1424" s="204"/>
      <c r="AS1424" s="204"/>
      <c r="AT1424" s="204"/>
      <c r="AU1424" s="204"/>
      <c r="AV1424" s="489"/>
      <c r="AW1424" s="204"/>
      <c r="AX1424" s="204"/>
      <c r="AY1424" s="204"/>
      <c r="AZ1424" s="204"/>
    </row>
    <row r="1425" spans="2:52" ht="52.2" customHeight="1" x14ac:dyDescent="0.25">
      <c r="B1425" s="204"/>
      <c r="C1425" s="204"/>
      <c r="D1425" s="204"/>
      <c r="E1425" s="204"/>
      <c r="F1425" s="204"/>
      <c r="G1425" s="204"/>
      <c r="H1425" s="205"/>
      <c r="I1425" s="204"/>
      <c r="J1425" s="204"/>
      <c r="K1425" s="204"/>
      <c r="L1425" s="204"/>
      <c r="M1425" s="204"/>
      <c r="N1425" s="204"/>
      <c r="O1425" s="204"/>
      <c r="P1425" s="204"/>
      <c r="Q1425" s="204"/>
      <c r="R1425" s="204"/>
      <c r="S1425" s="204"/>
      <c r="T1425" s="204"/>
      <c r="U1425" s="204"/>
      <c r="V1425" s="590"/>
      <c r="W1425" s="590"/>
      <c r="X1425" s="590"/>
      <c r="Y1425" s="590"/>
      <c r="Z1425" s="590"/>
      <c r="AA1425" s="590"/>
      <c r="AB1425" s="204"/>
      <c r="AC1425" s="204"/>
      <c r="AD1425" s="204"/>
      <c r="AE1425" s="204"/>
      <c r="AF1425" s="204"/>
      <c r="AG1425" s="204"/>
      <c r="AH1425" s="204"/>
      <c r="AI1425" s="204"/>
      <c r="AJ1425" s="204"/>
      <c r="AK1425" s="204"/>
      <c r="AL1425" s="204"/>
      <c r="AM1425" s="204"/>
      <c r="AN1425" s="204"/>
      <c r="AO1425" s="204"/>
      <c r="AP1425" s="204"/>
      <c r="AQ1425" s="204"/>
      <c r="AR1425" s="204"/>
      <c r="AS1425" s="204"/>
      <c r="AT1425" s="204"/>
      <c r="AU1425" s="204"/>
      <c r="AV1425" s="489"/>
      <c r="AW1425" s="204"/>
      <c r="AX1425" s="204"/>
      <c r="AY1425" s="204"/>
      <c r="AZ1425" s="204"/>
    </row>
    <row r="1426" spans="2:52" ht="52.2" customHeight="1" x14ac:dyDescent="0.25">
      <c r="B1426" s="204"/>
      <c r="C1426" s="204"/>
      <c r="D1426" s="204"/>
      <c r="E1426" s="204"/>
      <c r="F1426" s="204"/>
      <c r="G1426" s="204"/>
      <c r="H1426" s="205"/>
      <c r="I1426" s="204"/>
      <c r="J1426" s="204"/>
      <c r="K1426" s="204"/>
      <c r="L1426" s="204"/>
      <c r="M1426" s="204"/>
      <c r="N1426" s="204"/>
      <c r="O1426" s="204"/>
      <c r="P1426" s="204"/>
      <c r="Q1426" s="204"/>
      <c r="R1426" s="204"/>
      <c r="S1426" s="204"/>
      <c r="T1426" s="204"/>
      <c r="U1426" s="204"/>
      <c r="V1426" s="590"/>
      <c r="W1426" s="590"/>
      <c r="X1426" s="590"/>
      <c r="Y1426" s="590"/>
      <c r="Z1426" s="590"/>
      <c r="AA1426" s="590"/>
      <c r="AB1426" s="204"/>
      <c r="AC1426" s="204"/>
      <c r="AD1426" s="204"/>
      <c r="AE1426" s="204"/>
      <c r="AF1426" s="204"/>
      <c r="AG1426" s="204"/>
      <c r="AH1426" s="204"/>
      <c r="AI1426" s="204"/>
      <c r="AJ1426" s="204"/>
      <c r="AK1426" s="204"/>
      <c r="AL1426" s="204"/>
      <c r="AM1426" s="204"/>
      <c r="AN1426" s="204"/>
      <c r="AO1426" s="204"/>
      <c r="AP1426" s="204"/>
      <c r="AQ1426" s="204"/>
      <c r="AR1426" s="204"/>
      <c r="AS1426" s="204"/>
      <c r="AT1426" s="204"/>
      <c r="AU1426" s="204"/>
      <c r="AV1426" s="489"/>
      <c r="AW1426" s="204"/>
      <c r="AX1426" s="204"/>
      <c r="AY1426" s="204"/>
      <c r="AZ1426" s="204"/>
    </row>
    <row r="1427" spans="2:52" ht="52.2" customHeight="1" x14ac:dyDescent="0.25">
      <c r="B1427" s="204"/>
      <c r="C1427" s="204"/>
      <c r="D1427" s="204"/>
      <c r="E1427" s="204"/>
      <c r="F1427" s="204"/>
      <c r="G1427" s="204"/>
      <c r="H1427" s="205"/>
      <c r="I1427" s="204"/>
      <c r="J1427" s="204"/>
      <c r="K1427" s="204"/>
      <c r="L1427" s="204"/>
      <c r="M1427" s="204"/>
      <c r="N1427" s="204"/>
      <c r="O1427" s="204"/>
      <c r="P1427" s="204"/>
      <c r="Q1427" s="204"/>
      <c r="R1427" s="204"/>
      <c r="S1427" s="204"/>
      <c r="T1427" s="204"/>
      <c r="U1427" s="204"/>
      <c r="V1427" s="590"/>
      <c r="W1427" s="590"/>
      <c r="X1427" s="590"/>
      <c r="Y1427" s="590"/>
      <c r="Z1427" s="590"/>
      <c r="AA1427" s="590"/>
      <c r="AB1427" s="204"/>
      <c r="AC1427" s="204"/>
      <c r="AD1427" s="204"/>
      <c r="AE1427" s="204"/>
      <c r="AF1427" s="204"/>
      <c r="AG1427" s="204"/>
      <c r="AH1427" s="204"/>
      <c r="AI1427" s="204"/>
      <c r="AJ1427" s="204"/>
      <c r="AK1427" s="204"/>
      <c r="AL1427" s="204"/>
      <c r="AM1427" s="204"/>
      <c r="AN1427" s="204"/>
      <c r="AO1427" s="204"/>
      <c r="AP1427" s="204"/>
      <c r="AQ1427" s="204"/>
      <c r="AR1427" s="204"/>
      <c r="AS1427" s="204"/>
      <c r="AT1427" s="204"/>
      <c r="AU1427" s="204"/>
      <c r="AV1427" s="489"/>
      <c r="AW1427" s="204"/>
      <c r="AX1427" s="204"/>
      <c r="AY1427" s="204"/>
      <c r="AZ1427" s="204"/>
    </row>
    <row r="1428" spans="2:52" ht="52.2" customHeight="1" x14ac:dyDescent="0.25">
      <c r="B1428" s="204"/>
      <c r="C1428" s="204"/>
      <c r="D1428" s="204"/>
      <c r="E1428" s="204"/>
      <c r="F1428" s="204"/>
      <c r="G1428" s="204"/>
      <c r="H1428" s="205"/>
      <c r="I1428" s="204"/>
      <c r="J1428" s="204"/>
      <c r="K1428" s="204"/>
      <c r="L1428" s="204"/>
      <c r="M1428" s="204"/>
      <c r="N1428" s="204"/>
      <c r="O1428" s="204"/>
      <c r="P1428" s="204"/>
      <c r="Q1428" s="204"/>
      <c r="R1428" s="204"/>
      <c r="S1428" s="204"/>
      <c r="T1428" s="204"/>
      <c r="U1428" s="204"/>
      <c r="V1428" s="590"/>
      <c r="W1428" s="590"/>
      <c r="X1428" s="590"/>
      <c r="Y1428" s="590"/>
      <c r="Z1428" s="590"/>
      <c r="AA1428" s="590"/>
      <c r="AB1428" s="204"/>
      <c r="AC1428" s="204"/>
      <c r="AD1428" s="204"/>
      <c r="AE1428" s="204"/>
      <c r="AF1428" s="204"/>
      <c r="AG1428" s="204"/>
      <c r="AH1428" s="204"/>
      <c r="AI1428" s="204"/>
      <c r="AJ1428" s="204"/>
      <c r="AK1428" s="204"/>
      <c r="AL1428" s="204"/>
      <c r="AM1428" s="204"/>
      <c r="AN1428" s="204"/>
      <c r="AO1428" s="204"/>
      <c r="AP1428" s="204"/>
      <c r="AQ1428" s="204"/>
      <c r="AR1428" s="204"/>
      <c r="AS1428" s="204"/>
      <c r="AT1428" s="204"/>
      <c r="AU1428" s="204"/>
      <c r="AV1428" s="489"/>
      <c r="AW1428" s="204"/>
      <c r="AX1428" s="204"/>
      <c r="AY1428" s="204"/>
      <c r="AZ1428" s="204"/>
    </row>
    <row r="1429" spans="2:52" ht="52.2" customHeight="1" x14ac:dyDescent="0.25">
      <c r="B1429" s="204"/>
      <c r="C1429" s="204"/>
      <c r="D1429" s="204"/>
      <c r="E1429" s="204"/>
      <c r="F1429" s="204"/>
      <c r="G1429" s="204"/>
      <c r="H1429" s="205"/>
      <c r="I1429" s="204"/>
      <c r="J1429" s="204"/>
      <c r="K1429" s="204"/>
      <c r="L1429" s="204"/>
      <c r="M1429" s="204"/>
      <c r="N1429" s="204"/>
      <c r="O1429" s="204"/>
      <c r="P1429" s="204"/>
      <c r="Q1429" s="204"/>
      <c r="R1429" s="204"/>
      <c r="S1429" s="204"/>
      <c r="T1429" s="204"/>
      <c r="U1429" s="204"/>
      <c r="V1429" s="590"/>
      <c r="W1429" s="590"/>
      <c r="X1429" s="590"/>
      <c r="Y1429" s="590"/>
      <c r="Z1429" s="590"/>
      <c r="AA1429" s="590"/>
      <c r="AB1429" s="204"/>
      <c r="AC1429" s="204"/>
      <c r="AD1429" s="204"/>
      <c r="AE1429" s="204"/>
      <c r="AF1429" s="204"/>
      <c r="AG1429" s="204"/>
      <c r="AH1429" s="204"/>
      <c r="AI1429" s="204"/>
      <c r="AJ1429" s="204"/>
      <c r="AK1429" s="204"/>
      <c r="AL1429" s="204"/>
      <c r="AM1429" s="204"/>
      <c r="AN1429" s="204"/>
      <c r="AO1429" s="204"/>
      <c r="AP1429" s="204"/>
      <c r="AQ1429" s="204"/>
      <c r="AR1429" s="204"/>
      <c r="AS1429" s="204"/>
      <c r="AT1429" s="204"/>
      <c r="AU1429" s="204"/>
      <c r="AV1429" s="489"/>
      <c r="AW1429" s="204"/>
      <c r="AX1429" s="204"/>
      <c r="AY1429" s="204"/>
      <c r="AZ1429" s="204"/>
    </row>
    <row r="1430" spans="2:52" ht="52.2" customHeight="1" x14ac:dyDescent="0.25">
      <c r="B1430" s="204"/>
      <c r="C1430" s="204"/>
      <c r="D1430" s="204"/>
      <c r="E1430" s="204"/>
      <c r="F1430" s="204"/>
      <c r="G1430" s="204"/>
      <c r="H1430" s="205"/>
      <c r="I1430" s="204"/>
      <c r="J1430" s="204"/>
      <c r="K1430" s="204"/>
      <c r="L1430" s="204"/>
      <c r="M1430" s="204"/>
      <c r="N1430" s="204"/>
      <c r="O1430" s="204"/>
      <c r="P1430" s="204"/>
      <c r="Q1430" s="204"/>
      <c r="R1430" s="204"/>
      <c r="S1430" s="204"/>
      <c r="T1430" s="204"/>
      <c r="U1430" s="204"/>
      <c r="V1430" s="590"/>
      <c r="W1430" s="590"/>
      <c r="X1430" s="590"/>
      <c r="Y1430" s="590"/>
      <c r="Z1430" s="590"/>
      <c r="AA1430" s="590"/>
      <c r="AB1430" s="204"/>
      <c r="AC1430" s="204"/>
      <c r="AD1430" s="204"/>
      <c r="AE1430" s="204"/>
      <c r="AF1430" s="204"/>
      <c r="AG1430" s="204"/>
      <c r="AH1430" s="204"/>
      <c r="AI1430" s="204"/>
      <c r="AJ1430" s="204"/>
      <c r="AK1430" s="204"/>
      <c r="AL1430" s="204"/>
      <c r="AM1430" s="204"/>
      <c r="AN1430" s="204"/>
      <c r="AO1430" s="204"/>
      <c r="AP1430" s="204"/>
      <c r="AQ1430" s="204"/>
      <c r="AR1430" s="204"/>
      <c r="AS1430" s="204"/>
      <c r="AT1430" s="204"/>
      <c r="AU1430" s="204"/>
      <c r="AV1430" s="489"/>
      <c r="AW1430" s="204"/>
      <c r="AX1430" s="204"/>
      <c r="AY1430" s="204"/>
      <c r="AZ1430" s="204"/>
    </row>
    <row r="1431" spans="2:52" ht="52.2" customHeight="1" x14ac:dyDescent="0.25">
      <c r="B1431" s="204"/>
      <c r="C1431" s="204"/>
      <c r="D1431" s="204"/>
      <c r="E1431" s="204"/>
      <c r="F1431" s="204"/>
      <c r="G1431" s="204"/>
      <c r="H1431" s="205"/>
      <c r="I1431" s="204"/>
      <c r="J1431" s="204"/>
      <c r="K1431" s="204"/>
      <c r="L1431" s="204"/>
      <c r="M1431" s="204"/>
      <c r="N1431" s="204"/>
      <c r="O1431" s="204"/>
      <c r="P1431" s="204"/>
      <c r="Q1431" s="204"/>
      <c r="R1431" s="204"/>
      <c r="S1431" s="204"/>
      <c r="T1431" s="204"/>
      <c r="U1431" s="204"/>
      <c r="V1431" s="590"/>
      <c r="W1431" s="590"/>
      <c r="X1431" s="590"/>
      <c r="Y1431" s="590"/>
      <c r="Z1431" s="590"/>
      <c r="AA1431" s="590"/>
      <c r="AB1431" s="204"/>
      <c r="AC1431" s="204"/>
      <c r="AD1431" s="204"/>
      <c r="AE1431" s="204"/>
      <c r="AF1431" s="204"/>
      <c r="AG1431" s="204"/>
      <c r="AH1431" s="204"/>
      <c r="AI1431" s="204"/>
      <c r="AJ1431" s="204"/>
      <c r="AK1431" s="204"/>
      <c r="AL1431" s="204"/>
      <c r="AM1431" s="204"/>
      <c r="AN1431" s="204"/>
      <c r="AO1431" s="204"/>
      <c r="AP1431" s="204"/>
      <c r="AQ1431" s="204"/>
      <c r="AR1431" s="204"/>
      <c r="AS1431" s="204"/>
      <c r="AT1431" s="204"/>
      <c r="AU1431" s="204"/>
      <c r="AV1431" s="489"/>
      <c r="AW1431" s="204"/>
      <c r="AX1431" s="204"/>
      <c r="AY1431" s="204"/>
      <c r="AZ1431" s="204"/>
    </row>
    <row r="1432" spans="2:52" ht="52.2" customHeight="1" x14ac:dyDescent="0.25">
      <c r="B1432" s="204"/>
      <c r="C1432" s="204"/>
      <c r="D1432" s="204"/>
      <c r="E1432" s="204"/>
      <c r="F1432" s="204"/>
      <c r="G1432" s="204"/>
      <c r="H1432" s="205"/>
      <c r="I1432" s="204"/>
      <c r="J1432" s="204"/>
      <c r="K1432" s="204"/>
      <c r="L1432" s="204"/>
      <c r="M1432" s="204"/>
      <c r="N1432" s="204"/>
      <c r="O1432" s="204"/>
      <c r="P1432" s="204"/>
      <c r="Q1432" s="204"/>
      <c r="R1432" s="204"/>
      <c r="S1432" s="204"/>
      <c r="T1432" s="204"/>
      <c r="U1432" s="204"/>
      <c r="V1432" s="590"/>
      <c r="W1432" s="590"/>
      <c r="X1432" s="590"/>
      <c r="Y1432" s="590"/>
      <c r="Z1432" s="590"/>
      <c r="AA1432" s="590"/>
      <c r="AB1432" s="204"/>
      <c r="AC1432" s="204"/>
      <c r="AD1432" s="204"/>
      <c r="AE1432" s="204"/>
      <c r="AF1432" s="204"/>
      <c r="AG1432" s="204"/>
      <c r="AH1432" s="204"/>
      <c r="AI1432" s="204"/>
      <c r="AJ1432" s="204"/>
      <c r="AK1432" s="204"/>
      <c r="AL1432" s="204"/>
      <c r="AM1432" s="204"/>
      <c r="AN1432" s="204"/>
      <c r="AO1432" s="204"/>
      <c r="AP1432" s="204"/>
      <c r="AQ1432" s="204"/>
      <c r="AR1432" s="204"/>
      <c r="AS1432" s="204"/>
      <c r="AT1432" s="204"/>
      <c r="AU1432" s="204"/>
      <c r="AV1432" s="489"/>
      <c r="AW1432" s="204"/>
      <c r="AX1432" s="204"/>
      <c r="AY1432" s="204"/>
      <c r="AZ1432" s="204"/>
    </row>
    <row r="1433" spans="2:52" ht="52.2" customHeight="1" x14ac:dyDescent="0.25">
      <c r="B1433" s="204"/>
      <c r="C1433" s="204"/>
      <c r="D1433" s="204"/>
      <c r="E1433" s="204"/>
      <c r="F1433" s="204"/>
      <c r="G1433" s="204"/>
      <c r="H1433" s="205"/>
      <c r="I1433" s="204"/>
      <c r="J1433" s="204"/>
      <c r="K1433" s="204"/>
      <c r="L1433" s="204"/>
      <c r="M1433" s="204"/>
      <c r="N1433" s="204"/>
      <c r="O1433" s="204"/>
      <c r="P1433" s="204"/>
      <c r="Q1433" s="204"/>
      <c r="R1433" s="204"/>
      <c r="S1433" s="204"/>
      <c r="T1433" s="204"/>
      <c r="U1433" s="204"/>
      <c r="V1433" s="590"/>
      <c r="W1433" s="590"/>
      <c r="X1433" s="590"/>
      <c r="Y1433" s="590"/>
      <c r="Z1433" s="590"/>
      <c r="AA1433" s="590"/>
      <c r="AB1433" s="204"/>
      <c r="AC1433" s="204"/>
      <c r="AD1433" s="204"/>
      <c r="AE1433" s="204"/>
      <c r="AF1433" s="204"/>
      <c r="AG1433" s="204"/>
      <c r="AH1433" s="204"/>
      <c r="AI1433" s="204"/>
      <c r="AJ1433" s="204"/>
      <c r="AK1433" s="204"/>
      <c r="AL1433" s="204"/>
      <c r="AM1433" s="204"/>
      <c r="AN1433" s="204"/>
      <c r="AO1433" s="204"/>
      <c r="AP1433" s="204"/>
      <c r="AQ1433" s="204"/>
      <c r="AR1433" s="204"/>
      <c r="AS1433" s="204"/>
      <c r="AT1433" s="204"/>
      <c r="AU1433" s="204"/>
      <c r="AV1433" s="489"/>
      <c r="AW1433" s="204"/>
      <c r="AX1433" s="204"/>
      <c r="AY1433" s="204"/>
      <c r="AZ1433" s="204"/>
    </row>
    <row r="1434" spans="2:52" ht="52.2" customHeight="1" x14ac:dyDescent="0.25">
      <c r="B1434" s="204"/>
      <c r="C1434" s="204"/>
      <c r="D1434" s="204"/>
      <c r="E1434" s="204"/>
      <c r="F1434" s="204"/>
      <c r="G1434" s="204"/>
      <c r="H1434" s="205"/>
      <c r="I1434" s="204"/>
      <c r="J1434" s="204"/>
      <c r="K1434" s="204"/>
      <c r="L1434" s="204"/>
      <c r="M1434" s="204"/>
      <c r="N1434" s="204"/>
      <c r="O1434" s="204"/>
      <c r="P1434" s="204"/>
      <c r="Q1434" s="204"/>
      <c r="R1434" s="204"/>
      <c r="S1434" s="204"/>
      <c r="T1434" s="204"/>
      <c r="U1434" s="204"/>
      <c r="V1434" s="590"/>
      <c r="W1434" s="590"/>
      <c r="X1434" s="590"/>
      <c r="Y1434" s="590"/>
      <c r="Z1434" s="590"/>
      <c r="AA1434" s="590"/>
      <c r="AB1434" s="204"/>
      <c r="AC1434" s="204"/>
      <c r="AD1434" s="204"/>
      <c r="AE1434" s="204"/>
      <c r="AF1434" s="204"/>
      <c r="AG1434" s="204"/>
      <c r="AH1434" s="204"/>
      <c r="AI1434" s="204"/>
      <c r="AJ1434" s="204"/>
      <c r="AK1434" s="204"/>
      <c r="AL1434" s="204"/>
      <c r="AM1434" s="204"/>
      <c r="AN1434" s="204"/>
      <c r="AO1434" s="204"/>
      <c r="AP1434" s="204"/>
      <c r="AQ1434" s="204"/>
      <c r="AR1434" s="204"/>
      <c r="AS1434" s="204"/>
      <c r="AT1434" s="204"/>
      <c r="AU1434" s="204"/>
      <c r="AV1434" s="489"/>
      <c r="AW1434" s="204"/>
      <c r="AX1434" s="204"/>
      <c r="AY1434" s="204"/>
      <c r="AZ1434" s="204"/>
    </row>
    <row r="1435" spans="2:52" ht="52.2" customHeight="1" x14ac:dyDescent="0.25">
      <c r="B1435" s="204"/>
      <c r="C1435" s="204"/>
      <c r="D1435" s="204"/>
      <c r="E1435" s="204"/>
      <c r="F1435" s="204"/>
      <c r="G1435" s="204"/>
      <c r="H1435" s="205"/>
      <c r="I1435" s="204"/>
      <c r="J1435" s="204"/>
      <c r="K1435" s="204"/>
      <c r="L1435" s="204"/>
      <c r="M1435" s="204"/>
      <c r="N1435" s="204"/>
      <c r="O1435" s="204"/>
      <c r="P1435" s="204"/>
      <c r="Q1435" s="204"/>
      <c r="R1435" s="204"/>
      <c r="S1435" s="204"/>
      <c r="T1435" s="204"/>
      <c r="U1435" s="204"/>
      <c r="V1435" s="590"/>
      <c r="W1435" s="590"/>
      <c r="X1435" s="590"/>
      <c r="Y1435" s="590"/>
      <c r="Z1435" s="590"/>
      <c r="AA1435" s="590"/>
      <c r="AB1435" s="204"/>
      <c r="AC1435" s="204"/>
      <c r="AD1435" s="204"/>
      <c r="AE1435" s="204"/>
      <c r="AF1435" s="204"/>
      <c r="AG1435" s="204"/>
      <c r="AH1435" s="204"/>
      <c r="AI1435" s="204"/>
      <c r="AJ1435" s="204"/>
      <c r="AK1435" s="204"/>
      <c r="AL1435" s="204"/>
      <c r="AM1435" s="204"/>
      <c r="AN1435" s="204"/>
      <c r="AO1435" s="204"/>
      <c r="AP1435" s="204"/>
      <c r="AQ1435" s="204"/>
      <c r="AR1435" s="204"/>
      <c r="AS1435" s="204"/>
      <c r="AT1435" s="204"/>
      <c r="AU1435" s="204"/>
      <c r="AV1435" s="489"/>
      <c r="AW1435" s="204"/>
      <c r="AX1435" s="204"/>
      <c r="AY1435" s="204"/>
      <c r="AZ1435" s="204"/>
    </row>
    <row r="1436" spans="2:52" ht="52.2" customHeight="1" x14ac:dyDescent="0.25">
      <c r="B1436" s="204"/>
      <c r="C1436" s="204"/>
      <c r="D1436" s="204"/>
      <c r="E1436" s="204"/>
      <c r="F1436" s="204"/>
      <c r="G1436" s="204"/>
      <c r="H1436" s="205"/>
      <c r="I1436" s="204"/>
      <c r="J1436" s="204"/>
      <c r="K1436" s="204"/>
      <c r="L1436" s="204"/>
      <c r="M1436" s="204"/>
      <c r="N1436" s="204"/>
      <c r="O1436" s="204"/>
      <c r="P1436" s="204"/>
      <c r="Q1436" s="204"/>
      <c r="R1436" s="204"/>
      <c r="S1436" s="204"/>
      <c r="T1436" s="204"/>
      <c r="U1436" s="204"/>
      <c r="V1436" s="590"/>
      <c r="W1436" s="590"/>
      <c r="X1436" s="590"/>
      <c r="Y1436" s="590"/>
      <c r="Z1436" s="590"/>
      <c r="AA1436" s="590"/>
      <c r="AB1436" s="204"/>
      <c r="AC1436" s="204"/>
      <c r="AD1436" s="204"/>
      <c r="AE1436" s="204"/>
      <c r="AF1436" s="204"/>
      <c r="AG1436" s="204"/>
      <c r="AH1436" s="204"/>
      <c r="AI1436" s="204"/>
      <c r="AJ1436" s="204"/>
      <c r="AK1436" s="204"/>
      <c r="AL1436" s="204"/>
      <c r="AM1436" s="204"/>
      <c r="AN1436" s="204"/>
      <c r="AO1436" s="204"/>
      <c r="AP1436" s="204"/>
      <c r="AQ1436" s="204"/>
      <c r="AR1436" s="204"/>
      <c r="AS1436" s="204"/>
      <c r="AT1436" s="204"/>
      <c r="AU1436" s="204"/>
      <c r="AV1436" s="489"/>
      <c r="AW1436" s="204"/>
      <c r="AX1436" s="204"/>
      <c r="AY1436" s="204"/>
      <c r="AZ1436" s="204"/>
    </row>
    <row r="1437" spans="2:52" ht="52.2" customHeight="1" x14ac:dyDescent="0.25">
      <c r="B1437" s="204"/>
      <c r="C1437" s="204"/>
      <c r="D1437" s="204"/>
      <c r="E1437" s="204"/>
      <c r="F1437" s="204"/>
      <c r="G1437" s="204"/>
      <c r="H1437" s="205"/>
      <c r="I1437" s="204"/>
      <c r="J1437" s="204"/>
      <c r="K1437" s="204"/>
      <c r="L1437" s="204"/>
      <c r="M1437" s="204"/>
      <c r="N1437" s="204"/>
      <c r="O1437" s="204"/>
      <c r="P1437" s="204"/>
      <c r="Q1437" s="204"/>
      <c r="R1437" s="204"/>
      <c r="S1437" s="204"/>
      <c r="T1437" s="204"/>
      <c r="U1437" s="204"/>
      <c r="V1437" s="590"/>
      <c r="W1437" s="590"/>
      <c r="X1437" s="590"/>
      <c r="Y1437" s="590"/>
      <c r="Z1437" s="590"/>
      <c r="AA1437" s="590"/>
      <c r="AB1437" s="204"/>
      <c r="AC1437" s="204"/>
      <c r="AD1437" s="204"/>
      <c r="AE1437" s="204"/>
      <c r="AF1437" s="204"/>
      <c r="AG1437" s="204"/>
      <c r="AH1437" s="204"/>
      <c r="AI1437" s="204"/>
      <c r="AJ1437" s="204"/>
      <c r="AK1437" s="204"/>
      <c r="AL1437" s="204"/>
      <c r="AM1437" s="204"/>
      <c r="AN1437" s="204"/>
      <c r="AO1437" s="204"/>
      <c r="AP1437" s="204"/>
      <c r="AQ1437" s="204"/>
      <c r="AR1437" s="204"/>
      <c r="AS1437" s="204"/>
      <c r="AT1437" s="204"/>
      <c r="AU1437" s="204"/>
      <c r="AV1437" s="489"/>
      <c r="AW1437" s="204"/>
      <c r="AX1437" s="204"/>
      <c r="AY1437" s="204"/>
      <c r="AZ1437" s="204"/>
    </row>
    <row r="1438" spans="2:52" ht="52.2" customHeight="1" x14ac:dyDescent="0.25">
      <c r="B1438" s="204"/>
      <c r="C1438" s="204"/>
      <c r="D1438" s="204"/>
      <c r="E1438" s="204"/>
      <c r="F1438" s="204"/>
      <c r="G1438" s="204"/>
      <c r="H1438" s="205"/>
      <c r="I1438" s="204"/>
      <c r="J1438" s="204"/>
      <c r="K1438" s="204"/>
      <c r="L1438" s="204"/>
      <c r="M1438" s="204"/>
      <c r="N1438" s="204"/>
      <c r="O1438" s="204"/>
      <c r="P1438" s="204"/>
      <c r="Q1438" s="204"/>
      <c r="R1438" s="204"/>
      <c r="S1438" s="204"/>
      <c r="T1438" s="204"/>
      <c r="U1438" s="204"/>
      <c r="V1438" s="590"/>
      <c r="W1438" s="590"/>
      <c r="X1438" s="590"/>
      <c r="Y1438" s="590"/>
      <c r="Z1438" s="590"/>
      <c r="AA1438" s="590"/>
      <c r="AB1438" s="204"/>
      <c r="AC1438" s="204"/>
      <c r="AD1438" s="204"/>
      <c r="AE1438" s="204"/>
      <c r="AF1438" s="204"/>
      <c r="AG1438" s="204"/>
      <c r="AH1438" s="204"/>
      <c r="AI1438" s="204"/>
      <c r="AJ1438" s="204"/>
      <c r="AK1438" s="204"/>
      <c r="AL1438" s="204"/>
      <c r="AM1438" s="204"/>
      <c r="AN1438" s="204"/>
      <c r="AO1438" s="204"/>
      <c r="AP1438" s="204"/>
      <c r="AQ1438" s="204"/>
      <c r="AR1438" s="204"/>
      <c r="AS1438" s="204"/>
      <c r="AT1438" s="204"/>
      <c r="AU1438" s="204"/>
      <c r="AV1438" s="489"/>
      <c r="AW1438" s="204"/>
      <c r="AX1438" s="204"/>
      <c r="AY1438" s="204"/>
      <c r="AZ1438" s="204"/>
    </row>
    <row r="1439" spans="2:52" ht="52.2" customHeight="1" x14ac:dyDescent="0.25">
      <c r="B1439" s="204"/>
      <c r="C1439" s="204"/>
      <c r="D1439" s="204"/>
      <c r="E1439" s="204"/>
      <c r="F1439" s="204"/>
      <c r="G1439" s="204"/>
      <c r="H1439" s="205"/>
      <c r="I1439" s="204"/>
      <c r="J1439" s="204"/>
      <c r="K1439" s="204"/>
      <c r="L1439" s="204"/>
      <c r="M1439" s="204"/>
      <c r="N1439" s="204"/>
      <c r="O1439" s="204"/>
      <c r="P1439" s="204"/>
      <c r="Q1439" s="204"/>
      <c r="R1439" s="204"/>
      <c r="S1439" s="204"/>
      <c r="T1439" s="204"/>
      <c r="U1439" s="204"/>
      <c r="V1439" s="590"/>
      <c r="W1439" s="590"/>
      <c r="X1439" s="590"/>
      <c r="Y1439" s="590"/>
      <c r="Z1439" s="590"/>
      <c r="AA1439" s="590"/>
      <c r="AB1439" s="204"/>
      <c r="AC1439" s="204"/>
      <c r="AD1439" s="204"/>
      <c r="AE1439" s="204"/>
      <c r="AF1439" s="204"/>
      <c r="AG1439" s="204"/>
      <c r="AH1439" s="204"/>
      <c r="AI1439" s="204"/>
      <c r="AJ1439" s="204"/>
      <c r="AK1439" s="204"/>
      <c r="AL1439" s="204"/>
      <c r="AM1439" s="204"/>
      <c r="AN1439" s="204"/>
      <c r="AO1439" s="204"/>
      <c r="AP1439" s="204"/>
      <c r="AQ1439" s="204"/>
      <c r="AR1439" s="204"/>
      <c r="AS1439" s="204"/>
      <c r="AT1439" s="204"/>
      <c r="AU1439" s="204"/>
      <c r="AV1439" s="489"/>
      <c r="AW1439" s="204"/>
      <c r="AX1439" s="204"/>
      <c r="AY1439" s="204"/>
      <c r="AZ1439" s="204"/>
    </row>
    <row r="1440" spans="2:52" ht="52.2" customHeight="1" x14ac:dyDescent="0.25">
      <c r="B1440" s="204"/>
      <c r="C1440" s="204"/>
      <c r="D1440" s="204"/>
      <c r="E1440" s="204"/>
      <c r="F1440" s="204"/>
      <c r="G1440" s="204"/>
      <c r="H1440" s="205"/>
      <c r="I1440" s="204"/>
      <c r="J1440" s="204"/>
      <c r="K1440" s="204"/>
      <c r="L1440" s="204"/>
      <c r="M1440" s="204"/>
      <c r="N1440" s="204"/>
      <c r="O1440" s="204"/>
      <c r="P1440" s="204"/>
      <c r="Q1440" s="204"/>
      <c r="R1440" s="204"/>
      <c r="S1440" s="204"/>
      <c r="T1440" s="204"/>
      <c r="U1440" s="204"/>
      <c r="V1440" s="590"/>
      <c r="W1440" s="590"/>
      <c r="X1440" s="590"/>
      <c r="Y1440" s="590"/>
      <c r="Z1440" s="590"/>
      <c r="AA1440" s="590"/>
      <c r="AB1440" s="204"/>
      <c r="AC1440" s="204"/>
      <c r="AD1440" s="204"/>
      <c r="AE1440" s="204"/>
      <c r="AF1440" s="204"/>
      <c r="AG1440" s="204"/>
      <c r="AH1440" s="204"/>
      <c r="AI1440" s="204"/>
      <c r="AJ1440" s="204"/>
      <c r="AK1440" s="204"/>
      <c r="AL1440" s="204"/>
      <c r="AM1440" s="204"/>
      <c r="AN1440" s="204"/>
      <c r="AO1440" s="204"/>
      <c r="AP1440" s="204"/>
      <c r="AQ1440" s="204"/>
      <c r="AR1440" s="204"/>
      <c r="AS1440" s="204"/>
      <c r="AT1440" s="204"/>
      <c r="AU1440" s="204"/>
      <c r="AV1440" s="489"/>
      <c r="AW1440" s="204"/>
      <c r="AX1440" s="204"/>
      <c r="AY1440" s="204"/>
      <c r="AZ1440" s="204"/>
    </row>
    <row r="1441" spans="2:52" ht="52.2" customHeight="1" x14ac:dyDescent="0.25">
      <c r="B1441" s="204"/>
      <c r="C1441" s="204"/>
      <c r="D1441" s="204"/>
      <c r="E1441" s="204"/>
      <c r="F1441" s="204"/>
      <c r="G1441" s="204"/>
      <c r="H1441" s="205"/>
      <c r="I1441" s="204"/>
      <c r="J1441" s="204"/>
      <c r="K1441" s="204"/>
      <c r="L1441" s="204"/>
      <c r="M1441" s="204"/>
      <c r="N1441" s="204"/>
      <c r="O1441" s="204"/>
      <c r="P1441" s="204"/>
      <c r="Q1441" s="204"/>
      <c r="R1441" s="204"/>
      <c r="S1441" s="204"/>
      <c r="T1441" s="204"/>
      <c r="U1441" s="204"/>
      <c r="V1441" s="590"/>
      <c r="W1441" s="590"/>
      <c r="X1441" s="590"/>
      <c r="Y1441" s="590"/>
      <c r="Z1441" s="590"/>
      <c r="AA1441" s="590"/>
      <c r="AB1441" s="204"/>
      <c r="AC1441" s="204"/>
      <c r="AD1441" s="204"/>
      <c r="AE1441" s="204"/>
      <c r="AF1441" s="204"/>
      <c r="AG1441" s="204"/>
      <c r="AH1441" s="204"/>
      <c r="AI1441" s="204"/>
      <c r="AJ1441" s="204"/>
      <c r="AK1441" s="204"/>
      <c r="AL1441" s="204"/>
      <c r="AM1441" s="204"/>
      <c r="AN1441" s="204"/>
      <c r="AO1441" s="204"/>
      <c r="AP1441" s="204"/>
      <c r="AQ1441" s="204"/>
      <c r="AR1441" s="204"/>
      <c r="AS1441" s="204"/>
      <c r="AT1441" s="204"/>
      <c r="AU1441" s="204"/>
      <c r="AV1441" s="489"/>
      <c r="AW1441" s="204"/>
      <c r="AX1441" s="204"/>
      <c r="AY1441" s="204"/>
      <c r="AZ1441" s="204"/>
    </row>
    <row r="1442" spans="2:52" ht="52.2" customHeight="1" x14ac:dyDescent="0.25">
      <c r="B1442" s="204"/>
      <c r="C1442" s="204"/>
      <c r="D1442" s="204"/>
      <c r="E1442" s="204"/>
      <c r="F1442" s="204"/>
      <c r="G1442" s="204"/>
      <c r="H1442" s="205"/>
      <c r="I1442" s="204"/>
      <c r="J1442" s="204"/>
      <c r="K1442" s="204"/>
      <c r="L1442" s="204"/>
      <c r="M1442" s="204"/>
      <c r="N1442" s="204"/>
      <c r="O1442" s="204"/>
      <c r="P1442" s="204"/>
      <c r="Q1442" s="204"/>
      <c r="R1442" s="204"/>
      <c r="S1442" s="204"/>
      <c r="T1442" s="204"/>
      <c r="U1442" s="204"/>
      <c r="V1442" s="590"/>
      <c r="W1442" s="590"/>
      <c r="X1442" s="590"/>
      <c r="Y1442" s="590"/>
      <c r="Z1442" s="590"/>
      <c r="AA1442" s="590"/>
      <c r="AB1442" s="204"/>
      <c r="AC1442" s="204"/>
      <c r="AD1442" s="204"/>
      <c r="AE1442" s="204"/>
      <c r="AF1442" s="204"/>
      <c r="AG1442" s="204"/>
      <c r="AH1442" s="204"/>
      <c r="AI1442" s="204"/>
      <c r="AJ1442" s="204"/>
      <c r="AK1442" s="204"/>
      <c r="AL1442" s="204"/>
      <c r="AM1442" s="204"/>
      <c r="AN1442" s="204"/>
      <c r="AO1442" s="204"/>
      <c r="AP1442" s="204"/>
      <c r="AQ1442" s="204"/>
      <c r="AR1442" s="204"/>
      <c r="AS1442" s="204"/>
      <c r="AT1442" s="204"/>
      <c r="AU1442" s="204"/>
      <c r="AV1442" s="489"/>
      <c r="AW1442" s="204"/>
      <c r="AX1442" s="204"/>
      <c r="AY1442" s="204"/>
      <c r="AZ1442" s="204"/>
    </row>
    <row r="1443" spans="2:52" ht="52.2" customHeight="1" x14ac:dyDescent="0.25">
      <c r="B1443" s="204"/>
      <c r="C1443" s="204"/>
      <c r="D1443" s="204"/>
      <c r="E1443" s="204"/>
      <c r="F1443" s="204"/>
      <c r="G1443" s="204"/>
      <c r="H1443" s="205"/>
      <c r="I1443" s="204"/>
      <c r="J1443" s="204"/>
      <c r="K1443" s="204"/>
      <c r="L1443" s="204"/>
      <c r="M1443" s="204"/>
      <c r="N1443" s="204"/>
      <c r="O1443" s="204"/>
      <c r="P1443" s="204"/>
      <c r="Q1443" s="204"/>
      <c r="R1443" s="204"/>
      <c r="S1443" s="204"/>
      <c r="T1443" s="204"/>
      <c r="U1443" s="204"/>
      <c r="V1443" s="590"/>
      <c r="W1443" s="590"/>
      <c r="X1443" s="590"/>
      <c r="Y1443" s="590"/>
      <c r="Z1443" s="590"/>
      <c r="AA1443" s="590"/>
      <c r="AB1443" s="204"/>
      <c r="AC1443" s="204"/>
      <c r="AD1443" s="204"/>
      <c r="AE1443" s="204"/>
      <c r="AF1443" s="204"/>
      <c r="AG1443" s="204"/>
      <c r="AH1443" s="204"/>
      <c r="AI1443" s="204"/>
      <c r="AJ1443" s="204"/>
      <c r="AK1443" s="204"/>
      <c r="AL1443" s="204"/>
      <c r="AM1443" s="204"/>
      <c r="AN1443" s="204"/>
      <c r="AO1443" s="204"/>
      <c r="AP1443" s="204"/>
      <c r="AQ1443" s="204"/>
      <c r="AR1443" s="204"/>
      <c r="AS1443" s="204"/>
      <c r="AT1443" s="204"/>
      <c r="AU1443" s="204"/>
      <c r="AV1443" s="489"/>
      <c r="AW1443" s="204"/>
      <c r="AX1443" s="204"/>
      <c r="AY1443" s="204"/>
      <c r="AZ1443" s="204"/>
    </row>
    <row r="1444" spans="2:52" ht="52.2" customHeight="1" x14ac:dyDescent="0.25">
      <c r="B1444" s="204"/>
      <c r="C1444" s="204"/>
      <c r="D1444" s="204"/>
      <c r="E1444" s="204"/>
      <c r="F1444" s="204"/>
      <c r="G1444" s="204"/>
      <c r="H1444" s="205"/>
      <c r="I1444" s="204"/>
      <c r="J1444" s="204"/>
      <c r="K1444" s="204"/>
      <c r="L1444" s="204"/>
      <c r="M1444" s="204"/>
      <c r="N1444" s="204"/>
      <c r="O1444" s="204"/>
      <c r="P1444" s="204"/>
      <c r="Q1444" s="204"/>
      <c r="R1444" s="204"/>
      <c r="S1444" s="204"/>
      <c r="T1444" s="204"/>
      <c r="U1444" s="204"/>
      <c r="V1444" s="590"/>
      <c r="W1444" s="590"/>
      <c r="X1444" s="590"/>
      <c r="Y1444" s="590"/>
      <c r="Z1444" s="590"/>
      <c r="AA1444" s="590"/>
      <c r="AB1444" s="204"/>
      <c r="AC1444" s="204"/>
      <c r="AD1444" s="204"/>
      <c r="AE1444" s="204"/>
      <c r="AF1444" s="204"/>
      <c r="AG1444" s="204"/>
      <c r="AH1444" s="204"/>
      <c r="AI1444" s="204"/>
      <c r="AJ1444" s="204"/>
      <c r="AK1444" s="204"/>
      <c r="AL1444" s="204"/>
      <c r="AM1444" s="204"/>
      <c r="AN1444" s="204"/>
      <c r="AO1444" s="204"/>
      <c r="AP1444" s="204"/>
      <c r="AQ1444" s="204"/>
      <c r="AR1444" s="204"/>
      <c r="AS1444" s="204"/>
      <c r="AT1444" s="204"/>
      <c r="AU1444" s="204"/>
      <c r="AV1444" s="489"/>
      <c r="AW1444" s="204"/>
      <c r="AX1444" s="204"/>
      <c r="AY1444" s="204"/>
      <c r="AZ1444" s="204"/>
    </row>
    <row r="1445" spans="2:52" ht="52.2" customHeight="1" x14ac:dyDescent="0.25">
      <c r="B1445" s="204"/>
      <c r="C1445" s="204"/>
      <c r="D1445" s="204"/>
      <c r="E1445" s="204"/>
      <c r="F1445" s="204"/>
      <c r="G1445" s="204"/>
      <c r="H1445" s="205"/>
      <c r="I1445" s="204"/>
      <c r="J1445" s="204"/>
      <c r="K1445" s="204"/>
      <c r="L1445" s="204"/>
      <c r="M1445" s="204"/>
      <c r="N1445" s="204"/>
      <c r="O1445" s="204"/>
      <c r="P1445" s="204"/>
      <c r="Q1445" s="204"/>
      <c r="R1445" s="204"/>
      <c r="S1445" s="204"/>
      <c r="T1445" s="204"/>
      <c r="U1445" s="204"/>
      <c r="V1445" s="590"/>
      <c r="W1445" s="590"/>
      <c r="X1445" s="590"/>
      <c r="Y1445" s="590"/>
      <c r="Z1445" s="590"/>
      <c r="AA1445" s="590"/>
      <c r="AB1445" s="204"/>
      <c r="AC1445" s="204"/>
      <c r="AD1445" s="204"/>
      <c r="AE1445" s="204"/>
      <c r="AF1445" s="204"/>
      <c r="AG1445" s="204"/>
      <c r="AH1445" s="204"/>
      <c r="AI1445" s="204"/>
      <c r="AJ1445" s="204"/>
      <c r="AK1445" s="204"/>
      <c r="AL1445" s="204"/>
      <c r="AM1445" s="204"/>
      <c r="AN1445" s="204"/>
      <c r="AO1445" s="204"/>
      <c r="AP1445" s="204"/>
      <c r="AQ1445" s="204"/>
      <c r="AR1445" s="204"/>
      <c r="AS1445" s="204"/>
      <c r="AT1445" s="204"/>
      <c r="AU1445" s="204"/>
      <c r="AV1445" s="489"/>
      <c r="AW1445" s="204"/>
      <c r="AX1445" s="204"/>
      <c r="AY1445" s="204"/>
      <c r="AZ1445" s="204"/>
    </row>
    <row r="1446" spans="2:52" ht="52.2" customHeight="1" x14ac:dyDescent="0.25">
      <c r="B1446" s="204"/>
      <c r="C1446" s="204"/>
      <c r="D1446" s="204"/>
      <c r="E1446" s="204"/>
      <c r="F1446" s="204"/>
      <c r="G1446" s="204"/>
      <c r="H1446" s="205"/>
      <c r="I1446" s="204"/>
      <c r="J1446" s="204"/>
      <c r="K1446" s="204"/>
      <c r="L1446" s="204"/>
      <c r="M1446" s="204"/>
      <c r="N1446" s="204"/>
      <c r="O1446" s="204"/>
      <c r="P1446" s="204"/>
      <c r="Q1446" s="204"/>
      <c r="R1446" s="204"/>
      <c r="S1446" s="204"/>
      <c r="T1446" s="204"/>
      <c r="U1446" s="204"/>
      <c r="V1446" s="590"/>
      <c r="W1446" s="590"/>
      <c r="X1446" s="590"/>
      <c r="Y1446" s="590"/>
      <c r="Z1446" s="590"/>
      <c r="AA1446" s="590"/>
      <c r="AB1446" s="204"/>
      <c r="AC1446" s="204"/>
      <c r="AD1446" s="204"/>
      <c r="AE1446" s="204"/>
      <c r="AF1446" s="204"/>
      <c r="AG1446" s="204"/>
      <c r="AH1446" s="204"/>
      <c r="AI1446" s="204"/>
      <c r="AJ1446" s="204"/>
      <c r="AK1446" s="204"/>
      <c r="AL1446" s="204"/>
      <c r="AM1446" s="204"/>
      <c r="AN1446" s="204"/>
      <c r="AO1446" s="204"/>
      <c r="AP1446" s="204"/>
      <c r="AQ1446" s="204"/>
      <c r="AR1446" s="204"/>
      <c r="AS1446" s="204"/>
      <c r="AT1446" s="204"/>
      <c r="AU1446" s="204"/>
      <c r="AV1446" s="489"/>
      <c r="AW1446" s="204"/>
      <c r="AX1446" s="204"/>
      <c r="AY1446" s="204"/>
      <c r="AZ1446" s="204"/>
    </row>
    <row r="1447" spans="2:52" ht="52.2" customHeight="1" x14ac:dyDescent="0.25">
      <c r="B1447" s="204"/>
      <c r="C1447" s="204"/>
      <c r="D1447" s="204"/>
      <c r="E1447" s="204"/>
      <c r="F1447" s="204"/>
      <c r="G1447" s="204"/>
      <c r="H1447" s="205"/>
      <c r="I1447" s="204"/>
      <c r="J1447" s="204"/>
      <c r="K1447" s="204"/>
      <c r="L1447" s="204"/>
      <c r="M1447" s="204"/>
      <c r="N1447" s="204"/>
      <c r="O1447" s="204"/>
      <c r="P1447" s="204"/>
      <c r="Q1447" s="204"/>
      <c r="R1447" s="204"/>
      <c r="S1447" s="204"/>
      <c r="T1447" s="204"/>
      <c r="U1447" s="204"/>
      <c r="V1447" s="590"/>
      <c r="W1447" s="590"/>
      <c r="X1447" s="590"/>
      <c r="Y1447" s="590"/>
      <c r="Z1447" s="590"/>
      <c r="AA1447" s="590"/>
      <c r="AB1447" s="204"/>
      <c r="AC1447" s="204"/>
      <c r="AD1447" s="204"/>
      <c r="AE1447" s="204"/>
      <c r="AF1447" s="204"/>
      <c r="AG1447" s="204"/>
      <c r="AH1447" s="204"/>
      <c r="AI1447" s="204"/>
      <c r="AJ1447" s="204"/>
      <c r="AK1447" s="204"/>
      <c r="AL1447" s="204"/>
      <c r="AM1447" s="204"/>
      <c r="AN1447" s="204"/>
      <c r="AO1447" s="204"/>
      <c r="AP1447" s="204"/>
      <c r="AQ1447" s="204"/>
      <c r="AR1447" s="204"/>
      <c r="AS1447" s="204"/>
      <c r="AT1447" s="204"/>
      <c r="AU1447" s="204"/>
      <c r="AV1447" s="489"/>
      <c r="AW1447" s="204"/>
      <c r="AX1447" s="204"/>
      <c r="AY1447" s="204"/>
      <c r="AZ1447" s="204"/>
    </row>
    <row r="1448" spans="2:52" ht="52.2" customHeight="1" x14ac:dyDescent="0.25">
      <c r="B1448" s="204"/>
      <c r="C1448" s="204"/>
      <c r="D1448" s="204"/>
      <c r="E1448" s="204"/>
      <c r="F1448" s="204"/>
      <c r="G1448" s="204"/>
      <c r="H1448" s="205"/>
      <c r="I1448" s="204"/>
      <c r="J1448" s="204"/>
      <c r="K1448" s="204"/>
      <c r="L1448" s="204"/>
      <c r="M1448" s="204"/>
      <c r="N1448" s="204"/>
      <c r="O1448" s="204"/>
      <c r="P1448" s="204"/>
      <c r="Q1448" s="204"/>
      <c r="R1448" s="204"/>
      <c r="S1448" s="204"/>
      <c r="T1448" s="204"/>
      <c r="U1448" s="204"/>
      <c r="V1448" s="590"/>
      <c r="W1448" s="590"/>
      <c r="X1448" s="590"/>
      <c r="Y1448" s="590"/>
      <c r="Z1448" s="590"/>
      <c r="AA1448" s="590"/>
      <c r="AB1448" s="204"/>
      <c r="AC1448" s="204"/>
      <c r="AD1448" s="204"/>
      <c r="AE1448" s="204"/>
      <c r="AF1448" s="204"/>
      <c r="AG1448" s="204"/>
      <c r="AH1448" s="204"/>
      <c r="AI1448" s="204"/>
      <c r="AJ1448" s="204"/>
      <c r="AK1448" s="204"/>
      <c r="AL1448" s="204"/>
      <c r="AM1448" s="204"/>
      <c r="AN1448" s="204"/>
      <c r="AO1448" s="204"/>
      <c r="AP1448" s="204"/>
      <c r="AQ1448" s="204"/>
      <c r="AR1448" s="204"/>
      <c r="AS1448" s="204"/>
      <c r="AT1448" s="204"/>
      <c r="AU1448" s="204"/>
      <c r="AV1448" s="489"/>
      <c r="AW1448" s="204"/>
      <c r="AX1448" s="204"/>
      <c r="AY1448" s="204"/>
      <c r="AZ1448" s="204"/>
    </row>
    <row r="1449" spans="2:52" ht="52.2" customHeight="1" x14ac:dyDescent="0.25">
      <c r="B1449" s="204"/>
      <c r="C1449" s="204"/>
      <c r="D1449" s="204"/>
      <c r="E1449" s="204"/>
      <c r="F1449" s="204"/>
      <c r="G1449" s="204"/>
      <c r="H1449" s="205"/>
      <c r="I1449" s="204"/>
      <c r="J1449" s="204"/>
      <c r="K1449" s="204"/>
      <c r="L1449" s="204"/>
      <c r="M1449" s="204"/>
      <c r="N1449" s="204"/>
      <c r="O1449" s="204"/>
      <c r="P1449" s="204"/>
      <c r="Q1449" s="204"/>
      <c r="R1449" s="204"/>
      <c r="S1449" s="204"/>
      <c r="T1449" s="204"/>
      <c r="U1449" s="204"/>
      <c r="V1449" s="590"/>
      <c r="W1449" s="590"/>
      <c r="X1449" s="590"/>
      <c r="Y1449" s="590"/>
      <c r="Z1449" s="590"/>
      <c r="AA1449" s="590"/>
      <c r="AB1449" s="204"/>
      <c r="AC1449" s="204"/>
      <c r="AD1449" s="204"/>
      <c r="AE1449" s="204"/>
      <c r="AF1449" s="204"/>
      <c r="AG1449" s="204"/>
      <c r="AH1449" s="204"/>
      <c r="AI1449" s="204"/>
      <c r="AJ1449" s="204"/>
      <c r="AK1449" s="204"/>
      <c r="AL1449" s="204"/>
      <c r="AM1449" s="204"/>
      <c r="AN1449" s="204"/>
      <c r="AO1449" s="204"/>
      <c r="AP1449" s="204"/>
      <c r="AQ1449" s="204"/>
      <c r="AR1449" s="204"/>
      <c r="AS1449" s="204"/>
      <c r="AT1449" s="204"/>
      <c r="AU1449" s="204"/>
      <c r="AV1449" s="489"/>
      <c r="AW1449" s="204"/>
      <c r="AX1449" s="204"/>
      <c r="AY1449" s="204"/>
      <c r="AZ1449" s="204"/>
    </row>
    <row r="1450" spans="2:52" ht="52.2" customHeight="1" x14ac:dyDescent="0.25">
      <c r="B1450" s="204"/>
      <c r="C1450" s="204"/>
      <c r="D1450" s="204"/>
      <c r="E1450" s="204"/>
      <c r="F1450" s="204"/>
      <c r="G1450" s="204"/>
      <c r="H1450" s="205"/>
      <c r="I1450" s="204"/>
      <c r="J1450" s="204"/>
      <c r="K1450" s="204"/>
      <c r="L1450" s="204"/>
      <c r="M1450" s="204"/>
      <c r="N1450" s="204"/>
      <c r="O1450" s="204"/>
      <c r="P1450" s="204"/>
      <c r="Q1450" s="204"/>
      <c r="R1450" s="204"/>
      <c r="S1450" s="204"/>
      <c r="T1450" s="204"/>
      <c r="U1450" s="204"/>
      <c r="V1450" s="590"/>
      <c r="W1450" s="590"/>
      <c r="X1450" s="590"/>
      <c r="Y1450" s="590"/>
      <c r="Z1450" s="590"/>
      <c r="AA1450" s="590"/>
      <c r="AB1450" s="204"/>
      <c r="AC1450" s="204"/>
      <c r="AD1450" s="204"/>
      <c r="AE1450" s="204"/>
      <c r="AF1450" s="204"/>
      <c r="AG1450" s="204"/>
      <c r="AH1450" s="204"/>
      <c r="AI1450" s="204"/>
      <c r="AJ1450" s="204"/>
      <c r="AK1450" s="204"/>
      <c r="AL1450" s="204"/>
      <c r="AM1450" s="204"/>
      <c r="AN1450" s="204"/>
      <c r="AO1450" s="204"/>
      <c r="AP1450" s="204"/>
      <c r="AQ1450" s="204"/>
      <c r="AR1450" s="204"/>
      <c r="AS1450" s="204"/>
      <c r="AT1450" s="204"/>
      <c r="AU1450" s="204"/>
      <c r="AV1450" s="489"/>
      <c r="AW1450" s="204"/>
      <c r="AX1450" s="204"/>
      <c r="AY1450" s="204"/>
      <c r="AZ1450" s="204"/>
    </row>
    <row r="1451" spans="2:52" ht="52.2" customHeight="1" x14ac:dyDescent="0.25">
      <c r="B1451" s="204"/>
      <c r="C1451" s="204"/>
      <c r="D1451" s="204"/>
      <c r="E1451" s="204"/>
      <c r="F1451" s="204"/>
      <c r="G1451" s="204"/>
      <c r="H1451" s="205"/>
      <c r="I1451" s="204"/>
      <c r="J1451" s="204"/>
      <c r="K1451" s="204"/>
      <c r="L1451" s="204"/>
      <c r="M1451" s="204"/>
      <c r="N1451" s="204"/>
      <c r="O1451" s="204"/>
      <c r="P1451" s="204"/>
      <c r="Q1451" s="204"/>
      <c r="R1451" s="204"/>
      <c r="S1451" s="204"/>
      <c r="T1451" s="204"/>
      <c r="U1451" s="204"/>
      <c r="V1451" s="590"/>
      <c r="W1451" s="590"/>
      <c r="X1451" s="590"/>
      <c r="Y1451" s="590"/>
      <c r="Z1451" s="590"/>
      <c r="AA1451" s="590"/>
      <c r="AB1451" s="204"/>
      <c r="AC1451" s="204"/>
      <c r="AD1451" s="204"/>
      <c r="AE1451" s="204"/>
      <c r="AF1451" s="204"/>
      <c r="AG1451" s="204"/>
      <c r="AH1451" s="204"/>
      <c r="AI1451" s="204"/>
      <c r="AJ1451" s="204"/>
      <c r="AK1451" s="204"/>
      <c r="AL1451" s="204"/>
      <c r="AM1451" s="204"/>
      <c r="AN1451" s="204"/>
      <c r="AO1451" s="204"/>
      <c r="AP1451" s="204"/>
      <c r="AQ1451" s="204"/>
      <c r="AR1451" s="204"/>
      <c r="AS1451" s="204"/>
      <c r="AT1451" s="204"/>
      <c r="AU1451" s="204"/>
      <c r="AV1451" s="489"/>
      <c r="AW1451" s="204"/>
      <c r="AX1451" s="204"/>
      <c r="AY1451" s="204"/>
      <c r="AZ1451" s="204"/>
    </row>
    <row r="1452" spans="2:52" ht="52.2" customHeight="1" x14ac:dyDescent="0.25">
      <c r="B1452" s="204"/>
      <c r="C1452" s="204"/>
      <c r="D1452" s="204"/>
      <c r="E1452" s="204"/>
      <c r="F1452" s="204"/>
      <c r="G1452" s="204"/>
      <c r="H1452" s="205"/>
      <c r="I1452" s="204"/>
      <c r="J1452" s="204"/>
      <c r="K1452" s="204"/>
      <c r="L1452" s="204"/>
      <c r="M1452" s="204"/>
      <c r="N1452" s="204"/>
      <c r="O1452" s="204"/>
      <c r="P1452" s="204"/>
      <c r="Q1452" s="204"/>
      <c r="R1452" s="204"/>
      <c r="S1452" s="204"/>
      <c r="T1452" s="204"/>
      <c r="U1452" s="204"/>
      <c r="V1452" s="590"/>
      <c r="W1452" s="590"/>
      <c r="X1452" s="590"/>
      <c r="Y1452" s="590"/>
      <c r="Z1452" s="590"/>
      <c r="AA1452" s="590"/>
      <c r="AB1452" s="204"/>
      <c r="AC1452" s="204"/>
      <c r="AD1452" s="204"/>
      <c r="AE1452" s="204"/>
      <c r="AF1452" s="204"/>
      <c r="AG1452" s="204"/>
      <c r="AH1452" s="204"/>
      <c r="AI1452" s="204"/>
      <c r="AJ1452" s="204"/>
      <c r="AK1452" s="204"/>
      <c r="AL1452" s="204"/>
      <c r="AM1452" s="204"/>
      <c r="AN1452" s="204"/>
      <c r="AO1452" s="204"/>
      <c r="AP1452" s="204"/>
      <c r="AQ1452" s="204"/>
      <c r="AR1452" s="204"/>
      <c r="AS1452" s="204"/>
      <c r="AT1452" s="204"/>
      <c r="AU1452" s="204"/>
      <c r="AV1452" s="489"/>
      <c r="AW1452" s="204"/>
      <c r="AX1452" s="204"/>
      <c r="AY1452" s="204"/>
      <c r="AZ1452" s="204"/>
    </row>
    <row r="1453" spans="2:52" ht="52.2" customHeight="1" x14ac:dyDescent="0.25">
      <c r="B1453" s="204"/>
      <c r="C1453" s="204"/>
      <c r="D1453" s="204"/>
      <c r="E1453" s="204"/>
      <c r="F1453" s="204"/>
      <c r="G1453" s="204"/>
      <c r="H1453" s="205"/>
      <c r="I1453" s="204"/>
      <c r="J1453" s="204"/>
      <c r="K1453" s="204"/>
      <c r="L1453" s="204"/>
      <c r="M1453" s="204"/>
      <c r="N1453" s="204"/>
      <c r="O1453" s="204"/>
      <c r="P1453" s="204"/>
      <c r="Q1453" s="204"/>
      <c r="R1453" s="204"/>
      <c r="S1453" s="204"/>
      <c r="T1453" s="204"/>
      <c r="U1453" s="204"/>
      <c r="V1453" s="590"/>
      <c r="W1453" s="590"/>
      <c r="X1453" s="590"/>
      <c r="Y1453" s="590"/>
      <c r="Z1453" s="590"/>
      <c r="AA1453" s="590"/>
      <c r="AB1453" s="204"/>
      <c r="AC1453" s="204"/>
      <c r="AD1453" s="204"/>
      <c r="AE1453" s="204"/>
      <c r="AF1453" s="204"/>
      <c r="AG1453" s="204"/>
      <c r="AH1453" s="204"/>
      <c r="AI1453" s="204"/>
      <c r="AJ1453" s="204"/>
      <c r="AK1453" s="204"/>
      <c r="AL1453" s="204"/>
      <c r="AM1453" s="204"/>
      <c r="AN1453" s="204"/>
      <c r="AO1453" s="204"/>
      <c r="AP1453" s="204"/>
      <c r="AQ1453" s="204"/>
      <c r="AR1453" s="204"/>
      <c r="AS1453" s="204"/>
      <c r="AT1453" s="204"/>
      <c r="AU1453" s="204"/>
      <c r="AV1453" s="489"/>
      <c r="AW1453" s="204"/>
      <c r="AX1453" s="204"/>
      <c r="AY1453" s="204"/>
      <c r="AZ1453" s="204"/>
    </row>
    <row r="1454" spans="2:52" ht="52.2" customHeight="1" x14ac:dyDescent="0.25">
      <c r="B1454" s="204"/>
      <c r="C1454" s="204"/>
      <c r="D1454" s="204"/>
      <c r="E1454" s="204"/>
      <c r="F1454" s="204"/>
      <c r="G1454" s="204"/>
      <c r="H1454" s="205"/>
      <c r="I1454" s="204"/>
      <c r="J1454" s="204"/>
      <c r="K1454" s="204"/>
      <c r="L1454" s="204"/>
      <c r="M1454" s="204"/>
      <c r="N1454" s="204"/>
      <c r="O1454" s="204"/>
      <c r="P1454" s="204"/>
      <c r="Q1454" s="204"/>
      <c r="R1454" s="204"/>
      <c r="S1454" s="204"/>
      <c r="T1454" s="204"/>
      <c r="U1454" s="204"/>
      <c r="V1454" s="590"/>
      <c r="W1454" s="590"/>
      <c r="X1454" s="590"/>
      <c r="Y1454" s="590"/>
      <c r="Z1454" s="590"/>
      <c r="AA1454" s="590"/>
      <c r="AB1454" s="204"/>
      <c r="AC1454" s="204"/>
      <c r="AD1454" s="204"/>
      <c r="AE1454" s="204"/>
      <c r="AF1454" s="204"/>
      <c r="AG1454" s="204"/>
      <c r="AH1454" s="204"/>
      <c r="AI1454" s="204"/>
      <c r="AJ1454" s="204"/>
      <c r="AK1454" s="204"/>
      <c r="AL1454" s="204"/>
      <c r="AM1454" s="204"/>
      <c r="AN1454" s="204"/>
      <c r="AO1454" s="204"/>
      <c r="AP1454" s="204"/>
      <c r="AQ1454" s="204"/>
      <c r="AR1454" s="204"/>
      <c r="AS1454" s="204"/>
      <c r="AT1454" s="204"/>
      <c r="AU1454" s="204"/>
      <c r="AV1454" s="489"/>
      <c r="AW1454" s="204"/>
      <c r="AX1454" s="204"/>
      <c r="AY1454" s="204"/>
      <c r="AZ1454" s="204"/>
    </row>
    <row r="1455" spans="2:52" ht="52.2" customHeight="1" x14ac:dyDescent="0.25">
      <c r="B1455" s="204"/>
      <c r="C1455" s="204"/>
      <c r="D1455" s="204"/>
      <c r="E1455" s="204"/>
      <c r="F1455" s="204"/>
      <c r="G1455" s="204"/>
      <c r="H1455" s="205"/>
      <c r="I1455" s="204"/>
      <c r="J1455" s="204"/>
      <c r="K1455" s="204"/>
      <c r="L1455" s="204"/>
      <c r="M1455" s="204"/>
      <c r="N1455" s="204"/>
      <c r="O1455" s="204"/>
      <c r="P1455" s="204"/>
      <c r="Q1455" s="204"/>
      <c r="R1455" s="204"/>
      <c r="S1455" s="204"/>
      <c r="T1455" s="204"/>
      <c r="U1455" s="204"/>
      <c r="V1455" s="590"/>
      <c r="W1455" s="590"/>
      <c r="X1455" s="590"/>
      <c r="Y1455" s="590"/>
      <c r="Z1455" s="590"/>
      <c r="AA1455" s="590"/>
      <c r="AB1455" s="204"/>
      <c r="AC1455" s="204"/>
      <c r="AD1455" s="204"/>
      <c r="AE1455" s="204"/>
      <c r="AF1455" s="204"/>
      <c r="AG1455" s="204"/>
      <c r="AH1455" s="204"/>
      <c r="AI1455" s="204"/>
      <c r="AJ1455" s="204"/>
      <c r="AK1455" s="204"/>
      <c r="AL1455" s="204"/>
      <c r="AM1455" s="204"/>
      <c r="AN1455" s="204"/>
      <c r="AO1455" s="204"/>
      <c r="AP1455" s="204"/>
      <c r="AQ1455" s="204"/>
      <c r="AR1455" s="204"/>
      <c r="AS1455" s="204"/>
      <c r="AT1455" s="204"/>
      <c r="AU1455" s="204"/>
      <c r="AV1455" s="489"/>
      <c r="AW1455" s="204"/>
      <c r="AX1455" s="204"/>
      <c r="AY1455" s="204"/>
      <c r="AZ1455" s="204"/>
    </row>
    <row r="1456" spans="2:52" ht="52.2" customHeight="1" x14ac:dyDescent="0.25">
      <c r="B1456" s="204"/>
      <c r="C1456" s="204"/>
      <c r="D1456" s="204"/>
      <c r="E1456" s="204"/>
      <c r="F1456" s="204"/>
      <c r="G1456" s="204"/>
      <c r="H1456" s="205"/>
      <c r="I1456" s="204"/>
      <c r="J1456" s="204"/>
      <c r="K1456" s="204"/>
      <c r="L1456" s="204"/>
      <c r="M1456" s="204"/>
      <c r="N1456" s="204"/>
      <c r="O1456" s="204"/>
      <c r="P1456" s="204"/>
      <c r="Q1456" s="204"/>
      <c r="R1456" s="204"/>
      <c r="S1456" s="204"/>
      <c r="T1456" s="204"/>
      <c r="U1456" s="204"/>
      <c r="V1456" s="590"/>
      <c r="W1456" s="590"/>
      <c r="X1456" s="590"/>
      <c r="Y1456" s="590"/>
      <c r="Z1456" s="590"/>
      <c r="AA1456" s="590"/>
      <c r="AB1456" s="204"/>
      <c r="AC1456" s="204"/>
      <c r="AD1456" s="204"/>
      <c r="AE1456" s="204"/>
      <c r="AF1456" s="204"/>
      <c r="AG1456" s="204"/>
      <c r="AH1456" s="204"/>
      <c r="AI1456" s="204"/>
      <c r="AJ1456" s="204"/>
      <c r="AK1456" s="204"/>
      <c r="AL1456" s="204"/>
      <c r="AM1456" s="204"/>
      <c r="AN1456" s="204"/>
      <c r="AO1456" s="204"/>
      <c r="AP1456" s="204"/>
      <c r="AQ1456" s="204"/>
      <c r="AR1456" s="204"/>
      <c r="AS1456" s="204"/>
      <c r="AT1456" s="204"/>
      <c r="AU1456" s="204"/>
      <c r="AV1456" s="489"/>
      <c r="AW1456" s="204"/>
      <c r="AX1456" s="204"/>
      <c r="AY1456" s="204"/>
      <c r="AZ1456" s="204"/>
    </row>
    <row r="1457" spans="2:52" ht="52.2" customHeight="1" x14ac:dyDescent="0.25">
      <c r="B1457" s="204"/>
      <c r="C1457" s="204"/>
      <c r="D1457" s="204"/>
      <c r="E1457" s="204"/>
      <c r="F1457" s="204"/>
      <c r="G1457" s="204"/>
      <c r="H1457" s="205"/>
      <c r="I1457" s="204"/>
      <c r="J1457" s="204"/>
      <c r="K1457" s="204"/>
      <c r="L1457" s="204"/>
      <c r="M1457" s="204"/>
      <c r="N1457" s="204"/>
      <c r="O1457" s="204"/>
      <c r="P1457" s="204"/>
      <c r="Q1457" s="204"/>
      <c r="R1457" s="204"/>
      <c r="S1457" s="204"/>
      <c r="T1457" s="204"/>
      <c r="U1457" s="204"/>
      <c r="V1457" s="590"/>
      <c r="W1457" s="590"/>
      <c r="X1457" s="590"/>
      <c r="Y1457" s="590"/>
      <c r="Z1457" s="590"/>
      <c r="AA1457" s="590"/>
      <c r="AB1457" s="204"/>
      <c r="AC1457" s="204"/>
      <c r="AD1457" s="204"/>
      <c r="AE1457" s="204"/>
      <c r="AF1457" s="204"/>
      <c r="AG1457" s="204"/>
      <c r="AH1457" s="204"/>
      <c r="AI1457" s="204"/>
      <c r="AJ1457" s="204"/>
      <c r="AK1457" s="204"/>
      <c r="AL1457" s="204"/>
      <c r="AM1457" s="204"/>
      <c r="AN1457" s="204"/>
      <c r="AO1457" s="204"/>
      <c r="AP1457" s="204"/>
      <c r="AQ1457" s="204"/>
      <c r="AR1457" s="204"/>
      <c r="AS1457" s="204"/>
      <c r="AT1457" s="204"/>
      <c r="AU1457" s="204"/>
      <c r="AV1457" s="489"/>
      <c r="AW1457" s="204"/>
      <c r="AX1457" s="204"/>
      <c r="AY1457" s="204"/>
      <c r="AZ1457" s="204"/>
    </row>
    <row r="1458" spans="2:52" ht="52.2" customHeight="1" x14ac:dyDescent="0.25">
      <c r="B1458" s="204"/>
      <c r="C1458" s="204"/>
      <c r="D1458" s="204"/>
      <c r="E1458" s="204"/>
      <c r="F1458" s="204"/>
      <c r="G1458" s="204"/>
      <c r="H1458" s="205"/>
      <c r="I1458" s="204"/>
      <c r="J1458" s="204"/>
      <c r="K1458" s="204"/>
      <c r="L1458" s="204"/>
      <c r="M1458" s="204"/>
      <c r="N1458" s="204"/>
      <c r="O1458" s="204"/>
      <c r="P1458" s="204"/>
      <c r="Q1458" s="204"/>
      <c r="R1458" s="204"/>
      <c r="S1458" s="204"/>
      <c r="T1458" s="204"/>
      <c r="U1458" s="204"/>
      <c r="V1458" s="590"/>
      <c r="W1458" s="590"/>
      <c r="X1458" s="590"/>
      <c r="Y1458" s="590"/>
      <c r="Z1458" s="590"/>
      <c r="AA1458" s="590"/>
      <c r="AB1458" s="204"/>
      <c r="AC1458" s="204"/>
      <c r="AD1458" s="204"/>
      <c r="AE1458" s="204"/>
      <c r="AF1458" s="204"/>
      <c r="AG1458" s="204"/>
      <c r="AH1458" s="204"/>
      <c r="AI1458" s="204"/>
      <c r="AJ1458" s="204"/>
      <c r="AK1458" s="204"/>
      <c r="AL1458" s="204"/>
      <c r="AM1458" s="204"/>
      <c r="AN1458" s="204"/>
      <c r="AO1458" s="204"/>
      <c r="AP1458" s="204"/>
      <c r="AQ1458" s="204"/>
      <c r="AR1458" s="204"/>
      <c r="AS1458" s="204"/>
      <c r="AT1458" s="204"/>
      <c r="AU1458" s="204"/>
      <c r="AV1458" s="489"/>
      <c r="AW1458" s="204"/>
      <c r="AX1458" s="204"/>
      <c r="AY1458" s="204"/>
      <c r="AZ1458" s="204"/>
    </row>
    <row r="1459" spans="2:52" ht="52.2" customHeight="1" x14ac:dyDescent="0.25">
      <c r="B1459" s="204"/>
      <c r="C1459" s="204"/>
      <c r="D1459" s="204"/>
      <c r="E1459" s="204"/>
      <c r="F1459" s="204"/>
      <c r="G1459" s="204"/>
      <c r="H1459" s="205"/>
      <c r="I1459" s="204"/>
      <c r="J1459" s="204"/>
      <c r="K1459" s="204"/>
      <c r="L1459" s="204"/>
      <c r="M1459" s="204"/>
      <c r="N1459" s="204"/>
      <c r="O1459" s="204"/>
      <c r="P1459" s="204"/>
      <c r="Q1459" s="204"/>
      <c r="R1459" s="204"/>
      <c r="S1459" s="204"/>
      <c r="T1459" s="204"/>
      <c r="U1459" s="204"/>
      <c r="V1459" s="590"/>
      <c r="W1459" s="590"/>
      <c r="X1459" s="590"/>
      <c r="Y1459" s="590"/>
      <c r="Z1459" s="590"/>
      <c r="AA1459" s="590"/>
      <c r="AB1459" s="204"/>
      <c r="AC1459" s="204"/>
      <c r="AD1459" s="204"/>
      <c r="AE1459" s="204"/>
      <c r="AF1459" s="204"/>
      <c r="AG1459" s="204"/>
      <c r="AH1459" s="204"/>
      <c r="AI1459" s="204"/>
      <c r="AJ1459" s="204"/>
      <c r="AK1459" s="204"/>
      <c r="AL1459" s="204"/>
      <c r="AM1459" s="204"/>
      <c r="AN1459" s="204"/>
      <c r="AO1459" s="204"/>
      <c r="AP1459" s="204"/>
      <c r="AQ1459" s="204"/>
      <c r="AR1459" s="204"/>
      <c r="AS1459" s="204"/>
      <c r="AT1459" s="204"/>
      <c r="AU1459" s="204"/>
      <c r="AV1459" s="489"/>
      <c r="AW1459" s="204"/>
      <c r="AX1459" s="204"/>
      <c r="AY1459" s="204"/>
      <c r="AZ1459" s="204"/>
    </row>
    <row r="1460" spans="2:52" ht="52.2" customHeight="1" x14ac:dyDescent="0.25">
      <c r="B1460" s="204"/>
      <c r="C1460" s="204"/>
      <c r="D1460" s="204"/>
      <c r="E1460" s="204"/>
      <c r="F1460" s="204"/>
      <c r="G1460" s="204"/>
      <c r="H1460" s="205"/>
      <c r="I1460" s="204"/>
      <c r="J1460" s="204"/>
      <c r="K1460" s="204"/>
      <c r="L1460" s="204"/>
      <c r="M1460" s="204"/>
      <c r="N1460" s="204"/>
      <c r="O1460" s="204"/>
      <c r="P1460" s="204"/>
      <c r="Q1460" s="204"/>
      <c r="R1460" s="204"/>
      <c r="S1460" s="204"/>
      <c r="T1460" s="204"/>
      <c r="U1460" s="204"/>
      <c r="V1460" s="590"/>
      <c r="W1460" s="590"/>
      <c r="X1460" s="590"/>
      <c r="Y1460" s="590"/>
      <c r="Z1460" s="590"/>
      <c r="AA1460" s="590"/>
      <c r="AB1460" s="204"/>
      <c r="AC1460" s="204"/>
      <c r="AD1460" s="204"/>
      <c r="AE1460" s="204"/>
      <c r="AF1460" s="204"/>
      <c r="AG1460" s="204"/>
      <c r="AH1460" s="204"/>
      <c r="AI1460" s="204"/>
      <c r="AJ1460" s="204"/>
      <c r="AK1460" s="204"/>
      <c r="AL1460" s="204"/>
      <c r="AM1460" s="204"/>
      <c r="AN1460" s="204"/>
      <c r="AO1460" s="204"/>
      <c r="AP1460" s="204"/>
      <c r="AQ1460" s="204"/>
      <c r="AR1460" s="204"/>
      <c r="AS1460" s="204"/>
      <c r="AT1460" s="204"/>
      <c r="AU1460" s="204"/>
      <c r="AV1460" s="489"/>
      <c r="AW1460" s="204"/>
      <c r="AX1460" s="204"/>
      <c r="AY1460" s="204"/>
      <c r="AZ1460" s="204"/>
    </row>
    <row r="1461" spans="2:52" ht="52.2" customHeight="1" x14ac:dyDescent="0.25">
      <c r="B1461" s="204"/>
      <c r="C1461" s="204"/>
      <c r="D1461" s="204"/>
      <c r="E1461" s="204"/>
      <c r="F1461" s="204"/>
      <c r="G1461" s="204"/>
      <c r="H1461" s="205"/>
      <c r="I1461" s="204"/>
      <c r="J1461" s="204"/>
      <c r="K1461" s="204"/>
      <c r="L1461" s="204"/>
      <c r="M1461" s="204"/>
      <c r="N1461" s="204"/>
      <c r="O1461" s="204"/>
      <c r="P1461" s="204"/>
      <c r="Q1461" s="204"/>
      <c r="R1461" s="204"/>
      <c r="S1461" s="204"/>
      <c r="T1461" s="204"/>
      <c r="U1461" s="204"/>
      <c r="V1461" s="590"/>
      <c r="W1461" s="590"/>
      <c r="X1461" s="590"/>
      <c r="Y1461" s="590"/>
      <c r="Z1461" s="590"/>
      <c r="AA1461" s="590"/>
      <c r="AB1461" s="204"/>
      <c r="AC1461" s="204"/>
      <c r="AD1461" s="204"/>
      <c r="AE1461" s="204"/>
      <c r="AF1461" s="204"/>
      <c r="AG1461" s="204"/>
      <c r="AH1461" s="204"/>
      <c r="AI1461" s="204"/>
      <c r="AJ1461" s="204"/>
      <c r="AK1461" s="204"/>
      <c r="AL1461" s="204"/>
      <c r="AM1461" s="204"/>
      <c r="AN1461" s="204"/>
      <c r="AO1461" s="204"/>
      <c r="AP1461" s="204"/>
      <c r="AQ1461" s="204"/>
      <c r="AR1461" s="204"/>
      <c r="AS1461" s="204"/>
      <c r="AT1461" s="204"/>
      <c r="AU1461" s="204"/>
      <c r="AV1461" s="489"/>
      <c r="AW1461" s="204"/>
      <c r="AX1461" s="204"/>
      <c r="AY1461" s="204"/>
      <c r="AZ1461" s="204"/>
    </row>
    <row r="1462" spans="2:52" ht="52.2" customHeight="1" x14ac:dyDescent="0.25">
      <c r="B1462" s="204"/>
      <c r="C1462" s="204"/>
      <c r="D1462" s="204"/>
      <c r="E1462" s="204"/>
      <c r="F1462" s="204"/>
      <c r="G1462" s="204"/>
      <c r="H1462" s="205"/>
      <c r="I1462" s="204"/>
      <c r="J1462" s="204"/>
      <c r="K1462" s="204"/>
      <c r="L1462" s="204"/>
      <c r="M1462" s="204"/>
      <c r="N1462" s="204"/>
      <c r="O1462" s="204"/>
      <c r="P1462" s="204"/>
      <c r="Q1462" s="204"/>
      <c r="R1462" s="204"/>
      <c r="S1462" s="204"/>
      <c r="T1462" s="204"/>
      <c r="U1462" s="204"/>
      <c r="V1462" s="590"/>
      <c r="W1462" s="590"/>
      <c r="X1462" s="590"/>
      <c r="Y1462" s="590"/>
      <c r="Z1462" s="590"/>
      <c r="AA1462" s="590"/>
      <c r="AB1462" s="204"/>
      <c r="AC1462" s="204"/>
      <c r="AD1462" s="204"/>
      <c r="AE1462" s="204"/>
      <c r="AF1462" s="204"/>
      <c r="AG1462" s="204"/>
      <c r="AH1462" s="204"/>
      <c r="AI1462" s="204"/>
      <c r="AJ1462" s="204"/>
      <c r="AK1462" s="204"/>
      <c r="AL1462" s="204"/>
      <c r="AM1462" s="204"/>
      <c r="AN1462" s="204"/>
      <c r="AO1462" s="204"/>
      <c r="AP1462" s="204"/>
      <c r="AQ1462" s="204"/>
      <c r="AR1462" s="204"/>
      <c r="AS1462" s="204"/>
      <c r="AT1462" s="204"/>
      <c r="AU1462" s="204"/>
      <c r="AV1462" s="489"/>
      <c r="AW1462" s="204"/>
      <c r="AX1462" s="204"/>
      <c r="AY1462" s="204"/>
      <c r="AZ1462" s="204"/>
    </row>
    <row r="1463" spans="2:52" ht="52.2" customHeight="1" x14ac:dyDescent="0.25">
      <c r="B1463" s="204"/>
      <c r="C1463" s="204"/>
      <c r="D1463" s="204"/>
      <c r="E1463" s="204"/>
      <c r="F1463" s="204"/>
      <c r="G1463" s="204"/>
      <c r="H1463" s="205"/>
      <c r="I1463" s="204"/>
      <c r="J1463" s="204"/>
      <c r="K1463" s="204"/>
      <c r="L1463" s="204"/>
      <c r="M1463" s="204"/>
      <c r="N1463" s="204"/>
      <c r="O1463" s="204"/>
      <c r="P1463" s="204"/>
      <c r="Q1463" s="204"/>
      <c r="R1463" s="204"/>
      <c r="S1463" s="204"/>
      <c r="T1463" s="204"/>
      <c r="U1463" s="204"/>
      <c r="V1463" s="590"/>
      <c r="W1463" s="590"/>
      <c r="X1463" s="590"/>
      <c r="Y1463" s="590"/>
      <c r="Z1463" s="590"/>
      <c r="AA1463" s="590"/>
      <c r="AB1463" s="204"/>
      <c r="AC1463" s="204"/>
      <c r="AD1463" s="204"/>
      <c r="AE1463" s="204"/>
      <c r="AF1463" s="204"/>
      <c r="AG1463" s="204"/>
      <c r="AH1463" s="204"/>
      <c r="AI1463" s="204"/>
      <c r="AJ1463" s="204"/>
      <c r="AK1463" s="204"/>
      <c r="AL1463" s="204"/>
      <c r="AM1463" s="204"/>
      <c r="AN1463" s="204"/>
      <c r="AO1463" s="204"/>
      <c r="AP1463" s="204"/>
      <c r="AQ1463" s="204"/>
      <c r="AR1463" s="204"/>
      <c r="AS1463" s="204"/>
      <c r="AT1463" s="204"/>
      <c r="AU1463" s="204"/>
      <c r="AV1463" s="489"/>
      <c r="AW1463" s="204"/>
      <c r="AX1463" s="204"/>
      <c r="AY1463" s="204"/>
      <c r="AZ1463" s="204"/>
    </row>
    <row r="1464" spans="2:52" ht="52.2" customHeight="1" x14ac:dyDescent="0.25">
      <c r="B1464" s="204"/>
      <c r="C1464" s="204"/>
      <c r="D1464" s="204"/>
      <c r="E1464" s="204"/>
      <c r="F1464" s="204"/>
      <c r="G1464" s="204"/>
      <c r="H1464" s="205"/>
      <c r="I1464" s="204"/>
      <c r="J1464" s="204"/>
      <c r="K1464" s="204"/>
      <c r="L1464" s="204"/>
      <c r="M1464" s="204"/>
      <c r="N1464" s="204"/>
      <c r="O1464" s="204"/>
      <c r="P1464" s="204"/>
      <c r="Q1464" s="204"/>
      <c r="R1464" s="204"/>
      <c r="S1464" s="204"/>
      <c r="T1464" s="204"/>
      <c r="U1464" s="204"/>
      <c r="V1464" s="590"/>
      <c r="W1464" s="590"/>
      <c r="X1464" s="590"/>
      <c r="Y1464" s="590"/>
      <c r="Z1464" s="590"/>
      <c r="AA1464" s="590"/>
      <c r="AB1464" s="204"/>
      <c r="AC1464" s="204"/>
      <c r="AD1464" s="204"/>
      <c r="AE1464" s="204"/>
      <c r="AF1464" s="204"/>
      <c r="AG1464" s="204"/>
      <c r="AH1464" s="204"/>
      <c r="AI1464" s="204"/>
      <c r="AJ1464" s="204"/>
      <c r="AK1464" s="204"/>
      <c r="AL1464" s="204"/>
      <c r="AM1464" s="204"/>
      <c r="AN1464" s="204"/>
      <c r="AO1464" s="204"/>
      <c r="AP1464" s="204"/>
      <c r="AQ1464" s="204"/>
      <c r="AR1464" s="204"/>
      <c r="AS1464" s="204"/>
      <c r="AT1464" s="204"/>
      <c r="AU1464" s="204"/>
      <c r="AV1464" s="489"/>
      <c r="AW1464" s="204"/>
      <c r="AX1464" s="204"/>
      <c r="AY1464" s="204"/>
      <c r="AZ1464" s="204"/>
    </row>
    <row r="1465" spans="2:52" ht="52.2" customHeight="1" x14ac:dyDescent="0.25">
      <c r="B1465" s="204"/>
      <c r="C1465" s="204"/>
      <c r="D1465" s="204"/>
      <c r="E1465" s="204"/>
      <c r="F1465" s="204"/>
      <c r="G1465" s="204"/>
      <c r="H1465" s="205"/>
      <c r="I1465" s="204"/>
      <c r="J1465" s="204"/>
      <c r="K1465" s="204"/>
      <c r="L1465" s="204"/>
      <c r="M1465" s="204"/>
      <c r="N1465" s="204"/>
      <c r="O1465" s="204"/>
      <c r="P1465" s="204"/>
      <c r="Q1465" s="204"/>
      <c r="R1465" s="204"/>
      <c r="S1465" s="204"/>
      <c r="T1465" s="204"/>
      <c r="U1465" s="204"/>
      <c r="V1465" s="590"/>
      <c r="W1465" s="590"/>
      <c r="X1465" s="590"/>
      <c r="Y1465" s="590"/>
      <c r="Z1465" s="590"/>
      <c r="AA1465" s="590"/>
      <c r="AB1465" s="204"/>
      <c r="AC1465" s="204"/>
      <c r="AD1465" s="204"/>
      <c r="AE1465" s="204"/>
      <c r="AF1465" s="204"/>
      <c r="AG1465" s="204"/>
      <c r="AH1465" s="204"/>
      <c r="AI1465" s="204"/>
      <c r="AJ1465" s="204"/>
      <c r="AK1465" s="204"/>
      <c r="AL1465" s="204"/>
      <c r="AM1465" s="204"/>
      <c r="AN1465" s="204"/>
      <c r="AO1465" s="204"/>
      <c r="AP1465" s="204"/>
      <c r="AQ1465" s="204"/>
      <c r="AR1465" s="204"/>
      <c r="AS1465" s="204"/>
      <c r="AT1465" s="204"/>
      <c r="AU1465" s="204"/>
      <c r="AV1465" s="489"/>
      <c r="AW1465" s="204"/>
      <c r="AX1465" s="204"/>
      <c r="AY1465" s="204"/>
      <c r="AZ1465" s="204"/>
    </row>
    <row r="1466" spans="2:52" ht="52.2" customHeight="1" x14ac:dyDescent="0.25">
      <c r="B1466" s="204"/>
      <c r="C1466" s="204"/>
      <c r="D1466" s="204"/>
      <c r="E1466" s="204"/>
      <c r="F1466" s="204"/>
      <c r="G1466" s="204"/>
      <c r="H1466" s="205"/>
      <c r="I1466" s="204"/>
      <c r="J1466" s="204"/>
      <c r="K1466" s="204"/>
      <c r="L1466" s="204"/>
      <c r="M1466" s="204"/>
      <c r="N1466" s="204"/>
      <c r="O1466" s="204"/>
      <c r="P1466" s="204"/>
      <c r="Q1466" s="204"/>
      <c r="R1466" s="204"/>
      <c r="S1466" s="204"/>
      <c r="T1466" s="204"/>
      <c r="U1466" s="204"/>
      <c r="V1466" s="590"/>
      <c r="W1466" s="590"/>
      <c r="X1466" s="590"/>
      <c r="Y1466" s="590"/>
      <c r="Z1466" s="590"/>
      <c r="AA1466" s="590"/>
      <c r="AB1466" s="204"/>
      <c r="AC1466" s="204"/>
      <c r="AD1466" s="204"/>
      <c r="AE1466" s="204"/>
      <c r="AF1466" s="204"/>
      <c r="AG1466" s="204"/>
      <c r="AH1466" s="204"/>
      <c r="AI1466" s="204"/>
      <c r="AJ1466" s="204"/>
      <c r="AK1466" s="204"/>
      <c r="AL1466" s="204"/>
      <c r="AM1466" s="204"/>
      <c r="AN1466" s="204"/>
      <c r="AO1466" s="204"/>
      <c r="AP1466" s="204"/>
      <c r="AQ1466" s="204"/>
      <c r="AR1466" s="204"/>
      <c r="AS1466" s="204"/>
      <c r="AT1466" s="204"/>
      <c r="AU1466" s="204"/>
      <c r="AV1466" s="489"/>
      <c r="AW1466" s="204"/>
      <c r="AX1466" s="204"/>
      <c r="AY1466" s="204"/>
      <c r="AZ1466" s="204"/>
    </row>
    <row r="1467" spans="2:52" ht="52.2" customHeight="1" x14ac:dyDescent="0.25">
      <c r="B1467" s="204"/>
      <c r="C1467" s="204"/>
      <c r="D1467" s="204"/>
      <c r="E1467" s="204"/>
      <c r="F1467" s="204"/>
      <c r="G1467" s="204"/>
      <c r="H1467" s="205"/>
      <c r="I1467" s="204"/>
      <c r="J1467" s="204"/>
      <c r="K1467" s="204"/>
      <c r="L1467" s="204"/>
      <c r="M1467" s="204"/>
      <c r="N1467" s="204"/>
      <c r="O1467" s="204"/>
      <c r="P1467" s="204"/>
      <c r="Q1467" s="204"/>
      <c r="R1467" s="204"/>
      <c r="S1467" s="204"/>
      <c r="T1467" s="204"/>
      <c r="U1467" s="204"/>
      <c r="V1467" s="590"/>
      <c r="W1467" s="590"/>
      <c r="X1467" s="590"/>
      <c r="Y1467" s="590"/>
      <c r="Z1467" s="590"/>
      <c r="AA1467" s="590"/>
      <c r="AB1467" s="204"/>
      <c r="AC1467" s="204"/>
      <c r="AD1467" s="204"/>
      <c r="AE1467" s="204"/>
      <c r="AF1467" s="204"/>
      <c r="AG1467" s="204"/>
      <c r="AH1467" s="204"/>
      <c r="AI1467" s="204"/>
      <c r="AJ1467" s="204"/>
      <c r="AK1467" s="204"/>
      <c r="AL1467" s="204"/>
      <c r="AM1467" s="204"/>
      <c r="AN1467" s="204"/>
      <c r="AO1467" s="204"/>
      <c r="AP1467" s="204"/>
      <c r="AQ1467" s="204"/>
      <c r="AR1467" s="204"/>
      <c r="AS1467" s="204"/>
      <c r="AT1467" s="204"/>
      <c r="AU1467" s="204"/>
      <c r="AV1467" s="489"/>
      <c r="AW1467" s="204"/>
      <c r="AX1467" s="204"/>
      <c r="AY1467" s="204"/>
      <c r="AZ1467" s="204"/>
    </row>
    <row r="1468" spans="2:52" ht="52.2" customHeight="1" x14ac:dyDescent="0.25">
      <c r="B1468" s="204"/>
      <c r="C1468" s="204"/>
      <c r="D1468" s="204"/>
      <c r="E1468" s="204"/>
      <c r="F1468" s="204"/>
      <c r="G1468" s="204"/>
      <c r="H1468" s="205"/>
      <c r="I1468" s="204"/>
      <c r="J1468" s="204"/>
      <c r="K1468" s="204"/>
      <c r="L1468" s="204"/>
      <c r="M1468" s="204"/>
      <c r="N1468" s="204"/>
      <c r="O1468" s="204"/>
      <c r="P1468" s="204"/>
      <c r="Q1468" s="204"/>
      <c r="R1468" s="204"/>
      <c r="S1468" s="204"/>
      <c r="T1468" s="204"/>
      <c r="U1468" s="204"/>
      <c r="V1468" s="590"/>
      <c r="W1468" s="590"/>
      <c r="X1468" s="590"/>
      <c r="Y1468" s="590"/>
      <c r="Z1468" s="590"/>
      <c r="AA1468" s="590"/>
      <c r="AB1468" s="204"/>
      <c r="AC1468" s="204"/>
      <c r="AD1468" s="204"/>
      <c r="AE1468" s="204"/>
      <c r="AF1468" s="204"/>
      <c r="AG1468" s="204"/>
      <c r="AH1468" s="204"/>
      <c r="AI1468" s="204"/>
      <c r="AJ1468" s="204"/>
      <c r="AK1468" s="204"/>
      <c r="AL1468" s="204"/>
      <c r="AM1468" s="204"/>
      <c r="AN1468" s="204"/>
      <c r="AO1468" s="204"/>
      <c r="AP1468" s="204"/>
      <c r="AQ1468" s="204"/>
      <c r="AR1468" s="204"/>
      <c r="AS1468" s="204"/>
      <c r="AT1468" s="204"/>
      <c r="AU1468" s="204"/>
      <c r="AV1468" s="489"/>
      <c r="AW1468" s="204"/>
      <c r="AX1468" s="204"/>
      <c r="AY1468" s="204"/>
      <c r="AZ1468" s="204"/>
    </row>
    <row r="1469" spans="2:52" ht="52.2" customHeight="1" x14ac:dyDescent="0.25">
      <c r="B1469" s="204"/>
      <c r="C1469" s="204"/>
      <c r="D1469" s="204"/>
      <c r="E1469" s="204"/>
      <c r="F1469" s="204"/>
      <c r="G1469" s="204"/>
      <c r="H1469" s="205"/>
      <c r="I1469" s="204"/>
      <c r="J1469" s="204"/>
      <c r="K1469" s="204"/>
      <c r="L1469" s="204"/>
      <c r="M1469" s="204"/>
      <c r="N1469" s="204"/>
      <c r="O1469" s="204"/>
      <c r="P1469" s="204"/>
      <c r="Q1469" s="204"/>
      <c r="R1469" s="204"/>
      <c r="S1469" s="204"/>
      <c r="T1469" s="204"/>
      <c r="U1469" s="204"/>
      <c r="V1469" s="590"/>
      <c r="W1469" s="590"/>
      <c r="X1469" s="590"/>
      <c r="Y1469" s="590"/>
      <c r="Z1469" s="590"/>
      <c r="AA1469" s="590"/>
      <c r="AB1469" s="204"/>
      <c r="AC1469" s="204"/>
      <c r="AD1469" s="204"/>
      <c r="AE1469" s="204"/>
      <c r="AF1469" s="204"/>
      <c r="AG1469" s="204"/>
      <c r="AH1469" s="204"/>
      <c r="AI1469" s="204"/>
      <c r="AJ1469" s="204"/>
      <c r="AK1469" s="204"/>
      <c r="AL1469" s="204"/>
      <c r="AM1469" s="204"/>
      <c r="AN1469" s="204"/>
      <c r="AO1469" s="204"/>
      <c r="AP1469" s="204"/>
      <c r="AQ1469" s="204"/>
      <c r="AR1469" s="204"/>
      <c r="AS1469" s="204"/>
      <c r="AT1469" s="204"/>
      <c r="AU1469" s="204"/>
      <c r="AV1469" s="489"/>
      <c r="AW1469" s="204"/>
      <c r="AX1469" s="204"/>
      <c r="AY1469" s="204"/>
      <c r="AZ1469" s="204"/>
    </row>
    <row r="1470" spans="2:52" ht="52.2" customHeight="1" x14ac:dyDescent="0.25">
      <c r="B1470" s="204"/>
      <c r="C1470" s="204"/>
      <c r="D1470" s="204"/>
      <c r="E1470" s="204"/>
      <c r="F1470" s="204"/>
      <c r="G1470" s="204"/>
      <c r="H1470" s="205"/>
      <c r="I1470" s="204"/>
      <c r="J1470" s="204"/>
      <c r="K1470" s="204"/>
      <c r="L1470" s="204"/>
      <c r="M1470" s="204"/>
      <c r="N1470" s="204"/>
      <c r="O1470" s="204"/>
      <c r="P1470" s="204"/>
      <c r="Q1470" s="204"/>
      <c r="R1470" s="204"/>
      <c r="S1470" s="204"/>
      <c r="T1470" s="204"/>
      <c r="U1470" s="204"/>
      <c r="V1470" s="590"/>
      <c r="W1470" s="590"/>
      <c r="X1470" s="590"/>
      <c r="Y1470" s="590"/>
      <c r="Z1470" s="590"/>
      <c r="AA1470" s="590"/>
      <c r="AB1470" s="204"/>
      <c r="AC1470" s="204"/>
      <c r="AD1470" s="204"/>
      <c r="AE1470" s="204"/>
      <c r="AF1470" s="204"/>
      <c r="AG1470" s="204"/>
      <c r="AH1470" s="204"/>
      <c r="AI1470" s="204"/>
      <c r="AJ1470" s="204"/>
      <c r="AK1470" s="204"/>
      <c r="AL1470" s="204"/>
      <c r="AM1470" s="204"/>
      <c r="AN1470" s="204"/>
      <c r="AO1470" s="204"/>
      <c r="AP1470" s="204"/>
      <c r="AQ1470" s="204"/>
      <c r="AR1470" s="204"/>
      <c r="AS1470" s="204"/>
      <c r="AT1470" s="204"/>
      <c r="AU1470" s="204"/>
      <c r="AV1470" s="489"/>
      <c r="AW1470" s="204"/>
      <c r="AX1470" s="204"/>
      <c r="AY1470" s="204"/>
      <c r="AZ1470" s="204"/>
    </row>
    <row r="1471" spans="2:52" ht="52.2" customHeight="1" x14ac:dyDescent="0.25">
      <c r="B1471" s="204"/>
      <c r="C1471" s="204"/>
      <c r="D1471" s="204"/>
      <c r="E1471" s="204"/>
      <c r="F1471" s="204"/>
      <c r="G1471" s="204"/>
      <c r="H1471" s="205"/>
      <c r="I1471" s="204"/>
      <c r="J1471" s="204"/>
      <c r="K1471" s="204"/>
      <c r="L1471" s="204"/>
      <c r="M1471" s="204"/>
      <c r="N1471" s="204"/>
      <c r="O1471" s="204"/>
      <c r="P1471" s="204"/>
      <c r="Q1471" s="204"/>
      <c r="R1471" s="204"/>
      <c r="S1471" s="204"/>
      <c r="T1471" s="204"/>
      <c r="U1471" s="204"/>
      <c r="V1471" s="590"/>
      <c r="W1471" s="590"/>
      <c r="X1471" s="590"/>
      <c r="Y1471" s="590"/>
      <c r="Z1471" s="590"/>
      <c r="AA1471" s="590"/>
      <c r="AB1471" s="204"/>
      <c r="AC1471" s="204"/>
      <c r="AD1471" s="204"/>
      <c r="AE1471" s="204"/>
      <c r="AF1471" s="204"/>
      <c r="AG1471" s="204"/>
      <c r="AH1471" s="204"/>
      <c r="AI1471" s="204"/>
      <c r="AJ1471" s="204"/>
      <c r="AK1471" s="204"/>
      <c r="AL1471" s="204"/>
      <c r="AM1471" s="204"/>
      <c r="AN1471" s="204"/>
      <c r="AO1471" s="204"/>
      <c r="AP1471" s="204"/>
      <c r="AQ1471" s="204"/>
      <c r="AR1471" s="204"/>
      <c r="AS1471" s="204"/>
      <c r="AT1471" s="204"/>
      <c r="AU1471" s="204"/>
      <c r="AV1471" s="489"/>
      <c r="AW1471" s="204"/>
      <c r="AX1471" s="204"/>
      <c r="AY1471" s="204"/>
      <c r="AZ1471" s="204"/>
    </row>
    <row r="1472" spans="2:52" ht="52.2" customHeight="1" x14ac:dyDescent="0.25">
      <c r="B1472" s="204"/>
      <c r="C1472" s="204"/>
      <c r="D1472" s="204"/>
      <c r="E1472" s="204"/>
      <c r="F1472" s="204"/>
      <c r="G1472" s="204"/>
      <c r="H1472" s="205"/>
      <c r="I1472" s="204"/>
      <c r="J1472" s="204"/>
      <c r="K1472" s="204"/>
      <c r="L1472" s="204"/>
      <c r="M1472" s="204"/>
      <c r="N1472" s="204"/>
      <c r="O1472" s="204"/>
      <c r="P1472" s="204"/>
      <c r="Q1472" s="204"/>
      <c r="R1472" s="204"/>
      <c r="S1472" s="204"/>
      <c r="T1472" s="204"/>
      <c r="U1472" s="204"/>
      <c r="V1472" s="590"/>
      <c r="W1472" s="590"/>
      <c r="X1472" s="590"/>
      <c r="Y1472" s="590"/>
      <c r="Z1472" s="590"/>
      <c r="AA1472" s="590"/>
      <c r="AB1472" s="204"/>
      <c r="AC1472" s="204"/>
      <c r="AD1472" s="204"/>
      <c r="AE1472" s="204"/>
      <c r="AF1472" s="204"/>
      <c r="AG1472" s="204"/>
      <c r="AH1472" s="204"/>
      <c r="AI1472" s="204"/>
      <c r="AJ1472" s="204"/>
      <c r="AK1472" s="204"/>
      <c r="AL1472" s="204"/>
      <c r="AM1472" s="204"/>
      <c r="AN1472" s="204"/>
      <c r="AO1472" s="204"/>
      <c r="AP1472" s="204"/>
      <c r="AQ1472" s="204"/>
      <c r="AR1472" s="204"/>
      <c r="AS1472" s="204"/>
      <c r="AT1472" s="204"/>
      <c r="AU1472" s="204"/>
      <c r="AV1472" s="489"/>
      <c r="AW1472" s="204"/>
      <c r="AX1472" s="204"/>
      <c r="AY1472" s="204"/>
      <c r="AZ1472" s="204"/>
    </row>
    <row r="1473" spans="2:52" ht="52.2" customHeight="1" x14ac:dyDescent="0.25">
      <c r="B1473" s="204"/>
      <c r="C1473" s="204"/>
      <c r="D1473" s="204"/>
      <c r="E1473" s="204"/>
      <c r="F1473" s="204"/>
      <c r="G1473" s="204"/>
      <c r="H1473" s="205"/>
      <c r="I1473" s="204"/>
      <c r="J1473" s="204"/>
      <c r="K1473" s="204"/>
      <c r="L1473" s="204"/>
      <c r="M1473" s="204"/>
      <c r="N1473" s="204"/>
      <c r="O1473" s="204"/>
      <c r="P1473" s="204"/>
      <c r="Q1473" s="204"/>
      <c r="R1473" s="204"/>
      <c r="S1473" s="204"/>
      <c r="T1473" s="204"/>
      <c r="U1473" s="204"/>
      <c r="V1473" s="590"/>
      <c r="W1473" s="590"/>
      <c r="X1473" s="590"/>
      <c r="Y1473" s="590"/>
      <c r="Z1473" s="590"/>
      <c r="AA1473" s="590"/>
      <c r="AB1473" s="204"/>
      <c r="AC1473" s="204"/>
      <c r="AD1473" s="204"/>
      <c r="AE1473" s="204"/>
      <c r="AF1473" s="204"/>
      <c r="AG1473" s="204"/>
      <c r="AH1473" s="204"/>
      <c r="AI1473" s="204"/>
      <c r="AJ1473" s="204"/>
      <c r="AK1473" s="204"/>
      <c r="AL1473" s="204"/>
      <c r="AM1473" s="204"/>
      <c r="AN1473" s="204"/>
      <c r="AO1473" s="204"/>
      <c r="AP1473" s="204"/>
      <c r="AQ1473" s="204"/>
      <c r="AR1473" s="204"/>
      <c r="AS1473" s="204"/>
      <c r="AT1473" s="204"/>
      <c r="AU1473" s="204"/>
      <c r="AV1473" s="489"/>
      <c r="AW1473" s="204"/>
      <c r="AX1473" s="204"/>
      <c r="AY1473" s="204"/>
      <c r="AZ1473" s="204"/>
    </row>
    <row r="1474" spans="2:52" ht="52.2" customHeight="1" x14ac:dyDescent="0.25">
      <c r="B1474" s="204"/>
      <c r="C1474" s="204"/>
      <c r="D1474" s="204"/>
      <c r="E1474" s="204"/>
      <c r="F1474" s="204"/>
      <c r="G1474" s="204"/>
      <c r="H1474" s="205"/>
      <c r="I1474" s="204"/>
      <c r="J1474" s="204"/>
      <c r="K1474" s="204"/>
      <c r="L1474" s="204"/>
      <c r="M1474" s="204"/>
      <c r="N1474" s="204"/>
      <c r="O1474" s="204"/>
      <c r="P1474" s="204"/>
      <c r="Q1474" s="204"/>
      <c r="R1474" s="204"/>
      <c r="S1474" s="204"/>
      <c r="T1474" s="204"/>
      <c r="U1474" s="204"/>
      <c r="V1474" s="590"/>
      <c r="W1474" s="590"/>
      <c r="X1474" s="590"/>
      <c r="Y1474" s="590"/>
      <c r="Z1474" s="590"/>
      <c r="AA1474" s="590"/>
      <c r="AB1474" s="204"/>
      <c r="AC1474" s="204"/>
      <c r="AD1474" s="204"/>
      <c r="AE1474" s="204"/>
      <c r="AF1474" s="204"/>
      <c r="AG1474" s="204"/>
      <c r="AH1474" s="204"/>
      <c r="AI1474" s="204"/>
      <c r="AJ1474" s="204"/>
      <c r="AK1474" s="204"/>
      <c r="AL1474" s="204"/>
      <c r="AM1474" s="204"/>
      <c r="AN1474" s="204"/>
      <c r="AO1474" s="204"/>
      <c r="AP1474" s="204"/>
      <c r="AQ1474" s="204"/>
      <c r="AR1474" s="204"/>
      <c r="AS1474" s="204"/>
      <c r="AT1474" s="204"/>
      <c r="AU1474" s="204"/>
      <c r="AV1474" s="489"/>
      <c r="AW1474" s="204"/>
      <c r="AX1474" s="204"/>
      <c r="AY1474" s="204"/>
      <c r="AZ1474" s="204"/>
    </row>
    <row r="1475" spans="2:52" ht="52.2" customHeight="1" x14ac:dyDescent="0.25">
      <c r="B1475" s="204"/>
      <c r="C1475" s="204"/>
      <c r="D1475" s="204"/>
      <c r="E1475" s="204"/>
      <c r="F1475" s="204"/>
      <c r="G1475" s="204"/>
      <c r="H1475" s="205"/>
      <c r="I1475" s="204"/>
      <c r="J1475" s="204"/>
      <c r="K1475" s="204"/>
      <c r="L1475" s="204"/>
      <c r="M1475" s="204"/>
      <c r="N1475" s="204"/>
      <c r="O1475" s="204"/>
      <c r="P1475" s="204"/>
      <c r="Q1475" s="204"/>
      <c r="R1475" s="204"/>
      <c r="S1475" s="204"/>
      <c r="T1475" s="204"/>
      <c r="U1475" s="204"/>
      <c r="V1475" s="590"/>
      <c r="W1475" s="590"/>
      <c r="X1475" s="590"/>
      <c r="Y1475" s="590"/>
      <c r="Z1475" s="590"/>
      <c r="AA1475" s="590"/>
      <c r="AB1475" s="204"/>
      <c r="AC1475" s="204"/>
      <c r="AD1475" s="204"/>
      <c r="AE1475" s="204"/>
      <c r="AF1475" s="204"/>
      <c r="AG1475" s="204"/>
      <c r="AH1475" s="204"/>
      <c r="AI1475" s="204"/>
      <c r="AJ1475" s="204"/>
      <c r="AK1475" s="204"/>
      <c r="AL1475" s="204"/>
      <c r="AM1475" s="204"/>
      <c r="AN1475" s="204"/>
      <c r="AO1475" s="204"/>
      <c r="AP1475" s="204"/>
      <c r="AQ1475" s="204"/>
      <c r="AR1475" s="204"/>
      <c r="AS1475" s="204"/>
      <c r="AT1475" s="204"/>
      <c r="AU1475" s="204"/>
      <c r="AV1475" s="489"/>
      <c r="AW1475" s="204"/>
      <c r="AX1475" s="204"/>
      <c r="AY1475" s="204"/>
      <c r="AZ1475" s="204"/>
    </row>
    <row r="1476" spans="2:52" ht="52.2" customHeight="1" x14ac:dyDescent="0.25">
      <c r="B1476" s="204"/>
      <c r="C1476" s="204"/>
      <c r="D1476" s="204"/>
      <c r="E1476" s="204"/>
      <c r="F1476" s="204"/>
      <c r="G1476" s="204"/>
      <c r="H1476" s="205"/>
      <c r="I1476" s="204"/>
      <c r="J1476" s="204"/>
      <c r="K1476" s="204"/>
      <c r="L1476" s="204"/>
      <c r="M1476" s="204"/>
      <c r="N1476" s="204"/>
      <c r="O1476" s="204"/>
      <c r="P1476" s="204"/>
      <c r="Q1476" s="204"/>
      <c r="R1476" s="204"/>
      <c r="S1476" s="204"/>
      <c r="T1476" s="204"/>
      <c r="U1476" s="204"/>
      <c r="V1476" s="590"/>
      <c r="W1476" s="590"/>
      <c r="X1476" s="590"/>
      <c r="Y1476" s="590"/>
      <c r="Z1476" s="590"/>
      <c r="AA1476" s="590"/>
      <c r="AB1476" s="204"/>
      <c r="AC1476" s="204"/>
      <c r="AD1476" s="204"/>
      <c r="AE1476" s="204"/>
      <c r="AF1476" s="204"/>
      <c r="AG1476" s="204"/>
      <c r="AH1476" s="204"/>
      <c r="AI1476" s="204"/>
      <c r="AJ1476" s="204"/>
      <c r="AK1476" s="204"/>
      <c r="AL1476" s="204"/>
      <c r="AM1476" s="204"/>
      <c r="AN1476" s="204"/>
      <c r="AO1476" s="204"/>
      <c r="AP1476" s="204"/>
      <c r="AQ1476" s="204"/>
      <c r="AR1476" s="204"/>
      <c r="AS1476" s="204"/>
      <c r="AT1476" s="204"/>
      <c r="AU1476" s="204"/>
      <c r="AV1476" s="489"/>
      <c r="AW1476" s="204"/>
      <c r="AX1476" s="204"/>
      <c r="AY1476" s="204"/>
      <c r="AZ1476" s="204"/>
    </row>
    <row r="1477" spans="2:52" ht="52.2" customHeight="1" x14ac:dyDescent="0.25">
      <c r="B1477" s="204"/>
      <c r="C1477" s="204"/>
      <c r="D1477" s="204"/>
      <c r="E1477" s="204"/>
      <c r="F1477" s="204"/>
      <c r="G1477" s="204"/>
      <c r="H1477" s="205"/>
      <c r="I1477" s="204"/>
      <c r="J1477" s="204"/>
      <c r="K1477" s="204"/>
      <c r="L1477" s="204"/>
      <c r="M1477" s="204"/>
      <c r="N1477" s="204"/>
      <c r="O1477" s="204"/>
      <c r="P1477" s="204"/>
      <c r="Q1477" s="204"/>
      <c r="R1477" s="204"/>
      <c r="S1477" s="204"/>
      <c r="T1477" s="204"/>
      <c r="U1477" s="204"/>
      <c r="V1477" s="590"/>
      <c r="W1477" s="590"/>
      <c r="X1477" s="590"/>
      <c r="Y1477" s="590"/>
      <c r="Z1477" s="590"/>
      <c r="AA1477" s="590"/>
      <c r="AB1477" s="204"/>
      <c r="AC1477" s="204"/>
      <c r="AD1477" s="204"/>
      <c r="AE1477" s="204"/>
      <c r="AF1477" s="204"/>
      <c r="AG1477" s="204"/>
      <c r="AH1477" s="204"/>
      <c r="AI1477" s="204"/>
      <c r="AJ1477" s="204"/>
      <c r="AK1477" s="204"/>
      <c r="AL1477" s="204"/>
      <c r="AM1477" s="204"/>
      <c r="AN1477" s="204"/>
      <c r="AO1477" s="204"/>
      <c r="AP1477" s="204"/>
      <c r="AQ1477" s="204"/>
      <c r="AR1477" s="204"/>
      <c r="AS1477" s="204"/>
      <c r="AT1477" s="204"/>
      <c r="AU1477" s="204"/>
      <c r="AV1477" s="489"/>
      <c r="AW1477" s="204"/>
      <c r="AX1477" s="204"/>
      <c r="AY1477" s="204"/>
      <c r="AZ1477" s="204"/>
    </row>
    <row r="1478" spans="2:52" ht="52.2" customHeight="1" x14ac:dyDescent="0.25">
      <c r="B1478" s="204"/>
      <c r="C1478" s="204"/>
      <c r="D1478" s="204"/>
      <c r="E1478" s="204"/>
      <c r="F1478" s="204"/>
      <c r="G1478" s="204"/>
      <c r="H1478" s="205"/>
      <c r="I1478" s="204"/>
      <c r="J1478" s="204"/>
      <c r="K1478" s="204"/>
      <c r="L1478" s="204"/>
      <c r="M1478" s="204"/>
      <c r="N1478" s="204"/>
      <c r="O1478" s="204"/>
      <c r="P1478" s="204"/>
      <c r="Q1478" s="204"/>
      <c r="R1478" s="204"/>
      <c r="S1478" s="204"/>
      <c r="T1478" s="204"/>
      <c r="U1478" s="204"/>
      <c r="V1478" s="590"/>
      <c r="W1478" s="590"/>
      <c r="X1478" s="590"/>
      <c r="Y1478" s="590"/>
      <c r="Z1478" s="590"/>
      <c r="AA1478" s="590"/>
      <c r="AB1478" s="204"/>
      <c r="AC1478" s="204"/>
      <c r="AD1478" s="204"/>
      <c r="AE1478" s="204"/>
      <c r="AF1478" s="204"/>
      <c r="AG1478" s="204"/>
      <c r="AH1478" s="204"/>
      <c r="AI1478" s="204"/>
      <c r="AJ1478" s="204"/>
      <c r="AK1478" s="204"/>
      <c r="AL1478" s="204"/>
      <c r="AM1478" s="204"/>
      <c r="AN1478" s="204"/>
      <c r="AO1478" s="204"/>
      <c r="AP1478" s="204"/>
      <c r="AQ1478" s="204"/>
      <c r="AR1478" s="204"/>
      <c r="AS1478" s="204"/>
      <c r="AT1478" s="204"/>
      <c r="AU1478" s="204"/>
      <c r="AV1478" s="489"/>
      <c r="AW1478" s="204"/>
      <c r="AX1478" s="204"/>
      <c r="AY1478" s="204"/>
      <c r="AZ1478" s="204"/>
    </row>
    <row r="1479" spans="2:52" ht="52.2" customHeight="1" x14ac:dyDescent="0.25">
      <c r="B1479" s="204"/>
      <c r="C1479" s="204"/>
      <c r="D1479" s="204"/>
      <c r="E1479" s="204"/>
      <c r="F1479" s="204"/>
      <c r="G1479" s="204"/>
      <c r="H1479" s="205"/>
      <c r="I1479" s="204"/>
      <c r="J1479" s="204"/>
      <c r="K1479" s="204"/>
      <c r="L1479" s="204"/>
      <c r="M1479" s="204"/>
      <c r="N1479" s="204"/>
      <c r="O1479" s="204"/>
      <c r="P1479" s="204"/>
      <c r="Q1479" s="204"/>
      <c r="R1479" s="204"/>
      <c r="S1479" s="204"/>
      <c r="T1479" s="204"/>
      <c r="U1479" s="204"/>
      <c r="V1479" s="590"/>
      <c r="W1479" s="590"/>
      <c r="X1479" s="590"/>
      <c r="Y1479" s="590"/>
      <c r="Z1479" s="590"/>
      <c r="AA1479" s="590"/>
      <c r="AB1479" s="204"/>
      <c r="AC1479" s="204"/>
      <c r="AD1479" s="204"/>
      <c r="AE1479" s="204"/>
      <c r="AF1479" s="204"/>
      <c r="AG1479" s="204"/>
      <c r="AH1479" s="204"/>
      <c r="AI1479" s="204"/>
      <c r="AJ1479" s="204"/>
      <c r="AK1479" s="204"/>
      <c r="AL1479" s="204"/>
      <c r="AM1479" s="204"/>
      <c r="AN1479" s="204"/>
      <c r="AO1479" s="204"/>
      <c r="AP1479" s="204"/>
      <c r="AQ1479" s="204"/>
      <c r="AR1479" s="204"/>
      <c r="AS1479" s="204"/>
      <c r="AT1479" s="204"/>
      <c r="AU1479" s="204"/>
      <c r="AV1479" s="489"/>
      <c r="AW1479" s="204"/>
      <c r="AX1479" s="204"/>
      <c r="AY1479" s="204"/>
      <c r="AZ1479" s="204"/>
    </row>
    <row r="1480" spans="2:52" ht="52.2" customHeight="1" x14ac:dyDescent="0.25">
      <c r="B1480" s="204"/>
      <c r="C1480" s="204"/>
      <c r="D1480" s="204"/>
      <c r="E1480" s="204"/>
      <c r="F1480" s="204"/>
      <c r="G1480" s="204"/>
      <c r="H1480" s="205"/>
      <c r="I1480" s="204"/>
      <c r="J1480" s="204"/>
      <c r="K1480" s="204"/>
      <c r="L1480" s="204"/>
      <c r="M1480" s="204"/>
      <c r="N1480" s="204"/>
      <c r="O1480" s="204"/>
      <c r="P1480" s="204"/>
      <c r="Q1480" s="204"/>
      <c r="R1480" s="204"/>
      <c r="S1480" s="204"/>
      <c r="T1480" s="204"/>
      <c r="U1480" s="204"/>
      <c r="V1480" s="590"/>
      <c r="W1480" s="590"/>
      <c r="X1480" s="590"/>
      <c r="Y1480" s="590"/>
      <c r="Z1480" s="590"/>
      <c r="AA1480" s="590"/>
      <c r="AB1480" s="204"/>
      <c r="AC1480" s="204"/>
      <c r="AD1480" s="204"/>
      <c r="AE1480" s="204"/>
      <c r="AF1480" s="204"/>
      <c r="AG1480" s="204"/>
      <c r="AH1480" s="204"/>
      <c r="AI1480" s="204"/>
      <c r="AJ1480" s="204"/>
      <c r="AK1480" s="204"/>
      <c r="AL1480" s="204"/>
      <c r="AM1480" s="204"/>
      <c r="AN1480" s="204"/>
      <c r="AO1480" s="204"/>
      <c r="AP1480" s="204"/>
      <c r="AQ1480" s="204"/>
      <c r="AR1480" s="204"/>
      <c r="AS1480" s="204"/>
      <c r="AT1480" s="204"/>
      <c r="AU1480" s="204"/>
      <c r="AV1480" s="489"/>
      <c r="AW1480" s="204"/>
      <c r="AX1480" s="204"/>
      <c r="AY1480" s="204"/>
      <c r="AZ1480" s="204"/>
    </row>
    <row r="1481" spans="2:52" ht="52.2" customHeight="1" x14ac:dyDescent="0.25">
      <c r="B1481" s="204"/>
      <c r="C1481" s="204"/>
      <c r="D1481" s="204"/>
      <c r="E1481" s="204"/>
      <c r="F1481" s="204"/>
      <c r="G1481" s="204"/>
      <c r="H1481" s="205"/>
      <c r="I1481" s="204"/>
      <c r="J1481" s="204"/>
      <c r="K1481" s="204"/>
      <c r="L1481" s="204"/>
      <c r="M1481" s="204"/>
      <c r="N1481" s="204"/>
      <c r="O1481" s="204"/>
      <c r="P1481" s="204"/>
      <c r="Q1481" s="204"/>
      <c r="R1481" s="204"/>
      <c r="S1481" s="204"/>
      <c r="T1481" s="204"/>
      <c r="U1481" s="204"/>
      <c r="V1481" s="590"/>
      <c r="W1481" s="590"/>
      <c r="X1481" s="590"/>
      <c r="Y1481" s="590"/>
      <c r="Z1481" s="590"/>
      <c r="AA1481" s="590"/>
      <c r="AB1481" s="204"/>
      <c r="AC1481" s="204"/>
      <c r="AD1481" s="204"/>
      <c r="AE1481" s="204"/>
      <c r="AF1481" s="204"/>
      <c r="AG1481" s="204"/>
      <c r="AH1481" s="204"/>
      <c r="AI1481" s="204"/>
      <c r="AJ1481" s="204"/>
      <c r="AK1481" s="204"/>
      <c r="AL1481" s="204"/>
      <c r="AM1481" s="204"/>
      <c r="AN1481" s="204"/>
      <c r="AO1481" s="204"/>
      <c r="AP1481" s="204"/>
      <c r="AQ1481" s="204"/>
      <c r="AR1481" s="204"/>
      <c r="AS1481" s="204"/>
      <c r="AT1481" s="204"/>
      <c r="AU1481" s="204"/>
      <c r="AV1481" s="489"/>
      <c r="AW1481" s="204"/>
      <c r="AX1481" s="204"/>
      <c r="AY1481" s="204"/>
      <c r="AZ1481" s="204"/>
    </row>
    <row r="1482" spans="2:52" ht="52.2" customHeight="1" x14ac:dyDescent="0.25">
      <c r="B1482" s="204"/>
      <c r="C1482" s="204"/>
      <c r="D1482" s="204"/>
      <c r="E1482" s="204"/>
      <c r="F1482" s="204"/>
      <c r="G1482" s="204"/>
      <c r="H1482" s="205"/>
      <c r="I1482" s="204"/>
      <c r="J1482" s="204"/>
      <c r="K1482" s="204"/>
      <c r="L1482" s="204"/>
      <c r="M1482" s="204"/>
      <c r="N1482" s="204"/>
      <c r="O1482" s="204"/>
      <c r="P1482" s="204"/>
      <c r="Q1482" s="204"/>
      <c r="R1482" s="204"/>
      <c r="S1482" s="204"/>
      <c r="T1482" s="204"/>
      <c r="U1482" s="204"/>
      <c r="V1482" s="590"/>
      <c r="W1482" s="590"/>
      <c r="X1482" s="590"/>
      <c r="Y1482" s="590"/>
      <c r="Z1482" s="590"/>
      <c r="AA1482" s="590"/>
      <c r="AB1482" s="204"/>
      <c r="AC1482" s="204"/>
      <c r="AD1482" s="204"/>
      <c r="AE1482" s="204"/>
      <c r="AF1482" s="204"/>
      <c r="AG1482" s="204"/>
      <c r="AH1482" s="204"/>
      <c r="AI1482" s="204"/>
      <c r="AJ1482" s="204"/>
      <c r="AK1482" s="204"/>
      <c r="AL1482" s="204"/>
      <c r="AM1482" s="204"/>
      <c r="AN1482" s="204"/>
      <c r="AO1482" s="204"/>
      <c r="AP1482" s="204"/>
      <c r="AQ1482" s="204"/>
      <c r="AR1482" s="204"/>
      <c r="AS1482" s="204"/>
      <c r="AT1482" s="204"/>
      <c r="AU1482" s="204"/>
      <c r="AV1482" s="489"/>
      <c r="AW1482" s="204"/>
      <c r="AX1482" s="204"/>
      <c r="AY1482" s="204"/>
      <c r="AZ1482" s="204"/>
    </row>
    <row r="1483" spans="2:52" ht="52.2" customHeight="1" x14ac:dyDescent="0.25">
      <c r="B1483" s="204"/>
      <c r="C1483" s="204"/>
      <c r="D1483" s="204"/>
      <c r="E1483" s="204"/>
      <c r="F1483" s="204"/>
      <c r="G1483" s="204"/>
      <c r="H1483" s="205"/>
      <c r="I1483" s="204"/>
      <c r="J1483" s="204"/>
      <c r="K1483" s="204"/>
      <c r="L1483" s="204"/>
      <c r="M1483" s="204"/>
      <c r="N1483" s="204"/>
      <c r="O1483" s="204"/>
      <c r="P1483" s="204"/>
      <c r="Q1483" s="204"/>
      <c r="R1483" s="204"/>
      <c r="S1483" s="204"/>
      <c r="T1483" s="204"/>
      <c r="U1483" s="204"/>
      <c r="V1483" s="590"/>
      <c r="W1483" s="590"/>
      <c r="X1483" s="590"/>
      <c r="Y1483" s="590"/>
      <c r="Z1483" s="590"/>
      <c r="AA1483" s="590"/>
      <c r="AB1483" s="204"/>
      <c r="AC1483" s="204"/>
      <c r="AD1483" s="204"/>
      <c r="AE1483" s="204"/>
      <c r="AF1483" s="204"/>
      <c r="AG1483" s="204"/>
      <c r="AH1483" s="204"/>
      <c r="AI1483" s="204"/>
      <c r="AJ1483" s="204"/>
      <c r="AK1483" s="204"/>
      <c r="AL1483" s="204"/>
      <c r="AM1483" s="204"/>
      <c r="AN1483" s="204"/>
      <c r="AO1483" s="204"/>
      <c r="AP1483" s="204"/>
      <c r="AQ1483" s="204"/>
      <c r="AR1483" s="204"/>
      <c r="AS1483" s="204"/>
      <c r="AT1483" s="204"/>
      <c r="AU1483" s="204"/>
      <c r="AV1483" s="489"/>
      <c r="AW1483" s="204"/>
      <c r="AX1483" s="204"/>
      <c r="AY1483" s="204"/>
      <c r="AZ1483" s="204"/>
    </row>
    <row r="1484" spans="2:52" ht="52.2" customHeight="1" x14ac:dyDescent="0.25">
      <c r="B1484" s="204"/>
      <c r="C1484" s="204"/>
      <c r="D1484" s="204"/>
      <c r="E1484" s="204"/>
      <c r="F1484" s="204"/>
      <c r="G1484" s="204"/>
      <c r="H1484" s="205"/>
      <c r="I1484" s="204"/>
      <c r="J1484" s="204"/>
      <c r="K1484" s="204"/>
      <c r="L1484" s="204"/>
      <c r="M1484" s="204"/>
      <c r="N1484" s="204"/>
      <c r="O1484" s="204"/>
      <c r="P1484" s="204"/>
      <c r="Q1484" s="204"/>
      <c r="R1484" s="204"/>
      <c r="S1484" s="204"/>
      <c r="T1484" s="204"/>
      <c r="U1484" s="204"/>
      <c r="V1484" s="590"/>
      <c r="W1484" s="590"/>
      <c r="X1484" s="590"/>
      <c r="Y1484" s="590"/>
      <c r="Z1484" s="590"/>
      <c r="AA1484" s="590"/>
      <c r="AB1484" s="204"/>
      <c r="AC1484" s="204"/>
      <c r="AD1484" s="204"/>
      <c r="AE1484" s="204"/>
      <c r="AF1484" s="204"/>
      <c r="AG1484" s="204"/>
      <c r="AH1484" s="204"/>
      <c r="AI1484" s="204"/>
      <c r="AJ1484" s="204"/>
      <c r="AK1484" s="204"/>
      <c r="AL1484" s="204"/>
      <c r="AM1484" s="204"/>
      <c r="AN1484" s="204"/>
      <c r="AO1484" s="204"/>
      <c r="AP1484" s="204"/>
      <c r="AQ1484" s="204"/>
      <c r="AR1484" s="204"/>
      <c r="AS1484" s="204"/>
      <c r="AT1484" s="204"/>
      <c r="AU1484" s="204"/>
      <c r="AV1484" s="489"/>
      <c r="AW1484" s="204"/>
      <c r="AX1484" s="204"/>
      <c r="AY1484" s="204"/>
      <c r="AZ1484" s="204"/>
    </row>
    <row r="1485" spans="2:52" ht="52.2" customHeight="1" x14ac:dyDescent="0.25">
      <c r="B1485" s="204"/>
      <c r="C1485" s="204"/>
      <c r="D1485" s="204"/>
      <c r="E1485" s="204"/>
      <c r="F1485" s="204"/>
      <c r="G1485" s="204"/>
      <c r="H1485" s="205"/>
      <c r="I1485" s="204"/>
      <c r="J1485" s="204"/>
      <c r="K1485" s="204"/>
      <c r="L1485" s="204"/>
      <c r="M1485" s="204"/>
      <c r="N1485" s="204"/>
      <c r="O1485" s="204"/>
      <c r="P1485" s="204"/>
      <c r="Q1485" s="204"/>
      <c r="R1485" s="204"/>
      <c r="S1485" s="204"/>
      <c r="T1485" s="204"/>
      <c r="U1485" s="204"/>
      <c r="V1485" s="590"/>
      <c r="W1485" s="590"/>
      <c r="X1485" s="590"/>
      <c r="Y1485" s="590"/>
      <c r="Z1485" s="590"/>
      <c r="AA1485" s="590"/>
      <c r="AB1485" s="204"/>
      <c r="AC1485" s="204"/>
      <c r="AD1485" s="204"/>
      <c r="AE1485" s="204"/>
      <c r="AF1485" s="204"/>
      <c r="AG1485" s="204"/>
      <c r="AH1485" s="204"/>
      <c r="AI1485" s="204"/>
      <c r="AJ1485" s="204"/>
      <c r="AK1485" s="204"/>
      <c r="AL1485" s="204"/>
      <c r="AM1485" s="204"/>
      <c r="AN1485" s="204"/>
      <c r="AO1485" s="204"/>
      <c r="AP1485" s="204"/>
      <c r="AQ1485" s="204"/>
      <c r="AR1485" s="204"/>
      <c r="AS1485" s="204"/>
      <c r="AT1485" s="204"/>
      <c r="AU1485" s="204"/>
      <c r="AV1485" s="489"/>
      <c r="AW1485" s="204"/>
      <c r="AX1485" s="204"/>
      <c r="AY1485" s="204"/>
      <c r="AZ1485" s="204"/>
    </row>
    <row r="1486" spans="2:52" ht="52.2" customHeight="1" x14ac:dyDescent="0.25">
      <c r="B1486" s="204"/>
      <c r="C1486" s="204"/>
      <c r="D1486" s="204"/>
      <c r="E1486" s="204"/>
      <c r="F1486" s="204"/>
      <c r="G1486" s="204"/>
      <c r="H1486" s="205"/>
      <c r="I1486" s="204"/>
      <c r="J1486" s="204"/>
      <c r="K1486" s="204"/>
      <c r="L1486" s="204"/>
      <c r="M1486" s="204"/>
      <c r="N1486" s="204"/>
      <c r="O1486" s="204"/>
      <c r="P1486" s="204"/>
      <c r="Q1486" s="204"/>
      <c r="R1486" s="204"/>
      <c r="S1486" s="204"/>
      <c r="T1486" s="204"/>
      <c r="U1486" s="204"/>
      <c r="V1486" s="590"/>
      <c r="W1486" s="590"/>
      <c r="X1486" s="590"/>
      <c r="Y1486" s="590"/>
      <c r="Z1486" s="590"/>
      <c r="AA1486" s="590"/>
      <c r="AB1486" s="204"/>
      <c r="AC1486" s="204"/>
      <c r="AD1486" s="204"/>
      <c r="AE1486" s="204"/>
      <c r="AF1486" s="204"/>
      <c r="AG1486" s="204"/>
      <c r="AH1486" s="204"/>
      <c r="AI1486" s="204"/>
      <c r="AJ1486" s="204"/>
      <c r="AK1486" s="204"/>
      <c r="AL1486" s="204"/>
      <c r="AM1486" s="204"/>
      <c r="AN1486" s="204"/>
      <c r="AO1486" s="204"/>
      <c r="AP1486" s="204"/>
      <c r="AQ1486" s="204"/>
      <c r="AR1486" s="204"/>
      <c r="AS1486" s="204"/>
      <c r="AT1486" s="204"/>
      <c r="AU1486" s="204"/>
      <c r="AV1486" s="489"/>
      <c r="AW1486" s="204"/>
      <c r="AX1486" s="204"/>
      <c r="AY1486" s="204"/>
      <c r="AZ1486" s="204"/>
    </row>
    <row r="1487" spans="2:52" ht="52.2" customHeight="1" x14ac:dyDescent="0.25">
      <c r="B1487" s="204"/>
      <c r="C1487" s="204"/>
      <c r="D1487" s="204"/>
      <c r="E1487" s="204"/>
      <c r="F1487" s="204"/>
      <c r="G1487" s="204"/>
      <c r="H1487" s="205"/>
      <c r="I1487" s="204"/>
      <c r="J1487" s="204"/>
      <c r="K1487" s="204"/>
      <c r="L1487" s="204"/>
      <c r="M1487" s="204"/>
      <c r="N1487" s="204"/>
      <c r="O1487" s="204"/>
      <c r="P1487" s="204"/>
      <c r="Q1487" s="204"/>
      <c r="R1487" s="204"/>
      <c r="S1487" s="204"/>
      <c r="T1487" s="204"/>
      <c r="U1487" s="204"/>
      <c r="V1487" s="590"/>
      <c r="W1487" s="590"/>
      <c r="X1487" s="590"/>
      <c r="Y1487" s="590"/>
      <c r="Z1487" s="590"/>
      <c r="AA1487" s="590"/>
      <c r="AB1487" s="204"/>
      <c r="AC1487" s="204"/>
      <c r="AD1487" s="204"/>
      <c r="AE1487" s="204"/>
      <c r="AF1487" s="204"/>
      <c r="AG1487" s="204"/>
      <c r="AH1487" s="204"/>
      <c r="AI1487" s="204"/>
      <c r="AJ1487" s="204"/>
      <c r="AK1487" s="204"/>
      <c r="AL1487" s="204"/>
      <c r="AM1487" s="204"/>
      <c r="AN1487" s="204"/>
      <c r="AO1487" s="204"/>
      <c r="AP1487" s="204"/>
      <c r="AQ1487" s="204"/>
      <c r="AR1487" s="204"/>
      <c r="AS1487" s="204"/>
      <c r="AT1487" s="204"/>
      <c r="AU1487" s="204"/>
      <c r="AV1487" s="489"/>
      <c r="AW1487" s="204"/>
      <c r="AX1487" s="204"/>
      <c r="AY1487" s="204"/>
      <c r="AZ1487" s="204"/>
    </row>
    <row r="1488" spans="2:52" ht="52.2" customHeight="1" x14ac:dyDescent="0.25">
      <c r="B1488" s="204"/>
      <c r="C1488" s="204"/>
      <c r="D1488" s="204"/>
      <c r="E1488" s="204"/>
      <c r="F1488" s="204"/>
      <c r="G1488" s="204"/>
      <c r="H1488" s="205"/>
      <c r="I1488" s="204"/>
      <c r="J1488" s="204"/>
      <c r="K1488" s="204"/>
      <c r="L1488" s="204"/>
      <c r="M1488" s="204"/>
      <c r="N1488" s="204"/>
      <c r="O1488" s="204"/>
      <c r="P1488" s="204"/>
      <c r="Q1488" s="204"/>
      <c r="R1488" s="204"/>
      <c r="S1488" s="204"/>
      <c r="T1488" s="204"/>
      <c r="U1488" s="204"/>
      <c r="V1488" s="590"/>
      <c r="W1488" s="590"/>
      <c r="X1488" s="590"/>
      <c r="Y1488" s="590"/>
      <c r="Z1488" s="590"/>
      <c r="AA1488" s="590"/>
      <c r="AB1488" s="204"/>
      <c r="AC1488" s="204"/>
      <c r="AD1488" s="204"/>
      <c r="AE1488" s="204"/>
      <c r="AF1488" s="204"/>
      <c r="AG1488" s="204"/>
      <c r="AH1488" s="204"/>
      <c r="AI1488" s="204"/>
      <c r="AJ1488" s="204"/>
      <c r="AK1488" s="204"/>
      <c r="AL1488" s="204"/>
      <c r="AM1488" s="204"/>
      <c r="AN1488" s="204"/>
      <c r="AO1488" s="204"/>
      <c r="AP1488" s="204"/>
      <c r="AQ1488" s="204"/>
      <c r="AR1488" s="204"/>
      <c r="AS1488" s="204"/>
      <c r="AT1488" s="204"/>
      <c r="AU1488" s="204"/>
      <c r="AV1488" s="489"/>
      <c r="AW1488" s="204"/>
      <c r="AX1488" s="204"/>
      <c r="AY1488" s="204"/>
      <c r="AZ1488" s="204"/>
    </row>
    <row r="1489" spans="2:52" ht="52.2" customHeight="1" x14ac:dyDescent="0.25">
      <c r="B1489" s="204"/>
      <c r="C1489" s="204"/>
      <c r="D1489" s="204"/>
      <c r="E1489" s="204"/>
      <c r="F1489" s="204"/>
      <c r="G1489" s="204"/>
      <c r="H1489" s="205"/>
      <c r="I1489" s="204"/>
      <c r="J1489" s="204"/>
      <c r="K1489" s="204"/>
      <c r="L1489" s="204"/>
      <c r="M1489" s="204"/>
      <c r="N1489" s="204"/>
      <c r="O1489" s="204"/>
      <c r="P1489" s="204"/>
      <c r="Q1489" s="204"/>
      <c r="R1489" s="204"/>
      <c r="S1489" s="204"/>
      <c r="T1489" s="204"/>
      <c r="U1489" s="204"/>
      <c r="V1489" s="590"/>
      <c r="W1489" s="590"/>
      <c r="X1489" s="590"/>
      <c r="Y1489" s="590"/>
      <c r="Z1489" s="590"/>
      <c r="AA1489" s="590"/>
      <c r="AB1489" s="204"/>
      <c r="AC1489" s="204"/>
      <c r="AD1489" s="204"/>
      <c r="AE1489" s="204"/>
      <c r="AF1489" s="204"/>
      <c r="AG1489" s="204"/>
      <c r="AH1489" s="204"/>
      <c r="AI1489" s="204"/>
      <c r="AJ1489" s="204"/>
      <c r="AK1489" s="204"/>
      <c r="AL1489" s="204"/>
      <c r="AM1489" s="204"/>
      <c r="AN1489" s="204"/>
      <c r="AO1489" s="204"/>
      <c r="AP1489" s="204"/>
      <c r="AQ1489" s="204"/>
      <c r="AR1489" s="204"/>
      <c r="AS1489" s="204"/>
      <c r="AT1489" s="204"/>
      <c r="AU1489" s="204"/>
      <c r="AV1489" s="489"/>
      <c r="AW1489" s="204"/>
      <c r="AX1489" s="204"/>
      <c r="AY1489" s="204"/>
      <c r="AZ1489" s="204"/>
    </row>
    <row r="1490" spans="2:52" ht="52.2" customHeight="1" x14ac:dyDescent="0.25">
      <c r="B1490" s="204"/>
      <c r="C1490" s="204"/>
      <c r="D1490" s="204"/>
      <c r="E1490" s="204"/>
      <c r="F1490" s="204"/>
      <c r="G1490" s="204"/>
      <c r="H1490" s="205"/>
      <c r="I1490" s="204"/>
      <c r="J1490" s="204"/>
      <c r="K1490" s="204"/>
      <c r="L1490" s="204"/>
      <c r="M1490" s="204"/>
      <c r="N1490" s="204"/>
      <c r="O1490" s="204"/>
      <c r="P1490" s="204"/>
      <c r="Q1490" s="204"/>
      <c r="R1490" s="204"/>
      <c r="S1490" s="204"/>
      <c r="T1490" s="204"/>
      <c r="U1490" s="204"/>
      <c r="V1490" s="590"/>
      <c r="W1490" s="590"/>
      <c r="X1490" s="590"/>
      <c r="Y1490" s="590"/>
      <c r="Z1490" s="590"/>
      <c r="AA1490" s="590"/>
      <c r="AB1490" s="204"/>
      <c r="AC1490" s="204"/>
      <c r="AD1490" s="204"/>
      <c r="AE1490" s="204"/>
      <c r="AF1490" s="204"/>
      <c r="AG1490" s="204"/>
      <c r="AH1490" s="204"/>
      <c r="AI1490" s="204"/>
      <c r="AJ1490" s="204"/>
      <c r="AK1490" s="204"/>
      <c r="AL1490" s="204"/>
      <c r="AM1490" s="204"/>
      <c r="AN1490" s="204"/>
      <c r="AO1490" s="204"/>
      <c r="AP1490" s="204"/>
      <c r="AQ1490" s="204"/>
      <c r="AR1490" s="204"/>
      <c r="AS1490" s="204"/>
      <c r="AT1490" s="204"/>
      <c r="AU1490" s="204"/>
      <c r="AV1490" s="489"/>
      <c r="AW1490" s="204"/>
      <c r="AX1490" s="204"/>
      <c r="AY1490" s="204"/>
      <c r="AZ1490" s="204"/>
    </row>
    <row r="1491" spans="2:52" ht="52.2" customHeight="1" x14ac:dyDescent="0.25">
      <c r="B1491" s="204"/>
      <c r="C1491" s="204"/>
      <c r="D1491" s="204"/>
      <c r="E1491" s="204"/>
      <c r="F1491" s="204"/>
      <c r="G1491" s="204"/>
      <c r="H1491" s="205"/>
      <c r="I1491" s="204"/>
      <c r="J1491" s="204"/>
      <c r="K1491" s="204"/>
      <c r="L1491" s="204"/>
      <c r="M1491" s="204"/>
      <c r="N1491" s="204"/>
      <c r="O1491" s="204"/>
      <c r="P1491" s="204"/>
      <c r="Q1491" s="204"/>
      <c r="R1491" s="204"/>
      <c r="S1491" s="204"/>
      <c r="T1491" s="204"/>
      <c r="U1491" s="204"/>
      <c r="V1491" s="590"/>
      <c r="W1491" s="590"/>
      <c r="X1491" s="590"/>
      <c r="Y1491" s="590"/>
      <c r="Z1491" s="590"/>
      <c r="AA1491" s="590"/>
      <c r="AB1491" s="204"/>
      <c r="AC1491" s="204"/>
      <c r="AD1491" s="204"/>
      <c r="AE1491" s="204"/>
      <c r="AF1491" s="204"/>
      <c r="AG1491" s="204"/>
      <c r="AH1491" s="204"/>
      <c r="AI1491" s="204"/>
      <c r="AJ1491" s="204"/>
      <c r="AK1491" s="204"/>
      <c r="AL1491" s="204"/>
      <c r="AM1491" s="204"/>
      <c r="AN1491" s="204"/>
      <c r="AO1491" s="204"/>
      <c r="AP1491" s="204"/>
      <c r="AQ1491" s="204"/>
      <c r="AR1491" s="204"/>
      <c r="AS1491" s="204"/>
      <c r="AT1491" s="204"/>
      <c r="AU1491" s="204"/>
      <c r="AV1491" s="489"/>
      <c r="AW1491" s="204"/>
      <c r="AX1491" s="204"/>
      <c r="AY1491" s="204"/>
      <c r="AZ1491" s="204"/>
    </row>
    <row r="1492" spans="2:52" ht="52.2" customHeight="1" x14ac:dyDescent="0.25">
      <c r="B1492" s="204"/>
      <c r="C1492" s="204"/>
      <c r="D1492" s="204"/>
      <c r="E1492" s="204"/>
      <c r="F1492" s="204"/>
      <c r="G1492" s="204"/>
      <c r="H1492" s="205"/>
      <c r="I1492" s="204"/>
      <c r="J1492" s="204"/>
      <c r="K1492" s="204"/>
      <c r="L1492" s="204"/>
      <c r="M1492" s="204"/>
      <c r="N1492" s="204"/>
      <c r="O1492" s="204"/>
      <c r="P1492" s="204"/>
      <c r="Q1492" s="204"/>
      <c r="R1492" s="204"/>
      <c r="S1492" s="204"/>
      <c r="T1492" s="204"/>
      <c r="U1492" s="204"/>
      <c r="V1492" s="590"/>
      <c r="W1492" s="590"/>
      <c r="X1492" s="590"/>
      <c r="Y1492" s="590"/>
      <c r="Z1492" s="590"/>
      <c r="AA1492" s="590"/>
      <c r="AB1492" s="204"/>
      <c r="AC1492" s="204"/>
      <c r="AD1492" s="204"/>
      <c r="AE1492" s="204"/>
      <c r="AF1492" s="204"/>
      <c r="AG1492" s="204"/>
      <c r="AH1492" s="204"/>
      <c r="AI1492" s="204"/>
      <c r="AJ1492" s="204"/>
      <c r="AK1492" s="204"/>
      <c r="AL1492" s="204"/>
      <c r="AM1492" s="204"/>
      <c r="AN1492" s="204"/>
      <c r="AO1492" s="204"/>
      <c r="AP1492" s="204"/>
      <c r="AQ1492" s="204"/>
      <c r="AR1492" s="204"/>
      <c r="AS1492" s="204"/>
      <c r="AT1492" s="204"/>
      <c r="AU1492" s="204"/>
      <c r="AV1492" s="489"/>
      <c r="AW1492" s="204"/>
      <c r="AX1492" s="204"/>
      <c r="AY1492" s="204"/>
      <c r="AZ1492" s="204"/>
    </row>
    <row r="1493" spans="2:52" ht="52.2" customHeight="1" x14ac:dyDescent="0.25">
      <c r="B1493" s="204"/>
      <c r="C1493" s="204"/>
      <c r="D1493" s="204"/>
      <c r="E1493" s="204"/>
      <c r="F1493" s="204"/>
      <c r="G1493" s="204"/>
      <c r="H1493" s="205"/>
      <c r="I1493" s="204"/>
      <c r="J1493" s="204"/>
      <c r="K1493" s="204"/>
      <c r="L1493" s="204"/>
      <c r="M1493" s="204"/>
      <c r="N1493" s="204"/>
      <c r="O1493" s="204"/>
      <c r="P1493" s="204"/>
      <c r="Q1493" s="204"/>
      <c r="R1493" s="204"/>
      <c r="S1493" s="204"/>
      <c r="T1493" s="204"/>
      <c r="U1493" s="204"/>
      <c r="V1493" s="590"/>
      <c r="W1493" s="590"/>
      <c r="X1493" s="590"/>
      <c r="Y1493" s="590"/>
      <c r="Z1493" s="590"/>
      <c r="AA1493" s="590"/>
      <c r="AB1493" s="204"/>
      <c r="AC1493" s="204"/>
      <c r="AD1493" s="204"/>
      <c r="AE1493" s="204"/>
      <c r="AF1493" s="204"/>
      <c r="AG1493" s="204"/>
      <c r="AH1493" s="204"/>
      <c r="AI1493" s="204"/>
      <c r="AJ1493" s="204"/>
      <c r="AK1493" s="204"/>
      <c r="AL1493" s="204"/>
      <c r="AM1493" s="204"/>
      <c r="AN1493" s="204"/>
      <c r="AO1493" s="204"/>
      <c r="AP1493" s="204"/>
      <c r="AQ1493" s="204"/>
      <c r="AR1493" s="204"/>
      <c r="AS1493" s="204"/>
      <c r="AT1493" s="204"/>
      <c r="AU1493" s="204"/>
      <c r="AV1493" s="489"/>
      <c r="AW1493" s="204"/>
      <c r="AX1493" s="204"/>
      <c r="AY1493" s="204"/>
      <c r="AZ1493" s="204"/>
    </row>
    <row r="1494" spans="2:52" ht="52.2" customHeight="1" x14ac:dyDescent="0.25">
      <c r="B1494" s="204"/>
      <c r="C1494" s="204"/>
      <c r="D1494" s="204"/>
      <c r="E1494" s="204"/>
      <c r="F1494" s="204"/>
      <c r="G1494" s="204"/>
      <c r="H1494" s="205"/>
      <c r="I1494" s="204"/>
      <c r="J1494" s="204"/>
      <c r="K1494" s="204"/>
      <c r="L1494" s="204"/>
      <c r="M1494" s="204"/>
      <c r="N1494" s="204"/>
      <c r="O1494" s="204"/>
      <c r="P1494" s="204"/>
      <c r="Q1494" s="204"/>
      <c r="R1494" s="204"/>
      <c r="S1494" s="204"/>
      <c r="T1494" s="204"/>
      <c r="U1494" s="204"/>
      <c r="V1494" s="590"/>
      <c r="W1494" s="590"/>
      <c r="X1494" s="590"/>
      <c r="Y1494" s="590"/>
      <c r="Z1494" s="590"/>
      <c r="AA1494" s="590"/>
      <c r="AB1494" s="204"/>
      <c r="AC1494" s="204"/>
      <c r="AD1494" s="204"/>
      <c r="AE1494" s="204"/>
      <c r="AF1494" s="204"/>
      <c r="AG1494" s="204"/>
      <c r="AH1494" s="204"/>
      <c r="AI1494" s="204"/>
      <c r="AJ1494" s="204"/>
      <c r="AK1494" s="204"/>
      <c r="AL1494" s="204"/>
      <c r="AM1494" s="204"/>
      <c r="AN1494" s="204"/>
      <c r="AO1494" s="204"/>
      <c r="AP1494" s="204"/>
      <c r="AQ1494" s="204"/>
      <c r="AR1494" s="204"/>
      <c r="AS1494" s="204"/>
      <c r="AT1494" s="204"/>
      <c r="AU1494" s="204"/>
      <c r="AV1494" s="489"/>
      <c r="AW1494" s="204"/>
      <c r="AX1494" s="204"/>
      <c r="AY1494" s="204"/>
      <c r="AZ1494" s="204"/>
    </row>
    <row r="1495" spans="2:52" ht="52.2" customHeight="1" x14ac:dyDescent="0.25">
      <c r="B1495" s="204"/>
      <c r="C1495" s="204"/>
      <c r="D1495" s="204"/>
      <c r="E1495" s="204"/>
      <c r="F1495" s="204"/>
      <c r="G1495" s="204"/>
      <c r="H1495" s="205"/>
      <c r="I1495" s="204"/>
      <c r="J1495" s="204"/>
      <c r="K1495" s="204"/>
      <c r="L1495" s="204"/>
      <c r="M1495" s="204"/>
      <c r="N1495" s="204"/>
      <c r="O1495" s="204"/>
      <c r="P1495" s="204"/>
      <c r="Q1495" s="204"/>
      <c r="R1495" s="204"/>
      <c r="S1495" s="204"/>
      <c r="T1495" s="204"/>
      <c r="U1495" s="204"/>
      <c r="V1495" s="590"/>
      <c r="W1495" s="590"/>
      <c r="X1495" s="590"/>
      <c r="Y1495" s="590"/>
      <c r="Z1495" s="590"/>
      <c r="AA1495" s="590"/>
      <c r="AB1495" s="204"/>
      <c r="AC1495" s="204"/>
      <c r="AD1495" s="204"/>
      <c r="AE1495" s="204"/>
      <c r="AF1495" s="204"/>
      <c r="AG1495" s="204"/>
      <c r="AH1495" s="204"/>
      <c r="AI1495" s="204"/>
      <c r="AJ1495" s="204"/>
      <c r="AK1495" s="204"/>
      <c r="AL1495" s="204"/>
      <c r="AM1495" s="204"/>
      <c r="AN1495" s="204"/>
      <c r="AO1495" s="204"/>
      <c r="AP1495" s="204"/>
      <c r="AQ1495" s="204"/>
      <c r="AR1495" s="204"/>
      <c r="AS1495" s="204"/>
      <c r="AT1495" s="204"/>
      <c r="AU1495" s="204"/>
      <c r="AV1495" s="489"/>
      <c r="AW1495" s="204"/>
      <c r="AX1495" s="204"/>
      <c r="AY1495" s="204"/>
      <c r="AZ1495" s="204"/>
    </row>
    <row r="1496" spans="2:52" ht="52.2" customHeight="1" x14ac:dyDescent="0.25">
      <c r="B1496" s="204"/>
      <c r="C1496" s="204"/>
      <c r="D1496" s="204"/>
      <c r="E1496" s="204"/>
      <c r="F1496" s="204"/>
      <c r="G1496" s="204"/>
      <c r="H1496" s="205"/>
      <c r="I1496" s="204"/>
      <c r="J1496" s="204"/>
      <c r="K1496" s="204"/>
      <c r="L1496" s="204"/>
      <c r="M1496" s="204"/>
      <c r="N1496" s="204"/>
      <c r="O1496" s="204"/>
      <c r="P1496" s="204"/>
      <c r="Q1496" s="204"/>
      <c r="R1496" s="204"/>
      <c r="S1496" s="204"/>
      <c r="T1496" s="204"/>
      <c r="U1496" s="204"/>
      <c r="V1496" s="590"/>
      <c r="W1496" s="590"/>
      <c r="X1496" s="590"/>
      <c r="Y1496" s="590"/>
      <c r="Z1496" s="590"/>
      <c r="AA1496" s="590"/>
      <c r="AB1496" s="204"/>
      <c r="AC1496" s="204"/>
      <c r="AD1496" s="204"/>
      <c r="AE1496" s="204"/>
      <c r="AF1496" s="204"/>
      <c r="AG1496" s="204"/>
      <c r="AH1496" s="204"/>
      <c r="AI1496" s="204"/>
      <c r="AJ1496" s="204"/>
      <c r="AK1496" s="204"/>
      <c r="AL1496" s="204"/>
      <c r="AM1496" s="204"/>
      <c r="AN1496" s="204"/>
      <c r="AO1496" s="204"/>
      <c r="AP1496" s="204"/>
      <c r="AQ1496" s="204"/>
      <c r="AR1496" s="204"/>
      <c r="AS1496" s="204"/>
      <c r="AT1496" s="204"/>
      <c r="AU1496" s="204"/>
      <c r="AV1496" s="489"/>
      <c r="AW1496" s="204"/>
      <c r="AX1496" s="204"/>
      <c r="AY1496" s="204"/>
      <c r="AZ1496" s="204"/>
    </row>
    <row r="1497" spans="2:52" ht="52.2" customHeight="1" x14ac:dyDescent="0.25">
      <c r="B1497" s="204"/>
      <c r="C1497" s="204"/>
      <c r="D1497" s="204"/>
      <c r="E1497" s="204"/>
      <c r="F1497" s="204"/>
      <c r="G1497" s="204"/>
      <c r="H1497" s="205"/>
      <c r="I1497" s="204"/>
      <c r="J1497" s="204"/>
      <c r="K1497" s="204"/>
      <c r="L1497" s="204"/>
      <c r="M1497" s="204"/>
      <c r="N1497" s="204"/>
      <c r="O1497" s="204"/>
      <c r="P1497" s="204"/>
      <c r="Q1497" s="204"/>
      <c r="R1497" s="204"/>
      <c r="S1497" s="204"/>
      <c r="T1497" s="204"/>
      <c r="U1497" s="204"/>
      <c r="V1497" s="590"/>
      <c r="W1497" s="590"/>
      <c r="X1497" s="590"/>
      <c r="Y1497" s="590"/>
      <c r="Z1497" s="590"/>
      <c r="AA1497" s="590"/>
      <c r="AB1497" s="204"/>
      <c r="AC1497" s="204"/>
      <c r="AD1497" s="204"/>
      <c r="AE1497" s="204"/>
      <c r="AF1497" s="204"/>
      <c r="AG1497" s="204"/>
      <c r="AH1497" s="204"/>
      <c r="AI1497" s="204"/>
      <c r="AJ1497" s="204"/>
      <c r="AK1497" s="204"/>
      <c r="AL1497" s="204"/>
      <c r="AM1497" s="204"/>
      <c r="AN1497" s="204"/>
      <c r="AO1497" s="204"/>
      <c r="AP1497" s="204"/>
      <c r="AQ1497" s="204"/>
      <c r="AR1497" s="204"/>
      <c r="AS1497" s="204"/>
      <c r="AT1497" s="204"/>
      <c r="AU1497" s="204"/>
      <c r="AV1497" s="489"/>
      <c r="AW1497" s="204"/>
      <c r="AX1497" s="204"/>
      <c r="AY1497" s="204"/>
      <c r="AZ1497" s="204"/>
    </row>
    <row r="1498" spans="2:52" ht="52.2" customHeight="1" x14ac:dyDescent="0.25">
      <c r="B1498" s="204"/>
      <c r="C1498" s="204"/>
      <c r="D1498" s="204"/>
      <c r="E1498" s="204"/>
      <c r="F1498" s="204"/>
      <c r="G1498" s="204"/>
      <c r="H1498" s="205"/>
      <c r="I1498" s="204"/>
      <c r="J1498" s="204"/>
      <c r="K1498" s="204"/>
      <c r="L1498" s="204"/>
      <c r="M1498" s="204"/>
      <c r="N1498" s="204"/>
      <c r="O1498" s="204"/>
      <c r="P1498" s="204"/>
      <c r="Q1498" s="204"/>
      <c r="R1498" s="204"/>
      <c r="S1498" s="204"/>
      <c r="T1498" s="204"/>
      <c r="U1498" s="204"/>
      <c r="V1498" s="590"/>
      <c r="W1498" s="590"/>
      <c r="X1498" s="590"/>
      <c r="Y1498" s="590"/>
      <c r="Z1498" s="590"/>
      <c r="AA1498" s="590"/>
      <c r="AB1498" s="204"/>
      <c r="AC1498" s="204"/>
      <c r="AD1498" s="204"/>
      <c r="AE1498" s="204"/>
      <c r="AF1498" s="204"/>
      <c r="AG1498" s="204"/>
      <c r="AH1498" s="204"/>
      <c r="AI1498" s="204"/>
      <c r="AJ1498" s="204"/>
      <c r="AK1498" s="204"/>
      <c r="AL1498" s="204"/>
      <c r="AM1498" s="204"/>
      <c r="AN1498" s="204"/>
      <c r="AO1498" s="204"/>
      <c r="AP1498" s="204"/>
      <c r="AQ1498" s="204"/>
      <c r="AR1498" s="204"/>
      <c r="AS1498" s="204"/>
      <c r="AT1498" s="204"/>
      <c r="AU1498" s="204"/>
      <c r="AV1498" s="489"/>
      <c r="AW1498" s="204"/>
      <c r="AX1498" s="204"/>
      <c r="AY1498" s="204"/>
      <c r="AZ1498" s="204"/>
    </row>
    <row r="1499" spans="2:52" ht="52.2" customHeight="1" x14ac:dyDescent="0.25">
      <c r="B1499" s="204"/>
      <c r="C1499" s="204"/>
      <c r="D1499" s="204"/>
      <c r="E1499" s="204"/>
      <c r="F1499" s="204"/>
      <c r="G1499" s="204"/>
      <c r="H1499" s="205"/>
      <c r="I1499" s="204"/>
      <c r="J1499" s="204"/>
      <c r="K1499" s="204"/>
      <c r="L1499" s="204"/>
      <c r="M1499" s="204"/>
      <c r="N1499" s="204"/>
      <c r="O1499" s="204"/>
      <c r="P1499" s="204"/>
      <c r="Q1499" s="204"/>
      <c r="R1499" s="204"/>
      <c r="S1499" s="204"/>
      <c r="T1499" s="204"/>
      <c r="U1499" s="204"/>
      <c r="V1499" s="590"/>
      <c r="W1499" s="590"/>
      <c r="X1499" s="590"/>
      <c r="Y1499" s="590"/>
      <c r="Z1499" s="590"/>
      <c r="AA1499" s="590"/>
      <c r="AB1499" s="204"/>
      <c r="AC1499" s="204"/>
      <c r="AD1499" s="204"/>
      <c r="AE1499" s="204"/>
      <c r="AF1499" s="204"/>
      <c r="AG1499" s="204"/>
      <c r="AH1499" s="204"/>
      <c r="AI1499" s="204"/>
      <c r="AJ1499" s="204"/>
      <c r="AK1499" s="204"/>
      <c r="AL1499" s="204"/>
      <c r="AM1499" s="204"/>
      <c r="AN1499" s="204"/>
      <c r="AO1499" s="204"/>
      <c r="AP1499" s="204"/>
      <c r="AQ1499" s="204"/>
      <c r="AR1499" s="204"/>
      <c r="AS1499" s="204"/>
      <c r="AT1499" s="204"/>
      <c r="AU1499" s="204"/>
      <c r="AV1499" s="489"/>
      <c r="AW1499" s="204"/>
      <c r="AX1499" s="204"/>
      <c r="AY1499" s="204"/>
      <c r="AZ1499" s="204"/>
    </row>
    <row r="1500" spans="2:52" ht="52.2" customHeight="1" x14ac:dyDescent="0.25">
      <c r="B1500" s="204"/>
      <c r="C1500" s="204"/>
      <c r="D1500" s="204"/>
      <c r="E1500" s="204"/>
      <c r="F1500" s="204"/>
      <c r="G1500" s="204"/>
      <c r="H1500" s="205"/>
      <c r="I1500" s="204"/>
      <c r="J1500" s="204"/>
      <c r="K1500" s="204"/>
      <c r="L1500" s="204"/>
      <c r="M1500" s="204"/>
      <c r="N1500" s="204"/>
      <c r="O1500" s="204"/>
      <c r="P1500" s="204"/>
      <c r="Q1500" s="204"/>
      <c r="R1500" s="204"/>
      <c r="S1500" s="204"/>
      <c r="T1500" s="204"/>
      <c r="U1500" s="204"/>
      <c r="V1500" s="590"/>
      <c r="W1500" s="590"/>
      <c r="X1500" s="590"/>
      <c r="Y1500" s="590"/>
      <c r="Z1500" s="590"/>
      <c r="AA1500" s="590"/>
      <c r="AB1500" s="204"/>
      <c r="AC1500" s="204"/>
      <c r="AD1500" s="204"/>
      <c r="AE1500" s="204"/>
      <c r="AF1500" s="204"/>
      <c r="AG1500" s="204"/>
      <c r="AH1500" s="204"/>
      <c r="AI1500" s="204"/>
      <c r="AJ1500" s="204"/>
      <c r="AK1500" s="204"/>
      <c r="AL1500" s="204"/>
      <c r="AM1500" s="204"/>
      <c r="AN1500" s="204"/>
      <c r="AO1500" s="204"/>
      <c r="AP1500" s="204"/>
      <c r="AQ1500" s="204"/>
      <c r="AR1500" s="204"/>
      <c r="AS1500" s="204"/>
      <c r="AT1500" s="204"/>
      <c r="AU1500" s="204"/>
      <c r="AV1500" s="489"/>
      <c r="AW1500" s="204"/>
      <c r="AX1500" s="204"/>
      <c r="AY1500" s="204"/>
      <c r="AZ1500" s="204"/>
    </row>
    <row r="1501" spans="2:52" ht="52.2" customHeight="1" x14ac:dyDescent="0.25">
      <c r="B1501" s="204"/>
      <c r="C1501" s="204"/>
      <c r="D1501" s="204"/>
      <c r="E1501" s="204"/>
      <c r="F1501" s="204"/>
      <c r="G1501" s="204"/>
      <c r="H1501" s="205"/>
      <c r="I1501" s="204"/>
      <c r="J1501" s="204"/>
      <c r="K1501" s="204"/>
      <c r="L1501" s="204"/>
      <c r="M1501" s="204"/>
      <c r="N1501" s="204"/>
      <c r="O1501" s="204"/>
      <c r="P1501" s="204"/>
      <c r="Q1501" s="204"/>
      <c r="R1501" s="204"/>
      <c r="S1501" s="204"/>
      <c r="T1501" s="204"/>
      <c r="U1501" s="204"/>
      <c r="V1501" s="590"/>
      <c r="W1501" s="590"/>
      <c r="X1501" s="590"/>
      <c r="Y1501" s="590"/>
      <c r="Z1501" s="590"/>
      <c r="AA1501" s="590"/>
      <c r="AB1501" s="204"/>
      <c r="AC1501" s="204"/>
      <c r="AD1501" s="204"/>
      <c r="AE1501" s="204"/>
      <c r="AF1501" s="204"/>
      <c r="AG1501" s="204"/>
      <c r="AH1501" s="204"/>
      <c r="AI1501" s="204"/>
      <c r="AJ1501" s="204"/>
      <c r="AK1501" s="204"/>
      <c r="AL1501" s="204"/>
      <c r="AM1501" s="204"/>
      <c r="AN1501" s="204"/>
      <c r="AO1501" s="204"/>
      <c r="AP1501" s="204"/>
      <c r="AQ1501" s="204"/>
      <c r="AR1501" s="204"/>
      <c r="AS1501" s="204"/>
      <c r="AT1501" s="204"/>
      <c r="AU1501" s="204"/>
      <c r="AV1501" s="489"/>
      <c r="AW1501" s="204"/>
      <c r="AX1501" s="204"/>
      <c r="AY1501" s="204"/>
      <c r="AZ1501" s="204"/>
    </row>
    <row r="1502" spans="2:52" ht="52.2" customHeight="1" x14ac:dyDescent="0.25">
      <c r="B1502" s="204"/>
      <c r="C1502" s="204"/>
      <c r="D1502" s="204"/>
      <c r="E1502" s="204"/>
      <c r="F1502" s="204"/>
      <c r="G1502" s="204"/>
      <c r="H1502" s="205"/>
      <c r="I1502" s="204"/>
      <c r="J1502" s="204"/>
      <c r="K1502" s="204"/>
      <c r="L1502" s="204"/>
      <c r="M1502" s="204"/>
      <c r="N1502" s="204"/>
      <c r="O1502" s="204"/>
      <c r="P1502" s="204"/>
      <c r="Q1502" s="204"/>
      <c r="R1502" s="204"/>
      <c r="S1502" s="204"/>
      <c r="T1502" s="204"/>
      <c r="U1502" s="204"/>
      <c r="V1502" s="590"/>
      <c r="W1502" s="590"/>
      <c r="X1502" s="590"/>
      <c r="Y1502" s="590"/>
      <c r="Z1502" s="590"/>
      <c r="AA1502" s="590"/>
      <c r="AB1502" s="204"/>
      <c r="AC1502" s="204"/>
      <c r="AD1502" s="204"/>
      <c r="AE1502" s="204"/>
      <c r="AF1502" s="204"/>
      <c r="AG1502" s="204"/>
      <c r="AH1502" s="204"/>
      <c r="AI1502" s="204"/>
      <c r="AJ1502" s="204"/>
      <c r="AK1502" s="204"/>
      <c r="AL1502" s="204"/>
      <c r="AM1502" s="204"/>
      <c r="AN1502" s="204"/>
      <c r="AO1502" s="204"/>
      <c r="AP1502" s="204"/>
      <c r="AQ1502" s="204"/>
      <c r="AR1502" s="204"/>
      <c r="AS1502" s="204"/>
      <c r="AT1502" s="204"/>
      <c r="AU1502" s="204"/>
      <c r="AV1502" s="489"/>
      <c r="AW1502" s="204"/>
      <c r="AX1502" s="204"/>
      <c r="AY1502" s="204"/>
      <c r="AZ1502" s="204"/>
    </row>
    <row r="1503" spans="2:52" ht="52.2" customHeight="1" x14ac:dyDescent="0.25">
      <c r="B1503" s="204"/>
      <c r="C1503" s="204"/>
      <c r="D1503" s="204"/>
      <c r="E1503" s="204"/>
      <c r="F1503" s="204"/>
      <c r="G1503" s="204"/>
      <c r="H1503" s="205"/>
      <c r="I1503" s="204"/>
      <c r="J1503" s="204"/>
      <c r="K1503" s="204"/>
      <c r="L1503" s="204"/>
      <c r="M1503" s="204"/>
      <c r="N1503" s="204"/>
      <c r="O1503" s="204"/>
      <c r="P1503" s="204"/>
      <c r="Q1503" s="204"/>
      <c r="R1503" s="204"/>
      <c r="S1503" s="204"/>
      <c r="T1503" s="204"/>
      <c r="U1503" s="204"/>
      <c r="V1503" s="590"/>
      <c r="W1503" s="590"/>
      <c r="X1503" s="590"/>
      <c r="Y1503" s="590"/>
      <c r="Z1503" s="590"/>
      <c r="AA1503" s="590"/>
      <c r="AB1503" s="204"/>
      <c r="AC1503" s="204"/>
      <c r="AD1503" s="204"/>
      <c r="AE1503" s="204"/>
      <c r="AF1503" s="204"/>
      <c r="AG1503" s="204"/>
      <c r="AH1503" s="204"/>
      <c r="AI1503" s="204"/>
      <c r="AJ1503" s="204"/>
      <c r="AK1503" s="204"/>
      <c r="AL1503" s="204"/>
      <c r="AM1503" s="204"/>
      <c r="AN1503" s="204"/>
      <c r="AO1503" s="204"/>
      <c r="AP1503" s="204"/>
      <c r="AQ1503" s="204"/>
      <c r="AR1503" s="204"/>
      <c r="AS1503" s="204"/>
      <c r="AT1503" s="204"/>
      <c r="AU1503" s="204"/>
      <c r="AV1503" s="489"/>
      <c r="AW1503" s="204"/>
      <c r="AX1503" s="204"/>
      <c r="AY1503" s="204"/>
      <c r="AZ1503" s="204"/>
    </row>
    <row r="1504" spans="2:52" ht="52.2" customHeight="1" x14ac:dyDescent="0.25">
      <c r="B1504" s="204"/>
      <c r="C1504" s="204"/>
      <c r="D1504" s="204"/>
      <c r="E1504" s="204"/>
      <c r="F1504" s="204"/>
      <c r="G1504" s="204"/>
      <c r="H1504" s="205"/>
      <c r="I1504" s="204"/>
      <c r="J1504" s="204"/>
      <c r="K1504" s="204"/>
      <c r="L1504" s="204"/>
      <c r="M1504" s="204"/>
      <c r="N1504" s="204"/>
      <c r="O1504" s="204"/>
      <c r="P1504" s="204"/>
      <c r="Q1504" s="204"/>
      <c r="R1504" s="204"/>
      <c r="S1504" s="204"/>
      <c r="T1504" s="204"/>
      <c r="U1504" s="204"/>
      <c r="V1504" s="590"/>
      <c r="W1504" s="590"/>
      <c r="X1504" s="590"/>
      <c r="Y1504" s="590"/>
      <c r="Z1504" s="590"/>
      <c r="AA1504" s="590"/>
      <c r="AB1504" s="204"/>
      <c r="AC1504" s="204"/>
      <c r="AD1504" s="204"/>
      <c r="AE1504" s="204"/>
      <c r="AF1504" s="204"/>
      <c r="AG1504" s="204"/>
      <c r="AH1504" s="204"/>
      <c r="AI1504" s="204"/>
      <c r="AJ1504" s="204"/>
      <c r="AK1504" s="204"/>
      <c r="AL1504" s="204"/>
      <c r="AM1504" s="204"/>
      <c r="AN1504" s="204"/>
      <c r="AO1504" s="204"/>
      <c r="AP1504" s="204"/>
      <c r="AQ1504" s="204"/>
      <c r="AR1504" s="204"/>
      <c r="AS1504" s="204"/>
      <c r="AT1504" s="204"/>
      <c r="AU1504" s="204"/>
      <c r="AV1504" s="489"/>
      <c r="AW1504" s="204"/>
      <c r="AX1504" s="204"/>
      <c r="AY1504" s="204"/>
      <c r="AZ1504" s="204"/>
    </row>
    <row r="1505" spans="2:52" ht="52.2" customHeight="1" x14ac:dyDescent="0.25">
      <c r="B1505" s="204"/>
      <c r="C1505" s="204"/>
      <c r="D1505" s="204"/>
      <c r="E1505" s="204"/>
      <c r="F1505" s="204"/>
      <c r="G1505" s="204"/>
      <c r="H1505" s="205"/>
      <c r="I1505" s="204"/>
      <c r="J1505" s="204"/>
      <c r="K1505" s="204"/>
      <c r="L1505" s="204"/>
      <c r="M1505" s="204"/>
      <c r="N1505" s="204"/>
      <c r="O1505" s="204"/>
      <c r="P1505" s="204"/>
      <c r="Q1505" s="204"/>
      <c r="R1505" s="204"/>
      <c r="S1505" s="204"/>
      <c r="T1505" s="204"/>
      <c r="U1505" s="204"/>
      <c r="V1505" s="590"/>
      <c r="W1505" s="590"/>
      <c r="X1505" s="590"/>
      <c r="Y1505" s="590"/>
      <c r="Z1505" s="590"/>
      <c r="AA1505" s="590"/>
      <c r="AB1505" s="204"/>
      <c r="AC1505" s="204"/>
      <c r="AD1505" s="204"/>
      <c r="AE1505" s="204"/>
      <c r="AF1505" s="204"/>
      <c r="AG1505" s="204"/>
      <c r="AH1505" s="204"/>
      <c r="AI1505" s="204"/>
      <c r="AJ1505" s="204"/>
      <c r="AK1505" s="204"/>
      <c r="AL1505" s="204"/>
      <c r="AM1505" s="204"/>
      <c r="AN1505" s="204"/>
      <c r="AO1505" s="204"/>
      <c r="AP1505" s="204"/>
      <c r="AQ1505" s="204"/>
      <c r="AR1505" s="204"/>
      <c r="AS1505" s="204"/>
      <c r="AT1505" s="204"/>
      <c r="AU1505" s="204"/>
      <c r="AV1505" s="489"/>
      <c r="AW1505" s="204"/>
      <c r="AX1505" s="204"/>
      <c r="AY1505" s="204"/>
      <c r="AZ1505" s="204"/>
    </row>
    <row r="1506" spans="2:52" ht="52.2" customHeight="1" x14ac:dyDescent="0.25">
      <c r="B1506" s="204"/>
      <c r="C1506" s="204"/>
      <c r="D1506" s="204"/>
      <c r="E1506" s="204"/>
      <c r="F1506" s="204"/>
      <c r="G1506" s="204"/>
      <c r="H1506" s="205"/>
      <c r="I1506" s="204"/>
      <c r="J1506" s="204"/>
      <c r="K1506" s="204"/>
      <c r="L1506" s="204"/>
      <c r="M1506" s="204"/>
      <c r="N1506" s="204"/>
      <c r="O1506" s="204"/>
      <c r="P1506" s="204"/>
      <c r="Q1506" s="204"/>
      <c r="R1506" s="204"/>
      <c r="S1506" s="204"/>
      <c r="T1506" s="204"/>
      <c r="U1506" s="204"/>
      <c r="V1506" s="590"/>
      <c r="W1506" s="590"/>
      <c r="X1506" s="590"/>
      <c r="Y1506" s="590"/>
      <c r="Z1506" s="590"/>
      <c r="AA1506" s="590"/>
      <c r="AB1506" s="204"/>
      <c r="AC1506" s="204"/>
      <c r="AD1506" s="204"/>
      <c r="AE1506" s="204"/>
      <c r="AF1506" s="204"/>
      <c r="AG1506" s="204"/>
      <c r="AH1506" s="204"/>
      <c r="AI1506" s="204"/>
      <c r="AJ1506" s="204"/>
      <c r="AK1506" s="204"/>
      <c r="AL1506" s="204"/>
      <c r="AM1506" s="204"/>
      <c r="AN1506" s="204"/>
      <c r="AO1506" s="204"/>
      <c r="AP1506" s="204"/>
      <c r="AQ1506" s="204"/>
      <c r="AR1506" s="204"/>
      <c r="AS1506" s="204"/>
      <c r="AT1506" s="204"/>
      <c r="AU1506" s="204"/>
      <c r="AV1506" s="489"/>
      <c r="AW1506" s="204"/>
      <c r="AX1506" s="204"/>
      <c r="AY1506" s="204"/>
      <c r="AZ1506" s="204"/>
    </row>
    <row r="1507" spans="2:52" ht="52.2" customHeight="1" x14ac:dyDescent="0.25">
      <c r="B1507" s="204"/>
      <c r="C1507" s="204"/>
      <c r="D1507" s="204"/>
      <c r="E1507" s="204"/>
      <c r="F1507" s="204"/>
      <c r="G1507" s="204"/>
      <c r="H1507" s="205"/>
      <c r="I1507" s="204"/>
      <c r="J1507" s="204"/>
      <c r="K1507" s="204"/>
      <c r="L1507" s="204"/>
      <c r="M1507" s="204"/>
      <c r="N1507" s="204"/>
      <c r="O1507" s="204"/>
      <c r="P1507" s="204"/>
      <c r="Q1507" s="204"/>
      <c r="R1507" s="204"/>
      <c r="S1507" s="204"/>
      <c r="T1507" s="204"/>
      <c r="U1507" s="204"/>
      <c r="V1507" s="590"/>
      <c r="W1507" s="590"/>
      <c r="X1507" s="590"/>
      <c r="Y1507" s="590"/>
      <c r="Z1507" s="590"/>
      <c r="AA1507" s="590"/>
      <c r="AB1507" s="204"/>
      <c r="AC1507" s="204"/>
      <c r="AD1507" s="204"/>
      <c r="AE1507" s="204"/>
      <c r="AF1507" s="204"/>
      <c r="AG1507" s="204"/>
      <c r="AH1507" s="204"/>
      <c r="AI1507" s="204"/>
      <c r="AJ1507" s="204"/>
      <c r="AK1507" s="204"/>
      <c r="AL1507" s="204"/>
      <c r="AM1507" s="204"/>
      <c r="AN1507" s="204"/>
      <c r="AO1507" s="204"/>
      <c r="AP1507" s="204"/>
      <c r="AQ1507" s="204"/>
      <c r="AR1507" s="204"/>
      <c r="AS1507" s="204"/>
      <c r="AT1507" s="204"/>
      <c r="AU1507" s="204"/>
      <c r="AV1507" s="489"/>
      <c r="AW1507" s="204"/>
      <c r="AX1507" s="204"/>
      <c r="AY1507" s="204"/>
      <c r="AZ1507" s="204"/>
    </row>
    <row r="1508" spans="2:52" ht="52.2" customHeight="1" x14ac:dyDescent="0.25">
      <c r="B1508" s="204"/>
      <c r="C1508" s="204"/>
      <c r="D1508" s="204"/>
      <c r="E1508" s="204"/>
      <c r="F1508" s="204"/>
      <c r="G1508" s="204"/>
      <c r="H1508" s="205"/>
      <c r="I1508" s="204"/>
      <c r="J1508" s="204"/>
      <c r="K1508" s="204"/>
      <c r="L1508" s="204"/>
      <c r="M1508" s="204"/>
      <c r="N1508" s="204"/>
      <c r="O1508" s="204"/>
      <c r="P1508" s="204"/>
      <c r="Q1508" s="204"/>
      <c r="R1508" s="204"/>
      <c r="S1508" s="204"/>
      <c r="T1508" s="204"/>
      <c r="U1508" s="204"/>
      <c r="V1508" s="590"/>
      <c r="W1508" s="590"/>
      <c r="X1508" s="590"/>
      <c r="Y1508" s="590"/>
      <c r="Z1508" s="590"/>
      <c r="AA1508" s="590"/>
      <c r="AB1508" s="204"/>
      <c r="AC1508" s="204"/>
      <c r="AD1508" s="204"/>
      <c r="AE1508" s="204"/>
      <c r="AF1508" s="204"/>
      <c r="AG1508" s="204"/>
      <c r="AH1508" s="204"/>
      <c r="AI1508" s="204"/>
      <c r="AJ1508" s="204"/>
      <c r="AK1508" s="204"/>
      <c r="AL1508" s="204"/>
      <c r="AM1508" s="204"/>
      <c r="AN1508" s="204"/>
      <c r="AO1508" s="204"/>
      <c r="AP1508" s="204"/>
      <c r="AQ1508" s="204"/>
      <c r="AR1508" s="204"/>
      <c r="AS1508" s="204"/>
      <c r="AT1508" s="204"/>
      <c r="AU1508" s="204"/>
      <c r="AV1508" s="489"/>
      <c r="AW1508" s="204"/>
      <c r="AX1508" s="204"/>
      <c r="AY1508" s="204"/>
      <c r="AZ1508" s="204"/>
    </row>
    <row r="1509" spans="2:52" ht="52.2" customHeight="1" x14ac:dyDescent="0.25">
      <c r="B1509" s="204"/>
      <c r="C1509" s="204"/>
      <c r="D1509" s="204"/>
      <c r="E1509" s="204"/>
      <c r="F1509" s="204"/>
      <c r="G1509" s="204"/>
      <c r="H1509" s="205"/>
      <c r="I1509" s="204"/>
      <c r="J1509" s="204"/>
      <c r="K1509" s="204"/>
      <c r="L1509" s="204"/>
      <c r="M1509" s="204"/>
      <c r="N1509" s="204"/>
      <c r="O1509" s="204"/>
      <c r="P1509" s="204"/>
      <c r="Q1509" s="204"/>
      <c r="R1509" s="204"/>
      <c r="S1509" s="204"/>
      <c r="T1509" s="204"/>
      <c r="U1509" s="204"/>
      <c r="V1509" s="590"/>
      <c r="W1509" s="590"/>
      <c r="X1509" s="590"/>
      <c r="Y1509" s="590"/>
      <c r="Z1509" s="590"/>
      <c r="AA1509" s="590"/>
      <c r="AB1509" s="204"/>
      <c r="AC1509" s="204"/>
      <c r="AD1509" s="204"/>
      <c r="AE1509" s="204"/>
      <c r="AF1509" s="204"/>
      <c r="AG1509" s="204"/>
      <c r="AH1509" s="204"/>
      <c r="AI1509" s="204"/>
      <c r="AJ1509" s="204"/>
      <c r="AK1509" s="204"/>
      <c r="AL1509" s="204"/>
      <c r="AM1509" s="204"/>
      <c r="AN1509" s="204"/>
      <c r="AO1509" s="204"/>
      <c r="AP1509" s="204"/>
      <c r="AQ1509" s="204"/>
      <c r="AR1509" s="204"/>
      <c r="AS1509" s="204"/>
      <c r="AT1509" s="204"/>
      <c r="AU1509" s="204"/>
      <c r="AV1509" s="489"/>
      <c r="AW1509" s="204"/>
      <c r="AX1509" s="204"/>
      <c r="AY1509" s="204"/>
      <c r="AZ1509" s="204"/>
    </row>
    <row r="1510" spans="2:52" ht="52.2" customHeight="1" x14ac:dyDescent="0.25">
      <c r="B1510" s="204"/>
      <c r="C1510" s="204"/>
      <c r="D1510" s="204"/>
      <c r="E1510" s="204"/>
      <c r="F1510" s="204"/>
      <c r="G1510" s="204"/>
      <c r="H1510" s="205"/>
      <c r="I1510" s="204"/>
      <c r="J1510" s="204"/>
      <c r="K1510" s="204"/>
      <c r="L1510" s="204"/>
      <c r="M1510" s="204"/>
      <c r="N1510" s="204"/>
      <c r="O1510" s="204"/>
      <c r="P1510" s="204"/>
      <c r="Q1510" s="204"/>
      <c r="R1510" s="204"/>
      <c r="S1510" s="204"/>
      <c r="T1510" s="204"/>
      <c r="U1510" s="204"/>
      <c r="V1510" s="590"/>
      <c r="W1510" s="590"/>
      <c r="X1510" s="590"/>
      <c r="Y1510" s="590"/>
      <c r="Z1510" s="590"/>
      <c r="AA1510" s="590"/>
      <c r="AB1510" s="204"/>
      <c r="AC1510" s="204"/>
      <c r="AD1510" s="204"/>
      <c r="AE1510" s="204"/>
      <c r="AF1510" s="204"/>
      <c r="AG1510" s="204"/>
      <c r="AH1510" s="204"/>
      <c r="AI1510" s="204"/>
      <c r="AJ1510" s="204"/>
      <c r="AK1510" s="204"/>
      <c r="AL1510" s="204"/>
      <c r="AM1510" s="204"/>
      <c r="AN1510" s="204"/>
      <c r="AO1510" s="204"/>
      <c r="AP1510" s="204"/>
      <c r="AQ1510" s="204"/>
      <c r="AR1510" s="204"/>
      <c r="AS1510" s="204"/>
      <c r="AT1510" s="204"/>
      <c r="AU1510" s="204"/>
      <c r="AV1510" s="489"/>
      <c r="AW1510" s="204"/>
      <c r="AX1510" s="204"/>
      <c r="AY1510" s="204"/>
      <c r="AZ1510" s="204"/>
    </row>
    <row r="1511" spans="2:52" ht="52.2" customHeight="1" x14ac:dyDescent="0.25">
      <c r="B1511" s="204"/>
      <c r="C1511" s="204"/>
      <c r="D1511" s="204"/>
      <c r="E1511" s="204"/>
      <c r="F1511" s="204"/>
      <c r="G1511" s="204"/>
      <c r="H1511" s="205"/>
      <c r="I1511" s="204"/>
      <c r="J1511" s="204"/>
      <c r="K1511" s="204"/>
      <c r="L1511" s="204"/>
      <c r="M1511" s="204"/>
      <c r="N1511" s="204"/>
      <c r="O1511" s="204"/>
      <c r="P1511" s="204"/>
      <c r="Q1511" s="204"/>
      <c r="R1511" s="204"/>
      <c r="S1511" s="204"/>
      <c r="T1511" s="204"/>
      <c r="U1511" s="204"/>
      <c r="V1511" s="590"/>
      <c r="W1511" s="590"/>
      <c r="X1511" s="590"/>
      <c r="Y1511" s="590"/>
      <c r="Z1511" s="590"/>
      <c r="AA1511" s="590"/>
      <c r="AB1511" s="204"/>
      <c r="AC1511" s="204"/>
      <c r="AD1511" s="204"/>
      <c r="AE1511" s="204"/>
      <c r="AF1511" s="204"/>
      <c r="AG1511" s="204"/>
      <c r="AH1511" s="204"/>
      <c r="AI1511" s="204"/>
      <c r="AJ1511" s="204"/>
      <c r="AK1511" s="204"/>
      <c r="AL1511" s="204"/>
      <c r="AM1511" s="204"/>
      <c r="AN1511" s="204"/>
      <c r="AO1511" s="204"/>
      <c r="AP1511" s="204"/>
      <c r="AQ1511" s="204"/>
      <c r="AR1511" s="204"/>
      <c r="AS1511" s="204"/>
      <c r="AT1511" s="204"/>
      <c r="AU1511" s="204"/>
      <c r="AV1511" s="489"/>
      <c r="AW1511" s="204"/>
      <c r="AX1511" s="204"/>
      <c r="AY1511" s="204"/>
      <c r="AZ1511" s="204"/>
    </row>
    <row r="1512" spans="2:52" ht="52.2" customHeight="1" x14ac:dyDescent="0.25">
      <c r="B1512" s="204"/>
      <c r="C1512" s="204"/>
      <c r="D1512" s="204"/>
      <c r="E1512" s="204"/>
      <c r="F1512" s="204"/>
      <c r="G1512" s="204"/>
      <c r="H1512" s="205"/>
      <c r="I1512" s="204"/>
      <c r="J1512" s="204"/>
      <c r="K1512" s="204"/>
      <c r="L1512" s="204"/>
      <c r="M1512" s="204"/>
      <c r="N1512" s="204"/>
      <c r="O1512" s="204"/>
      <c r="P1512" s="204"/>
      <c r="Q1512" s="204"/>
      <c r="R1512" s="204"/>
      <c r="S1512" s="204"/>
      <c r="T1512" s="204"/>
      <c r="U1512" s="204"/>
      <c r="V1512" s="590"/>
      <c r="W1512" s="590"/>
      <c r="X1512" s="590"/>
      <c r="Y1512" s="590"/>
      <c r="Z1512" s="590"/>
      <c r="AA1512" s="590"/>
      <c r="AB1512" s="204"/>
      <c r="AC1512" s="204"/>
      <c r="AD1512" s="204"/>
      <c r="AE1512" s="204"/>
      <c r="AF1512" s="204"/>
      <c r="AG1512" s="204"/>
      <c r="AH1512" s="204"/>
      <c r="AI1512" s="204"/>
      <c r="AJ1512" s="204"/>
      <c r="AK1512" s="204"/>
      <c r="AL1512" s="204"/>
      <c r="AM1512" s="204"/>
      <c r="AN1512" s="204"/>
      <c r="AO1512" s="204"/>
      <c r="AP1512" s="204"/>
      <c r="AQ1512" s="204"/>
      <c r="AR1512" s="204"/>
      <c r="AS1512" s="204"/>
      <c r="AT1512" s="204"/>
      <c r="AU1512" s="204"/>
      <c r="AV1512" s="489"/>
      <c r="AW1512" s="204"/>
      <c r="AX1512" s="204"/>
      <c r="AY1512" s="204"/>
      <c r="AZ1512" s="204"/>
    </row>
    <row r="1513" spans="2:52" ht="52.2" customHeight="1" x14ac:dyDescent="0.25">
      <c r="B1513" s="204"/>
      <c r="C1513" s="204"/>
      <c r="D1513" s="204"/>
      <c r="E1513" s="204"/>
      <c r="F1513" s="204"/>
      <c r="G1513" s="204"/>
      <c r="H1513" s="205"/>
      <c r="I1513" s="204"/>
      <c r="J1513" s="204"/>
      <c r="K1513" s="204"/>
      <c r="L1513" s="204"/>
      <c r="M1513" s="204"/>
      <c r="N1513" s="204"/>
      <c r="O1513" s="204"/>
      <c r="P1513" s="204"/>
      <c r="Q1513" s="204"/>
      <c r="R1513" s="204"/>
      <c r="S1513" s="204"/>
      <c r="T1513" s="204"/>
      <c r="U1513" s="204"/>
      <c r="V1513" s="590"/>
      <c r="W1513" s="590"/>
      <c r="X1513" s="590"/>
      <c r="Y1513" s="590"/>
      <c r="Z1513" s="590"/>
      <c r="AA1513" s="590"/>
      <c r="AB1513" s="204"/>
      <c r="AC1513" s="204"/>
      <c r="AD1513" s="204"/>
      <c r="AE1513" s="204"/>
      <c r="AF1513" s="204"/>
      <c r="AG1513" s="204"/>
      <c r="AH1513" s="204"/>
      <c r="AI1513" s="204"/>
      <c r="AJ1513" s="204"/>
      <c r="AK1513" s="204"/>
      <c r="AL1513" s="204"/>
      <c r="AM1513" s="204"/>
      <c r="AN1513" s="204"/>
      <c r="AO1513" s="204"/>
      <c r="AP1513" s="204"/>
      <c r="AQ1513" s="204"/>
      <c r="AR1513" s="204"/>
      <c r="AS1513" s="204"/>
      <c r="AT1513" s="204"/>
      <c r="AU1513" s="204"/>
      <c r="AV1513" s="489"/>
      <c r="AW1513" s="204"/>
      <c r="AX1513" s="204"/>
      <c r="AY1513" s="204"/>
      <c r="AZ1513" s="204"/>
    </row>
    <row r="1514" spans="2:52" ht="52.2" customHeight="1" x14ac:dyDescent="0.25">
      <c r="B1514" s="204"/>
      <c r="C1514" s="204"/>
      <c r="D1514" s="204"/>
      <c r="E1514" s="204"/>
      <c r="F1514" s="204"/>
      <c r="G1514" s="204"/>
      <c r="H1514" s="205"/>
      <c r="I1514" s="204"/>
      <c r="J1514" s="204"/>
      <c r="K1514" s="204"/>
      <c r="L1514" s="204"/>
      <c r="M1514" s="204"/>
      <c r="N1514" s="204"/>
      <c r="O1514" s="204"/>
      <c r="P1514" s="204"/>
      <c r="Q1514" s="204"/>
      <c r="R1514" s="204"/>
      <c r="S1514" s="204"/>
      <c r="T1514" s="204"/>
      <c r="U1514" s="204"/>
      <c r="V1514" s="590"/>
      <c r="W1514" s="590"/>
      <c r="X1514" s="590"/>
      <c r="Y1514" s="590"/>
      <c r="Z1514" s="590"/>
      <c r="AA1514" s="590"/>
      <c r="AB1514" s="204"/>
      <c r="AC1514" s="204"/>
      <c r="AD1514" s="204"/>
      <c r="AE1514" s="204"/>
      <c r="AF1514" s="204"/>
      <c r="AG1514" s="204"/>
      <c r="AH1514" s="204"/>
      <c r="AI1514" s="204"/>
      <c r="AJ1514" s="204"/>
      <c r="AK1514" s="204"/>
      <c r="AL1514" s="204"/>
      <c r="AM1514" s="204"/>
      <c r="AN1514" s="204"/>
      <c r="AO1514" s="204"/>
      <c r="AP1514" s="204"/>
      <c r="AQ1514" s="204"/>
      <c r="AR1514" s="204"/>
      <c r="AS1514" s="204"/>
      <c r="AT1514" s="204"/>
      <c r="AU1514" s="204"/>
      <c r="AV1514" s="489"/>
      <c r="AW1514" s="204"/>
      <c r="AX1514" s="204"/>
      <c r="AY1514" s="204"/>
      <c r="AZ1514" s="204"/>
    </row>
    <row r="1515" spans="2:52" ht="52.2" customHeight="1" x14ac:dyDescent="0.25">
      <c r="B1515" s="204"/>
      <c r="C1515" s="204"/>
      <c r="D1515" s="204"/>
      <c r="E1515" s="204"/>
      <c r="F1515" s="204"/>
      <c r="G1515" s="204"/>
      <c r="H1515" s="205"/>
      <c r="I1515" s="204"/>
      <c r="J1515" s="204"/>
      <c r="K1515" s="204"/>
      <c r="L1515" s="204"/>
      <c r="M1515" s="204"/>
      <c r="N1515" s="204"/>
      <c r="O1515" s="204"/>
      <c r="P1515" s="204"/>
      <c r="Q1515" s="204"/>
      <c r="R1515" s="204"/>
      <c r="S1515" s="204"/>
      <c r="T1515" s="204"/>
      <c r="U1515" s="204"/>
      <c r="V1515" s="590"/>
      <c r="W1515" s="590"/>
      <c r="X1515" s="590"/>
      <c r="Y1515" s="590"/>
      <c r="Z1515" s="590"/>
      <c r="AA1515" s="590"/>
      <c r="AB1515" s="204"/>
      <c r="AC1515" s="204"/>
      <c r="AD1515" s="204"/>
      <c r="AE1515" s="204"/>
      <c r="AF1515" s="204"/>
      <c r="AG1515" s="204"/>
      <c r="AH1515" s="204"/>
      <c r="AI1515" s="204"/>
      <c r="AJ1515" s="204"/>
      <c r="AK1515" s="204"/>
      <c r="AL1515" s="204"/>
      <c r="AM1515" s="204"/>
      <c r="AN1515" s="204"/>
      <c r="AO1515" s="204"/>
      <c r="AP1515" s="204"/>
      <c r="AQ1515" s="204"/>
      <c r="AR1515" s="204"/>
      <c r="AS1515" s="204"/>
      <c r="AT1515" s="204"/>
      <c r="AU1515" s="204"/>
      <c r="AV1515" s="489"/>
      <c r="AW1515" s="204"/>
      <c r="AX1515" s="204"/>
      <c r="AY1515" s="204"/>
      <c r="AZ1515" s="204"/>
    </row>
    <row r="1516" spans="2:52" ht="52.2" customHeight="1" x14ac:dyDescent="0.25">
      <c r="B1516" s="204"/>
      <c r="C1516" s="204"/>
      <c r="D1516" s="204"/>
      <c r="E1516" s="204"/>
      <c r="F1516" s="204"/>
      <c r="G1516" s="204"/>
      <c r="H1516" s="205"/>
      <c r="I1516" s="204"/>
      <c r="J1516" s="204"/>
      <c r="K1516" s="204"/>
      <c r="L1516" s="204"/>
      <c r="M1516" s="204"/>
      <c r="N1516" s="204"/>
      <c r="O1516" s="204"/>
      <c r="P1516" s="204"/>
      <c r="Q1516" s="204"/>
      <c r="R1516" s="204"/>
      <c r="S1516" s="204"/>
      <c r="T1516" s="204"/>
      <c r="U1516" s="204"/>
      <c r="V1516" s="590"/>
      <c r="W1516" s="590"/>
      <c r="X1516" s="590"/>
      <c r="Y1516" s="590"/>
      <c r="Z1516" s="590"/>
      <c r="AA1516" s="590"/>
      <c r="AB1516" s="204"/>
      <c r="AC1516" s="204"/>
      <c r="AD1516" s="204"/>
      <c r="AE1516" s="204"/>
      <c r="AF1516" s="204"/>
      <c r="AG1516" s="204"/>
      <c r="AH1516" s="204"/>
      <c r="AI1516" s="204"/>
      <c r="AJ1516" s="204"/>
      <c r="AK1516" s="204"/>
      <c r="AL1516" s="204"/>
      <c r="AM1516" s="204"/>
      <c r="AN1516" s="204"/>
      <c r="AO1516" s="204"/>
      <c r="AP1516" s="204"/>
      <c r="AQ1516" s="204"/>
      <c r="AR1516" s="204"/>
      <c r="AS1516" s="204"/>
      <c r="AT1516" s="204"/>
      <c r="AU1516" s="204"/>
      <c r="AV1516" s="489"/>
      <c r="AW1516" s="204"/>
      <c r="AX1516" s="204"/>
      <c r="AY1516" s="204"/>
      <c r="AZ1516" s="204"/>
    </row>
    <row r="1517" spans="2:52" ht="52.2" customHeight="1" x14ac:dyDescent="0.25">
      <c r="B1517" s="204"/>
      <c r="C1517" s="204"/>
      <c r="D1517" s="204"/>
      <c r="E1517" s="204"/>
      <c r="F1517" s="204"/>
      <c r="G1517" s="204"/>
      <c r="H1517" s="205"/>
      <c r="I1517" s="204"/>
      <c r="J1517" s="204"/>
      <c r="K1517" s="204"/>
      <c r="L1517" s="204"/>
      <c r="M1517" s="204"/>
      <c r="N1517" s="204"/>
      <c r="O1517" s="204"/>
      <c r="P1517" s="204"/>
      <c r="Q1517" s="204"/>
      <c r="R1517" s="204"/>
      <c r="S1517" s="204"/>
      <c r="T1517" s="204"/>
      <c r="U1517" s="204"/>
      <c r="V1517" s="590"/>
      <c r="W1517" s="590"/>
      <c r="X1517" s="590"/>
      <c r="Y1517" s="590"/>
      <c r="Z1517" s="590"/>
      <c r="AA1517" s="590"/>
      <c r="AB1517" s="204"/>
      <c r="AC1517" s="204"/>
      <c r="AD1517" s="204"/>
      <c r="AE1517" s="204"/>
      <c r="AF1517" s="204"/>
      <c r="AG1517" s="204"/>
      <c r="AH1517" s="204"/>
      <c r="AI1517" s="204"/>
      <c r="AJ1517" s="204"/>
      <c r="AK1517" s="204"/>
      <c r="AL1517" s="204"/>
      <c r="AM1517" s="204"/>
      <c r="AN1517" s="204"/>
      <c r="AO1517" s="204"/>
      <c r="AP1517" s="204"/>
      <c r="AQ1517" s="204"/>
      <c r="AR1517" s="204"/>
      <c r="AS1517" s="204"/>
      <c r="AT1517" s="204"/>
      <c r="AU1517" s="204"/>
      <c r="AV1517" s="489"/>
      <c r="AW1517" s="204"/>
      <c r="AX1517" s="204"/>
      <c r="AY1517" s="204"/>
      <c r="AZ1517" s="204"/>
    </row>
    <row r="1518" spans="2:52" ht="52.2" customHeight="1" x14ac:dyDescent="0.25">
      <c r="B1518" s="204"/>
      <c r="C1518" s="204"/>
      <c r="D1518" s="204"/>
      <c r="E1518" s="204"/>
      <c r="F1518" s="204"/>
      <c r="G1518" s="204"/>
      <c r="H1518" s="205"/>
      <c r="I1518" s="204"/>
      <c r="J1518" s="204"/>
      <c r="K1518" s="204"/>
      <c r="L1518" s="204"/>
      <c r="M1518" s="204"/>
      <c r="N1518" s="204"/>
      <c r="O1518" s="204"/>
      <c r="P1518" s="204"/>
      <c r="Q1518" s="204"/>
      <c r="R1518" s="204"/>
      <c r="S1518" s="204"/>
      <c r="T1518" s="204"/>
      <c r="U1518" s="204"/>
      <c r="V1518" s="590"/>
      <c r="W1518" s="590"/>
      <c r="X1518" s="590"/>
      <c r="Y1518" s="590"/>
      <c r="Z1518" s="590"/>
      <c r="AA1518" s="590"/>
      <c r="AB1518" s="204"/>
      <c r="AC1518" s="204"/>
      <c r="AD1518" s="204"/>
      <c r="AE1518" s="204"/>
      <c r="AF1518" s="204"/>
      <c r="AG1518" s="204"/>
      <c r="AH1518" s="204"/>
      <c r="AI1518" s="204"/>
      <c r="AJ1518" s="204"/>
      <c r="AK1518" s="204"/>
      <c r="AL1518" s="204"/>
      <c r="AM1518" s="204"/>
      <c r="AN1518" s="204"/>
      <c r="AO1518" s="204"/>
      <c r="AP1518" s="204"/>
      <c r="AQ1518" s="204"/>
      <c r="AR1518" s="204"/>
      <c r="AS1518" s="204"/>
      <c r="AT1518" s="204"/>
      <c r="AU1518" s="204"/>
      <c r="AV1518" s="489"/>
      <c r="AW1518" s="204"/>
      <c r="AX1518" s="204"/>
      <c r="AY1518" s="204"/>
      <c r="AZ1518" s="204"/>
    </row>
    <row r="1519" spans="2:52" ht="52.2" customHeight="1" x14ac:dyDescent="0.25">
      <c r="B1519" s="204"/>
      <c r="C1519" s="204"/>
      <c r="D1519" s="204"/>
      <c r="E1519" s="204"/>
      <c r="F1519" s="204"/>
      <c r="G1519" s="204"/>
      <c r="H1519" s="205"/>
      <c r="I1519" s="204"/>
      <c r="J1519" s="204"/>
      <c r="K1519" s="204"/>
      <c r="L1519" s="204"/>
      <c r="M1519" s="204"/>
      <c r="N1519" s="204"/>
      <c r="O1519" s="204"/>
      <c r="P1519" s="204"/>
      <c r="Q1519" s="204"/>
      <c r="R1519" s="204"/>
      <c r="S1519" s="204"/>
      <c r="T1519" s="204"/>
      <c r="U1519" s="204"/>
      <c r="V1519" s="590"/>
      <c r="W1519" s="590"/>
      <c r="X1519" s="590"/>
      <c r="Y1519" s="590"/>
      <c r="Z1519" s="590"/>
      <c r="AA1519" s="590"/>
      <c r="AB1519" s="204"/>
      <c r="AC1519" s="204"/>
      <c r="AD1519" s="204"/>
      <c r="AE1519" s="204"/>
      <c r="AF1519" s="204"/>
      <c r="AG1519" s="204"/>
      <c r="AH1519" s="204"/>
      <c r="AI1519" s="204"/>
      <c r="AJ1519" s="204"/>
      <c r="AK1519" s="204"/>
      <c r="AL1519" s="204"/>
      <c r="AM1519" s="204"/>
      <c r="AN1519" s="204"/>
      <c r="AO1519" s="204"/>
      <c r="AP1519" s="204"/>
      <c r="AQ1519" s="204"/>
      <c r="AR1519" s="204"/>
      <c r="AS1519" s="204"/>
      <c r="AT1519" s="204"/>
      <c r="AU1519" s="204"/>
      <c r="AV1519" s="489"/>
      <c r="AW1519" s="204"/>
      <c r="AX1519" s="204"/>
      <c r="AY1519" s="204"/>
      <c r="AZ1519" s="204"/>
    </row>
    <row r="1520" spans="2:52" ht="52.2" customHeight="1" x14ac:dyDescent="0.25">
      <c r="B1520" s="204"/>
      <c r="C1520" s="204"/>
      <c r="D1520" s="204"/>
      <c r="E1520" s="204"/>
      <c r="F1520" s="204"/>
      <c r="G1520" s="204"/>
      <c r="H1520" s="205"/>
      <c r="I1520" s="204"/>
      <c r="J1520" s="204"/>
      <c r="K1520" s="204"/>
      <c r="L1520" s="204"/>
      <c r="M1520" s="204"/>
      <c r="N1520" s="204"/>
      <c r="O1520" s="204"/>
      <c r="P1520" s="204"/>
      <c r="Q1520" s="204"/>
      <c r="R1520" s="204"/>
      <c r="S1520" s="204"/>
      <c r="T1520" s="204"/>
      <c r="U1520" s="204"/>
      <c r="V1520" s="590"/>
      <c r="W1520" s="590"/>
      <c r="X1520" s="590"/>
      <c r="Y1520" s="590"/>
      <c r="Z1520" s="590"/>
      <c r="AA1520" s="590"/>
      <c r="AB1520" s="204"/>
      <c r="AC1520" s="204"/>
      <c r="AD1520" s="204"/>
      <c r="AE1520" s="204"/>
      <c r="AF1520" s="204"/>
      <c r="AG1520" s="204"/>
      <c r="AH1520" s="204"/>
      <c r="AI1520" s="204"/>
      <c r="AJ1520" s="204"/>
      <c r="AK1520" s="204"/>
      <c r="AL1520" s="204"/>
      <c r="AM1520" s="204"/>
      <c r="AN1520" s="204"/>
      <c r="AO1520" s="204"/>
      <c r="AP1520" s="204"/>
      <c r="AQ1520" s="204"/>
      <c r="AR1520" s="204"/>
      <c r="AS1520" s="204"/>
      <c r="AT1520" s="204"/>
      <c r="AU1520" s="204"/>
      <c r="AV1520" s="489"/>
      <c r="AW1520" s="204"/>
      <c r="AX1520" s="204"/>
      <c r="AY1520" s="204"/>
      <c r="AZ1520" s="204"/>
    </row>
    <row r="1521" spans="2:52" ht="52.2" customHeight="1" x14ac:dyDescent="0.25">
      <c r="B1521" s="204"/>
      <c r="C1521" s="204"/>
      <c r="D1521" s="204"/>
      <c r="E1521" s="204"/>
      <c r="F1521" s="204"/>
      <c r="G1521" s="204"/>
      <c r="H1521" s="205"/>
      <c r="I1521" s="204"/>
      <c r="J1521" s="204"/>
      <c r="K1521" s="204"/>
      <c r="L1521" s="204"/>
      <c r="M1521" s="204"/>
      <c r="N1521" s="204"/>
      <c r="O1521" s="204"/>
      <c r="P1521" s="204"/>
      <c r="Q1521" s="204"/>
      <c r="R1521" s="204"/>
      <c r="S1521" s="204"/>
      <c r="T1521" s="204"/>
      <c r="U1521" s="204"/>
      <c r="V1521" s="590"/>
      <c r="W1521" s="590"/>
      <c r="X1521" s="590"/>
      <c r="Y1521" s="590"/>
      <c r="Z1521" s="590"/>
      <c r="AA1521" s="590"/>
      <c r="AB1521" s="204"/>
      <c r="AC1521" s="204"/>
      <c r="AD1521" s="204"/>
      <c r="AE1521" s="204"/>
      <c r="AF1521" s="204"/>
      <c r="AG1521" s="204"/>
      <c r="AH1521" s="204"/>
      <c r="AI1521" s="204"/>
      <c r="AJ1521" s="204"/>
      <c r="AK1521" s="204"/>
      <c r="AL1521" s="204"/>
      <c r="AM1521" s="204"/>
      <c r="AN1521" s="204"/>
      <c r="AO1521" s="204"/>
      <c r="AP1521" s="204"/>
      <c r="AQ1521" s="204"/>
      <c r="AR1521" s="204"/>
      <c r="AS1521" s="204"/>
      <c r="AT1521" s="204"/>
      <c r="AU1521" s="204"/>
      <c r="AV1521" s="489"/>
      <c r="AW1521" s="204"/>
      <c r="AX1521" s="204"/>
      <c r="AY1521" s="204"/>
      <c r="AZ1521" s="204"/>
    </row>
    <row r="1522" spans="2:52" ht="52.2" customHeight="1" x14ac:dyDescent="0.25">
      <c r="B1522" s="204"/>
      <c r="C1522" s="204"/>
      <c r="D1522" s="204"/>
      <c r="E1522" s="204"/>
      <c r="F1522" s="204"/>
      <c r="G1522" s="204"/>
      <c r="H1522" s="205"/>
      <c r="I1522" s="204"/>
      <c r="J1522" s="204"/>
      <c r="K1522" s="204"/>
      <c r="L1522" s="204"/>
      <c r="M1522" s="204"/>
      <c r="N1522" s="204"/>
      <c r="O1522" s="204"/>
      <c r="P1522" s="204"/>
      <c r="Q1522" s="204"/>
      <c r="R1522" s="204"/>
      <c r="S1522" s="204"/>
      <c r="T1522" s="204"/>
      <c r="U1522" s="204"/>
      <c r="V1522" s="590"/>
      <c r="W1522" s="590"/>
      <c r="X1522" s="590"/>
      <c r="Y1522" s="590"/>
      <c r="Z1522" s="590"/>
      <c r="AA1522" s="590"/>
      <c r="AB1522" s="204"/>
      <c r="AC1522" s="204"/>
      <c r="AD1522" s="204"/>
      <c r="AE1522" s="204"/>
      <c r="AF1522" s="204"/>
      <c r="AG1522" s="204"/>
      <c r="AH1522" s="204"/>
      <c r="AI1522" s="204"/>
      <c r="AJ1522" s="204"/>
      <c r="AK1522" s="204"/>
      <c r="AL1522" s="204"/>
      <c r="AM1522" s="204"/>
      <c r="AN1522" s="204"/>
      <c r="AO1522" s="204"/>
      <c r="AP1522" s="204"/>
      <c r="AQ1522" s="204"/>
      <c r="AR1522" s="204"/>
      <c r="AS1522" s="204"/>
      <c r="AT1522" s="204"/>
      <c r="AU1522" s="204"/>
      <c r="AV1522" s="489"/>
      <c r="AW1522" s="204"/>
      <c r="AX1522" s="204"/>
      <c r="AY1522" s="204"/>
      <c r="AZ1522" s="204"/>
    </row>
    <row r="1523" spans="2:52" ht="52.2" customHeight="1" x14ac:dyDescent="0.25">
      <c r="B1523" s="204"/>
      <c r="C1523" s="204"/>
      <c r="D1523" s="204"/>
      <c r="E1523" s="204"/>
      <c r="F1523" s="204"/>
      <c r="G1523" s="204"/>
      <c r="H1523" s="205"/>
      <c r="I1523" s="204"/>
      <c r="J1523" s="204"/>
      <c r="K1523" s="204"/>
      <c r="L1523" s="204"/>
      <c r="M1523" s="204"/>
      <c r="N1523" s="204"/>
      <c r="O1523" s="204"/>
      <c r="P1523" s="204"/>
      <c r="Q1523" s="204"/>
      <c r="R1523" s="204"/>
      <c r="S1523" s="204"/>
      <c r="T1523" s="204"/>
      <c r="U1523" s="204"/>
      <c r="V1523" s="590"/>
      <c r="W1523" s="590"/>
      <c r="X1523" s="590"/>
      <c r="Y1523" s="590"/>
      <c r="Z1523" s="590"/>
      <c r="AA1523" s="590"/>
      <c r="AB1523" s="204"/>
      <c r="AC1523" s="204"/>
      <c r="AD1523" s="204"/>
      <c r="AE1523" s="204"/>
      <c r="AF1523" s="204"/>
      <c r="AG1523" s="204"/>
      <c r="AH1523" s="204"/>
      <c r="AI1523" s="204"/>
      <c r="AJ1523" s="204"/>
      <c r="AK1523" s="204"/>
      <c r="AL1523" s="204"/>
      <c r="AM1523" s="204"/>
      <c r="AN1523" s="204"/>
      <c r="AO1523" s="204"/>
      <c r="AP1523" s="204"/>
      <c r="AQ1523" s="204"/>
      <c r="AR1523" s="204"/>
      <c r="AS1523" s="204"/>
      <c r="AT1523" s="204"/>
      <c r="AU1523" s="204"/>
      <c r="AV1523" s="489"/>
      <c r="AW1523" s="204"/>
      <c r="AX1523" s="204"/>
      <c r="AY1523" s="204"/>
      <c r="AZ1523" s="204"/>
    </row>
    <row r="1524" spans="2:52" ht="52.2" customHeight="1" x14ac:dyDescent="0.25">
      <c r="B1524" s="204"/>
      <c r="C1524" s="204"/>
      <c r="D1524" s="204"/>
      <c r="E1524" s="204"/>
      <c r="F1524" s="204"/>
      <c r="G1524" s="204"/>
      <c r="H1524" s="205"/>
      <c r="I1524" s="204"/>
      <c r="J1524" s="204"/>
      <c r="K1524" s="204"/>
      <c r="L1524" s="204"/>
      <c r="M1524" s="204"/>
      <c r="N1524" s="204"/>
      <c r="O1524" s="204"/>
      <c r="P1524" s="204"/>
      <c r="Q1524" s="204"/>
      <c r="R1524" s="204"/>
      <c r="S1524" s="204"/>
      <c r="T1524" s="204"/>
      <c r="U1524" s="204"/>
      <c r="V1524" s="590"/>
      <c r="W1524" s="590"/>
      <c r="X1524" s="590"/>
      <c r="Y1524" s="590"/>
      <c r="Z1524" s="590"/>
      <c r="AA1524" s="590"/>
      <c r="AB1524" s="204"/>
      <c r="AC1524" s="204"/>
      <c r="AD1524" s="204"/>
      <c r="AE1524" s="204"/>
      <c r="AF1524" s="204"/>
      <c r="AG1524" s="204"/>
      <c r="AH1524" s="204"/>
      <c r="AI1524" s="204"/>
      <c r="AJ1524" s="204"/>
      <c r="AK1524" s="204"/>
      <c r="AL1524" s="204"/>
      <c r="AM1524" s="204"/>
      <c r="AN1524" s="204"/>
      <c r="AO1524" s="204"/>
      <c r="AP1524" s="204"/>
      <c r="AQ1524" s="204"/>
      <c r="AR1524" s="204"/>
      <c r="AS1524" s="204"/>
      <c r="AT1524" s="204"/>
      <c r="AU1524" s="204"/>
      <c r="AV1524" s="489"/>
      <c r="AW1524" s="204"/>
      <c r="AX1524" s="204"/>
      <c r="AY1524" s="204"/>
      <c r="AZ1524" s="204"/>
    </row>
    <row r="1525" spans="2:52" ht="52.2" customHeight="1" x14ac:dyDescent="0.25">
      <c r="B1525" s="204"/>
      <c r="C1525" s="204"/>
      <c r="D1525" s="204"/>
      <c r="E1525" s="204"/>
      <c r="F1525" s="204"/>
      <c r="G1525" s="204"/>
      <c r="H1525" s="205"/>
      <c r="I1525" s="204"/>
      <c r="J1525" s="204"/>
      <c r="K1525" s="204"/>
      <c r="L1525" s="204"/>
      <c r="M1525" s="204"/>
      <c r="N1525" s="204"/>
      <c r="O1525" s="204"/>
      <c r="P1525" s="204"/>
      <c r="Q1525" s="204"/>
      <c r="R1525" s="204"/>
      <c r="S1525" s="204"/>
      <c r="T1525" s="204"/>
      <c r="U1525" s="204"/>
      <c r="V1525" s="590"/>
      <c r="W1525" s="590"/>
      <c r="X1525" s="590"/>
      <c r="Y1525" s="590"/>
      <c r="Z1525" s="590"/>
      <c r="AA1525" s="590"/>
      <c r="AB1525" s="204"/>
      <c r="AC1525" s="204"/>
      <c r="AD1525" s="204"/>
      <c r="AE1525" s="204"/>
      <c r="AF1525" s="204"/>
      <c r="AG1525" s="204"/>
      <c r="AH1525" s="204"/>
      <c r="AI1525" s="204"/>
      <c r="AJ1525" s="204"/>
      <c r="AK1525" s="204"/>
      <c r="AL1525" s="204"/>
      <c r="AM1525" s="204"/>
      <c r="AN1525" s="204"/>
      <c r="AO1525" s="204"/>
      <c r="AP1525" s="204"/>
      <c r="AQ1525" s="204"/>
      <c r="AR1525" s="204"/>
      <c r="AS1525" s="204"/>
      <c r="AT1525" s="204"/>
      <c r="AU1525" s="204"/>
      <c r="AV1525" s="489"/>
      <c r="AW1525" s="204"/>
      <c r="AX1525" s="204"/>
      <c r="AY1525" s="204"/>
      <c r="AZ1525" s="204"/>
    </row>
    <row r="1526" spans="2:52" ht="52.2" customHeight="1" x14ac:dyDescent="0.25">
      <c r="B1526" s="204"/>
      <c r="C1526" s="204"/>
      <c r="D1526" s="204"/>
      <c r="E1526" s="204"/>
      <c r="F1526" s="204"/>
      <c r="G1526" s="204"/>
      <c r="H1526" s="205"/>
      <c r="I1526" s="204"/>
      <c r="J1526" s="204"/>
      <c r="K1526" s="204"/>
      <c r="L1526" s="204"/>
      <c r="M1526" s="204"/>
      <c r="N1526" s="204"/>
      <c r="O1526" s="204"/>
      <c r="P1526" s="204"/>
      <c r="Q1526" s="204"/>
      <c r="R1526" s="204"/>
      <c r="S1526" s="204"/>
      <c r="T1526" s="204"/>
      <c r="U1526" s="204"/>
      <c r="V1526" s="590"/>
      <c r="W1526" s="590"/>
      <c r="X1526" s="590"/>
      <c r="Y1526" s="590"/>
      <c r="Z1526" s="590"/>
      <c r="AA1526" s="590"/>
      <c r="AB1526" s="204"/>
      <c r="AC1526" s="204"/>
      <c r="AD1526" s="204"/>
      <c r="AE1526" s="204"/>
      <c r="AF1526" s="204"/>
      <c r="AG1526" s="204"/>
      <c r="AH1526" s="204"/>
      <c r="AI1526" s="204"/>
      <c r="AJ1526" s="204"/>
      <c r="AK1526" s="204"/>
      <c r="AL1526" s="204"/>
      <c r="AM1526" s="204"/>
      <c r="AN1526" s="204"/>
      <c r="AO1526" s="204"/>
      <c r="AP1526" s="204"/>
      <c r="AQ1526" s="204"/>
      <c r="AR1526" s="204"/>
      <c r="AS1526" s="204"/>
      <c r="AT1526" s="204"/>
      <c r="AU1526" s="204"/>
      <c r="AV1526" s="489"/>
      <c r="AW1526" s="204"/>
      <c r="AX1526" s="204"/>
      <c r="AY1526" s="204"/>
      <c r="AZ1526" s="204"/>
    </row>
    <row r="1527" spans="2:52" ht="52.2" customHeight="1" x14ac:dyDescent="0.25">
      <c r="B1527" s="204"/>
      <c r="C1527" s="204"/>
      <c r="D1527" s="204"/>
      <c r="E1527" s="204"/>
      <c r="F1527" s="204"/>
      <c r="G1527" s="204"/>
      <c r="H1527" s="205"/>
      <c r="I1527" s="204"/>
      <c r="J1527" s="204"/>
      <c r="K1527" s="204"/>
      <c r="L1527" s="204"/>
      <c r="M1527" s="204"/>
      <c r="N1527" s="204"/>
      <c r="O1527" s="204"/>
      <c r="P1527" s="204"/>
      <c r="Q1527" s="204"/>
      <c r="R1527" s="204"/>
      <c r="S1527" s="204"/>
      <c r="T1527" s="204"/>
      <c r="U1527" s="204"/>
      <c r="V1527" s="590"/>
      <c r="W1527" s="590"/>
      <c r="X1527" s="590"/>
      <c r="Y1527" s="590"/>
      <c r="Z1527" s="590"/>
      <c r="AA1527" s="590"/>
      <c r="AB1527" s="204"/>
      <c r="AC1527" s="204"/>
      <c r="AD1527" s="204"/>
      <c r="AE1527" s="204"/>
      <c r="AF1527" s="204"/>
      <c r="AG1527" s="204"/>
      <c r="AH1527" s="204"/>
      <c r="AI1527" s="204"/>
      <c r="AJ1527" s="204"/>
      <c r="AK1527" s="204"/>
      <c r="AL1527" s="204"/>
      <c r="AM1527" s="204"/>
      <c r="AN1527" s="204"/>
      <c r="AO1527" s="204"/>
      <c r="AP1527" s="204"/>
      <c r="AQ1527" s="204"/>
      <c r="AR1527" s="204"/>
      <c r="AS1527" s="204"/>
      <c r="AT1527" s="204"/>
      <c r="AU1527" s="204"/>
      <c r="AV1527" s="489"/>
      <c r="AW1527" s="204"/>
      <c r="AX1527" s="204"/>
      <c r="AY1527" s="204"/>
      <c r="AZ1527" s="204"/>
    </row>
    <row r="1528" spans="2:52" ht="52.2" customHeight="1" x14ac:dyDescent="0.25">
      <c r="B1528" s="204"/>
      <c r="C1528" s="204"/>
      <c r="D1528" s="204"/>
      <c r="E1528" s="204"/>
      <c r="F1528" s="204"/>
      <c r="G1528" s="204"/>
      <c r="H1528" s="205"/>
      <c r="I1528" s="204"/>
      <c r="J1528" s="204"/>
      <c r="K1528" s="204"/>
      <c r="L1528" s="204"/>
      <c r="M1528" s="204"/>
      <c r="N1528" s="204"/>
      <c r="O1528" s="204"/>
      <c r="P1528" s="204"/>
      <c r="Q1528" s="204"/>
      <c r="R1528" s="204"/>
      <c r="S1528" s="204"/>
      <c r="T1528" s="204"/>
      <c r="U1528" s="204"/>
      <c r="V1528" s="590"/>
      <c r="W1528" s="590"/>
      <c r="X1528" s="590"/>
      <c r="Y1528" s="590"/>
      <c r="Z1528" s="590"/>
      <c r="AA1528" s="590"/>
      <c r="AB1528" s="204"/>
      <c r="AC1528" s="204"/>
      <c r="AD1528" s="204"/>
      <c r="AE1528" s="204"/>
      <c r="AF1528" s="204"/>
      <c r="AG1528" s="204"/>
      <c r="AH1528" s="204"/>
      <c r="AI1528" s="204"/>
      <c r="AJ1528" s="204"/>
      <c r="AK1528" s="204"/>
      <c r="AL1528" s="204"/>
      <c r="AM1528" s="204"/>
      <c r="AN1528" s="204"/>
      <c r="AO1528" s="204"/>
      <c r="AP1528" s="204"/>
      <c r="AQ1528" s="204"/>
      <c r="AR1528" s="204"/>
      <c r="AS1528" s="204"/>
      <c r="AT1528" s="204"/>
      <c r="AU1528" s="204"/>
      <c r="AV1528" s="489"/>
      <c r="AW1528" s="204"/>
      <c r="AX1528" s="204"/>
      <c r="AY1528" s="204"/>
      <c r="AZ1528" s="204"/>
    </row>
    <row r="1529" spans="2:52" ht="52.2" customHeight="1" x14ac:dyDescent="0.25">
      <c r="B1529" s="204"/>
      <c r="C1529" s="204"/>
      <c r="D1529" s="204"/>
      <c r="E1529" s="204"/>
      <c r="F1529" s="204"/>
      <c r="G1529" s="204"/>
      <c r="H1529" s="205"/>
      <c r="I1529" s="204"/>
      <c r="J1529" s="204"/>
      <c r="K1529" s="204"/>
      <c r="L1529" s="204"/>
      <c r="M1529" s="204"/>
      <c r="N1529" s="204"/>
      <c r="O1529" s="204"/>
      <c r="P1529" s="204"/>
      <c r="Q1529" s="204"/>
      <c r="R1529" s="204"/>
      <c r="S1529" s="204"/>
      <c r="T1529" s="204"/>
      <c r="U1529" s="204"/>
      <c r="V1529" s="590"/>
      <c r="W1529" s="590"/>
      <c r="X1529" s="590"/>
      <c r="Y1529" s="590"/>
      <c r="Z1529" s="590"/>
      <c r="AA1529" s="590"/>
      <c r="AB1529" s="204"/>
      <c r="AC1529" s="204"/>
      <c r="AD1529" s="204"/>
      <c r="AE1529" s="204"/>
      <c r="AF1529" s="204"/>
      <c r="AG1529" s="204"/>
      <c r="AH1529" s="204"/>
      <c r="AI1529" s="204"/>
      <c r="AJ1529" s="204"/>
      <c r="AK1529" s="204"/>
      <c r="AL1529" s="204"/>
      <c r="AM1529" s="204"/>
      <c r="AN1529" s="204"/>
      <c r="AO1529" s="204"/>
      <c r="AP1529" s="204"/>
      <c r="AQ1529" s="204"/>
      <c r="AR1529" s="204"/>
      <c r="AS1529" s="204"/>
      <c r="AT1529" s="204"/>
      <c r="AU1529" s="204"/>
      <c r="AV1529" s="489"/>
      <c r="AW1529" s="204"/>
      <c r="AX1529" s="204"/>
      <c r="AY1529" s="204"/>
      <c r="AZ1529" s="204"/>
    </row>
    <row r="1530" spans="2:52" ht="52.2" customHeight="1" x14ac:dyDescent="0.25">
      <c r="B1530" s="204"/>
      <c r="C1530" s="204"/>
      <c r="D1530" s="204"/>
      <c r="E1530" s="204"/>
      <c r="F1530" s="204"/>
      <c r="G1530" s="204"/>
      <c r="H1530" s="205"/>
      <c r="I1530" s="204"/>
      <c r="J1530" s="204"/>
      <c r="K1530" s="204"/>
      <c r="L1530" s="204"/>
      <c r="M1530" s="204"/>
      <c r="N1530" s="204"/>
      <c r="O1530" s="204"/>
      <c r="P1530" s="204"/>
      <c r="Q1530" s="204"/>
      <c r="R1530" s="204"/>
      <c r="S1530" s="204"/>
      <c r="T1530" s="204"/>
      <c r="U1530" s="204"/>
      <c r="V1530" s="590"/>
      <c r="W1530" s="590"/>
      <c r="X1530" s="590"/>
      <c r="Y1530" s="590"/>
      <c r="Z1530" s="590"/>
      <c r="AA1530" s="590"/>
      <c r="AB1530" s="204"/>
      <c r="AC1530" s="204"/>
      <c r="AD1530" s="204"/>
      <c r="AE1530" s="204"/>
      <c r="AF1530" s="204"/>
      <c r="AG1530" s="204"/>
      <c r="AH1530" s="204"/>
      <c r="AI1530" s="204"/>
      <c r="AJ1530" s="204"/>
      <c r="AK1530" s="204"/>
      <c r="AL1530" s="204"/>
      <c r="AM1530" s="204"/>
      <c r="AN1530" s="204"/>
      <c r="AO1530" s="204"/>
      <c r="AP1530" s="204"/>
      <c r="AQ1530" s="204"/>
      <c r="AR1530" s="204"/>
      <c r="AS1530" s="204"/>
      <c r="AT1530" s="204"/>
      <c r="AU1530" s="204"/>
      <c r="AV1530" s="489"/>
      <c r="AW1530" s="204"/>
      <c r="AX1530" s="204"/>
      <c r="AY1530" s="204"/>
      <c r="AZ1530" s="204"/>
    </row>
    <row r="1531" spans="2:52" ht="52.2" customHeight="1" x14ac:dyDescent="0.25">
      <c r="B1531" s="204"/>
      <c r="C1531" s="204"/>
      <c r="D1531" s="204"/>
      <c r="E1531" s="204"/>
      <c r="F1531" s="204"/>
      <c r="G1531" s="204"/>
      <c r="H1531" s="205"/>
      <c r="I1531" s="204"/>
      <c r="J1531" s="204"/>
      <c r="K1531" s="204"/>
      <c r="L1531" s="204"/>
      <c r="M1531" s="204"/>
      <c r="N1531" s="204"/>
      <c r="O1531" s="204"/>
      <c r="P1531" s="204"/>
      <c r="Q1531" s="204"/>
      <c r="R1531" s="204"/>
      <c r="S1531" s="204"/>
      <c r="T1531" s="204"/>
      <c r="U1531" s="204"/>
      <c r="V1531" s="590"/>
      <c r="W1531" s="590"/>
      <c r="X1531" s="590"/>
      <c r="Y1531" s="590"/>
      <c r="Z1531" s="590"/>
      <c r="AA1531" s="590"/>
      <c r="AB1531" s="204"/>
      <c r="AC1531" s="204"/>
      <c r="AD1531" s="204"/>
      <c r="AE1531" s="204"/>
      <c r="AF1531" s="204"/>
      <c r="AG1531" s="204"/>
      <c r="AH1531" s="204"/>
      <c r="AI1531" s="204"/>
      <c r="AJ1531" s="204"/>
      <c r="AK1531" s="204"/>
      <c r="AL1531" s="204"/>
      <c r="AM1531" s="204"/>
      <c r="AN1531" s="204"/>
      <c r="AO1531" s="204"/>
      <c r="AP1531" s="204"/>
      <c r="AQ1531" s="204"/>
      <c r="AR1531" s="204"/>
      <c r="AS1531" s="204"/>
      <c r="AT1531" s="204"/>
      <c r="AU1531" s="204"/>
      <c r="AV1531" s="489"/>
      <c r="AW1531" s="204"/>
      <c r="AX1531" s="204"/>
      <c r="AY1531" s="204"/>
      <c r="AZ1531" s="204"/>
    </row>
    <row r="1532" spans="2:52" ht="52.2" customHeight="1" x14ac:dyDescent="0.25">
      <c r="B1532" s="204"/>
      <c r="C1532" s="204"/>
      <c r="D1532" s="204"/>
      <c r="E1532" s="204"/>
      <c r="F1532" s="204"/>
      <c r="G1532" s="204"/>
      <c r="H1532" s="205"/>
      <c r="I1532" s="204"/>
      <c r="J1532" s="204"/>
      <c r="K1532" s="204"/>
      <c r="L1532" s="204"/>
      <c r="M1532" s="204"/>
      <c r="N1532" s="204"/>
      <c r="O1532" s="204"/>
      <c r="P1532" s="204"/>
      <c r="Q1532" s="204"/>
      <c r="R1532" s="204"/>
      <c r="S1532" s="204"/>
      <c r="T1532" s="204"/>
      <c r="U1532" s="204"/>
      <c r="V1532" s="590"/>
      <c r="W1532" s="590"/>
      <c r="X1532" s="590"/>
      <c r="Y1532" s="590"/>
      <c r="Z1532" s="590"/>
      <c r="AA1532" s="590"/>
      <c r="AB1532" s="204"/>
      <c r="AC1532" s="204"/>
      <c r="AD1532" s="204"/>
      <c r="AE1532" s="204"/>
      <c r="AF1532" s="204"/>
      <c r="AG1532" s="204"/>
      <c r="AH1532" s="204"/>
      <c r="AI1532" s="204"/>
      <c r="AJ1532" s="204"/>
      <c r="AK1532" s="204"/>
      <c r="AL1532" s="204"/>
      <c r="AM1532" s="204"/>
      <c r="AN1532" s="204"/>
      <c r="AO1532" s="204"/>
      <c r="AP1532" s="204"/>
      <c r="AQ1532" s="204"/>
      <c r="AR1532" s="204"/>
      <c r="AS1532" s="204"/>
      <c r="AT1532" s="204"/>
      <c r="AU1532" s="204"/>
      <c r="AV1532" s="489"/>
      <c r="AW1532" s="204"/>
      <c r="AX1532" s="204"/>
      <c r="AY1532" s="204"/>
      <c r="AZ1532" s="204"/>
    </row>
    <row r="1533" spans="2:52" ht="52.2" customHeight="1" x14ac:dyDescent="0.25">
      <c r="B1533" s="204"/>
      <c r="C1533" s="204"/>
      <c r="D1533" s="204"/>
      <c r="E1533" s="204"/>
      <c r="F1533" s="204"/>
      <c r="G1533" s="204"/>
      <c r="H1533" s="205"/>
      <c r="I1533" s="204"/>
      <c r="J1533" s="204"/>
      <c r="K1533" s="204"/>
      <c r="L1533" s="204"/>
      <c r="M1533" s="204"/>
      <c r="N1533" s="204"/>
      <c r="O1533" s="204"/>
      <c r="P1533" s="204"/>
      <c r="Q1533" s="204"/>
      <c r="R1533" s="204"/>
      <c r="S1533" s="204"/>
      <c r="T1533" s="204"/>
      <c r="U1533" s="204"/>
      <c r="V1533" s="590"/>
      <c r="W1533" s="590"/>
      <c r="X1533" s="590"/>
      <c r="Y1533" s="590"/>
      <c r="Z1533" s="590"/>
      <c r="AA1533" s="590"/>
      <c r="AB1533" s="204"/>
      <c r="AC1533" s="204"/>
      <c r="AD1533" s="204"/>
      <c r="AE1533" s="204"/>
      <c r="AF1533" s="204"/>
      <c r="AG1533" s="204"/>
      <c r="AH1533" s="204"/>
      <c r="AI1533" s="204"/>
      <c r="AJ1533" s="204"/>
      <c r="AK1533" s="204"/>
      <c r="AL1533" s="204"/>
      <c r="AM1533" s="204"/>
      <c r="AN1533" s="204"/>
      <c r="AO1533" s="204"/>
      <c r="AP1533" s="204"/>
      <c r="AQ1533" s="204"/>
      <c r="AR1533" s="204"/>
      <c r="AS1533" s="204"/>
      <c r="AT1533" s="204"/>
      <c r="AU1533" s="204"/>
      <c r="AV1533" s="489"/>
      <c r="AW1533" s="204"/>
      <c r="AX1533" s="204"/>
      <c r="AY1533" s="204"/>
      <c r="AZ1533" s="204"/>
    </row>
    <row r="1534" spans="2:52" ht="52.2" customHeight="1" x14ac:dyDescent="0.25">
      <c r="B1534" s="204"/>
      <c r="C1534" s="204"/>
      <c r="D1534" s="204"/>
      <c r="E1534" s="204"/>
      <c r="F1534" s="204"/>
      <c r="G1534" s="204"/>
      <c r="H1534" s="205"/>
      <c r="I1534" s="204"/>
      <c r="J1534" s="204"/>
      <c r="K1534" s="204"/>
      <c r="L1534" s="204"/>
      <c r="M1534" s="204"/>
      <c r="N1534" s="204"/>
      <c r="O1534" s="204"/>
      <c r="P1534" s="204"/>
      <c r="Q1534" s="204"/>
      <c r="R1534" s="204"/>
      <c r="S1534" s="204"/>
      <c r="T1534" s="204"/>
      <c r="U1534" s="204"/>
      <c r="V1534" s="590"/>
      <c r="W1534" s="590"/>
      <c r="X1534" s="590"/>
      <c r="Y1534" s="590"/>
      <c r="Z1534" s="590"/>
      <c r="AA1534" s="590"/>
      <c r="AB1534" s="204"/>
      <c r="AC1534" s="204"/>
      <c r="AD1534" s="204"/>
      <c r="AE1534" s="204"/>
      <c r="AF1534" s="204"/>
      <c r="AG1534" s="204"/>
      <c r="AH1534" s="204"/>
      <c r="AI1534" s="204"/>
      <c r="AJ1534" s="204"/>
      <c r="AK1534" s="204"/>
      <c r="AL1534" s="204"/>
      <c r="AM1534" s="204"/>
      <c r="AN1534" s="204"/>
      <c r="AO1534" s="204"/>
      <c r="AP1534" s="204"/>
      <c r="AQ1534" s="204"/>
      <c r="AR1534" s="204"/>
      <c r="AS1534" s="204"/>
      <c r="AT1534" s="204"/>
      <c r="AU1534" s="204"/>
      <c r="AV1534" s="489"/>
      <c r="AW1534" s="204"/>
      <c r="AX1534" s="204"/>
      <c r="AY1534" s="204"/>
      <c r="AZ1534" s="204"/>
    </row>
    <row r="1535" spans="2:52" ht="52.2" customHeight="1" x14ac:dyDescent="0.25">
      <c r="B1535" s="204"/>
      <c r="C1535" s="204"/>
      <c r="D1535" s="204"/>
      <c r="E1535" s="204"/>
      <c r="F1535" s="204"/>
      <c r="G1535" s="204"/>
      <c r="H1535" s="205"/>
      <c r="I1535" s="204"/>
      <c r="J1535" s="204"/>
      <c r="K1535" s="204"/>
      <c r="L1535" s="204"/>
      <c r="M1535" s="204"/>
      <c r="N1535" s="204"/>
      <c r="O1535" s="204"/>
      <c r="P1535" s="204"/>
      <c r="Q1535" s="204"/>
      <c r="R1535" s="204"/>
      <c r="S1535" s="204"/>
      <c r="T1535" s="204"/>
      <c r="U1535" s="204"/>
      <c r="V1535" s="590"/>
      <c r="W1535" s="590"/>
      <c r="X1535" s="590"/>
      <c r="Y1535" s="590"/>
      <c r="Z1535" s="590"/>
      <c r="AA1535" s="590"/>
      <c r="AB1535" s="204"/>
      <c r="AC1535" s="204"/>
      <c r="AD1535" s="204"/>
      <c r="AE1535" s="204"/>
      <c r="AF1535" s="204"/>
      <c r="AG1535" s="204"/>
      <c r="AH1535" s="204"/>
      <c r="AI1535" s="204"/>
      <c r="AJ1535" s="204"/>
      <c r="AK1535" s="204"/>
      <c r="AL1535" s="204"/>
      <c r="AM1535" s="204"/>
      <c r="AN1535" s="204"/>
      <c r="AO1535" s="204"/>
      <c r="AP1535" s="204"/>
      <c r="AQ1535" s="204"/>
      <c r="AR1535" s="204"/>
      <c r="AS1535" s="204"/>
      <c r="AT1535" s="204"/>
      <c r="AU1535" s="204"/>
      <c r="AV1535" s="489"/>
      <c r="AW1535" s="204"/>
      <c r="AX1535" s="204"/>
      <c r="AY1535" s="204"/>
      <c r="AZ1535" s="204"/>
    </row>
    <row r="1536" spans="2:52" ht="52.2" customHeight="1" x14ac:dyDescent="0.25">
      <c r="B1536" s="204"/>
      <c r="C1536" s="204"/>
      <c r="D1536" s="204"/>
      <c r="E1536" s="204"/>
      <c r="F1536" s="204"/>
      <c r="G1536" s="204"/>
      <c r="H1536" s="205"/>
      <c r="I1536" s="204"/>
      <c r="J1536" s="204"/>
      <c r="K1536" s="204"/>
      <c r="L1536" s="204"/>
      <c r="M1536" s="204"/>
      <c r="N1536" s="204"/>
      <c r="O1536" s="204"/>
      <c r="P1536" s="204"/>
      <c r="Q1536" s="204"/>
      <c r="R1536" s="204"/>
      <c r="S1536" s="204"/>
      <c r="T1536" s="204"/>
      <c r="U1536" s="204"/>
      <c r="V1536" s="590"/>
      <c r="W1536" s="590"/>
      <c r="X1536" s="590"/>
      <c r="Y1536" s="590"/>
      <c r="Z1536" s="590"/>
      <c r="AA1536" s="590"/>
      <c r="AB1536" s="204"/>
      <c r="AC1536" s="204"/>
      <c r="AD1536" s="204"/>
      <c r="AE1536" s="204"/>
      <c r="AF1536" s="204"/>
      <c r="AG1536" s="204"/>
      <c r="AH1536" s="204"/>
      <c r="AI1536" s="204"/>
      <c r="AJ1536" s="204"/>
      <c r="AK1536" s="204"/>
      <c r="AL1536" s="204"/>
      <c r="AM1536" s="204"/>
      <c r="AN1536" s="204"/>
      <c r="AO1536" s="204"/>
      <c r="AP1536" s="204"/>
      <c r="AQ1536" s="204"/>
      <c r="AR1536" s="204"/>
      <c r="AS1536" s="204"/>
      <c r="AT1536" s="204"/>
      <c r="AU1536" s="204"/>
      <c r="AV1536" s="489"/>
      <c r="AW1536" s="204"/>
      <c r="AX1536" s="204"/>
      <c r="AY1536" s="204"/>
      <c r="AZ1536" s="204"/>
    </row>
    <row r="1537" spans="2:52" ht="52.2" customHeight="1" x14ac:dyDescent="0.25">
      <c r="B1537" s="204"/>
      <c r="C1537" s="204"/>
      <c r="D1537" s="204"/>
      <c r="E1537" s="204"/>
      <c r="F1537" s="204"/>
      <c r="G1537" s="204"/>
      <c r="H1537" s="205"/>
      <c r="I1537" s="204"/>
      <c r="J1537" s="204"/>
      <c r="K1537" s="204"/>
      <c r="L1537" s="204"/>
      <c r="M1537" s="204"/>
      <c r="N1537" s="204"/>
      <c r="O1537" s="204"/>
      <c r="P1537" s="204"/>
      <c r="Q1537" s="204"/>
      <c r="R1537" s="204"/>
      <c r="S1537" s="204"/>
      <c r="T1537" s="204"/>
      <c r="U1537" s="204"/>
      <c r="V1537" s="590"/>
      <c r="W1537" s="590"/>
      <c r="X1537" s="590"/>
      <c r="Y1537" s="590"/>
      <c r="Z1537" s="590"/>
      <c r="AA1537" s="590"/>
      <c r="AB1537" s="204"/>
      <c r="AC1537" s="204"/>
      <c r="AD1537" s="204"/>
      <c r="AE1537" s="204"/>
      <c r="AF1537" s="204"/>
      <c r="AG1537" s="204"/>
      <c r="AH1537" s="204"/>
      <c r="AI1537" s="204"/>
      <c r="AJ1537" s="204"/>
      <c r="AK1537" s="204"/>
      <c r="AL1537" s="204"/>
      <c r="AM1537" s="204"/>
      <c r="AN1537" s="204"/>
      <c r="AO1537" s="204"/>
      <c r="AP1537" s="204"/>
      <c r="AQ1537" s="204"/>
      <c r="AR1537" s="204"/>
      <c r="AS1537" s="204"/>
      <c r="AT1537" s="204"/>
      <c r="AU1537" s="204"/>
      <c r="AV1537" s="489"/>
      <c r="AW1537" s="204"/>
      <c r="AX1537" s="204"/>
      <c r="AY1537" s="204"/>
      <c r="AZ1537" s="204"/>
    </row>
    <row r="1538" spans="2:52" ht="52.2" customHeight="1" x14ac:dyDescent="0.25">
      <c r="B1538" s="204"/>
      <c r="C1538" s="204"/>
      <c r="D1538" s="204"/>
      <c r="E1538" s="204"/>
      <c r="F1538" s="204"/>
      <c r="G1538" s="204"/>
      <c r="H1538" s="205"/>
      <c r="I1538" s="204"/>
      <c r="J1538" s="204"/>
      <c r="K1538" s="204"/>
      <c r="L1538" s="204"/>
      <c r="M1538" s="204"/>
      <c r="N1538" s="204"/>
      <c r="O1538" s="204"/>
      <c r="P1538" s="204"/>
      <c r="Q1538" s="204"/>
      <c r="R1538" s="204"/>
      <c r="S1538" s="204"/>
      <c r="T1538" s="204"/>
      <c r="U1538" s="204"/>
      <c r="V1538" s="590"/>
      <c r="W1538" s="590"/>
      <c r="X1538" s="590"/>
      <c r="Y1538" s="590"/>
      <c r="Z1538" s="590"/>
      <c r="AA1538" s="590"/>
      <c r="AB1538" s="204"/>
      <c r="AC1538" s="204"/>
      <c r="AD1538" s="204"/>
      <c r="AE1538" s="204"/>
      <c r="AF1538" s="204"/>
      <c r="AG1538" s="204"/>
      <c r="AH1538" s="204"/>
      <c r="AI1538" s="204"/>
      <c r="AJ1538" s="204"/>
      <c r="AK1538" s="204"/>
      <c r="AL1538" s="204"/>
      <c r="AM1538" s="204"/>
      <c r="AN1538" s="204"/>
      <c r="AO1538" s="204"/>
      <c r="AP1538" s="204"/>
      <c r="AQ1538" s="204"/>
      <c r="AR1538" s="204"/>
      <c r="AS1538" s="204"/>
      <c r="AT1538" s="204"/>
      <c r="AU1538" s="204"/>
      <c r="AV1538" s="489"/>
      <c r="AW1538" s="204"/>
      <c r="AX1538" s="204"/>
      <c r="AY1538" s="204"/>
      <c r="AZ1538" s="204"/>
    </row>
    <row r="1539" spans="2:52" ht="52.2" customHeight="1" x14ac:dyDescent="0.25">
      <c r="B1539" s="204"/>
      <c r="C1539" s="204"/>
      <c r="D1539" s="204"/>
      <c r="E1539" s="204"/>
      <c r="F1539" s="204"/>
      <c r="G1539" s="204"/>
      <c r="H1539" s="205"/>
      <c r="I1539" s="204"/>
      <c r="J1539" s="204"/>
      <c r="K1539" s="204"/>
      <c r="L1539" s="204"/>
      <c r="M1539" s="204"/>
      <c r="N1539" s="204"/>
      <c r="O1539" s="204"/>
      <c r="P1539" s="204"/>
      <c r="Q1539" s="204"/>
      <c r="R1539" s="204"/>
      <c r="S1539" s="204"/>
      <c r="T1539" s="204"/>
      <c r="U1539" s="204"/>
      <c r="V1539" s="590"/>
      <c r="W1539" s="590"/>
      <c r="X1539" s="590"/>
      <c r="Y1539" s="590"/>
      <c r="Z1539" s="590"/>
      <c r="AA1539" s="590"/>
      <c r="AB1539" s="204"/>
      <c r="AC1539" s="204"/>
      <c r="AD1539" s="204"/>
      <c r="AE1539" s="204"/>
      <c r="AF1539" s="204"/>
      <c r="AG1539" s="204"/>
      <c r="AH1539" s="204"/>
      <c r="AI1539" s="204"/>
      <c r="AJ1539" s="204"/>
      <c r="AK1539" s="204"/>
      <c r="AL1539" s="204"/>
      <c r="AM1539" s="204"/>
      <c r="AN1539" s="204"/>
      <c r="AO1539" s="204"/>
      <c r="AP1539" s="204"/>
      <c r="AQ1539" s="204"/>
      <c r="AR1539" s="204"/>
      <c r="AS1539" s="204"/>
      <c r="AT1539" s="204"/>
      <c r="AU1539" s="204"/>
      <c r="AV1539" s="489"/>
      <c r="AW1539" s="204"/>
      <c r="AX1539" s="204"/>
      <c r="AY1539" s="204"/>
      <c r="AZ1539" s="204"/>
    </row>
    <row r="1540" spans="2:52" ht="52.2" customHeight="1" x14ac:dyDescent="0.25">
      <c r="B1540" s="204"/>
      <c r="C1540" s="204"/>
      <c r="D1540" s="204"/>
      <c r="E1540" s="204"/>
      <c r="F1540" s="204"/>
      <c r="G1540" s="204"/>
      <c r="H1540" s="205"/>
      <c r="I1540" s="204"/>
      <c r="J1540" s="204"/>
      <c r="K1540" s="204"/>
      <c r="L1540" s="204"/>
      <c r="M1540" s="204"/>
      <c r="N1540" s="204"/>
      <c r="O1540" s="204"/>
      <c r="P1540" s="204"/>
      <c r="Q1540" s="204"/>
      <c r="R1540" s="204"/>
      <c r="S1540" s="204"/>
      <c r="T1540" s="204"/>
      <c r="U1540" s="204"/>
      <c r="V1540" s="590"/>
      <c r="W1540" s="590"/>
      <c r="X1540" s="590"/>
      <c r="Y1540" s="590"/>
      <c r="Z1540" s="590"/>
      <c r="AA1540" s="590"/>
      <c r="AB1540" s="204"/>
      <c r="AC1540" s="204"/>
      <c r="AD1540" s="204"/>
      <c r="AE1540" s="204"/>
      <c r="AF1540" s="204"/>
      <c r="AG1540" s="204"/>
      <c r="AH1540" s="204"/>
      <c r="AI1540" s="204"/>
      <c r="AJ1540" s="204"/>
      <c r="AK1540" s="204"/>
      <c r="AL1540" s="204"/>
      <c r="AM1540" s="204"/>
      <c r="AN1540" s="204"/>
      <c r="AO1540" s="204"/>
      <c r="AP1540" s="204"/>
      <c r="AQ1540" s="204"/>
      <c r="AR1540" s="204"/>
      <c r="AS1540" s="204"/>
      <c r="AT1540" s="204"/>
      <c r="AU1540" s="204"/>
      <c r="AV1540" s="489"/>
      <c r="AW1540" s="204"/>
      <c r="AX1540" s="204"/>
      <c r="AY1540" s="204"/>
      <c r="AZ1540" s="204"/>
    </row>
    <row r="1541" spans="2:52" ht="52.2" customHeight="1" x14ac:dyDescent="0.25">
      <c r="B1541" s="204"/>
      <c r="C1541" s="204"/>
      <c r="D1541" s="204"/>
      <c r="E1541" s="204"/>
      <c r="F1541" s="204"/>
      <c r="G1541" s="204"/>
      <c r="H1541" s="205"/>
      <c r="I1541" s="204"/>
      <c r="J1541" s="204"/>
      <c r="K1541" s="204"/>
      <c r="L1541" s="204"/>
      <c r="M1541" s="204"/>
      <c r="N1541" s="204"/>
      <c r="O1541" s="204"/>
      <c r="P1541" s="204"/>
      <c r="Q1541" s="204"/>
      <c r="R1541" s="204"/>
      <c r="S1541" s="204"/>
      <c r="T1541" s="204"/>
      <c r="U1541" s="204"/>
      <c r="V1541" s="590"/>
      <c r="W1541" s="590"/>
      <c r="X1541" s="590"/>
      <c r="Y1541" s="590"/>
      <c r="Z1541" s="590"/>
      <c r="AA1541" s="590"/>
      <c r="AB1541" s="204"/>
      <c r="AC1541" s="204"/>
      <c r="AD1541" s="204"/>
      <c r="AE1541" s="204"/>
      <c r="AF1541" s="204"/>
      <c r="AG1541" s="204"/>
      <c r="AH1541" s="204"/>
      <c r="AI1541" s="204"/>
      <c r="AJ1541" s="204"/>
      <c r="AK1541" s="204"/>
      <c r="AL1541" s="204"/>
      <c r="AM1541" s="204"/>
      <c r="AN1541" s="204"/>
      <c r="AO1541" s="204"/>
      <c r="AP1541" s="204"/>
      <c r="AQ1541" s="204"/>
      <c r="AR1541" s="204"/>
      <c r="AS1541" s="204"/>
      <c r="AT1541" s="204"/>
      <c r="AU1541" s="204"/>
      <c r="AV1541" s="489"/>
      <c r="AW1541" s="204"/>
      <c r="AX1541" s="204"/>
      <c r="AY1541" s="204"/>
      <c r="AZ1541" s="204"/>
    </row>
    <row r="1542" spans="2:52" ht="52.2" customHeight="1" x14ac:dyDescent="0.25">
      <c r="B1542" s="204"/>
      <c r="C1542" s="204"/>
      <c r="D1542" s="204"/>
      <c r="E1542" s="204"/>
      <c r="F1542" s="204"/>
      <c r="G1542" s="204"/>
      <c r="H1542" s="205"/>
      <c r="I1542" s="204"/>
      <c r="J1542" s="204"/>
      <c r="K1542" s="204"/>
      <c r="L1542" s="204"/>
      <c r="M1542" s="204"/>
      <c r="N1542" s="204"/>
      <c r="O1542" s="204"/>
      <c r="P1542" s="204"/>
      <c r="Q1542" s="204"/>
      <c r="R1542" s="204"/>
      <c r="S1542" s="204"/>
      <c r="T1542" s="204"/>
      <c r="U1542" s="204"/>
      <c r="V1542" s="590"/>
      <c r="W1542" s="590"/>
      <c r="X1542" s="590"/>
      <c r="Y1542" s="590"/>
      <c r="Z1542" s="590"/>
      <c r="AA1542" s="590"/>
      <c r="AB1542" s="204"/>
      <c r="AC1542" s="204"/>
      <c r="AD1542" s="204"/>
      <c r="AE1542" s="204"/>
      <c r="AF1542" s="204"/>
      <c r="AG1542" s="204"/>
      <c r="AH1542" s="204"/>
      <c r="AI1542" s="204"/>
      <c r="AJ1542" s="204"/>
      <c r="AK1542" s="204"/>
      <c r="AL1542" s="204"/>
      <c r="AM1542" s="204"/>
      <c r="AN1542" s="204"/>
      <c r="AO1542" s="204"/>
      <c r="AP1542" s="204"/>
      <c r="AQ1542" s="204"/>
      <c r="AR1542" s="204"/>
      <c r="AS1542" s="204"/>
      <c r="AT1542" s="204"/>
      <c r="AU1542" s="204"/>
      <c r="AV1542" s="489"/>
      <c r="AW1542" s="204"/>
      <c r="AX1542" s="204"/>
      <c r="AY1542" s="204"/>
      <c r="AZ1542" s="204"/>
    </row>
    <row r="1543" spans="2:52" ht="52.2" customHeight="1" x14ac:dyDescent="0.25">
      <c r="B1543" s="204"/>
      <c r="C1543" s="204"/>
      <c r="D1543" s="204"/>
      <c r="E1543" s="204"/>
      <c r="F1543" s="204"/>
      <c r="G1543" s="204"/>
      <c r="H1543" s="205"/>
      <c r="I1543" s="204"/>
      <c r="J1543" s="204"/>
      <c r="K1543" s="204"/>
      <c r="L1543" s="204"/>
      <c r="M1543" s="204"/>
      <c r="N1543" s="204"/>
      <c r="O1543" s="204"/>
      <c r="P1543" s="204"/>
      <c r="Q1543" s="204"/>
      <c r="R1543" s="204"/>
      <c r="S1543" s="204"/>
      <c r="T1543" s="204"/>
      <c r="U1543" s="204"/>
      <c r="V1543" s="590"/>
      <c r="W1543" s="590"/>
      <c r="X1543" s="590"/>
      <c r="Y1543" s="590"/>
      <c r="Z1543" s="590"/>
      <c r="AA1543" s="590"/>
      <c r="AB1543" s="204"/>
      <c r="AC1543" s="204"/>
      <c r="AD1543" s="204"/>
      <c r="AE1543" s="204"/>
      <c r="AF1543" s="204"/>
      <c r="AG1543" s="204"/>
      <c r="AH1543" s="204"/>
      <c r="AI1543" s="204"/>
      <c r="AJ1543" s="204"/>
      <c r="AK1543" s="204"/>
      <c r="AL1543" s="204"/>
      <c r="AM1543" s="204"/>
      <c r="AN1543" s="204"/>
      <c r="AO1543" s="204"/>
      <c r="AP1543" s="204"/>
      <c r="AQ1543" s="204"/>
      <c r="AR1543" s="204"/>
      <c r="AS1543" s="204"/>
      <c r="AT1543" s="204"/>
      <c r="AU1543" s="204"/>
      <c r="AV1543" s="489"/>
      <c r="AW1543" s="204"/>
      <c r="AX1543" s="204"/>
      <c r="AY1543" s="204"/>
      <c r="AZ1543" s="204"/>
    </row>
    <row r="1544" spans="2:52" ht="52.2" customHeight="1" x14ac:dyDescent="0.25">
      <c r="B1544" s="204"/>
      <c r="C1544" s="204"/>
      <c r="D1544" s="204"/>
      <c r="E1544" s="204"/>
      <c r="F1544" s="204"/>
      <c r="G1544" s="204"/>
      <c r="H1544" s="205"/>
      <c r="I1544" s="204"/>
      <c r="J1544" s="204"/>
      <c r="K1544" s="204"/>
      <c r="L1544" s="204"/>
      <c r="M1544" s="204"/>
      <c r="N1544" s="204"/>
      <c r="O1544" s="204"/>
      <c r="P1544" s="204"/>
      <c r="Q1544" s="204"/>
      <c r="R1544" s="204"/>
      <c r="S1544" s="204"/>
      <c r="T1544" s="204"/>
      <c r="U1544" s="204"/>
      <c r="V1544" s="590"/>
      <c r="W1544" s="590"/>
      <c r="X1544" s="590"/>
      <c r="Y1544" s="590"/>
      <c r="Z1544" s="590"/>
      <c r="AA1544" s="590"/>
      <c r="AB1544" s="204"/>
      <c r="AC1544" s="204"/>
      <c r="AD1544" s="204"/>
      <c r="AE1544" s="204"/>
      <c r="AF1544" s="204"/>
      <c r="AG1544" s="204"/>
      <c r="AH1544" s="204"/>
      <c r="AI1544" s="204"/>
      <c r="AJ1544" s="204"/>
      <c r="AK1544" s="204"/>
      <c r="AL1544" s="204"/>
      <c r="AM1544" s="204"/>
      <c r="AN1544" s="204"/>
      <c r="AO1544" s="204"/>
      <c r="AP1544" s="204"/>
      <c r="AQ1544" s="204"/>
      <c r="AR1544" s="204"/>
      <c r="AS1544" s="204"/>
      <c r="AT1544" s="204"/>
      <c r="AU1544" s="204"/>
      <c r="AV1544" s="489"/>
      <c r="AW1544" s="204"/>
      <c r="AX1544" s="204"/>
      <c r="AY1544" s="204"/>
      <c r="AZ1544" s="204"/>
    </row>
    <row r="1545" spans="2:52" ht="52.2" customHeight="1" x14ac:dyDescent="0.25">
      <c r="B1545" s="204"/>
      <c r="C1545" s="204"/>
      <c r="D1545" s="204"/>
      <c r="E1545" s="204"/>
      <c r="F1545" s="204"/>
      <c r="G1545" s="204"/>
      <c r="H1545" s="205"/>
      <c r="I1545" s="204"/>
      <c r="J1545" s="204"/>
      <c r="K1545" s="204"/>
      <c r="L1545" s="204"/>
      <c r="M1545" s="204"/>
      <c r="N1545" s="204"/>
      <c r="O1545" s="204"/>
      <c r="P1545" s="204"/>
      <c r="Q1545" s="204"/>
      <c r="R1545" s="204"/>
      <c r="S1545" s="204"/>
      <c r="T1545" s="204"/>
      <c r="U1545" s="204"/>
      <c r="V1545" s="590"/>
      <c r="W1545" s="590"/>
      <c r="X1545" s="590"/>
      <c r="Y1545" s="590"/>
      <c r="Z1545" s="590"/>
      <c r="AA1545" s="590"/>
      <c r="AB1545" s="204"/>
      <c r="AC1545" s="204"/>
      <c r="AD1545" s="204"/>
      <c r="AE1545" s="204"/>
      <c r="AF1545" s="204"/>
      <c r="AG1545" s="204"/>
      <c r="AH1545" s="204"/>
      <c r="AI1545" s="204"/>
      <c r="AJ1545" s="204"/>
      <c r="AK1545" s="204"/>
      <c r="AL1545" s="204"/>
      <c r="AM1545" s="204"/>
      <c r="AN1545" s="204"/>
      <c r="AO1545" s="204"/>
      <c r="AP1545" s="204"/>
      <c r="AQ1545" s="204"/>
      <c r="AR1545" s="204"/>
      <c r="AS1545" s="204"/>
      <c r="AT1545" s="204"/>
      <c r="AU1545" s="204"/>
      <c r="AV1545" s="489"/>
      <c r="AW1545" s="204"/>
      <c r="AX1545" s="204"/>
      <c r="AY1545" s="204"/>
      <c r="AZ1545" s="204"/>
    </row>
    <row r="1546" spans="2:52" ht="52.2" customHeight="1" x14ac:dyDescent="0.25">
      <c r="B1546" s="204"/>
      <c r="C1546" s="204"/>
      <c r="D1546" s="204"/>
      <c r="E1546" s="204"/>
      <c r="F1546" s="204"/>
      <c r="G1546" s="204"/>
      <c r="H1546" s="205"/>
      <c r="I1546" s="204"/>
      <c r="J1546" s="204"/>
      <c r="K1546" s="204"/>
      <c r="L1546" s="204"/>
      <c r="M1546" s="204"/>
      <c r="N1546" s="204"/>
      <c r="O1546" s="204"/>
      <c r="P1546" s="204"/>
      <c r="Q1546" s="204"/>
      <c r="R1546" s="204"/>
      <c r="S1546" s="204"/>
      <c r="T1546" s="204"/>
      <c r="U1546" s="204"/>
      <c r="V1546" s="590"/>
      <c r="W1546" s="590"/>
      <c r="X1546" s="590"/>
      <c r="Y1546" s="590"/>
      <c r="Z1546" s="590"/>
      <c r="AA1546" s="590"/>
      <c r="AB1546" s="204"/>
      <c r="AC1546" s="204"/>
      <c r="AD1546" s="204"/>
      <c r="AE1546" s="204"/>
      <c r="AF1546" s="204"/>
      <c r="AG1546" s="204"/>
      <c r="AH1546" s="204"/>
      <c r="AI1546" s="204"/>
      <c r="AJ1546" s="204"/>
      <c r="AK1546" s="204"/>
      <c r="AL1546" s="204"/>
      <c r="AM1546" s="204"/>
      <c r="AN1546" s="204"/>
      <c r="AO1546" s="204"/>
      <c r="AP1546" s="204"/>
      <c r="AQ1546" s="204"/>
      <c r="AR1546" s="204"/>
      <c r="AS1546" s="204"/>
      <c r="AT1546" s="204"/>
      <c r="AU1546" s="204"/>
      <c r="AV1546" s="489"/>
      <c r="AW1546" s="204"/>
      <c r="AX1546" s="204"/>
      <c r="AY1546" s="204"/>
      <c r="AZ1546" s="204"/>
    </row>
    <row r="1547" spans="2:52" ht="52.2" customHeight="1" x14ac:dyDescent="0.25">
      <c r="B1547" s="204"/>
      <c r="C1547" s="204"/>
      <c r="D1547" s="204"/>
      <c r="E1547" s="204"/>
      <c r="F1547" s="204"/>
      <c r="G1547" s="204"/>
      <c r="H1547" s="205"/>
      <c r="I1547" s="204"/>
      <c r="J1547" s="204"/>
      <c r="K1547" s="204"/>
      <c r="L1547" s="204"/>
      <c r="M1547" s="204"/>
      <c r="N1547" s="204"/>
      <c r="O1547" s="204"/>
      <c r="P1547" s="204"/>
      <c r="Q1547" s="204"/>
      <c r="R1547" s="204"/>
      <c r="S1547" s="204"/>
      <c r="T1547" s="204"/>
      <c r="U1547" s="204"/>
      <c r="V1547" s="590"/>
      <c r="W1547" s="590"/>
      <c r="X1547" s="590"/>
      <c r="Y1547" s="590"/>
      <c r="Z1547" s="590"/>
      <c r="AA1547" s="590"/>
      <c r="AB1547" s="204"/>
      <c r="AC1547" s="204"/>
      <c r="AD1547" s="204"/>
      <c r="AE1547" s="204"/>
      <c r="AF1547" s="204"/>
      <c r="AG1547" s="204"/>
      <c r="AH1547" s="204"/>
      <c r="AI1547" s="204"/>
      <c r="AJ1547" s="204"/>
      <c r="AK1547" s="204"/>
      <c r="AL1547" s="204"/>
      <c r="AM1547" s="204"/>
      <c r="AN1547" s="204"/>
      <c r="AO1547" s="204"/>
      <c r="AP1547" s="204"/>
      <c r="AQ1547" s="204"/>
      <c r="AR1547" s="204"/>
      <c r="AS1547" s="204"/>
      <c r="AT1547" s="204"/>
      <c r="AU1547" s="204"/>
      <c r="AV1547" s="489"/>
      <c r="AW1547" s="204"/>
      <c r="AX1547" s="204"/>
      <c r="AY1547" s="204"/>
      <c r="AZ1547" s="204"/>
    </row>
    <row r="1548" spans="2:52" ht="52.2" customHeight="1" x14ac:dyDescent="0.25">
      <c r="B1548" s="204"/>
      <c r="C1548" s="204"/>
      <c r="D1548" s="204"/>
      <c r="E1548" s="204"/>
      <c r="F1548" s="204"/>
      <c r="G1548" s="204"/>
      <c r="H1548" s="205"/>
      <c r="I1548" s="204"/>
      <c r="J1548" s="204"/>
      <c r="K1548" s="204"/>
      <c r="L1548" s="204"/>
      <c r="M1548" s="204"/>
      <c r="N1548" s="204"/>
      <c r="O1548" s="204"/>
      <c r="P1548" s="204"/>
      <c r="Q1548" s="204"/>
      <c r="R1548" s="204"/>
      <c r="S1548" s="204"/>
      <c r="T1548" s="204"/>
      <c r="U1548" s="204"/>
      <c r="V1548" s="590"/>
      <c r="W1548" s="590"/>
      <c r="X1548" s="590"/>
      <c r="Y1548" s="590"/>
      <c r="Z1548" s="590"/>
      <c r="AA1548" s="590"/>
      <c r="AB1548" s="204"/>
      <c r="AC1548" s="204"/>
      <c r="AD1548" s="204"/>
      <c r="AE1548" s="204"/>
      <c r="AF1548" s="204"/>
      <c r="AG1548" s="204"/>
      <c r="AH1548" s="204"/>
      <c r="AI1548" s="204"/>
      <c r="AJ1548" s="204"/>
      <c r="AK1548" s="204"/>
      <c r="AL1548" s="204"/>
      <c r="AM1548" s="204"/>
      <c r="AN1548" s="204"/>
      <c r="AO1548" s="204"/>
      <c r="AP1548" s="204"/>
      <c r="AQ1548" s="204"/>
      <c r="AR1548" s="204"/>
      <c r="AS1548" s="204"/>
      <c r="AT1548" s="204"/>
      <c r="AU1548" s="204"/>
      <c r="AV1548" s="489"/>
      <c r="AW1548" s="204"/>
      <c r="AX1548" s="204"/>
      <c r="AY1548" s="204"/>
      <c r="AZ1548" s="204"/>
    </row>
    <row r="1549" spans="2:52" ht="52.2" customHeight="1" x14ac:dyDescent="0.25">
      <c r="B1549" s="204"/>
      <c r="C1549" s="204"/>
      <c r="D1549" s="204"/>
      <c r="E1549" s="204"/>
      <c r="F1549" s="204"/>
      <c r="G1549" s="204"/>
      <c r="H1549" s="205"/>
      <c r="I1549" s="204"/>
      <c r="J1549" s="204"/>
      <c r="K1549" s="204"/>
      <c r="L1549" s="204"/>
      <c r="M1549" s="204"/>
      <c r="N1549" s="204"/>
      <c r="O1549" s="204"/>
      <c r="P1549" s="204"/>
      <c r="Q1549" s="204"/>
      <c r="R1549" s="204"/>
      <c r="S1549" s="204"/>
      <c r="T1549" s="204"/>
      <c r="U1549" s="204"/>
      <c r="V1549" s="590"/>
      <c r="W1549" s="590"/>
      <c r="X1549" s="590"/>
      <c r="Y1549" s="590"/>
      <c r="Z1549" s="590"/>
      <c r="AA1549" s="590"/>
      <c r="AB1549" s="204"/>
      <c r="AC1549" s="204"/>
      <c r="AD1549" s="204"/>
      <c r="AE1549" s="204"/>
      <c r="AF1549" s="204"/>
      <c r="AG1549" s="204"/>
      <c r="AH1549" s="204"/>
      <c r="AI1549" s="204"/>
      <c r="AJ1549" s="204"/>
      <c r="AK1549" s="204"/>
      <c r="AL1549" s="204"/>
      <c r="AM1549" s="204"/>
      <c r="AN1549" s="204"/>
      <c r="AO1549" s="204"/>
      <c r="AP1549" s="204"/>
      <c r="AQ1549" s="204"/>
      <c r="AR1549" s="204"/>
      <c r="AS1549" s="204"/>
      <c r="AT1549" s="204"/>
      <c r="AU1549" s="204"/>
      <c r="AV1549" s="489"/>
      <c r="AW1549" s="204"/>
      <c r="AX1549" s="204"/>
      <c r="AY1549" s="204"/>
      <c r="AZ1549" s="204"/>
    </row>
    <row r="1550" spans="2:52" ht="52.2" customHeight="1" x14ac:dyDescent="0.25">
      <c r="B1550" s="204"/>
      <c r="C1550" s="204"/>
      <c r="D1550" s="204"/>
      <c r="E1550" s="204"/>
      <c r="F1550" s="204"/>
      <c r="G1550" s="204"/>
      <c r="H1550" s="205"/>
      <c r="I1550" s="204"/>
      <c r="J1550" s="204"/>
      <c r="K1550" s="204"/>
      <c r="L1550" s="204"/>
      <c r="M1550" s="204"/>
      <c r="N1550" s="204"/>
      <c r="O1550" s="204"/>
      <c r="P1550" s="204"/>
      <c r="Q1550" s="204"/>
      <c r="R1550" s="204"/>
      <c r="S1550" s="204"/>
      <c r="T1550" s="204"/>
      <c r="U1550" s="204"/>
      <c r="V1550" s="590"/>
      <c r="W1550" s="590"/>
      <c r="X1550" s="590"/>
      <c r="Y1550" s="590"/>
      <c r="Z1550" s="590"/>
      <c r="AA1550" s="590"/>
      <c r="AB1550" s="204"/>
      <c r="AC1550" s="204"/>
      <c r="AD1550" s="204"/>
      <c r="AE1550" s="204"/>
      <c r="AF1550" s="204"/>
      <c r="AG1550" s="204"/>
      <c r="AH1550" s="204"/>
      <c r="AI1550" s="204"/>
      <c r="AJ1550" s="204"/>
      <c r="AK1550" s="204"/>
      <c r="AL1550" s="204"/>
      <c r="AM1550" s="204"/>
      <c r="AN1550" s="204"/>
      <c r="AO1550" s="204"/>
      <c r="AP1550" s="204"/>
      <c r="AQ1550" s="204"/>
      <c r="AR1550" s="204"/>
      <c r="AS1550" s="204"/>
      <c r="AT1550" s="204"/>
      <c r="AU1550" s="204"/>
      <c r="AV1550" s="489"/>
      <c r="AW1550" s="204"/>
      <c r="AX1550" s="204"/>
      <c r="AY1550" s="204"/>
      <c r="AZ1550" s="204"/>
    </row>
    <row r="1551" spans="2:52" ht="52.2" customHeight="1" x14ac:dyDescent="0.25">
      <c r="B1551" s="204"/>
      <c r="C1551" s="204"/>
      <c r="D1551" s="204"/>
      <c r="E1551" s="204"/>
      <c r="F1551" s="204"/>
      <c r="G1551" s="204"/>
      <c r="H1551" s="205"/>
      <c r="I1551" s="204"/>
      <c r="J1551" s="204"/>
      <c r="K1551" s="204"/>
      <c r="L1551" s="204"/>
      <c r="M1551" s="204"/>
      <c r="N1551" s="204"/>
      <c r="O1551" s="204"/>
      <c r="P1551" s="204"/>
      <c r="Q1551" s="204"/>
      <c r="R1551" s="204"/>
      <c r="S1551" s="204"/>
      <c r="T1551" s="204"/>
      <c r="U1551" s="204"/>
      <c r="V1551" s="590"/>
      <c r="W1551" s="590"/>
      <c r="X1551" s="590"/>
      <c r="Y1551" s="590"/>
      <c r="Z1551" s="590"/>
      <c r="AA1551" s="590"/>
      <c r="AB1551" s="204"/>
      <c r="AC1551" s="204"/>
      <c r="AD1551" s="204"/>
      <c r="AE1551" s="204"/>
      <c r="AF1551" s="204"/>
      <c r="AG1551" s="204"/>
      <c r="AH1551" s="204"/>
      <c r="AI1551" s="204"/>
      <c r="AJ1551" s="204"/>
      <c r="AK1551" s="204"/>
      <c r="AL1551" s="204"/>
      <c r="AM1551" s="204"/>
      <c r="AN1551" s="204"/>
      <c r="AO1551" s="204"/>
      <c r="AP1551" s="204"/>
      <c r="AQ1551" s="204"/>
      <c r="AR1551" s="204"/>
      <c r="AS1551" s="204"/>
      <c r="AT1551" s="204"/>
      <c r="AU1551" s="204"/>
      <c r="AV1551" s="489"/>
      <c r="AW1551" s="204"/>
      <c r="AX1551" s="204"/>
      <c r="AY1551" s="204"/>
      <c r="AZ1551" s="204"/>
    </row>
    <row r="1552" spans="2:52" ht="52.2" customHeight="1" x14ac:dyDescent="0.25">
      <c r="B1552" s="204"/>
      <c r="C1552" s="204"/>
      <c r="D1552" s="204"/>
      <c r="E1552" s="204"/>
      <c r="F1552" s="204"/>
      <c r="G1552" s="204"/>
      <c r="H1552" s="205"/>
      <c r="I1552" s="204"/>
      <c r="J1552" s="204"/>
      <c r="K1552" s="204"/>
      <c r="L1552" s="204"/>
      <c r="M1552" s="204"/>
      <c r="N1552" s="204"/>
      <c r="O1552" s="204"/>
      <c r="P1552" s="204"/>
      <c r="Q1552" s="204"/>
      <c r="R1552" s="204"/>
      <c r="S1552" s="204"/>
      <c r="T1552" s="204"/>
      <c r="U1552" s="204"/>
      <c r="V1552" s="590"/>
      <c r="W1552" s="590"/>
      <c r="X1552" s="590"/>
      <c r="Y1552" s="590"/>
      <c r="Z1552" s="590"/>
      <c r="AA1552" s="590"/>
      <c r="AB1552" s="204"/>
      <c r="AC1552" s="204"/>
      <c r="AD1552" s="204"/>
      <c r="AE1552" s="204"/>
      <c r="AF1552" s="204"/>
      <c r="AG1552" s="204"/>
      <c r="AH1552" s="204"/>
      <c r="AI1552" s="204"/>
      <c r="AJ1552" s="204"/>
      <c r="AK1552" s="204"/>
      <c r="AL1552" s="204"/>
      <c r="AM1552" s="204"/>
      <c r="AN1552" s="204"/>
      <c r="AO1552" s="204"/>
      <c r="AP1552" s="204"/>
      <c r="AQ1552" s="204"/>
      <c r="AR1552" s="204"/>
      <c r="AS1552" s="204"/>
      <c r="AT1552" s="204"/>
      <c r="AU1552" s="204"/>
      <c r="AV1552" s="489"/>
      <c r="AW1552" s="204"/>
      <c r="AX1552" s="204"/>
      <c r="AY1552" s="204"/>
      <c r="AZ1552" s="204"/>
    </row>
    <row r="1553" spans="2:52" ht="52.2" customHeight="1" x14ac:dyDescent="0.25">
      <c r="B1553" s="204"/>
      <c r="C1553" s="204"/>
      <c r="D1553" s="204"/>
      <c r="E1553" s="204"/>
      <c r="F1553" s="204"/>
      <c r="G1553" s="204"/>
      <c r="H1553" s="205"/>
      <c r="I1553" s="204"/>
      <c r="J1553" s="204"/>
      <c r="K1553" s="204"/>
      <c r="L1553" s="204"/>
      <c r="M1553" s="204"/>
      <c r="N1553" s="204"/>
      <c r="O1553" s="204"/>
      <c r="P1553" s="204"/>
      <c r="Q1553" s="204"/>
      <c r="R1553" s="204"/>
      <c r="S1553" s="204"/>
      <c r="T1553" s="204"/>
      <c r="U1553" s="204"/>
      <c r="V1553" s="590"/>
      <c r="W1553" s="590"/>
      <c r="X1553" s="590"/>
      <c r="Y1553" s="590"/>
      <c r="Z1553" s="590"/>
      <c r="AA1553" s="590"/>
      <c r="AB1553" s="204"/>
      <c r="AC1553" s="204"/>
      <c r="AD1553" s="204"/>
      <c r="AE1553" s="204"/>
      <c r="AF1553" s="204"/>
      <c r="AG1553" s="204"/>
      <c r="AH1553" s="204"/>
      <c r="AI1553" s="204"/>
      <c r="AJ1553" s="204"/>
      <c r="AK1553" s="204"/>
      <c r="AL1553" s="204"/>
      <c r="AM1553" s="204"/>
      <c r="AN1553" s="204"/>
      <c r="AO1553" s="204"/>
      <c r="AP1553" s="204"/>
      <c r="AQ1553" s="204"/>
      <c r="AR1553" s="204"/>
      <c r="AS1553" s="204"/>
      <c r="AT1553" s="204"/>
      <c r="AU1553" s="204"/>
      <c r="AV1553" s="489"/>
      <c r="AW1553" s="204"/>
      <c r="AX1553" s="204"/>
      <c r="AY1553" s="204"/>
      <c r="AZ1553" s="204"/>
    </row>
    <row r="1554" spans="2:52" ht="52.2" customHeight="1" x14ac:dyDescent="0.25">
      <c r="B1554" s="204"/>
      <c r="C1554" s="204"/>
      <c r="D1554" s="204"/>
      <c r="E1554" s="204"/>
      <c r="F1554" s="204"/>
      <c r="G1554" s="204"/>
      <c r="H1554" s="205"/>
      <c r="I1554" s="204"/>
      <c r="J1554" s="204"/>
      <c r="K1554" s="204"/>
      <c r="L1554" s="204"/>
      <c r="M1554" s="204"/>
      <c r="N1554" s="204"/>
      <c r="O1554" s="204"/>
      <c r="P1554" s="204"/>
      <c r="Q1554" s="204"/>
      <c r="R1554" s="204"/>
      <c r="S1554" s="204"/>
      <c r="T1554" s="204"/>
      <c r="U1554" s="204"/>
      <c r="V1554" s="590"/>
      <c r="W1554" s="590"/>
      <c r="X1554" s="590"/>
      <c r="Y1554" s="590"/>
      <c r="Z1554" s="590"/>
      <c r="AA1554" s="590"/>
      <c r="AB1554" s="204"/>
      <c r="AC1554" s="204"/>
      <c r="AD1554" s="204"/>
      <c r="AE1554" s="204"/>
      <c r="AF1554" s="204"/>
      <c r="AG1554" s="204"/>
      <c r="AH1554" s="204"/>
      <c r="AI1554" s="204"/>
      <c r="AJ1554" s="204"/>
      <c r="AK1554" s="204"/>
      <c r="AL1554" s="204"/>
      <c r="AM1554" s="204"/>
      <c r="AN1554" s="204"/>
      <c r="AO1554" s="204"/>
      <c r="AP1554" s="204"/>
      <c r="AQ1554" s="204"/>
      <c r="AR1554" s="204"/>
      <c r="AS1554" s="204"/>
      <c r="AT1554" s="204"/>
      <c r="AU1554" s="204"/>
      <c r="AV1554" s="489"/>
      <c r="AW1554" s="204"/>
      <c r="AX1554" s="204"/>
      <c r="AY1554" s="204"/>
      <c r="AZ1554" s="204"/>
    </row>
    <row r="1555" spans="2:52" ht="52.2" customHeight="1" x14ac:dyDescent="0.25">
      <c r="B1555" s="204"/>
      <c r="C1555" s="204"/>
      <c r="D1555" s="204"/>
      <c r="E1555" s="204"/>
      <c r="F1555" s="204"/>
      <c r="G1555" s="204"/>
      <c r="H1555" s="205"/>
      <c r="I1555" s="204"/>
      <c r="J1555" s="204"/>
      <c r="K1555" s="204"/>
      <c r="L1555" s="204"/>
      <c r="M1555" s="204"/>
      <c r="N1555" s="204"/>
      <c r="O1555" s="204"/>
      <c r="P1555" s="204"/>
      <c r="Q1555" s="204"/>
      <c r="R1555" s="204"/>
      <c r="S1555" s="204"/>
      <c r="T1555" s="204"/>
      <c r="U1555" s="204"/>
      <c r="V1555" s="590"/>
      <c r="W1555" s="590"/>
      <c r="X1555" s="590"/>
      <c r="Y1555" s="590"/>
      <c r="Z1555" s="590"/>
      <c r="AA1555" s="590"/>
      <c r="AB1555" s="204"/>
      <c r="AC1555" s="204"/>
      <c r="AD1555" s="204"/>
      <c r="AE1555" s="204"/>
      <c r="AF1555" s="204"/>
      <c r="AG1555" s="204"/>
      <c r="AH1555" s="204"/>
      <c r="AI1555" s="204"/>
      <c r="AJ1555" s="204"/>
      <c r="AK1555" s="204"/>
      <c r="AL1555" s="204"/>
      <c r="AM1555" s="204"/>
      <c r="AN1555" s="204"/>
      <c r="AO1555" s="204"/>
      <c r="AP1555" s="204"/>
      <c r="AQ1555" s="204"/>
      <c r="AR1555" s="204"/>
      <c r="AS1555" s="204"/>
      <c r="AT1555" s="204"/>
      <c r="AU1555" s="204"/>
      <c r="AV1555" s="489"/>
      <c r="AW1555" s="204"/>
      <c r="AX1555" s="204"/>
      <c r="AY1555" s="204"/>
      <c r="AZ1555" s="204"/>
    </row>
    <row r="1556" spans="2:52" ht="52.2" customHeight="1" x14ac:dyDescent="0.25">
      <c r="B1556" s="204"/>
      <c r="C1556" s="204"/>
      <c r="D1556" s="204"/>
      <c r="E1556" s="204"/>
      <c r="F1556" s="204"/>
      <c r="G1556" s="204"/>
      <c r="H1556" s="205"/>
      <c r="I1556" s="204"/>
      <c r="J1556" s="204"/>
      <c r="K1556" s="204"/>
      <c r="L1556" s="204"/>
      <c r="M1556" s="204"/>
      <c r="N1556" s="204"/>
      <c r="O1556" s="204"/>
      <c r="P1556" s="204"/>
      <c r="Q1556" s="204"/>
      <c r="R1556" s="204"/>
      <c r="S1556" s="204"/>
      <c r="T1556" s="204"/>
      <c r="U1556" s="204"/>
      <c r="V1556" s="590"/>
      <c r="W1556" s="590"/>
      <c r="X1556" s="590"/>
      <c r="Y1556" s="590"/>
      <c r="Z1556" s="590"/>
      <c r="AA1556" s="590"/>
      <c r="AB1556" s="204"/>
      <c r="AC1556" s="204"/>
      <c r="AD1556" s="204"/>
      <c r="AE1556" s="204"/>
      <c r="AF1556" s="204"/>
      <c r="AG1556" s="204"/>
      <c r="AH1556" s="204"/>
      <c r="AI1556" s="204"/>
      <c r="AJ1556" s="204"/>
      <c r="AK1556" s="204"/>
      <c r="AL1556" s="204"/>
      <c r="AM1556" s="204"/>
      <c r="AN1556" s="204"/>
      <c r="AO1556" s="204"/>
      <c r="AP1556" s="204"/>
      <c r="AQ1556" s="204"/>
      <c r="AR1556" s="204"/>
      <c r="AS1556" s="204"/>
      <c r="AT1556" s="204"/>
      <c r="AU1556" s="204"/>
      <c r="AV1556" s="489"/>
      <c r="AW1556" s="204"/>
      <c r="AX1556" s="204"/>
      <c r="AY1556" s="204"/>
      <c r="AZ1556" s="204"/>
    </row>
    <row r="1557" spans="2:52" ht="52.2" customHeight="1" x14ac:dyDescent="0.25">
      <c r="B1557" s="204"/>
      <c r="C1557" s="204"/>
      <c r="D1557" s="204"/>
      <c r="E1557" s="204"/>
      <c r="F1557" s="204"/>
      <c r="G1557" s="204"/>
      <c r="H1557" s="205"/>
      <c r="I1557" s="204"/>
      <c r="J1557" s="204"/>
      <c r="K1557" s="204"/>
      <c r="L1557" s="204"/>
      <c r="M1557" s="204"/>
      <c r="N1557" s="204"/>
      <c r="O1557" s="204"/>
      <c r="P1557" s="204"/>
      <c r="Q1557" s="204"/>
      <c r="R1557" s="204"/>
      <c r="S1557" s="204"/>
      <c r="T1557" s="204"/>
      <c r="U1557" s="204"/>
      <c r="V1557" s="590"/>
      <c r="W1557" s="590"/>
      <c r="X1557" s="590"/>
      <c r="Y1557" s="590"/>
      <c r="Z1557" s="590"/>
      <c r="AA1557" s="590"/>
      <c r="AB1557" s="204"/>
      <c r="AC1557" s="204"/>
      <c r="AD1557" s="204"/>
      <c r="AE1557" s="204"/>
      <c r="AF1557" s="204"/>
      <c r="AG1557" s="204"/>
      <c r="AH1557" s="204"/>
      <c r="AI1557" s="204"/>
      <c r="AJ1557" s="204"/>
      <c r="AK1557" s="204"/>
      <c r="AL1557" s="204"/>
      <c r="AM1557" s="204"/>
      <c r="AN1557" s="204"/>
      <c r="AO1557" s="204"/>
      <c r="AP1557" s="204"/>
      <c r="AQ1557" s="204"/>
      <c r="AR1557" s="204"/>
      <c r="AS1557" s="204"/>
      <c r="AT1557" s="204"/>
      <c r="AU1557" s="204"/>
      <c r="AV1557" s="489"/>
      <c r="AW1557" s="204"/>
      <c r="AX1557" s="204"/>
      <c r="AY1557" s="204"/>
      <c r="AZ1557" s="204"/>
    </row>
    <row r="1558" spans="2:52" ht="52.2" customHeight="1" x14ac:dyDescent="0.25">
      <c r="B1558" s="204"/>
      <c r="C1558" s="204"/>
      <c r="D1558" s="204"/>
      <c r="E1558" s="204"/>
      <c r="F1558" s="204"/>
      <c r="G1558" s="204"/>
      <c r="H1558" s="205"/>
      <c r="I1558" s="204"/>
      <c r="J1558" s="204"/>
      <c r="K1558" s="204"/>
      <c r="L1558" s="204"/>
      <c r="M1558" s="204"/>
      <c r="N1558" s="204"/>
      <c r="O1558" s="204"/>
      <c r="P1558" s="204"/>
      <c r="Q1558" s="204"/>
      <c r="R1558" s="204"/>
      <c r="S1558" s="204"/>
      <c r="T1558" s="204"/>
      <c r="U1558" s="204"/>
      <c r="V1558" s="590"/>
      <c r="W1558" s="590"/>
      <c r="X1558" s="590"/>
      <c r="Y1558" s="590"/>
      <c r="Z1558" s="590"/>
      <c r="AA1558" s="590"/>
      <c r="AB1558" s="204"/>
      <c r="AC1558" s="204"/>
      <c r="AD1558" s="204"/>
      <c r="AE1558" s="204"/>
      <c r="AF1558" s="204"/>
      <c r="AG1558" s="204"/>
      <c r="AH1558" s="204"/>
      <c r="AI1558" s="204"/>
      <c r="AJ1558" s="204"/>
      <c r="AK1558" s="204"/>
      <c r="AL1558" s="204"/>
      <c r="AM1558" s="204"/>
      <c r="AN1558" s="204"/>
      <c r="AO1558" s="204"/>
      <c r="AP1558" s="204"/>
      <c r="AQ1558" s="204"/>
      <c r="AR1558" s="204"/>
      <c r="AS1558" s="204"/>
      <c r="AT1558" s="204"/>
      <c r="AU1558" s="204"/>
      <c r="AV1558" s="489"/>
      <c r="AW1558" s="204"/>
      <c r="AX1558" s="204"/>
      <c r="AY1558" s="204"/>
      <c r="AZ1558" s="204"/>
    </row>
    <row r="1559" spans="2:52" ht="52.2" customHeight="1" x14ac:dyDescent="0.25">
      <c r="B1559" s="204"/>
      <c r="C1559" s="204"/>
      <c r="D1559" s="204"/>
      <c r="E1559" s="204"/>
      <c r="F1559" s="204"/>
      <c r="G1559" s="204"/>
      <c r="H1559" s="205"/>
      <c r="I1559" s="204"/>
      <c r="J1559" s="204"/>
      <c r="K1559" s="204"/>
      <c r="L1559" s="204"/>
      <c r="M1559" s="204"/>
      <c r="N1559" s="204"/>
      <c r="O1559" s="204"/>
      <c r="P1559" s="204"/>
      <c r="Q1559" s="204"/>
      <c r="R1559" s="204"/>
      <c r="S1559" s="204"/>
      <c r="T1559" s="204"/>
      <c r="U1559" s="204"/>
      <c r="V1559" s="590"/>
      <c r="W1559" s="590"/>
      <c r="X1559" s="590"/>
      <c r="Y1559" s="590"/>
      <c r="Z1559" s="590"/>
      <c r="AA1559" s="590"/>
      <c r="AB1559" s="204"/>
      <c r="AC1559" s="204"/>
      <c r="AD1559" s="204"/>
      <c r="AE1559" s="204"/>
      <c r="AF1559" s="204"/>
      <c r="AG1559" s="204"/>
      <c r="AH1559" s="204"/>
      <c r="AI1559" s="204"/>
      <c r="AJ1559" s="204"/>
      <c r="AK1559" s="204"/>
      <c r="AL1559" s="204"/>
      <c r="AM1559" s="204"/>
      <c r="AN1559" s="204"/>
      <c r="AO1559" s="204"/>
      <c r="AP1559" s="204"/>
      <c r="AQ1559" s="204"/>
      <c r="AR1559" s="204"/>
      <c r="AS1559" s="204"/>
      <c r="AT1559" s="204"/>
      <c r="AU1559" s="204"/>
      <c r="AV1559" s="489"/>
      <c r="AW1559" s="204"/>
      <c r="AX1559" s="204"/>
      <c r="AY1559" s="204"/>
      <c r="AZ1559" s="204"/>
    </row>
    <row r="1560" spans="2:52" ht="52.2" customHeight="1" x14ac:dyDescent="0.25">
      <c r="B1560" s="204"/>
      <c r="C1560" s="204"/>
      <c r="D1560" s="204"/>
      <c r="E1560" s="204"/>
      <c r="F1560" s="204"/>
      <c r="G1560" s="204"/>
      <c r="H1560" s="205"/>
      <c r="I1560" s="204"/>
      <c r="J1560" s="204"/>
      <c r="K1560" s="204"/>
      <c r="L1560" s="204"/>
      <c r="M1560" s="204"/>
      <c r="N1560" s="204"/>
      <c r="O1560" s="204"/>
      <c r="P1560" s="204"/>
      <c r="Q1560" s="204"/>
      <c r="R1560" s="204"/>
      <c r="S1560" s="204"/>
      <c r="T1560" s="204"/>
      <c r="U1560" s="204"/>
      <c r="V1560" s="590"/>
      <c r="W1560" s="590"/>
      <c r="X1560" s="590"/>
      <c r="Y1560" s="590"/>
      <c r="Z1560" s="590"/>
      <c r="AA1560" s="590"/>
      <c r="AB1560" s="204"/>
      <c r="AC1560" s="204"/>
      <c r="AD1560" s="204"/>
      <c r="AE1560" s="204"/>
      <c r="AF1560" s="204"/>
      <c r="AG1560" s="204"/>
      <c r="AH1560" s="204"/>
      <c r="AI1560" s="204"/>
      <c r="AJ1560" s="204"/>
      <c r="AK1560" s="204"/>
      <c r="AL1560" s="204"/>
      <c r="AM1560" s="204"/>
      <c r="AN1560" s="204"/>
      <c r="AO1560" s="204"/>
      <c r="AP1560" s="204"/>
      <c r="AQ1560" s="204"/>
      <c r="AR1560" s="204"/>
      <c r="AS1560" s="204"/>
      <c r="AT1560" s="204"/>
      <c r="AU1560" s="204"/>
      <c r="AV1560" s="489"/>
      <c r="AW1560" s="204"/>
      <c r="AX1560" s="204"/>
      <c r="AY1560" s="204"/>
      <c r="AZ1560" s="204"/>
    </row>
    <row r="1561" spans="2:52" ht="52.2" customHeight="1" x14ac:dyDescent="0.25">
      <c r="B1561" s="204"/>
      <c r="C1561" s="204"/>
      <c r="D1561" s="204"/>
      <c r="E1561" s="204"/>
      <c r="F1561" s="204"/>
      <c r="G1561" s="204"/>
      <c r="H1561" s="205"/>
      <c r="I1561" s="204"/>
      <c r="J1561" s="204"/>
      <c r="K1561" s="204"/>
      <c r="L1561" s="204"/>
      <c r="M1561" s="204"/>
      <c r="N1561" s="204"/>
      <c r="O1561" s="204"/>
      <c r="P1561" s="204"/>
      <c r="Q1561" s="204"/>
      <c r="R1561" s="204"/>
      <c r="S1561" s="204"/>
      <c r="T1561" s="204"/>
      <c r="U1561" s="204"/>
      <c r="V1561" s="590"/>
      <c r="W1561" s="590"/>
      <c r="X1561" s="590"/>
      <c r="Y1561" s="590"/>
      <c r="Z1561" s="590"/>
      <c r="AA1561" s="590"/>
      <c r="AB1561" s="204"/>
      <c r="AC1561" s="204"/>
      <c r="AD1561" s="204"/>
      <c r="AE1561" s="204"/>
      <c r="AF1561" s="204"/>
      <c r="AG1561" s="204"/>
      <c r="AH1561" s="204"/>
      <c r="AI1561" s="204"/>
      <c r="AJ1561" s="204"/>
      <c r="AK1561" s="204"/>
      <c r="AL1561" s="204"/>
      <c r="AM1561" s="204"/>
      <c r="AN1561" s="204"/>
      <c r="AO1561" s="204"/>
      <c r="AP1561" s="204"/>
      <c r="AQ1561" s="204"/>
      <c r="AR1561" s="204"/>
      <c r="AS1561" s="204"/>
      <c r="AT1561" s="204"/>
      <c r="AU1561" s="204"/>
      <c r="AV1561" s="489"/>
      <c r="AW1561" s="204"/>
      <c r="AX1561" s="204"/>
      <c r="AY1561" s="204"/>
      <c r="AZ1561" s="204"/>
    </row>
    <row r="1562" spans="2:52" ht="52.2" customHeight="1" x14ac:dyDescent="0.25">
      <c r="B1562" s="204"/>
      <c r="C1562" s="204"/>
      <c r="D1562" s="204"/>
      <c r="E1562" s="204"/>
      <c r="F1562" s="204"/>
      <c r="G1562" s="204"/>
      <c r="H1562" s="205"/>
      <c r="I1562" s="204"/>
      <c r="J1562" s="204"/>
      <c r="K1562" s="204"/>
      <c r="L1562" s="204"/>
      <c r="M1562" s="204"/>
      <c r="N1562" s="204"/>
      <c r="O1562" s="204"/>
      <c r="P1562" s="204"/>
      <c r="Q1562" s="204"/>
      <c r="R1562" s="204"/>
      <c r="S1562" s="204"/>
      <c r="T1562" s="204"/>
      <c r="U1562" s="204"/>
      <c r="V1562" s="590"/>
      <c r="W1562" s="590"/>
      <c r="X1562" s="590"/>
      <c r="Y1562" s="590"/>
      <c r="Z1562" s="590"/>
      <c r="AA1562" s="590"/>
      <c r="AB1562" s="204"/>
      <c r="AC1562" s="204"/>
      <c r="AD1562" s="204"/>
      <c r="AE1562" s="204"/>
      <c r="AF1562" s="204"/>
      <c r="AG1562" s="204"/>
      <c r="AH1562" s="204"/>
      <c r="AI1562" s="204"/>
      <c r="AJ1562" s="204"/>
      <c r="AK1562" s="204"/>
      <c r="AL1562" s="204"/>
      <c r="AM1562" s="204"/>
      <c r="AN1562" s="204"/>
      <c r="AO1562" s="204"/>
      <c r="AP1562" s="204"/>
      <c r="AQ1562" s="204"/>
      <c r="AR1562" s="204"/>
      <c r="AS1562" s="204"/>
      <c r="AT1562" s="204"/>
      <c r="AU1562" s="204"/>
      <c r="AV1562" s="489"/>
      <c r="AW1562" s="204"/>
      <c r="AX1562" s="204"/>
      <c r="AY1562" s="204"/>
      <c r="AZ1562" s="204"/>
    </row>
    <row r="1563" spans="2:52" ht="52.2" customHeight="1" x14ac:dyDescent="0.25">
      <c r="B1563" s="204"/>
      <c r="C1563" s="204"/>
      <c r="D1563" s="204"/>
      <c r="E1563" s="204"/>
      <c r="F1563" s="204"/>
      <c r="G1563" s="204"/>
      <c r="H1563" s="205"/>
      <c r="I1563" s="204"/>
      <c r="J1563" s="204"/>
      <c r="K1563" s="204"/>
      <c r="L1563" s="204"/>
      <c r="M1563" s="204"/>
      <c r="N1563" s="204"/>
      <c r="O1563" s="204"/>
      <c r="P1563" s="204"/>
      <c r="Q1563" s="204"/>
      <c r="R1563" s="204"/>
      <c r="S1563" s="204"/>
      <c r="T1563" s="204"/>
      <c r="U1563" s="204"/>
      <c r="V1563" s="590"/>
      <c r="W1563" s="590"/>
      <c r="X1563" s="590"/>
      <c r="Y1563" s="590"/>
      <c r="Z1563" s="590"/>
      <c r="AA1563" s="590"/>
      <c r="AB1563" s="204"/>
      <c r="AC1563" s="204"/>
      <c r="AD1563" s="204"/>
      <c r="AE1563" s="204"/>
      <c r="AF1563" s="204"/>
      <c r="AG1563" s="204"/>
      <c r="AH1563" s="204"/>
      <c r="AI1563" s="204"/>
      <c r="AJ1563" s="204"/>
      <c r="AK1563" s="204"/>
      <c r="AL1563" s="204"/>
      <c r="AM1563" s="204"/>
      <c r="AN1563" s="204"/>
      <c r="AO1563" s="204"/>
      <c r="AP1563" s="204"/>
      <c r="AQ1563" s="204"/>
      <c r="AR1563" s="204"/>
      <c r="AS1563" s="204"/>
      <c r="AT1563" s="204"/>
      <c r="AU1563" s="204"/>
      <c r="AV1563" s="489"/>
      <c r="AW1563" s="204"/>
      <c r="AX1563" s="204"/>
      <c r="AY1563" s="204"/>
      <c r="AZ1563" s="204"/>
    </row>
    <row r="1564" spans="2:52" ht="52.2" customHeight="1" x14ac:dyDescent="0.25">
      <c r="B1564" s="204"/>
      <c r="C1564" s="204"/>
      <c r="D1564" s="204"/>
      <c r="E1564" s="204"/>
      <c r="F1564" s="204"/>
      <c r="G1564" s="204"/>
      <c r="H1564" s="205"/>
      <c r="I1564" s="204"/>
      <c r="J1564" s="204"/>
      <c r="K1564" s="204"/>
      <c r="L1564" s="204"/>
      <c r="M1564" s="204"/>
      <c r="N1564" s="204"/>
      <c r="O1564" s="204"/>
      <c r="P1564" s="204"/>
      <c r="Q1564" s="204"/>
      <c r="R1564" s="204"/>
      <c r="S1564" s="204"/>
      <c r="T1564" s="204"/>
      <c r="U1564" s="204"/>
      <c r="V1564" s="590"/>
      <c r="W1564" s="590"/>
      <c r="X1564" s="590"/>
      <c r="Y1564" s="590"/>
      <c r="Z1564" s="590"/>
      <c r="AA1564" s="590"/>
      <c r="AB1564" s="204"/>
      <c r="AC1564" s="204"/>
      <c r="AD1564" s="204"/>
      <c r="AE1564" s="204"/>
      <c r="AF1564" s="204"/>
      <c r="AG1564" s="204"/>
      <c r="AH1564" s="204"/>
      <c r="AI1564" s="204"/>
      <c r="AJ1564" s="204"/>
      <c r="AK1564" s="204"/>
      <c r="AL1564" s="204"/>
      <c r="AM1564" s="204"/>
      <c r="AN1564" s="204"/>
      <c r="AO1564" s="204"/>
      <c r="AP1564" s="204"/>
      <c r="AQ1564" s="204"/>
      <c r="AR1564" s="204"/>
      <c r="AS1564" s="204"/>
      <c r="AT1564" s="204"/>
      <c r="AU1564" s="204"/>
      <c r="AV1564" s="489"/>
      <c r="AW1564" s="204"/>
      <c r="AX1564" s="204"/>
      <c r="AY1564" s="204"/>
      <c r="AZ1564" s="204"/>
    </row>
    <row r="1565" spans="2:52" ht="52.2" customHeight="1" x14ac:dyDescent="0.25">
      <c r="B1565" s="204"/>
      <c r="C1565" s="204"/>
      <c r="D1565" s="204"/>
      <c r="E1565" s="204"/>
      <c r="F1565" s="204"/>
      <c r="G1565" s="204"/>
      <c r="H1565" s="205"/>
      <c r="I1565" s="204"/>
      <c r="J1565" s="204"/>
      <c r="K1565" s="204"/>
      <c r="L1565" s="204"/>
      <c r="M1565" s="204"/>
      <c r="N1565" s="204"/>
      <c r="O1565" s="204"/>
      <c r="P1565" s="204"/>
      <c r="Q1565" s="204"/>
      <c r="R1565" s="204"/>
      <c r="S1565" s="204"/>
      <c r="T1565" s="204"/>
      <c r="U1565" s="204"/>
      <c r="V1565" s="590"/>
      <c r="W1565" s="590"/>
      <c r="X1565" s="590"/>
      <c r="Y1565" s="590"/>
      <c r="Z1565" s="590"/>
      <c r="AA1565" s="590"/>
      <c r="AB1565" s="204"/>
      <c r="AC1565" s="204"/>
      <c r="AD1565" s="204"/>
      <c r="AE1565" s="204"/>
      <c r="AF1565" s="204"/>
      <c r="AG1565" s="204"/>
      <c r="AH1565" s="204"/>
      <c r="AI1565" s="204"/>
      <c r="AJ1565" s="204"/>
      <c r="AK1565" s="204"/>
      <c r="AL1565" s="204"/>
      <c r="AM1565" s="204"/>
      <c r="AN1565" s="204"/>
      <c r="AO1565" s="204"/>
      <c r="AP1565" s="204"/>
      <c r="AQ1565" s="204"/>
      <c r="AR1565" s="204"/>
      <c r="AS1565" s="204"/>
      <c r="AT1565" s="204"/>
      <c r="AU1565" s="204"/>
      <c r="AV1565" s="489"/>
      <c r="AW1565" s="204"/>
      <c r="AX1565" s="204"/>
      <c r="AY1565" s="204"/>
      <c r="AZ1565" s="204"/>
    </row>
    <row r="1566" spans="2:52" ht="52.2" customHeight="1" x14ac:dyDescent="0.25">
      <c r="B1566" s="204"/>
      <c r="C1566" s="204"/>
      <c r="D1566" s="204"/>
      <c r="E1566" s="204"/>
      <c r="F1566" s="204"/>
      <c r="G1566" s="204"/>
      <c r="H1566" s="205"/>
      <c r="I1566" s="204"/>
      <c r="J1566" s="204"/>
      <c r="K1566" s="204"/>
      <c r="L1566" s="204"/>
      <c r="M1566" s="204"/>
      <c r="N1566" s="204"/>
      <c r="O1566" s="204"/>
      <c r="P1566" s="204"/>
      <c r="Q1566" s="204"/>
      <c r="R1566" s="204"/>
      <c r="S1566" s="204"/>
      <c r="T1566" s="204"/>
      <c r="U1566" s="204"/>
      <c r="V1566" s="590"/>
      <c r="W1566" s="590"/>
      <c r="X1566" s="590"/>
      <c r="Y1566" s="590"/>
      <c r="Z1566" s="590"/>
      <c r="AA1566" s="590"/>
      <c r="AB1566" s="204"/>
      <c r="AC1566" s="204"/>
      <c r="AD1566" s="204"/>
      <c r="AE1566" s="204"/>
      <c r="AF1566" s="204"/>
      <c r="AG1566" s="204"/>
      <c r="AH1566" s="204"/>
      <c r="AI1566" s="204"/>
      <c r="AJ1566" s="204"/>
      <c r="AK1566" s="204"/>
      <c r="AL1566" s="204"/>
      <c r="AM1566" s="204"/>
      <c r="AN1566" s="204"/>
      <c r="AO1566" s="204"/>
      <c r="AP1566" s="204"/>
      <c r="AQ1566" s="204"/>
      <c r="AR1566" s="204"/>
      <c r="AS1566" s="204"/>
      <c r="AT1566" s="204"/>
      <c r="AU1566" s="204"/>
      <c r="AV1566" s="489"/>
      <c r="AW1566" s="204"/>
      <c r="AX1566" s="204"/>
      <c r="AY1566" s="204"/>
      <c r="AZ1566" s="204"/>
    </row>
    <row r="1567" spans="2:52" ht="52.2" customHeight="1" x14ac:dyDescent="0.25">
      <c r="B1567" s="204"/>
      <c r="C1567" s="204"/>
      <c r="D1567" s="204"/>
      <c r="E1567" s="204"/>
      <c r="F1567" s="204"/>
      <c r="G1567" s="204"/>
      <c r="H1567" s="205"/>
      <c r="I1567" s="204"/>
      <c r="J1567" s="204"/>
      <c r="K1567" s="204"/>
      <c r="L1567" s="204"/>
      <c r="M1567" s="204"/>
      <c r="N1567" s="204"/>
      <c r="O1567" s="204"/>
      <c r="P1567" s="204"/>
      <c r="Q1567" s="204"/>
      <c r="R1567" s="204"/>
      <c r="S1567" s="204"/>
      <c r="T1567" s="204"/>
      <c r="U1567" s="204"/>
      <c r="V1567" s="590"/>
      <c r="W1567" s="590"/>
      <c r="X1567" s="590"/>
      <c r="Y1567" s="590"/>
      <c r="Z1567" s="590"/>
      <c r="AA1567" s="590"/>
      <c r="AB1567" s="204"/>
      <c r="AC1567" s="204"/>
      <c r="AD1567" s="204"/>
      <c r="AE1567" s="204"/>
      <c r="AF1567" s="204"/>
      <c r="AG1567" s="204"/>
      <c r="AH1567" s="204"/>
      <c r="AI1567" s="204"/>
      <c r="AJ1567" s="204"/>
      <c r="AK1567" s="204"/>
      <c r="AL1567" s="204"/>
      <c r="AM1567" s="204"/>
      <c r="AN1567" s="204"/>
      <c r="AO1567" s="204"/>
      <c r="AP1567" s="204"/>
      <c r="AQ1567" s="204"/>
      <c r="AR1567" s="204"/>
      <c r="AS1567" s="204"/>
      <c r="AT1567" s="204"/>
      <c r="AU1567" s="204"/>
      <c r="AV1567" s="489"/>
      <c r="AW1567" s="204"/>
      <c r="AX1567" s="204"/>
      <c r="AY1567" s="204"/>
      <c r="AZ1567" s="204"/>
    </row>
    <row r="1568" spans="2:52" ht="52.2" customHeight="1" x14ac:dyDescent="0.25">
      <c r="B1568" s="204"/>
      <c r="C1568" s="204"/>
      <c r="D1568" s="204"/>
      <c r="E1568" s="204"/>
      <c r="F1568" s="204"/>
      <c r="G1568" s="204"/>
      <c r="H1568" s="205"/>
      <c r="I1568" s="204"/>
      <c r="J1568" s="204"/>
      <c r="K1568" s="204"/>
      <c r="L1568" s="204"/>
      <c r="M1568" s="204"/>
      <c r="N1568" s="204"/>
      <c r="O1568" s="204"/>
      <c r="P1568" s="204"/>
      <c r="Q1568" s="204"/>
      <c r="R1568" s="204"/>
      <c r="S1568" s="204"/>
      <c r="T1568" s="204"/>
      <c r="U1568" s="204"/>
      <c r="V1568" s="590"/>
      <c r="W1568" s="590"/>
      <c r="X1568" s="590"/>
      <c r="Y1568" s="590"/>
      <c r="Z1568" s="590"/>
      <c r="AA1568" s="590"/>
      <c r="AB1568" s="204"/>
      <c r="AC1568" s="204"/>
      <c r="AD1568" s="204"/>
      <c r="AE1568" s="204"/>
      <c r="AF1568" s="204"/>
      <c r="AG1568" s="204"/>
      <c r="AH1568" s="204"/>
      <c r="AI1568" s="204"/>
      <c r="AJ1568" s="204"/>
      <c r="AK1568" s="204"/>
      <c r="AL1568" s="204"/>
      <c r="AM1568" s="204"/>
      <c r="AN1568" s="204"/>
      <c r="AO1568" s="204"/>
      <c r="AP1568" s="204"/>
      <c r="AQ1568" s="204"/>
      <c r="AR1568" s="204"/>
      <c r="AS1568" s="204"/>
      <c r="AT1568" s="204"/>
      <c r="AU1568" s="204"/>
      <c r="AV1568" s="489"/>
      <c r="AW1568" s="204"/>
      <c r="AX1568" s="204"/>
      <c r="AY1568" s="204"/>
      <c r="AZ1568" s="204"/>
    </row>
    <row r="1569" spans="2:52" ht="52.2" customHeight="1" x14ac:dyDescent="0.25">
      <c r="B1569" s="204"/>
      <c r="C1569" s="204"/>
      <c r="D1569" s="204"/>
      <c r="E1569" s="204"/>
      <c r="F1569" s="204"/>
      <c r="G1569" s="204"/>
      <c r="H1569" s="205"/>
      <c r="I1569" s="204"/>
      <c r="J1569" s="204"/>
      <c r="K1569" s="204"/>
      <c r="L1569" s="204"/>
      <c r="M1569" s="204"/>
      <c r="N1569" s="204"/>
      <c r="O1569" s="204"/>
      <c r="P1569" s="204"/>
      <c r="Q1569" s="204"/>
      <c r="R1569" s="204"/>
      <c r="S1569" s="204"/>
      <c r="T1569" s="204"/>
      <c r="U1569" s="204"/>
      <c r="V1569" s="590"/>
      <c r="W1569" s="590"/>
      <c r="X1569" s="590"/>
      <c r="Y1569" s="590"/>
      <c r="Z1569" s="590"/>
      <c r="AA1569" s="590"/>
      <c r="AB1569" s="204"/>
      <c r="AC1569" s="204"/>
      <c r="AD1569" s="204"/>
      <c r="AE1569" s="204"/>
      <c r="AF1569" s="204"/>
      <c r="AG1569" s="204"/>
      <c r="AH1569" s="204"/>
      <c r="AI1569" s="204"/>
      <c r="AJ1569" s="204"/>
      <c r="AK1569" s="204"/>
      <c r="AL1569" s="204"/>
      <c r="AM1569" s="204"/>
      <c r="AN1569" s="204"/>
      <c r="AO1569" s="204"/>
      <c r="AP1569" s="204"/>
      <c r="AQ1569" s="204"/>
      <c r="AR1569" s="204"/>
      <c r="AS1569" s="204"/>
      <c r="AT1569" s="204"/>
      <c r="AU1569" s="204"/>
      <c r="AV1569" s="489"/>
      <c r="AW1569" s="204"/>
      <c r="AX1569" s="204"/>
      <c r="AY1569" s="204"/>
      <c r="AZ1569" s="204"/>
    </row>
    <row r="1570" spans="2:52" ht="52.2" customHeight="1" x14ac:dyDescent="0.25">
      <c r="B1570" s="204"/>
      <c r="C1570" s="204"/>
      <c r="D1570" s="204"/>
      <c r="E1570" s="204"/>
      <c r="F1570" s="204"/>
      <c r="G1570" s="204"/>
      <c r="H1570" s="205"/>
      <c r="I1570" s="204"/>
      <c r="J1570" s="204"/>
      <c r="K1570" s="204"/>
      <c r="L1570" s="204"/>
      <c r="M1570" s="204"/>
      <c r="N1570" s="204"/>
      <c r="O1570" s="204"/>
      <c r="P1570" s="204"/>
      <c r="Q1570" s="204"/>
      <c r="R1570" s="204"/>
      <c r="S1570" s="204"/>
      <c r="T1570" s="204"/>
      <c r="U1570" s="204"/>
      <c r="V1570" s="590"/>
      <c r="W1570" s="590"/>
      <c r="X1570" s="590"/>
      <c r="Y1570" s="590"/>
      <c r="Z1570" s="590"/>
      <c r="AA1570" s="590"/>
      <c r="AB1570" s="204"/>
      <c r="AC1570" s="204"/>
      <c r="AD1570" s="204"/>
      <c r="AE1570" s="204"/>
      <c r="AF1570" s="204"/>
      <c r="AG1570" s="204"/>
      <c r="AH1570" s="204"/>
      <c r="AI1570" s="204"/>
      <c r="AJ1570" s="204"/>
      <c r="AK1570" s="204"/>
      <c r="AL1570" s="204"/>
      <c r="AM1570" s="204"/>
      <c r="AN1570" s="204"/>
      <c r="AO1570" s="204"/>
      <c r="AP1570" s="204"/>
      <c r="AQ1570" s="204"/>
      <c r="AR1570" s="204"/>
      <c r="AS1570" s="204"/>
      <c r="AT1570" s="204"/>
      <c r="AU1570" s="204"/>
      <c r="AV1570" s="489"/>
      <c r="AW1570" s="204"/>
      <c r="AX1570" s="204"/>
      <c r="AY1570" s="204"/>
      <c r="AZ1570" s="204"/>
    </row>
    <row r="1571" spans="2:52" ht="52.2" customHeight="1" x14ac:dyDescent="0.25">
      <c r="B1571" s="204"/>
      <c r="C1571" s="204"/>
      <c r="D1571" s="204"/>
      <c r="E1571" s="204"/>
      <c r="F1571" s="204"/>
      <c r="G1571" s="204"/>
      <c r="H1571" s="205"/>
      <c r="I1571" s="204"/>
      <c r="J1571" s="204"/>
      <c r="K1571" s="204"/>
      <c r="L1571" s="204"/>
      <c r="M1571" s="204"/>
      <c r="N1571" s="204"/>
      <c r="O1571" s="204"/>
      <c r="P1571" s="204"/>
      <c r="Q1571" s="204"/>
      <c r="R1571" s="204"/>
      <c r="S1571" s="204"/>
      <c r="T1571" s="204"/>
      <c r="U1571" s="204"/>
      <c r="V1571" s="590"/>
      <c r="W1571" s="590"/>
      <c r="X1571" s="590"/>
      <c r="Y1571" s="590"/>
      <c r="Z1571" s="590"/>
      <c r="AA1571" s="590"/>
      <c r="AB1571" s="204"/>
      <c r="AC1571" s="204"/>
      <c r="AD1571" s="204"/>
      <c r="AE1571" s="204"/>
      <c r="AF1571" s="204"/>
      <c r="AG1571" s="204"/>
      <c r="AH1571" s="204"/>
      <c r="AI1571" s="204"/>
      <c r="AJ1571" s="204"/>
      <c r="AK1571" s="204"/>
      <c r="AL1571" s="204"/>
      <c r="AM1571" s="204"/>
      <c r="AN1571" s="204"/>
      <c r="AO1571" s="204"/>
      <c r="AP1571" s="204"/>
      <c r="AQ1571" s="204"/>
      <c r="AR1571" s="204"/>
      <c r="AS1571" s="204"/>
      <c r="AT1571" s="204"/>
      <c r="AU1571" s="204"/>
      <c r="AV1571" s="489"/>
      <c r="AW1571" s="204"/>
      <c r="AX1571" s="204"/>
      <c r="AY1571" s="204"/>
      <c r="AZ1571" s="204"/>
    </row>
    <row r="1572" spans="2:52" ht="52.2" customHeight="1" x14ac:dyDescent="0.25">
      <c r="B1572" s="204"/>
      <c r="C1572" s="204"/>
      <c r="D1572" s="204"/>
      <c r="E1572" s="204"/>
      <c r="F1572" s="204"/>
      <c r="G1572" s="204"/>
      <c r="H1572" s="205"/>
      <c r="I1572" s="204"/>
      <c r="J1572" s="204"/>
      <c r="K1572" s="204"/>
      <c r="L1572" s="204"/>
      <c r="M1572" s="204"/>
      <c r="N1572" s="204"/>
      <c r="O1572" s="204"/>
      <c r="P1572" s="204"/>
      <c r="Q1572" s="204"/>
      <c r="R1572" s="204"/>
      <c r="S1572" s="204"/>
      <c r="T1572" s="204"/>
      <c r="U1572" s="204"/>
      <c r="V1572" s="590"/>
      <c r="W1572" s="590"/>
      <c r="X1572" s="590"/>
      <c r="Y1572" s="590"/>
      <c r="Z1572" s="590"/>
      <c r="AA1572" s="590"/>
      <c r="AB1572" s="204"/>
      <c r="AC1572" s="204"/>
      <c r="AD1572" s="204"/>
      <c r="AE1572" s="204"/>
      <c r="AF1572" s="204"/>
      <c r="AG1572" s="204"/>
      <c r="AH1572" s="204"/>
      <c r="AI1572" s="204"/>
      <c r="AJ1572" s="204"/>
      <c r="AK1572" s="204"/>
      <c r="AL1572" s="204"/>
      <c r="AM1572" s="204"/>
      <c r="AN1572" s="204"/>
      <c r="AO1572" s="204"/>
      <c r="AP1572" s="204"/>
      <c r="AQ1572" s="204"/>
      <c r="AR1572" s="204"/>
      <c r="AS1572" s="204"/>
      <c r="AT1572" s="204"/>
      <c r="AU1572" s="204"/>
      <c r="AV1572" s="489"/>
      <c r="AW1572" s="204"/>
      <c r="AX1572" s="204"/>
      <c r="AY1572" s="204"/>
      <c r="AZ1572" s="204"/>
    </row>
    <row r="1573" spans="2:52" ht="52.2" customHeight="1" x14ac:dyDescent="0.25">
      <c r="B1573" s="204"/>
      <c r="C1573" s="204"/>
      <c r="D1573" s="204"/>
      <c r="E1573" s="204"/>
      <c r="F1573" s="204"/>
      <c r="G1573" s="204"/>
      <c r="H1573" s="205"/>
      <c r="I1573" s="204"/>
      <c r="J1573" s="204"/>
      <c r="K1573" s="204"/>
      <c r="L1573" s="204"/>
      <c r="M1573" s="204"/>
      <c r="N1573" s="204"/>
      <c r="O1573" s="204"/>
      <c r="P1573" s="204"/>
      <c r="Q1573" s="204"/>
      <c r="R1573" s="204"/>
      <c r="S1573" s="204"/>
      <c r="T1573" s="204"/>
      <c r="U1573" s="204"/>
      <c r="V1573" s="590"/>
      <c r="W1573" s="590"/>
      <c r="X1573" s="590"/>
      <c r="Y1573" s="590"/>
      <c r="Z1573" s="590"/>
      <c r="AA1573" s="590"/>
      <c r="AB1573" s="204"/>
      <c r="AC1573" s="204"/>
      <c r="AD1573" s="204"/>
      <c r="AE1573" s="204"/>
      <c r="AF1573" s="204"/>
      <c r="AG1573" s="204"/>
      <c r="AH1573" s="204"/>
      <c r="AI1573" s="204"/>
      <c r="AJ1573" s="204"/>
      <c r="AK1573" s="204"/>
      <c r="AL1573" s="204"/>
      <c r="AM1573" s="204"/>
      <c r="AN1573" s="204"/>
      <c r="AO1573" s="204"/>
      <c r="AP1573" s="204"/>
      <c r="AQ1573" s="204"/>
      <c r="AR1573" s="204"/>
      <c r="AS1573" s="204"/>
      <c r="AT1573" s="204"/>
      <c r="AU1573" s="204"/>
      <c r="AV1573" s="489"/>
      <c r="AW1573" s="204"/>
      <c r="AX1573" s="204"/>
      <c r="AY1573" s="204"/>
      <c r="AZ1573" s="204"/>
    </row>
    <row r="1574" spans="2:52" ht="52.2" customHeight="1" x14ac:dyDescent="0.25">
      <c r="B1574" s="204"/>
      <c r="C1574" s="204"/>
      <c r="D1574" s="204"/>
      <c r="E1574" s="204"/>
      <c r="F1574" s="204"/>
      <c r="G1574" s="204"/>
      <c r="H1574" s="205"/>
      <c r="I1574" s="204"/>
      <c r="J1574" s="204"/>
      <c r="K1574" s="204"/>
      <c r="L1574" s="204"/>
      <c r="M1574" s="204"/>
      <c r="N1574" s="204"/>
      <c r="O1574" s="204"/>
      <c r="P1574" s="204"/>
      <c r="Q1574" s="204"/>
      <c r="R1574" s="204"/>
      <c r="S1574" s="204"/>
      <c r="T1574" s="204"/>
      <c r="U1574" s="204"/>
      <c r="V1574" s="590"/>
      <c r="W1574" s="590"/>
      <c r="X1574" s="590"/>
      <c r="Y1574" s="590"/>
      <c r="Z1574" s="590"/>
      <c r="AA1574" s="590"/>
      <c r="AB1574" s="204"/>
      <c r="AC1574" s="204"/>
      <c r="AD1574" s="204"/>
      <c r="AE1574" s="204"/>
      <c r="AF1574" s="204"/>
      <c r="AG1574" s="204"/>
      <c r="AH1574" s="204"/>
      <c r="AI1574" s="204"/>
      <c r="AJ1574" s="204"/>
      <c r="AK1574" s="204"/>
      <c r="AL1574" s="204"/>
      <c r="AM1574" s="204"/>
      <c r="AN1574" s="204"/>
      <c r="AO1574" s="204"/>
      <c r="AP1574" s="204"/>
      <c r="AQ1574" s="204"/>
      <c r="AR1574" s="204"/>
      <c r="AS1574" s="204"/>
      <c r="AT1574" s="204"/>
      <c r="AU1574" s="204"/>
      <c r="AV1574" s="489"/>
      <c r="AW1574" s="204"/>
      <c r="AX1574" s="204"/>
      <c r="AY1574" s="204"/>
      <c r="AZ1574" s="204"/>
    </row>
    <row r="1575" spans="2:52" ht="52.2" customHeight="1" x14ac:dyDescent="0.25">
      <c r="B1575" s="204"/>
      <c r="C1575" s="204"/>
      <c r="D1575" s="204"/>
      <c r="E1575" s="204"/>
      <c r="F1575" s="204"/>
      <c r="G1575" s="204"/>
      <c r="H1575" s="205"/>
      <c r="I1575" s="204"/>
      <c r="J1575" s="204"/>
      <c r="K1575" s="204"/>
      <c r="L1575" s="204"/>
      <c r="M1575" s="204"/>
      <c r="N1575" s="204"/>
      <c r="O1575" s="204"/>
      <c r="P1575" s="204"/>
      <c r="Q1575" s="204"/>
      <c r="R1575" s="204"/>
      <c r="S1575" s="204"/>
      <c r="T1575" s="204"/>
      <c r="U1575" s="204"/>
      <c r="V1575" s="590"/>
      <c r="W1575" s="590"/>
      <c r="X1575" s="590"/>
      <c r="Y1575" s="590"/>
      <c r="Z1575" s="590"/>
      <c r="AA1575" s="590"/>
      <c r="AB1575" s="204"/>
      <c r="AC1575" s="204"/>
      <c r="AD1575" s="204"/>
      <c r="AE1575" s="204"/>
      <c r="AF1575" s="204"/>
      <c r="AG1575" s="204"/>
      <c r="AH1575" s="204"/>
      <c r="AI1575" s="204"/>
      <c r="AJ1575" s="204"/>
      <c r="AK1575" s="204"/>
      <c r="AL1575" s="204"/>
      <c r="AM1575" s="204"/>
      <c r="AN1575" s="204"/>
      <c r="AO1575" s="204"/>
      <c r="AP1575" s="204"/>
      <c r="AQ1575" s="204"/>
      <c r="AR1575" s="204"/>
      <c r="AS1575" s="204"/>
      <c r="AT1575" s="204"/>
      <c r="AU1575" s="204"/>
      <c r="AV1575" s="489"/>
      <c r="AW1575" s="204"/>
      <c r="AX1575" s="204"/>
      <c r="AY1575" s="204"/>
      <c r="AZ1575" s="204"/>
    </row>
    <row r="1576" spans="2:52" ht="52.2" customHeight="1" x14ac:dyDescent="0.25">
      <c r="B1576" s="204"/>
      <c r="C1576" s="204"/>
      <c r="D1576" s="204"/>
      <c r="E1576" s="204"/>
      <c r="F1576" s="204"/>
      <c r="G1576" s="204"/>
      <c r="H1576" s="205"/>
      <c r="I1576" s="204"/>
      <c r="J1576" s="204"/>
      <c r="K1576" s="204"/>
      <c r="L1576" s="204"/>
      <c r="M1576" s="204"/>
      <c r="N1576" s="204"/>
      <c r="O1576" s="204"/>
      <c r="P1576" s="204"/>
      <c r="Q1576" s="204"/>
      <c r="R1576" s="204"/>
      <c r="S1576" s="204"/>
      <c r="T1576" s="204"/>
      <c r="U1576" s="204"/>
      <c r="V1576" s="590"/>
      <c r="W1576" s="590"/>
      <c r="X1576" s="590"/>
      <c r="Y1576" s="590"/>
      <c r="Z1576" s="590"/>
      <c r="AA1576" s="590"/>
      <c r="AB1576" s="204"/>
      <c r="AC1576" s="204"/>
      <c r="AD1576" s="204"/>
      <c r="AE1576" s="204"/>
      <c r="AF1576" s="204"/>
      <c r="AG1576" s="204"/>
      <c r="AH1576" s="204"/>
      <c r="AI1576" s="204"/>
      <c r="AJ1576" s="204"/>
      <c r="AK1576" s="204"/>
      <c r="AL1576" s="204"/>
      <c r="AM1576" s="204"/>
      <c r="AN1576" s="204"/>
      <c r="AO1576" s="204"/>
      <c r="AP1576" s="204"/>
      <c r="AQ1576" s="204"/>
      <c r="AR1576" s="204"/>
      <c r="AS1576" s="204"/>
      <c r="AT1576" s="204"/>
      <c r="AU1576" s="204"/>
      <c r="AV1576" s="489"/>
      <c r="AW1576" s="204"/>
      <c r="AX1576" s="204"/>
      <c r="AY1576" s="204"/>
      <c r="AZ1576" s="204"/>
    </row>
    <row r="1577" spans="2:52" ht="52.2" customHeight="1" x14ac:dyDescent="0.25">
      <c r="B1577" s="204"/>
      <c r="C1577" s="204"/>
      <c r="D1577" s="204"/>
      <c r="E1577" s="204"/>
      <c r="F1577" s="204"/>
      <c r="G1577" s="204"/>
      <c r="H1577" s="205"/>
      <c r="I1577" s="204"/>
      <c r="J1577" s="204"/>
      <c r="K1577" s="204"/>
      <c r="L1577" s="204"/>
      <c r="M1577" s="204"/>
      <c r="N1577" s="204"/>
      <c r="O1577" s="204"/>
      <c r="P1577" s="204"/>
      <c r="Q1577" s="204"/>
      <c r="R1577" s="204"/>
      <c r="S1577" s="204"/>
      <c r="T1577" s="204"/>
      <c r="U1577" s="204"/>
      <c r="V1577" s="590"/>
      <c r="W1577" s="590"/>
      <c r="X1577" s="590"/>
      <c r="Y1577" s="590"/>
      <c r="Z1577" s="590"/>
      <c r="AA1577" s="590"/>
      <c r="AB1577" s="204"/>
      <c r="AC1577" s="204"/>
      <c r="AD1577" s="204"/>
      <c r="AE1577" s="204"/>
      <c r="AF1577" s="204"/>
      <c r="AG1577" s="204"/>
      <c r="AH1577" s="204"/>
      <c r="AI1577" s="204"/>
      <c r="AJ1577" s="204"/>
      <c r="AK1577" s="204"/>
      <c r="AL1577" s="204"/>
      <c r="AM1577" s="204"/>
      <c r="AN1577" s="204"/>
      <c r="AO1577" s="204"/>
      <c r="AP1577" s="204"/>
      <c r="AQ1577" s="204"/>
      <c r="AR1577" s="204"/>
      <c r="AS1577" s="204"/>
      <c r="AT1577" s="204"/>
      <c r="AU1577" s="204"/>
      <c r="AV1577" s="489"/>
      <c r="AW1577" s="204"/>
      <c r="AX1577" s="204"/>
      <c r="AY1577" s="204"/>
      <c r="AZ1577" s="204"/>
    </row>
    <row r="1578" spans="2:52" ht="52.2" customHeight="1" x14ac:dyDescent="0.25">
      <c r="B1578" s="204"/>
      <c r="C1578" s="204"/>
      <c r="D1578" s="204"/>
      <c r="E1578" s="204"/>
      <c r="F1578" s="204"/>
      <c r="G1578" s="204"/>
      <c r="H1578" s="205"/>
      <c r="I1578" s="204"/>
      <c r="J1578" s="204"/>
      <c r="K1578" s="204"/>
      <c r="L1578" s="204"/>
      <c r="M1578" s="204"/>
      <c r="N1578" s="204"/>
      <c r="O1578" s="204"/>
      <c r="P1578" s="204"/>
      <c r="Q1578" s="204"/>
      <c r="R1578" s="204"/>
      <c r="S1578" s="204"/>
      <c r="T1578" s="204"/>
      <c r="U1578" s="204"/>
      <c r="V1578" s="590"/>
      <c r="W1578" s="590"/>
      <c r="X1578" s="590"/>
      <c r="Y1578" s="590"/>
      <c r="Z1578" s="590"/>
      <c r="AA1578" s="590"/>
      <c r="AB1578" s="204"/>
      <c r="AC1578" s="204"/>
      <c r="AD1578" s="204"/>
      <c r="AE1578" s="204"/>
      <c r="AF1578" s="204"/>
      <c r="AG1578" s="204"/>
      <c r="AH1578" s="204"/>
      <c r="AI1578" s="204"/>
      <c r="AJ1578" s="204"/>
      <c r="AK1578" s="204"/>
      <c r="AL1578" s="204"/>
      <c r="AM1578" s="204"/>
      <c r="AN1578" s="204"/>
      <c r="AO1578" s="204"/>
      <c r="AP1578" s="204"/>
      <c r="AQ1578" s="204"/>
      <c r="AR1578" s="204"/>
      <c r="AS1578" s="204"/>
      <c r="AT1578" s="204"/>
      <c r="AU1578" s="204"/>
      <c r="AV1578" s="489"/>
      <c r="AW1578" s="204"/>
      <c r="AX1578" s="204"/>
      <c r="AY1578" s="204"/>
      <c r="AZ1578" s="204"/>
    </row>
    <row r="1579" spans="2:52" ht="52.2" customHeight="1" x14ac:dyDescent="0.25">
      <c r="B1579" s="204"/>
      <c r="C1579" s="204"/>
      <c r="D1579" s="204"/>
      <c r="E1579" s="204"/>
      <c r="F1579" s="204"/>
      <c r="G1579" s="204"/>
      <c r="H1579" s="205"/>
      <c r="I1579" s="204"/>
      <c r="J1579" s="204"/>
      <c r="K1579" s="204"/>
      <c r="L1579" s="204"/>
      <c r="M1579" s="204"/>
      <c r="N1579" s="204"/>
      <c r="O1579" s="204"/>
      <c r="P1579" s="204"/>
      <c r="Q1579" s="204"/>
      <c r="R1579" s="204"/>
      <c r="S1579" s="204"/>
      <c r="T1579" s="204"/>
      <c r="U1579" s="204"/>
      <c r="V1579" s="590"/>
      <c r="W1579" s="590"/>
      <c r="X1579" s="590"/>
      <c r="Y1579" s="590"/>
      <c r="Z1579" s="590"/>
      <c r="AA1579" s="590"/>
      <c r="AB1579" s="204"/>
      <c r="AC1579" s="204"/>
      <c r="AD1579" s="204"/>
      <c r="AE1579" s="204"/>
      <c r="AF1579" s="204"/>
      <c r="AG1579" s="204"/>
      <c r="AH1579" s="204"/>
      <c r="AI1579" s="204"/>
      <c r="AJ1579" s="204"/>
      <c r="AK1579" s="204"/>
      <c r="AL1579" s="204"/>
      <c r="AM1579" s="204"/>
      <c r="AN1579" s="204"/>
      <c r="AO1579" s="204"/>
      <c r="AP1579" s="204"/>
      <c r="AQ1579" s="204"/>
      <c r="AR1579" s="204"/>
      <c r="AS1579" s="204"/>
      <c r="AT1579" s="204"/>
      <c r="AU1579" s="204"/>
      <c r="AV1579" s="489"/>
      <c r="AW1579" s="204"/>
      <c r="AX1579" s="204"/>
      <c r="AY1579" s="204"/>
      <c r="AZ1579" s="204"/>
    </row>
    <row r="1580" spans="2:52" ht="52.2" customHeight="1" x14ac:dyDescent="0.25">
      <c r="B1580" s="204"/>
      <c r="C1580" s="204"/>
      <c r="D1580" s="204"/>
      <c r="E1580" s="204"/>
      <c r="F1580" s="204"/>
      <c r="G1580" s="204"/>
      <c r="H1580" s="205"/>
      <c r="I1580" s="204"/>
      <c r="J1580" s="204"/>
      <c r="K1580" s="204"/>
      <c r="L1580" s="204"/>
      <c r="M1580" s="204"/>
      <c r="N1580" s="204"/>
      <c r="O1580" s="204"/>
      <c r="P1580" s="204"/>
      <c r="Q1580" s="204"/>
      <c r="R1580" s="204"/>
      <c r="S1580" s="204"/>
      <c r="T1580" s="204"/>
      <c r="U1580" s="204"/>
      <c r="V1580" s="590"/>
      <c r="W1580" s="590"/>
      <c r="X1580" s="590"/>
      <c r="Y1580" s="590"/>
      <c r="Z1580" s="590"/>
      <c r="AA1580" s="590"/>
      <c r="AB1580" s="204"/>
      <c r="AC1580" s="204"/>
      <c r="AD1580" s="204"/>
      <c r="AE1580" s="204"/>
      <c r="AF1580" s="204"/>
      <c r="AG1580" s="204"/>
      <c r="AH1580" s="204"/>
      <c r="AI1580" s="204"/>
      <c r="AJ1580" s="204"/>
      <c r="AK1580" s="204"/>
      <c r="AL1580" s="204"/>
      <c r="AM1580" s="204"/>
      <c r="AN1580" s="204"/>
      <c r="AO1580" s="204"/>
      <c r="AP1580" s="204"/>
      <c r="AQ1580" s="204"/>
      <c r="AR1580" s="204"/>
      <c r="AS1580" s="204"/>
      <c r="AT1580" s="204"/>
      <c r="AU1580" s="204"/>
      <c r="AV1580" s="489"/>
      <c r="AW1580" s="204"/>
      <c r="AX1580" s="204"/>
      <c r="AY1580" s="204"/>
      <c r="AZ1580" s="204"/>
    </row>
    <row r="1581" spans="2:52" ht="52.2" customHeight="1" x14ac:dyDescent="0.25">
      <c r="B1581" s="204"/>
      <c r="C1581" s="204"/>
      <c r="D1581" s="204"/>
      <c r="E1581" s="204"/>
      <c r="F1581" s="204"/>
      <c r="G1581" s="204"/>
      <c r="H1581" s="205"/>
      <c r="I1581" s="204"/>
      <c r="J1581" s="204"/>
      <c r="K1581" s="204"/>
      <c r="L1581" s="204"/>
      <c r="M1581" s="204"/>
      <c r="N1581" s="204"/>
      <c r="O1581" s="204"/>
      <c r="P1581" s="204"/>
      <c r="Q1581" s="204"/>
      <c r="R1581" s="204"/>
      <c r="S1581" s="204"/>
      <c r="T1581" s="204"/>
      <c r="U1581" s="204"/>
      <c r="V1581" s="590"/>
      <c r="W1581" s="590"/>
      <c r="X1581" s="590"/>
      <c r="Y1581" s="590"/>
      <c r="Z1581" s="590"/>
      <c r="AA1581" s="590"/>
      <c r="AB1581" s="204"/>
      <c r="AC1581" s="204"/>
      <c r="AD1581" s="204"/>
      <c r="AE1581" s="204"/>
      <c r="AF1581" s="204"/>
      <c r="AG1581" s="204"/>
      <c r="AH1581" s="204"/>
      <c r="AI1581" s="204"/>
      <c r="AJ1581" s="204"/>
      <c r="AK1581" s="204"/>
      <c r="AL1581" s="204"/>
      <c r="AM1581" s="204"/>
      <c r="AN1581" s="204"/>
      <c r="AO1581" s="204"/>
      <c r="AP1581" s="204"/>
      <c r="AQ1581" s="204"/>
      <c r="AR1581" s="204"/>
      <c r="AS1581" s="204"/>
      <c r="AT1581" s="204"/>
      <c r="AU1581" s="204"/>
      <c r="AV1581" s="489"/>
      <c r="AW1581" s="204"/>
      <c r="AX1581" s="204"/>
      <c r="AY1581" s="204"/>
      <c r="AZ1581" s="204"/>
    </row>
    <row r="1582" spans="2:52" ht="52.2" customHeight="1" x14ac:dyDescent="0.25">
      <c r="B1582" s="204"/>
      <c r="C1582" s="204"/>
      <c r="D1582" s="204"/>
      <c r="E1582" s="204"/>
      <c r="F1582" s="204"/>
      <c r="G1582" s="204"/>
      <c r="H1582" s="205"/>
      <c r="I1582" s="204"/>
      <c r="J1582" s="204"/>
      <c r="K1582" s="204"/>
      <c r="L1582" s="204"/>
      <c r="M1582" s="204"/>
      <c r="N1582" s="204"/>
      <c r="O1582" s="204"/>
      <c r="P1582" s="204"/>
      <c r="Q1582" s="204"/>
      <c r="R1582" s="204"/>
      <c r="S1582" s="204"/>
      <c r="T1582" s="204"/>
      <c r="U1582" s="204"/>
      <c r="V1582" s="590"/>
      <c r="W1582" s="590"/>
      <c r="X1582" s="590"/>
      <c r="Y1582" s="590"/>
      <c r="Z1582" s="590"/>
      <c r="AA1582" s="590"/>
      <c r="AB1582" s="204"/>
      <c r="AC1582" s="204"/>
      <c r="AD1582" s="204"/>
      <c r="AE1582" s="204"/>
      <c r="AF1582" s="204"/>
      <c r="AG1582" s="204"/>
      <c r="AH1582" s="204"/>
      <c r="AI1582" s="204"/>
      <c r="AJ1582" s="204"/>
      <c r="AK1582" s="204"/>
      <c r="AL1582" s="204"/>
      <c r="AM1582" s="204"/>
      <c r="AN1582" s="204"/>
      <c r="AO1582" s="204"/>
      <c r="AP1582" s="204"/>
      <c r="AQ1582" s="204"/>
      <c r="AR1582" s="204"/>
      <c r="AS1582" s="204"/>
      <c r="AT1582" s="204"/>
      <c r="AU1582" s="204"/>
      <c r="AV1582" s="489"/>
      <c r="AW1582" s="204"/>
      <c r="AX1582" s="204"/>
      <c r="AY1582" s="204"/>
      <c r="AZ1582" s="204"/>
    </row>
    <row r="1583" spans="2:52" ht="52.2" customHeight="1" x14ac:dyDescent="0.25">
      <c r="B1583" s="204"/>
      <c r="C1583" s="204"/>
      <c r="D1583" s="204"/>
      <c r="E1583" s="204"/>
      <c r="F1583" s="204"/>
      <c r="G1583" s="204"/>
      <c r="H1583" s="205"/>
      <c r="I1583" s="204"/>
      <c r="J1583" s="204"/>
      <c r="K1583" s="204"/>
      <c r="L1583" s="204"/>
      <c r="M1583" s="204"/>
      <c r="N1583" s="204"/>
      <c r="O1583" s="204"/>
      <c r="P1583" s="204"/>
      <c r="Q1583" s="204"/>
      <c r="R1583" s="204"/>
      <c r="S1583" s="204"/>
      <c r="T1583" s="204"/>
      <c r="U1583" s="204"/>
      <c r="V1583" s="590"/>
      <c r="W1583" s="590"/>
      <c r="X1583" s="590"/>
      <c r="Y1583" s="590"/>
      <c r="Z1583" s="590"/>
      <c r="AA1583" s="590"/>
      <c r="AB1583" s="204"/>
      <c r="AC1583" s="204"/>
      <c r="AD1583" s="204"/>
      <c r="AE1583" s="204"/>
      <c r="AF1583" s="204"/>
      <c r="AG1583" s="204"/>
      <c r="AH1583" s="204"/>
      <c r="AI1583" s="204"/>
      <c r="AJ1583" s="204"/>
      <c r="AK1583" s="204"/>
      <c r="AL1583" s="204"/>
      <c r="AM1583" s="204"/>
      <c r="AN1583" s="204"/>
      <c r="AO1583" s="204"/>
      <c r="AP1583" s="204"/>
      <c r="AQ1583" s="204"/>
      <c r="AR1583" s="204"/>
      <c r="AS1583" s="204"/>
      <c r="AT1583" s="204"/>
      <c r="AU1583" s="204"/>
      <c r="AV1583" s="489"/>
      <c r="AW1583" s="204"/>
      <c r="AX1583" s="204"/>
      <c r="AY1583" s="204"/>
      <c r="AZ1583" s="204"/>
    </row>
    <row r="1584" spans="2:52" ht="52.2" customHeight="1" x14ac:dyDescent="0.25">
      <c r="B1584" s="204"/>
      <c r="C1584" s="204"/>
      <c r="D1584" s="204"/>
      <c r="E1584" s="204"/>
      <c r="F1584" s="204"/>
      <c r="G1584" s="204"/>
      <c r="H1584" s="205"/>
      <c r="I1584" s="204"/>
      <c r="J1584" s="204"/>
      <c r="K1584" s="204"/>
      <c r="L1584" s="204"/>
      <c r="M1584" s="204"/>
      <c r="N1584" s="204"/>
      <c r="O1584" s="204"/>
      <c r="P1584" s="204"/>
      <c r="Q1584" s="204"/>
      <c r="R1584" s="204"/>
      <c r="S1584" s="204"/>
      <c r="T1584" s="204"/>
      <c r="U1584" s="204"/>
      <c r="V1584" s="590"/>
      <c r="W1584" s="590"/>
      <c r="X1584" s="590"/>
      <c r="Y1584" s="590"/>
      <c r="Z1584" s="590"/>
      <c r="AA1584" s="590"/>
      <c r="AB1584" s="204"/>
      <c r="AC1584" s="204"/>
      <c r="AD1584" s="204"/>
      <c r="AE1584" s="204"/>
      <c r="AF1584" s="204"/>
      <c r="AG1584" s="204"/>
      <c r="AH1584" s="204"/>
      <c r="AI1584" s="204"/>
      <c r="AJ1584" s="204"/>
      <c r="AK1584" s="204"/>
      <c r="AL1584" s="204"/>
      <c r="AM1584" s="204"/>
      <c r="AN1584" s="204"/>
      <c r="AO1584" s="204"/>
      <c r="AP1584" s="204"/>
      <c r="AQ1584" s="204"/>
      <c r="AR1584" s="204"/>
      <c r="AS1584" s="204"/>
      <c r="AT1584" s="204"/>
      <c r="AU1584" s="204"/>
      <c r="AV1584" s="489"/>
      <c r="AW1584" s="204"/>
      <c r="AX1584" s="204"/>
      <c r="AY1584" s="204"/>
      <c r="AZ1584" s="204"/>
    </row>
    <row r="1585" spans="2:52" ht="52.2" customHeight="1" x14ac:dyDescent="0.25">
      <c r="B1585" s="204"/>
      <c r="C1585" s="204"/>
      <c r="D1585" s="204"/>
      <c r="E1585" s="204"/>
      <c r="F1585" s="204"/>
      <c r="G1585" s="204"/>
      <c r="H1585" s="205"/>
      <c r="I1585" s="204"/>
      <c r="J1585" s="204"/>
      <c r="K1585" s="204"/>
      <c r="L1585" s="204"/>
      <c r="M1585" s="204"/>
      <c r="N1585" s="204"/>
      <c r="O1585" s="204"/>
      <c r="P1585" s="204"/>
      <c r="Q1585" s="204"/>
      <c r="R1585" s="204"/>
      <c r="S1585" s="204"/>
      <c r="T1585" s="204"/>
      <c r="U1585" s="204"/>
      <c r="V1585" s="590"/>
      <c r="W1585" s="590"/>
      <c r="X1585" s="590"/>
      <c r="Y1585" s="590"/>
      <c r="Z1585" s="590"/>
      <c r="AA1585" s="590"/>
      <c r="AB1585" s="204"/>
      <c r="AC1585" s="204"/>
      <c r="AD1585" s="204"/>
      <c r="AE1585" s="204"/>
      <c r="AF1585" s="204"/>
      <c r="AG1585" s="204"/>
      <c r="AH1585" s="204"/>
      <c r="AI1585" s="204"/>
      <c r="AJ1585" s="204"/>
      <c r="AK1585" s="204"/>
      <c r="AL1585" s="204"/>
      <c r="AM1585" s="204"/>
      <c r="AN1585" s="204"/>
      <c r="AO1585" s="204"/>
      <c r="AP1585" s="204"/>
      <c r="AQ1585" s="204"/>
      <c r="AR1585" s="204"/>
      <c r="AS1585" s="204"/>
      <c r="AT1585" s="204"/>
      <c r="AU1585" s="204"/>
      <c r="AV1585" s="489"/>
      <c r="AW1585" s="204"/>
      <c r="AX1585" s="204"/>
      <c r="AY1585" s="204"/>
      <c r="AZ1585" s="204"/>
    </row>
    <row r="1586" spans="2:52" ht="52.2" customHeight="1" x14ac:dyDescent="0.25">
      <c r="B1586" s="204"/>
      <c r="C1586" s="204"/>
      <c r="D1586" s="204"/>
      <c r="E1586" s="204"/>
      <c r="F1586" s="204"/>
      <c r="G1586" s="204"/>
      <c r="H1586" s="205"/>
      <c r="I1586" s="204"/>
      <c r="J1586" s="204"/>
      <c r="K1586" s="204"/>
      <c r="L1586" s="204"/>
      <c r="M1586" s="204"/>
      <c r="N1586" s="204"/>
      <c r="O1586" s="204"/>
      <c r="P1586" s="204"/>
      <c r="Q1586" s="204"/>
      <c r="R1586" s="204"/>
      <c r="S1586" s="204"/>
      <c r="T1586" s="204"/>
      <c r="U1586" s="204"/>
      <c r="V1586" s="590"/>
      <c r="W1586" s="590"/>
      <c r="X1586" s="590"/>
      <c r="Y1586" s="590"/>
      <c r="Z1586" s="590"/>
      <c r="AA1586" s="590"/>
      <c r="AB1586" s="204"/>
      <c r="AC1586" s="204"/>
      <c r="AD1586" s="204"/>
      <c r="AE1586" s="204"/>
      <c r="AF1586" s="204"/>
      <c r="AG1586" s="204"/>
      <c r="AH1586" s="204"/>
      <c r="AI1586" s="204"/>
      <c r="AJ1586" s="204"/>
      <c r="AK1586" s="204"/>
      <c r="AL1586" s="204"/>
      <c r="AM1586" s="204"/>
      <c r="AN1586" s="204"/>
      <c r="AO1586" s="204"/>
      <c r="AP1586" s="204"/>
      <c r="AQ1586" s="204"/>
      <c r="AR1586" s="204"/>
      <c r="AS1586" s="204"/>
      <c r="AT1586" s="204"/>
      <c r="AU1586" s="204"/>
      <c r="AV1586" s="489"/>
      <c r="AW1586" s="204"/>
      <c r="AX1586" s="204"/>
      <c r="AY1586" s="204"/>
      <c r="AZ1586" s="204"/>
    </row>
    <row r="1587" spans="2:52" ht="52.2" customHeight="1" x14ac:dyDescent="0.25">
      <c r="B1587" s="204"/>
      <c r="C1587" s="204"/>
      <c r="D1587" s="204"/>
      <c r="E1587" s="204"/>
      <c r="F1587" s="204"/>
      <c r="G1587" s="204"/>
      <c r="H1587" s="205"/>
      <c r="I1587" s="204"/>
      <c r="J1587" s="204"/>
      <c r="K1587" s="204"/>
      <c r="L1587" s="204"/>
      <c r="M1587" s="204"/>
      <c r="N1587" s="204"/>
      <c r="O1587" s="204"/>
      <c r="P1587" s="204"/>
      <c r="Q1587" s="204"/>
      <c r="R1587" s="204"/>
      <c r="S1587" s="204"/>
      <c r="T1587" s="204"/>
      <c r="U1587" s="204"/>
      <c r="V1587" s="590"/>
      <c r="W1587" s="590"/>
      <c r="X1587" s="590"/>
      <c r="Y1587" s="590"/>
      <c r="Z1587" s="590"/>
      <c r="AA1587" s="590"/>
      <c r="AB1587" s="204"/>
      <c r="AC1587" s="204"/>
      <c r="AD1587" s="204"/>
      <c r="AE1587" s="204"/>
      <c r="AF1587" s="204"/>
      <c r="AG1587" s="204"/>
      <c r="AH1587" s="204"/>
      <c r="AI1587" s="204"/>
      <c r="AJ1587" s="204"/>
      <c r="AK1587" s="204"/>
      <c r="AL1587" s="204"/>
      <c r="AM1587" s="204"/>
      <c r="AN1587" s="204"/>
      <c r="AO1587" s="204"/>
      <c r="AP1587" s="204"/>
      <c r="AQ1587" s="204"/>
      <c r="AR1587" s="204"/>
      <c r="AS1587" s="204"/>
      <c r="AT1587" s="204"/>
      <c r="AU1587" s="204"/>
      <c r="AV1587" s="489"/>
      <c r="AW1587" s="204"/>
      <c r="AX1587" s="204"/>
      <c r="AY1587" s="204"/>
      <c r="AZ1587" s="204"/>
    </row>
    <row r="1588" spans="2:52" ht="52.2" customHeight="1" x14ac:dyDescent="0.25">
      <c r="B1588" s="204"/>
      <c r="C1588" s="204"/>
      <c r="D1588" s="204"/>
      <c r="E1588" s="204"/>
      <c r="F1588" s="204"/>
      <c r="G1588" s="204"/>
      <c r="H1588" s="205"/>
      <c r="I1588" s="204"/>
      <c r="J1588" s="204"/>
      <c r="K1588" s="204"/>
      <c r="L1588" s="204"/>
      <c r="M1588" s="204"/>
      <c r="N1588" s="204"/>
      <c r="O1588" s="204"/>
      <c r="P1588" s="204"/>
      <c r="Q1588" s="204"/>
      <c r="R1588" s="204"/>
      <c r="S1588" s="204"/>
      <c r="T1588" s="204"/>
      <c r="U1588" s="204"/>
      <c r="V1588" s="590"/>
      <c r="W1588" s="590"/>
      <c r="X1588" s="590"/>
      <c r="Y1588" s="590"/>
      <c r="Z1588" s="590"/>
      <c r="AA1588" s="590"/>
      <c r="AB1588" s="204"/>
      <c r="AC1588" s="204"/>
      <c r="AD1588" s="204"/>
      <c r="AE1588" s="204"/>
      <c r="AF1588" s="204"/>
      <c r="AG1588" s="204"/>
      <c r="AH1588" s="204"/>
      <c r="AI1588" s="204"/>
      <c r="AJ1588" s="204"/>
      <c r="AK1588" s="204"/>
      <c r="AL1588" s="204"/>
      <c r="AM1588" s="204"/>
      <c r="AN1588" s="204"/>
      <c r="AO1588" s="204"/>
      <c r="AP1588" s="204"/>
      <c r="AQ1588" s="204"/>
      <c r="AR1588" s="204"/>
      <c r="AS1588" s="204"/>
      <c r="AT1588" s="204"/>
      <c r="AU1588" s="204"/>
      <c r="AV1588" s="489"/>
      <c r="AW1588" s="204"/>
      <c r="AX1588" s="204"/>
      <c r="AY1588" s="204"/>
      <c r="AZ1588" s="204"/>
    </row>
    <row r="1589" spans="2:52" ht="52.2" customHeight="1" x14ac:dyDescent="0.25">
      <c r="B1589" s="204"/>
      <c r="C1589" s="204"/>
      <c r="D1589" s="204"/>
      <c r="E1589" s="204"/>
      <c r="F1589" s="204"/>
      <c r="G1589" s="204"/>
      <c r="H1589" s="205"/>
      <c r="I1589" s="204"/>
      <c r="J1589" s="204"/>
      <c r="K1589" s="204"/>
      <c r="L1589" s="204"/>
      <c r="M1589" s="204"/>
      <c r="N1589" s="204"/>
      <c r="O1589" s="204"/>
      <c r="P1589" s="204"/>
      <c r="Q1589" s="204"/>
      <c r="R1589" s="204"/>
      <c r="S1589" s="204"/>
      <c r="T1589" s="204"/>
      <c r="U1589" s="204"/>
      <c r="V1589" s="590"/>
      <c r="W1589" s="590"/>
      <c r="X1589" s="590"/>
      <c r="Y1589" s="590"/>
      <c r="Z1589" s="590"/>
      <c r="AA1589" s="590"/>
      <c r="AB1589" s="204"/>
      <c r="AC1589" s="204"/>
      <c r="AD1589" s="204"/>
      <c r="AE1589" s="204"/>
      <c r="AF1589" s="204"/>
      <c r="AG1589" s="204"/>
      <c r="AH1589" s="204"/>
      <c r="AI1589" s="204"/>
      <c r="AJ1589" s="204"/>
      <c r="AK1589" s="204"/>
      <c r="AL1589" s="204"/>
      <c r="AM1589" s="204"/>
      <c r="AN1589" s="204"/>
      <c r="AO1589" s="204"/>
      <c r="AP1589" s="204"/>
      <c r="AQ1589" s="204"/>
      <c r="AR1589" s="204"/>
      <c r="AS1589" s="204"/>
      <c r="AT1589" s="204"/>
      <c r="AU1589" s="204"/>
      <c r="AV1589" s="489"/>
      <c r="AW1589" s="204"/>
      <c r="AX1589" s="204"/>
      <c r="AY1589" s="204"/>
      <c r="AZ1589" s="204"/>
    </row>
    <row r="1590" spans="2:52" ht="52.2" customHeight="1" x14ac:dyDescent="0.25">
      <c r="B1590" s="204"/>
      <c r="C1590" s="204"/>
      <c r="D1590" s="204"/>
      <c r="E1590" s="204"/>
      <c r="F1590" s="204"/>
      <c r="G1590" s="204"/>
      <c r="H1590" s="205"/>
      <c r="I1590" s="204"/>
      <c r="J1590" s="204"/>
      <c r="K1590" s="204"/>
      <c r="L1590" s="204"/>
      <c r="M1590" s="204"/>
      <c r="N1590" s="204"/>
      <c r="O1590" s="204"/>
      <c r="P1590" s="204"/>
      <c r="Q1590" s="204"/>
      <c r="R1590" s="204"/>
      <c r="S1590" s="204"/>
      <c r="T1590" s="204"/>
      <c r="U1590" s="204"/>
      <c r="V1590" s="590"/>
      <c r="W1590" s="590"/>
      <c r="X1590" s="590"/>
      <c r="Y1590" s="590"/>
      <c r="Z1590" s="590"/>
      <c r="AA1590" s="590"/>
      <c r="AB1590" s="204"/>
      <c r="AC1590" s="204"/>
      <c r="AD1590" s="204"/>
      <c r="AE1590" s="204"/>
      <c r="AF1590" s="204"/>
      <c r="AG1590" s="204"/>
      <c r="AH1590" s="204"/>
      <c r="AI1590" s="204"/>
      <c r="AJ1590" s="204"/>
      <c r="AK1590" s="204"/>
      <c r="AL1590" s="204"/>
      <c r="AM1590" s="204"/>
      <c r="AN1590" s="204"/>
      <c r="AO1590" s="204"/>
      <c r="AP1590" s="204"/>
      <c r="AQ1590" s="204"/>
      <c r="AR1590" s="204"/>
      <c r="AS1590" s="204"/>
      <c r="AT1590" s="204"/>
      <c r="AU1590" s="204"/>
      <c r="AV1590" s="489"/>
      <c r="AW1590" s="204"/>
      <c r="AX1590" s="204"/>
      <c r="AY1590" s="204"/>
      <c r="AZ1590" s="204"/>
    </row>
    <row r="1591" spans="2:52" ht="52.2" customHeight="1" x14ac:dyDescent="0.25">
      <c r="B1591" s="204"/>
      <c r="C1591" s="204"/>
      <c r="D1591" s="204"/>
      <c r="E1591" s="204"/>
      <c r="F1591" s="204"/>
      <c r="G1591" s="204"/>
      <c r="H1591" s="205"/>
      <c r="I1591" s="204"/>
      <c r="J1591" s="204"/>
      <c r="K1591" s="204"/>
      <c r="L1591" s="204"/>
      <c r="M1591" s="204"/>
      <c r="N1591" s="204"/>
      <c r="O1591" s="204"/>
      <c r="P1591" s="204"/>
      <c r="Q1591" s="204"/>
      <c r="R1591" s="204"/>
      <c r="S1591" s="204"/>
      <c r="T1591" s="204"/>
      <c r="U1591" s="204"/>
      <c r="V1591" s="590"/>
      <c r="W1591" s="590"/>
      <c r="X1591" s="590"/>
      <c r="Y1591" s="590"/>
      <c r="Z1591" s="590"/>
      <c r="AA1591" s="590"/>
      <c r="AB1591" s="204"/>
      <c r="AC1591" s="204"/>
      <c r="AD1591" s="204"/>
      <c r="AE1591" s="204"/>
      <c r="AF1591" s="204"/>
      <c r="AG1591" s="204"/>
      <c r="AH1591" s="204"/>
      <c r="AI1591" s="204"/>
      <c r="AJ1591" s="204"/>
      <c r="AK1591" s="204"/>
      <c r="AL1591" s="204"/>
      <c r="AM1591" s="204"/>
      <c r="AN1591" s="204"/>
      <c r="AO1591" s="204"/>
      <c r="AP1591" s="204"/>
      <c r="AQ1591" s="204"/>
      <c r="AR1591" s="204"/>
      <c r="AS1591" s="204"/>
      <c r="AT1591" s="204"/>
      <c r="AU1591" s="204"/>
      <c r="AV1591" s="489"/>
      <c r="AW1591" s="204"/>
      <c r="AX1591" s="204"/>
      <c r="AY1591" s="204"/>
      <c r="AZ1591" s="204"/>
    </row>
    <row r="1592" spans="2:52" ht="52.2" customHeight="1" x14ac:dyDescent="0.25">
      <c r="B1592" s="204"/>
      <c r="C1592" s="204"/>
      <c r="D1592" s="204"/>
      <c r="E1592" s="204"/>
      <c r="F1592" s="204"/>
      <c r="G1592" s="204"/>
      <c r="H1592" s="205"/>
      <c r="I1592" s="204"/>
      <c r="J1592" s="204"/>
      <c r="K1592" s="204"/>
      <c r="L1592" s="204"/>
      <c r="M1592" s="204"/>
      <c r="N1592" s="204"/>
      <c r="O1592" s="204"/>
      <c r="P1592" s="204"/>
      <c r="Q1592" s="204"/>
      <c r="R1592" s="204"/>
      <c r="S1592" s="204"/>
      <c r="T1592" s="204"/>
      <c r="U1592" s="204"/>
      <c r="V1592" s="590"/>
      <c r="W1592" s="590"/>
      <c r="X1592" s="590"/>
      <c r="Y1592" s="590"/>
      <c r="Z1592" s="590"/>
      <c r="AA1592" s="590"/>
      <c r="AB1592" s="204"/>
      <c r="AC1592" s="204"/>
      <c r="AD1592" s="204"/>
      <c r="AE1592" s="204"/>
      <c r="AF1592" s="204"/>
      <c r="AG1592" s="204"/>
      <c r="AH1592" s="204"/>
      <c r="AI1592" s="204"/>
      <c r="AJ1592" s="204"/>
      <c r="AK1592" s="204"/>
      <c r="AL1592" s="204"/>
      <c r="AM1592" s="204"/>
      <c r="AN1592" s="204"/>
      <c r="AO1592" s="204"/>
      <c r="AP1592" s="204"/>
      <c r="AQ1592" s="204"/>
      <c r="AR1592" s="204"/>
      <c r="AS1592" s="204"/>
      <c r="AT1592" s="204"/>
      <c r="AU1592" s="204"/>
      <c r="AV1592" s="489"/>
      <c r="AW1592" s="204"/>
      <c r="AX1592" s="204"/>
      <c r="AY1592" s="204"/>
      <c r="AZ1592" s="204"/>
    </row>
    <row r="1593" spans="2:52" ht="52.2" customHeight="1" x14ac:dyDescent="0.25">
      <c r="B1593" s="204"/>
      <c r="C1593" s="204"/>
      <c r="D1593" s="204"/>
      <c r="E1593" s="204"/>
      <c r="F1593" s="204"/>
      <c r="G1593" s="204"/>
      <c r="H1593" s="205"/>
      <c r="I1593" s="204"/>
      <c r="J1593" s="204"/>
      <c r="K1593" s="204"/>
      <c r="L1593" s="204"/>
      <c r="M1593" s="204"/>
      <c r="N1593" s="204"/>
      <c r="O1593" s="204"/>
      <c r="P1593" s="204"/>
      <c r="Q1593" s="204"/>
      <c r="R1593" s="204"/>
      <c r="S1593" s="204"/>
      <c r="T1593" s="204"/>
      <c r="U1593" s="204"/>
      <c r="V1593" s="590"/>
      <c r="W1593" s="590"/>
      <c r="X1593" s="590"/>
      <c r="Y1593" s="590"/>
      <c r="Z1593" s="590"/>
      <c r="AA1593" s="590"/>
      <c r="AB1593" s="204"/>
      <c r="AC1593" s="204"/>
      <c r="AD1593" s="204"/>
      <c r="AE1593" s="204"/>
      <c r="AF1593" s="204"/>
      <c r="AG1593" s="204"/>
      <c r="AH1593" s="204"/>
      <c r="AI1593" s="204"/>
      <c r="AJ1593" s="204"/>
      <c r="AK1593" s="204"/>
      <c r="AL1593" s="204"/>
      <c r="AM1593" s="204"/>
      <c r="AN1593" s="204"/>
      <c r="AO1593" s="204"/>
      <c r="AP1593" s="204"/>
      <c r="AQ1593" s="204"/>
      <c r="AR1593" s="204"/>
      <c r="AS1593" s="204"/>
      <c r="AT1593" s="204"/>
      <c r="AU1593" s="204"/>
      <c r="AV1593" s="489"/>
      <c r="AW1593" s="204"/>
      <c r="AX1593" s="204"/>
      <c r="AY1593" s="204"/>
      <c r="AZ1593" s="204"/>
    </row>
    <row r="1594" spans="2:52" ht="52.2" customHeight="1" x14ac:dyDescent="0.25">
      <c r="B1594" s="204"/>
      <c r="C1594" s="204"/>
      <c r="D1594" s="204"/>
      <c r="E1594" s="204"/>
      <c r="F1594" s="204"/>
      <c r="G1594" s="204"/>
      <c r="H1594" s="205"/>
      <c r="I1594" s="204"/>
      <c r="J1594" s="204"/>
      <c r="K1594" s="204"/>
      <c r="L1594" s="204"/>
      <c r="M1594" s="204"/>
      <c r="N1594" s="204"/>
      <c r="O1594" s="204"/>
      <c r="P1594" s="204"/>
      <c r="Q1594" s="204"/>
      <c r="R1594" s="204"/>
      <c r="S1594" s="204"/>
      <c r="T1594" s="204"/>
      <c r="U1594" s="204"/>
      <c r="V1594" s="590"/>
      <c r="W1594" s="590"/>
      <c r="X1594" s="590"/>
      <c r="Y1594" s="590"/>
      <c r="Z1594" s="590"/>
      <c r="AA1594" s="590"/>
      <c r="AB1594" s="204"/>
      <c r="AC1594" s="204"/>
      <c r="AD1594" s="204"/>
      <c r="AE1594" s="204"/>
      <c r="AF1594" s="204"/>
      <c r="AG1594" s="204"/>
      <c r="AH1594" s="204"/>
      <c r="AI1594" s="204"/>
      <c r="AJ1594" s="204"/>
      <c r="AK1594" s="204"/>
      <c r="AL1594" s="204"/>
      <c r="AM1594" s="204"/>
      <c r="AN1594" s="204"/>
      <c r="AO1594" s="204"/>
      <c r="AP1594" s="204"/>
      <c r="AQ1594" s="204"/>
      <c r="AR1594" s="204"/>
      <c r="AS1594" s="204"/>
      <c r="AT1594" s="204"/>
      <c r="AU1594" s="204"/>
      <c r="AV1594" s="489"/>
      <c r="AW1594" s="204"/>
      <c r="AX1594" s="204"/>
      <c r="AY1594" s="204"/>
      <c r="AZ1594" s="204"/>
    </row>
    <row r="1595" spans="2:52" ht="52.2" customHeight="1" x14ac:dyDescent="0.25">
      <c r="B1595" s="204"/>
      <c r="C1595" s="204"/>
      <c r="D1595" s="204"/>
      <c r="E1595" s="204"/>
      <c r="F1595" s="204"/>
      <c r="G1595" s="204"/>
      <c r="H1595" s="205"/>
      <c r="I1595" s="204"/>
      <c r="J1595" s="204"/>
      <c r="K1595" s="204"/>
      <c r="L1595" s="204"/>
      <c r="M1595" s="204"/>
      <c r="N1595" s="204"/>
      <c r="O1595" s="204"/>
      <c r="P1595" s="204"/>
      <c r="Q1595" s="204"/>
      <c r="R1595" s="204"/>
      <c r="S1595" s="204"/>
      <c r="T1595" s="204"/>
      <c r="U1595" s="204"/>
      <c r="V1595" s="590"/>
      <c r="W1595" s="590"/>
      <c r="X1595" s="590"/>
      <c r="Y1595" s="590"/>
      <c r="Z1595" s="590"/>
      <c r="AA1595" s="590"/>
      <c r="AB1595" s="204"/>
      <c r="AC1595" s="204"/>
      <c r="AD1595" s="204"/>
      <c r="AE1595" s="204"/>
      <c r="AF1595" s="204"/>
      <c r="AG1595" s="204"/>
      <c r="AH1595" s="204"/>
      <c r="AI1595" s="204"/>
      <c r="AJ1595" s="204"/>
      <c r="AK1595" s="204"/>
      <c r="AL1595" s="204"/>
      <c r="AM1595" s="204"/>
      <c r="AN1595" s="204"/>
      <c r="AO1595" s="204"/>
      <c r="AP1595" s="204"/>
      <c r="AQ1595" s="204"/>
      <c r="AR1595" s="204"/>
      <c r="AS1595" s="204"/>
      <c r="AT1595" s="204"/>
      <c r="AU1595" s="204"/>
      <c r="AV1595" s="489"/>
      <c r="AW1595" s="204"/>
      <c r="AX1595" s="204"/>
      <c r="AY1595" s="204"/>
      <c r="AZ1595" s="204"/>
    </row>
    <row r="1596" spans="2:52" ht="52.2" customHeight="1" x14ac:dyDescent="0.25">
      <c r="B1596" s="204"/>
      <c r="C1596" s="204"/>
      <c r="D1596" s="204"/>
      <c r="E1596" s="204"/>
      <c r="F1596" s="204"/>
      <c r="G1596" s="204"/>
      <c r="H1596" s="205"/>
      <c r="I1596" s="204"/>
      <c r="J1596" s="204"/>
      <c r="K1596" s="204"/>
      <c r="L1596" s="204"/>
      <c r="M1596" s="204"/>
      <c r="N1596" s="204"/>
      <c r="O1596" s="204"/>
      <c r="P1596" s="204"/>
      <c r="Q1596" s="204"/>
      <c r="R1596" s="204"/>
      <c r="S1596" s="204"/>
      <c r="T1596" s="204"/>
      <c r="U1596" s="204"/>
      <c r="V1596" s="590"/>
      <c r="W1596" s="590"/>
      <c r="X1596" s="590"/>
      <c r="Y1596" s="590"/>
      <c r="Z1596" s="590"/>
      <c r="AA1596" s="590"/>
      <c r="AB1596" s="204"/>
      <c r="AC1596" s="204"/>
      <c r="AD1596" s="204"/>
      <c r="AE1596" s="204"/>
      <c r="AF1596" s="204"/>
      <c r="AG1596" s="204"/>
      <c r="AH1596" s="204"/>
      <c r="AI1596" s="204"/>
      <c r="AJ1596" s="204"/>
      <c r="AK1596" s="204"/>
      <c r="AL1596" s="204"/>
      <c r="AM1596" s="204"/>
      <c r="AN1596" s="204"/>
      <c r="AO1596" s="204"/>
      <c r="AP1596" s="204"/>
      <c r="AQ1596" s="204"/>
      <c r="AR1596" s="204"/>
      <c r="AS1596" s="204"/>
      <c r="AT1596" s="204"/>
      <c r="AU1596" s="204"/>
      <c r="AV1596" s="489"/>
      <c r="AW1596" s="204"/>
      <c r="AX1596" s="204"/>
      <c r="AY1596" s="204"/>
      <c r="AZ1596" s="204"/>
    </row>
    <row r="1597" spans="2:52" ht="52.2" customHeight="1" x14ac:dyDescent="0.25">
      <c r="B1597" s="204"/>
      <c r="C1597" s="204"/>
      <c r="D1597" s="204"/>
      <c r="E1597" s="204"/>
      <c r="F1597" s="204"/>
      <c r="G1597" s="204"/>
      <c r="H1597" s="205"/>
      <c r="I1597" s="204"/>
      <c r="J1597" s="204"/>
      <c r="K1597" s="204"/>
      <c r="L1597" s="204"/>
      <c r="M1597" s="204"/>
      <c r="N1597" s="204"/>
      <c r="O1597" s="204"/>
      <c r="P1597" s="204"/>
      <c r="Q1597" s="204"/>
      <c r="R1597" s="204"/>
      <c r="S1597" s="204"/>
      <c r="T1597" s="204"/>
      <c r="U1597" s="204"/>
      <c r="V1597" s="590"/>
      <c r="W1597" s="590"/>
      <c r="X1597" s="590"/>
      <c r="Y1597" s="590"/>
      <c r="Z1597" s="590"/>
      <c r="AA1597" s="590"/>
      <c r="AB1597" s="204"/>
      <c r="AC1597" s="204"/>
      <c r="AD1597" s="204"/>
      <c r="AE1597" s="204"/>
      <c r="AF1597" s="204"/>
      <c r="AG1597" s="204"/>
      <c r="AH1597" s="204"/>
      <c r="AI1597" s="204"/>
      <c r="AJ1597" s="204"/>
      <c r="AK1597" s="204"/>
      <c r="AL1597" s="204"/>
      <c r="AM1597" s="204"/>
      <c r="AN1597" s="204"/>
      <c r="AO1597" s="204"/>
      <c r="AP1597" s="204"/>
      <c r="AQ1597" s="204"/>
      <c r="AR1597" s="204"/>
      <c r="AS1597" s="204"/>
      <c r="AT1597" s="204"/>
      <c r="AU1597" s="204"/>
      <c r="AV1597" s="489"/>
      <c r="AW1597" s="204"/>
      <c r="AX1597" s="204"/>
      <c r="AY1597" s="204"/>
      <c r="AZ1597" s="204"/>
    </row>
    <row r="1598" spans="2:52" ht="52.2" customHeight="1" x14ac:dyDescent="0.25">
      <c r="B1598" s="204"/>
      <c r="C1598" s="204"/>
      <c r="D1598" s="204"/>
      <c r="E1598" s="204"/>
      <c r="F1598" s="204"/>
      <c r="G1598" s="204"/>
      <c r="H1598" s="205"/>
      <c r="I1598" s="204"/>
      <c r="J1598" s="204"/>
      <c r="K1598" s="204"/>
      <c r="L1598" s="204"/>
      <c r="M1598" s="204"/>
      <c r="N1598" s="204"/>
      <c r="O1598" s="204"/>
      <c r="P1598" s="204"/>
      <c r="Q1598" s="204"/>
      <c r="R1598" s="204"/>
      <c r="S1598" s="204"/>
      <c r="T1598" s="204"/>
      <c r="U1598" s="204"/>
      <c r="V1598" s="590"/>
      <c r="W1598" s="590"/>
      <c r="X1598" s="590"/>
      <c r="Y1598" s="590"/>
      <c r="Z1598" s="590"/>
      <c r="AA1598" s="590"/>
      <c r="AB1598" s="204"/>
      <c r="AC1598" s="204"/>
      <c r="AD1598" s="204"/>
      <c r="AE1598" s="204"/>
      <c r="AF1598" s="204"/>
      <c r="AG1598" s="204"/>
      <c r="AH1598" s="204"/>
      <c r="AI1598" s="204"/>
      <c r="AJ1598" s="204"/>
      <c r="AK1598" s="204"/>
      <c r="AL1598" s="204"/>
      <c r="AM1598" s="204"/>
      <c r="AN1598" s="204"/>
      <c r="AO1598" s="204"/>
      <c r="AP1598" s="204"/>
      <c r="AQ1598" s="204"/>
      <c r="AR1598" s="204"/>
      <c r="AS1598" s="204"/>
      <c r="AT1598" s="204"/>
      <c r="AU1598" s="204"/>
      <c r="AV1598" s="489"/>
      <c r="AW1598" s="204"/>
      <c r="AX1598" s="204"/>
      <c r="AY1598" s="204"/>
      <c r="AZ1598" s="204"/>
    </row>
    <row r="1599" spans="2:52" ht="52.2" customHeight="1" x14ac:dyDescent="0.25">
      <c r="B1599" s="204"/>
      <c r="C1599" s="204"/>
      <c r="D1599" s="204"/>
      <c r="E1599" s="204"/>
      <c r="F1599" s="204"/>
      <c r="G1599" s="204"/>
      <c r="H1599" s="205"/>
      <c r="I1599" s="204"/>
      <c r="J1599" s="204"/>
      <c r="K1599" s="204"/>
      <c r="L1599" s="204"/>
      <c r="M1599" s="204"/>
      <c r="N1599" s="204"/>
      <c r="O1599" s="204"/>
      <c r="P1599" s="204"/>
      <c r="Q1599" s="204"/>
      <c r="R1599" s="204"/>
      <c r="S1599" s="204"/>
      <c r="T1599" s="204"/>
      <c r="U1599" s="204"/>
      <c r="V1599" s="590"/>
      <c r="W1599" s="590"/>
      <c r="X1599" s="590"/>
      <c r="Y1599" s="590"/>
      <c r="Z1599" s="590"/>
      <c r="AA1599" s="590"/>
      <c r="AB1599" s="204"/>
      <c r="AC1599" s="204"/>
      <c r="AD1599" s="204"/>
      <c r="AE1599" s="204"/>
      <c r="AF1599" s="204"/>
      <c r="AG1599" s="204"/>
      <c r="AH1599" s="204"/>
      <c r="AI1599" s="204"/>
      <c r="AJ1599" s="204"/>
      <c r="AK1599" s="204"/>
      <c r="AL1599" s="204"/>
      <c r="AM1599" s="204"/>
      <c r="AN1599" s="204"/>
      <c r="AO1599" s="204"/>
      <c r="AP1599" s="204"/>
      <c r="AQ1599" s="204"/>
      <c r="AR1599" s="204"/>
      <c r="AS1599" s="204"/>
      <c r="AT1599" s="204"/>
      <c r="AU1599" s="204"/>
      <c r="AV1599" s="489"/>
      <c r="AW1599" s="204"/>
      <c r="AX1599" s="204"/>
      <c r="AY1599" s="204"/>
      <c r="AZ1599" s="204"/>
    </row>
    <row r="1600" spans="2:52" ht="52.2" customHeight="1" x14ac:dyDescent="0.25">
      <c r="B1600" s="204"/>
      <c r="C1600" s="204"/>
      <c r="D1600" s="204"/>
      <c r="E1600" s="204"/>
      <c r="F1600" s="204"/>
      <c r="G1600" s="204"/>
      <c r="H1600" s="205"/>
      <c r="I1600" s="204"/>
      <c r="J1600" s="204"/>
      <c r="K1600" s="204"/>
      <c r="L1600" s="204"/>
      <c r="M1600" s="204"/>
      <c r="N1600" s="204"/>
      <c r="O1600" s="204"/>
      <c r="P1600" s="204"/>
      <c r="Q1600" s="204"/>
      <c r="R1600" s="204"/>
      <c r="S1600" s="204"/>
      <c r="T1600" s="204"/>
      <c r="U1600" s="204"/>
      <c r="V1600" s="590"/>
      <c r="W1600" s="590"/>
      <c r="X1600" s="590"/>
      <c r="Y1600" s="590"/>
      <c r="Z1600" s="590"/>
      <c r="AA1600" s="590"/>
      <c r="AB1600" s="204"/>
      <c r="AC1600" s="204"/>
      <c r="AD1600" s="204"/>
      <c r="AE1600" s="204"/>
      <c r="AF1600" s="204"/>
      <c r="AG1600" s="204"/>
      <c r="AH1600" s="204"/>
      <c r="AI1600" s="204"/>
      <c r="AJ1600" s="204"/>
      <c r="AK1600" s="204"/>
      <c r="AL1600" s="204"/>
      <c r="AM1600" s="204"/>
      <c r="AN1600" s="204"/>
      <c r="AO1600" s="204"/>
      <c r="AP1600" s="204"/>
      <c r="AQ1600" s="204"/>
      <c r="AR1600" s="204"/>
      <c r="AS1600" s="204"/>
      <c r="AT1600" s="204"/>
      <c r="AU1600" s="204"/>
      <c r="AV1600" s="489"/>
      <c r="AW1600" s="204"/>
      <c r="AX1600" s="204"/>
      <c r="AY1600" s="204"/>
      <c r="AZ1600" s="204"/>
    </row>
    <row r="1601" spans="2:52" ht="52.2" customHeight="1" x14ac:dyDescent="0.25">
      <c r="B1601" s="204"/>
      <c r="C1601" s="204"/>
      <c r="D1601" s="204"/>
      <c r="E1601" s="204"/>
      <c r="F1601" s="204"/>
      <c r="G1601" s="204"/>
      <c r="H1601" s="205"/>
      <c r="I1601" s="204"/>
      <c r="J1601" s="204"/>
      <c r="K1601" s="204"/>
      <c r="L1601" s="204"/>
      <c r="M1601" s="204"/>
      <c r="N1601" s="204"/>
      <c r="O1601" s="204"/>
      <c r="P1601" s="204"/>
      <c r="Q1601" s="204"/>
      <c r="R1601" s="204"/>
      <c r="S1601" s="204"/>
      <c r="T1601" s="204"/>
      <c r="U1601" s="204"/>
      <c r="V1601" s="590"/>
      <c r="W1601" s="590"/>
      <c r="X1601" s="590"/>
      <c r="Y1601" s="590"/>
      <c r="Z1601" s="590"/>
      <c r="AA1601" s="590"/>
      <c r="AB1601" s="204"/>
      <c r="AC1601" s="204"/>
      <c r="AD1601" s="204"/>
      <c r="AE1601" s="204"/>
      <c r="AF1601" s="204"/>
      <c r="AG1601" s="204"/>
      <c r="AH1601" s="204"/>
      <c r="AI1601" s="204"/>
      <c r="AJ1601" s="204"/>
      <c r="AK1601" s="204"/>
      <c r="AL1601" s="204"/>
      <c r="AM1601" s="204"/>
      <c r="AN1601" s="204"/>
      <c r="AO1601" s="204"/>
      <c r="AP1601" s="204"/>
      <c r="AQ1601" s="204"/>
      <c r="AR1601" s="204"/>
      <c r="AS1601" s="204"/>
      <c r="AT1601" s="204"/>
      <c r="AU1601" s="204"/>
      <c r="AV1601" s="489"/>
      <c r="AW1601" s="204"/>
      <c r="AX1601" s="204"/>
      <c r="AY1601" s="204"/>
      <c r="AZ1601" s="204"/>
    </row>
    <row r="1602" spans="2:52" ht="52.2" customHeight="1" x14ac:dyDescent="0.25">
      <c r="B1602" s="204"/>
      <c r="C1602" s="204"/>
      <c r="D1602" s="204"/>
      <c r="E1602" s="204"/>
      <c r="F1602" s="204"/>
      <c r="G1602" s="204"/>
      <c r="H1602" s="205"/>
      <c r="I1602" s="204"/>
      <c r="J1602" s="204"/>
      <c r="K1602" s="204"/>
      <c r="L1602" s="204"/>
      <c r="M1602" s="204"/>
      <c r="N1602" s="204"/>
      <c r="O1602" s="204"/>
      <c r="P1602" s="204"/>
      <c r="Q1602" s="204"/>
      <c r="R1602" s="204"/>
      <c r="S1602" s="204"/>
      <c r="T1602" s="204"/>
      <c r="U1602" s="204"/>
      <c r="V1602" s="590"/>
      <c r="W1602" s="590"/>
      <c r="X1602" s="590"/>
      <c r="Y1602" s="590"/>
      <c r="Z1602" s="590"/>
      <c r="AA1602" s="590"/>
      <c r="AB1602" s="204"/>
      <c r="AC1602" s="204"/>
      <c r="AD1602" s="204"/>
      <c r="AE1602" s="204"/>
      <c r="AF1602" s="204"/>
      <c r="AG1602" s="204"/>
      <c r="AH1602" s="204"/>
      <c r="AI1602" s="204"/>
      <c r="AJ1602" s="204"/>
      <c r="AK1602" s="204"/>
      <c r="AL1602" s="204"/>
      <c r="AM1602" s="204"/>
      <c r="AN1602" s="204"/>
      <c r="AO1602" s="204"/>
      <c r="AP1602" s="204"/>
      <c r="AQ1602" s="204"/>
      <c r="AR1602" s="204"/>
      <c r="AS1602" s="204"/>
      <c r="AT1602" s="204"/>
      <c r="AU1602" s="204"/>
      <c r="AV1602" s="489"/>
      <c r="AW1602" s="204"/>
      <c r="AX1602" s="204"/>
      <c r="AY1602" s="204"/>
      <c r="AZ1602" s="204"/>
    </row>
    <row r="1603" spans="2:52" ht="52.2" customHeight="1" x14ac:dyDescent="0.25">
      <c r="B1603" s="204"/>
      <c r="C1603" s="204"/>
      <c r="D1603" s="204"/>
      <c r="E1603" s="204"/>
      <c r="F1603" s="204"/>
      <c r="G1603" s="204"/>
      <c r="H1603" s="205"/>
      <c r="I1603" s="204"/>
      <c r="J1603" s="204"/>
      <c r="K1603" s="204"/>
      <c r="L1603" s="204"/>
      <c r="M1603" s="204"/>
      <c r="N1603" s="204"/>
      <c r="O1603" s="204"/>
      <c r="P1603" s="204"/>
      <c r="Q1603" s="204"/>
      <c r="R1603" s="204"/>
      <c r="S1603" s="204"/>
      <c r="T1603" s="204"/>
      <c r="U1603" s="204"/>
      <c r="V1603" s="590"/>
      <c r="W1603" s="590"/>
      <c r="X1603" s="590"/>
      <c r="Y1603" s="590"/>
      <c r="Z1603" s="590"/>
      <c r="AA1603" s="590"/>
      <c r="AB1603" s="204"/>
      <c r="AC1603" s="204"/>
      <c r="AD1603" s="204"/>
      <c r="AE1603" s="204"/>
      <c r="AF1603" s="204"/>
      <c r="AG1603" s="204"/>
      <c r="AH1603" s="204"/>
      <c r="AI1603" s="204"/>
      <c r="AJ1603" s="204"/>
      <c r="AK1603" s="204"/>
      <c r="AL1603" s="204"/>
      <c r="AM1603" s="204"/>
      <c r="AN1603" s="204"/>
      <c r="AO1603" s="204"/>
      <c r="AP1603" s="204"/>
      <c r="AQ1603" s="204"/>
      <c r="AR1603" s="204"/>
      <c r="AS1603" s="204"/>
      <c r="AT1603" s="204"/>
      <c r="AU1603" s="204"/>
      <c r="AV1603" s="489"/>
      <c r="AW1603" s="204"/>
      <c r="AX1603" s="204"/>
      <c r="AY1603" s="204"/>
      <c r="AZ1603" s="204"/>
    </row>
    <row r="1604" spans="2:52" ht="52.2" customHeight="1" x14ac:dyDescent="0.25">
      <c r="B1604" s="204"/>
      <c r="C1604" s="204"/>
      <c r="D1604" s="204"/>
      <c r="E1604" s="204"/>
      <c r="F1604" s="204"/>
      <c r="G1604" s="204"/>
      <c r="H1604" s="205"/>
      <c r="I1604" s="204"/>
      <c r="J1604" s="204"/>
      <c r="K1604" s="204"/>
      <c r="L1604" s="204"/>
      <c r="M1604" s="204"/>
      <c r="N1604" s="204"/>
      <c r="O1604" s="204"/>
      <c r="P1604" s="204"/>
      <c r="Q1604" s="204"/>
      <c r="R1604" s="204"/>
      <c r="S1604" s="204"/>
      <c r="T1604" s="204"/>
      <c r="U1604" s="204"/>
      <c r="V1604" s="590"/>
      <c r="W1604" s="590"/>
      <c r="X1604" s="590"/>
      <c r="Y1604" s="590"/>
      <c r="Z1604" s="590"/>
      <c r="AA1604" s="590"/>
      <c r="AB1604" s="204"/>
      <c r="AC1604" s="204"/>
      <c r="AD1604" s="204"/>
      <c r="AE1604" s="204"/>
      <c r="AF1604" s="204"/>
      <c r="AG1604" s="204"/>
      <c r="AH1604" s="204"/>
      <c r="AI1604" s="204"/>
      <c r="AJ1604" s="204"/>
      <c r="AK1604" s="204"/>
      <c r="AL1604" s="204"/>
      <c r="AM1604" s="204"/>
      <c r="AN1604" s="204"/>
      <c r="AO1604" s="204"/>
      <c r="AP1604" s="204"/>
      <c r="AQ1604" s="204"/>
      <c r="AR1604" s="204"/>
      <c r="AS1604" s="204"/>
      <c r="AT1604" s="204"/>
      <c r="AU1604" s="204"/>
      <c r="AV1604" s="489"/>
      <c r="AW1604" s="204"/>
      <c r="AX1604" s="204"/>
      <c r="AY1604" s="204"/>
      <c r="AZ1604" s="204"/>
    </row>
    <row r="1605" spans="2:52" ht="52.2" customHeight="1" x14ac:dyDescent="0.25">
      <c r="B1605" s="204"/>
      <c r="C1605" s="204"/>
      <c r="D1605" s="204"/>
      <c r="E1605" s="204"/>
      <c r="F1605" s="204"/>
      <c r="G1605" s="204"/>
      <c r="H1605" s="205"/>
      <c r="I1605" s="204"/>
      <c r="J1605" s="204"/>
      <c r="K1605" s="204"/>
      <c r="L1605" s="204"/>
      <c r="M1605" s="204"/>
      <c r="N1605" s="204"/>
      <c r="O1605" s="204"/>
      <c r="P1605" s="204"/>
      <c r="Q1605" s="204"/>
      <c r="R1605" s="204"/>
      <c r="S1605" s="204"/>
      <c r="T1605" s="204"/>
      <c r="U1605" s="204"/>
      <c r="V1605" s="590"/>
      <c r="W1605" s="590"/>
      <c r="X1605" s="590"/>
      <c r="Y1605" s="590"/>
      <c r="Z1605" s="590"/>
      <c r="AA1605" s="590"/>
      <c r="AB1605" s="204"/>
      <c r="AC1605" s="204"/>
      <c r="AD1605" s="204"/>
      <c r="AE1605" s="204"/>
      <c r="AF1605" s="204"/>
      <c r="AG1605" s="204"/>
      <c r="AH1605" s="204"/>
      <c r="AI1605" s="204"/>
      <c r="AJ1605" s="204"/>
      <c r="AK1605" s="204"/>
      <c r="AL1605" s="204"/>
      <c r="AM1605" s="204"/>
      <c r="AN1605" s="204"/>
      <c r="AO1605" s="204"/>
      <c r="AP1605" s="204"/>
      <c r="AQ1605" s="204"/>
      <c r="AR1605" s="204"/>
      <c r="AS1605" s="204"/>
      <c r="AT1605" s="204"/>
      <c r="AU1605" s="204"/>
      <c r="AV1605" s="489"/>
      <c r="AW1605" s="204"/>
      <c r="AX1605" s="204"/>
      <c r="AY1605" s="204"/>
      <c r="AZ1605" s="204"/>
    </row>
    <row r="1606" spans="2:52" ht="52.2" customHeight="1" x14ac:dyDescent="0.25">
      <c r="B1606" s="204"/>
      <c r="C1606" s="204"/>
      <c r="D1606" s="204"/>
      <c r="E1606" s="204"/>
      <c r="F1606" s="204"/>
      <c r="G1606" s="204"/>
      <c r="H1606" s="205"/>
      <c r="I1606" s="204"/>
      <c r="J1606" s="204"/>
      <c r="K1606" s="204"/>
      <c r="L1606" s="204"/>
      <c r="M1606" s="204"/>
      <c r="N1606" s="204"/>
      <c r="O1606" s="204"/>
      <c r="P1606" s="204"/>
      <c r="Q1606" s="204"/>
      <c r="R1606" s="204"/>
      <c r="S1606" s="204"/>
      <c r="T1606" s="204"/>
      <c r="U1606" s="204"/>
      <c r="V1606" s="590"/>
      <c r="W1606" s="590"/>
      <c r="X1606" s="590"/>
      <c r="Y1606" s="590"/>
      <c r="Z1606" s="590"/>
      <c r="AA1606" s="590"/>
      <c r="AB1606" s="204"/>
      <c r="AC1606" s="204"/>
      <c r="AD1606" s="204"/>
      <c r="AE1606" s="204"/>
      <c r="AF1606" s="204"/>
      <c r="AG1606" s="204"/>
      <c r="AH1606" s="204"/>
      <c r="AI1606" s="204"/>
      <c r="AJ1606" s="204"/>
      <c r="AK1606" s="204"/>
      <c r="AL1606" s="204"/>
      <c r="AM1606" s="204"/>
      <c r="AN1606" s="204"/>
      <c r="AO1606" s="204"/>
      <c r="AP1606" s="204"/>
      <c r="AQ1606" s="204"/>
      <c r="AR1606" s="204"/>
      <c r="AS1606" s="204"/>
      <c r="AT1606" s="204"/>
      <c r="AU1606" s="204"/>
      <c r="AV1606" s="489"/>
      <c r="AW1606" s="204"/>
      <c r="AX1606" s="204"/>
      <c r="AY1606" s="204"/>
      <c r="AZ1606" s="204"/>
    </row>
    <row r="1607" spans="2:52" ht="52.2" customHeight="1" x14ac:dyDescent="0.25">
      <c r="B1607" s="204"/>
      <c r="C1607" s="204"/>
      <c r="D1607" s="204"/>
      <c r="E1607" s="204"/>
      <c r="F1607" s="204"/>
      <c r="G1607" s="204"/>
      <c r="H1607" s="205"/>
      <c r="I1607" s="204"/>
      <c r="J1607" s="204"/>
      <c r="K1607" s="204"/>
      <c r="L1607" s="204"/>
      <c r="M1607" s="204"/>
      <c r="N1607" s="204"/>
      <c r="O1607" s="204"/>
      <c r="P1607" s="204"/>
      <c r="Q1607" s="204"/>
      <c r="R1607" s="204"/>
      <c r="S1607" s="204"/>
      <c r="T1607" s="204"/>
      <c r="U1607" s="204"/>
      <c r="V1607" s="590"/>
      <c r="W1607" s="590"/>
      <c r="X1607" s="590"/>
      <c r="Y1607" s="590"/>
      <c r="Z1607" s="590"/>
      <c r="AA1607" s="590"/>
      <c r="AB1607" s="204"/>
      <c r="AC1607" s="204"/>
      <c r="AD1607" s="204"/>
      <c r="AE1607" s="204"/>
      <c r="AF1607" s="204"/>
      <c r="AG1607" s="204"/>
      <c r="AH1607" s="204"/>
      <c r="AI1607" s="204"/>
      <c r="AJ1607" s="204"/>
      <c r="AK1607" s="204"/>
      <c r="AL1607" s="204"/>
      <c r="AM1607" s="204"/>
      <c r="AN1607" s="204"/>
      <c r="AO1607" s="204"/>
      <c r="AP1607" s="204"/>
      <c r="AQ1607" s="204"/>
      <c r="AR1607" s="204"/>
      <c r="AS1607" s="204"/>
      <c r="AT1607" s="204"/>
      <c r="AU1607" s="204"/>
      <c r="AV1607" s="489"/>
      <c r="AW1607" s="204"/>
      <c r="AX1607" s="204"/>
      <c r="AY1607" s="204"/>
      <c r="AZ1607" s="204"/>
    </row>
    <row r="1608" spans="2:52" ht="52.2" customHeight="1" x14ac:dyDescent="0.25">
      <c r="B1608" s="204"/>
      <c r="C1608" s="204"/>
      <c r="D1608" s="204"/>
      <c r="E1608" s="204"/>
      <c r="F1608" s="204"/>
      <c r="G1608" s="204"/>
      <c r="H1608" s="205"/>
      <c r="I1608" s="204"/>
      <c r="J1608" s="204"/>
      <c r="K1608" s="204"/>
      <c r="L1608" s="204"/>
      <c r="M1608" s="204"/>
      <c r="N1608" s="204"/>
      <c r="O1608" s="204"/>
      <c r="P1608" s="204"/>
      <c r="Q1608" s="204"/>
      <c r="R1608" s="204"/>
      <c r="S1608" s="204"/>
      <c r="T1608" s="204"/>
      <c r="U1608" s="204"/>
      <c r="V1608" s="590"/>
      <c r="W1608" s="590"/>
      <c r="X1608" s="590"/>
      <c r="Y1608" s="590"/>
      <c r="Z1608" s="590"/>
      <c r="AA1608" s="590"/>
      <c r="AB1608" s="204"/>
      <c r="AC1608" s="204"/>
      <c r="AD1608" s="204"/>
      <c r="AE1608" s="204"/>
      <c r="AF1608" s="204"/>
      <c r="AG1608" s="204"/>
      <c r="AH1608" s="204"/>
      <c r="AI1608" s="204"/>
      <c r="AJ1608" s="204"/>
      <c r="AK1608" s="204"/>
      <c r="AL1608" s="204"/>
      <c r="AM1608" s="204"/>
      <c r="AN1608" s="204"/>
      <c r="AO1608" s="204"/>
      <c r="AP1608" s="204"/>
      <c r="AQ1608" s="204"/>
      <c r="AR1608" s="204"/>
      <c r="AS1608" s="204"/>
      <c r="AT1608" s="204"/>
      <c r="AU1608" s="204"/>
      <c r="AV1608" s="489"/>
      <c r="AW1608" s="204"/>
      <c r="AX1608" s="204"/>
      <c r="AY1608" s="204"/>
      <c r="AZ1608" s="204"/>
    </row>
    <row r="1609" spans="2:52" ht="52.2" customHeight="1" x14ac:dyDescent="0.25">
      <c r="B1609" s="204"/>
      <c r="C1609" s="204"/>
      <c r="D1609" s="204"/>
      <c r="E1609" s="204"/>
      <c r="F1609" s="204"/>
      <c r="G1609" s="204"/>
      <c r="H1609" s="205"/>
      <c r="I1609" s="204"/>
      <c r="J1609" s="204"/>
      <c r="K1609" s="204"/>
      <c r="L1609" s="204"/>
      <c r="M1609" s="204"/>
      <c r="N1609" s="204"/>
      <c r="O1609" s="204"/>
      <c r="P1609" s="204"/>
      <c r="Q1609" s="204"/>
      <c r="R1609" s="204"/>
      <c r="S1609" s="204"/>
      <c r="T1609" s="204"/>
      <c r="U1609" s="204"/>
      <c r="V1609" s="590"/>
      <c r="W1609" s="590"/>
      <c r="X1609" s="590"/>
      <c r="Y1609" s="590"/>
      <c r="Z1609" s="590"/>
      <c r="AA1609" s="590"/>
      <c r="AB1609" s="204"/>
      <c r="AC1609" s="204"/>
      <c r="AD1609" s="204"/>
      <c r="AE1609" s="204"/>
      <c r="AF1609" s="204"/>
      <c r="AG1609" s="204"/>
      <c r="AH1609" s="204"/>
      <c r="AI1609" s="204"/>
      <c r="AJ1609" s="204"/>
      <c r="AK1609" s="204"/>
      <c r="AL1609" s="204"/>
      <c r="AM1609" s="204"/>
      <c r="AN1609" s="204"/>
      <c r="AO1609" s="204"/>
      <c r="AP1609" s="204"/>
      <c r="AQ1609" s="204"/>
      <c r="AR1609" s="204"/>
      <c r="AS1609" s="204"/>
      <c r="AT1609" s="204"/>
      <c r="AU1609" s="204"/>
      <c r="AV1609" s="489"/>
      <c r="AW1609" s="204"/>
      <c r="AX1609" s="204"/>
      <c r="AY1609" s="204"/>
      <c r="AZ1609" s="204"/>
    </row>
    <row r="1610" spans="2:52" ht="52.2" customHeight="1" x14ac:dyDescent="0.25">
      <c r="B1610" s="204"/>
      <c r="C1610" s="204"/>
      <c r="D1610" s="204"/>
      <c r="E1610" s="204"/>
      <c r="F1610" s="204"/>
      <c r="G1610" s="204"/>
      <c r="H1610" s="205"/>
      <c r="I1610" s="204"/>
      <c r="J1610" s="204"/>
      <c r="K1610" s="204"/>
      <c r="L1610" s="204"/>
      <c r="M1610" s="204"/>
      <c r="N1610" s="204"/>
      <c r="O1610" s="204"/>
      <c r="P1610" s="204"/>
      <c r="Q1610" s="204"/>
      <c r="R1610" s="204"/>
      <c r="S1610" s="204"/>
      <c r="T1610" s="204"/>
      <c r="U1610" s="204"/>
      <c r="V1610" s="590"/>
      <c r="W1610" s="590"/>
      <c r="X1610" s="590"/>
      <c r="Y1610" s="590"/>
      <c r="Z1610" s="590"/>
      <c r="AA1610" s="590"/>
      <c r="AB1610" s="204"/>
      <c r="AC1610" s="204"/>
      <c r="AD1610" s="204"/>
      <c r="AE1610" s="204"/>
      <c r="AF1610" s="204"/>
      <c r="AG1610" s="204"/>
      <c r="AH1610" s="204"/>
      <c r="AI1610" s="204"/>
      <c r="AJ1610" s="204"/>
      <c r="AK1610" s="204"/>
      <c r="AL1610" s="204"/>
      <c r="AM1610" s="204"/>
      <c r="AN1610" s="204"/>
      <c r="AO1610" s="204"/>
      <c r="AP1610" s="204"/>
      <c r="AQ1610" s="204"/>
      <c r="AR1610" s="204"/>
      <c r="AS1610" s="204"/>
      <c r="AT1610" s="204"/>
      <c r="AU1610" s="204"/>
      <c r="AV1610" s="489"/>
      <c r="AW1610" s="204"/>
      <c r="AX1610" s="204"/>
      <c r="AY1610" s="204"/>
      <c r="AZ1610" s="204"/>
    </row>
    <row r="1611" spans="2:52" ht="52.2" customHeight="1" x14ac:dyDescent="0.25">
      <c r="B1611" s="204"/>
      <c r="C1611" s="204"/>
      <c r="D1611" s="204"/>
      <c r="E1611" s="204"/>
      <c r="F1611" s="204"/>
      <c r="G1611" s="204"/>
      <c r="H1611" s="205"/>
      <c r="I1611" s="204"/>
      <c r="J1611" s="204"/>
      <c r="K1611" s="204"/>
      <c r="L1611" s="204"/>
      <c r="M1611" s="204"/>
      <c r="N1611" s="204"/>
      <c r="O1611" s="204"/>
      <c r="P1611" s="204"/>
      <c r="Q1611" s="204"/>
      <c r="R1611" s="204"/>
      <c r="S1611" s="204"/>
      <c r="T1611" s="204"/>
      <c r="U1611" s="204"/>
      <c r="V1611" s="590"/>
      <c r="W1611" s="590"/>
      <c r="X1611" s="590"/>
      <c r="Y1611" s="590"/>
      <c r="Z1611" s="590"/>
      <c r="AA1611" s="590"/>
      <c r="AB1611" s="204"/>
      <c r="AC1611" s="204"/>
      <c r="AD1611" s="204"/>
      <c r="AE1611" s="204"/>
      <c r="AF1611" s="204"/>
      <c r="AG1611" s="204"/>
      <c r="AH1611" s="204"/>
      <c r="AI1611" s="204"/>
      <c r="AJ1611" s="204"/>
      <c r="AK1611" s="204"/>
      <c r="AL1611" s="204"/>
      <c r="AM1611" s="204"/>
      <c r="AN1611" s="204"/>
      <c r="AO1611" s="204"/>
      <c r="AP1611" s="204"/>
      <c r="AQ1611" s="204"/>
      <c r="AR1611" s="204"/>
      <c r="AS1611" s="204"/>
      <c r="AT1611" s="204"/>
      <c r="AU1611" s="204"/>
      <c r="AV1611" s="489"/>
      <c r="AW1611" s="204"/>
      <c r="AX1611" s="204"/>
      <c r="AY1611" s="204"/>
      <c r="AZ1611" s="204"/>
    </row>
    <row r="1612" spans="2:52" ht="52.2" customHeight="1" x14ac:dyDescent="0.25">
      <c r="B1612" s="204"/>
      <c r="C1612" s="204"/>
      <c r="D1612" s="204"/>
      <c r="E1612" s="204"/>
      <c r="F1612" s="204"/>
      <c r="G1612" s="204"/>
      <c r="H1612" s="205"/>
      <c r="I1612" s="204"/>
      <c r="J1612" s="204"/>
      <c r="K1612" s="204"/>
      <c r="L1612" s="204"/>
      <c r="M1612" s="204"/>
      <c r="N1612" s="204"/>
      <c r="O1612" s="204"/>
      <c r="P1612" s="204"/>
      <c r="Q1612" s="204"/>
      <c r="R1612" s="204"/>
      <c r="S1612" s="204"/>
      <c r="T1612" s="204"/>
      <c r="U1612" s="204"/>
      <c r="V1612" s="590"/>
      <c r="W1612" s="590"/>
      <c r="X1612" s="590"/>
      <c r="Y1612" s="590"/>
      <c r="Z1612" s="590"/>
      <c r="AA1612" s="590"/>
      <c r="AB1612" s="204"/>
      <c r="AC1612" s="204"/>
      <c r="AD1612" s="204"/>
      <c r="AE1612" s="204"/>
      <c r="AF1612" s="204"/>
      <c r="AG1612" s="204"/>
      <c r="AH1612" s="204"/>
      <c r="AI1612" s="204"/>
      <c r="AJ1612" s="204"/>
      <c r="AK1612" s="204"/>
      <c r="AL1612" s="204"/>
      <c r="AM1612" s="204"/>
      <c r="AN1612" s="204"/>
      <c r="AO1612" s="204"/>
      <c r="AP1612" s="204"/>
      <c r="AQ1612" s="204"/>
      <c r="AR1612" s="204"/>
      <c r="AS1612" s="204"/>
      <c r="AT1612" s="204"/>
      <c r="AU1612" s="204"/>
      <c r="AV1612" s="489"/>
      <c r="AW1612" s="204"/>
      <c r="AX1612" s="204"/>
      <c r="AY1612" s="204"/>
      <c r="AZ1612" s="204"/>
    </row>
    <row r="1613" spans="2:52" ht="52.2" customHeight="1" x14ac:dyDescent="0.25">
      <c r="B1613" s="204"/>
      <c r="C1613" s="204"/>
      <c r="D1613" s="204"/>
      <c r="E1613" s="204"/>
      <c r="F1613" s="204"/>
      <c r="G1613" s="204"/>
      <c r="H1613" s="205"/>
      <c r="I1613" s="204"/>
      <c r="J1613" s="204"/>
      <c r="K1613" s="204"/>
      <c r="L1613" s="204"/>
      <c r="M1613" s="204"/>
      <c r="N1613" s="204"/>
      <c r="O1613" s="204"/>
      <c r="P1613" s="204"/>
      <c r="Q1613" s="204"/>
      <c r="R1613" s="204"/>
      <c r="S1613" s="204"/>
      <c r="T1613" s="204"/>
      <c r="U1613" s="204"/>
      <c r="V1613" s="590"/>
      <c r="W1613" s="590"/>
      <c r="X1613" s="590"/>
      <c r="Y1613" s="590"/>
      <c r="Z1613" s="590"/>
      <c r="AA1613" s="590"/>
      <c r="AB1613" s="204"/>
      <c r="AC1613" s="204"/>
      <c r="AD1613" s="204"/>
      <c r="AE1613" s="204"/>
      <c r="AF1613" s="204"/>
      <c r="AG1613" s="204"/>
      <c r="AH1613" s="204"/>
      <c r="AI1613" s="204"/>
      <c r="AJ1613" s="204"/>
      <c r="AK1613" s="204"/>
      <c r="AL1613" s="204"/>
      <c r="AM1613" s="204"/>
      <c r="AN1613" s="204"/>
      <c r="AO1613" s="204"/>
      <c r="AP1613" s="204"/>
      <c r="AQ1613" s="204"/>
      <c r="AR1613" s="204"/>
      <c r="AS1613" s="204"/>
      <c r="AT1613" s="204"/>
      <c r="AU1613" s="204"/>
      <c r="AV1613" s="489"/>
      <c r="AW1613" s="204"/>
      <c r="AX1613" s="204"/>
      <c r="AY1613" s="204"/>
      <c r="AZ1613" s="204"/>
    </row>
    <row r="1614" spans="2:52" ht="52.2" customHeight="1" x14ac:dyDescent="0.25">
      <c r="B1614" s="204"/>
      <c r="C1614" s="204"/>
      <c r="D1614" s="204"/>
      <c r="E1614" s="204"/>
      <c r="F1614" s="204"/>
      <c r="G1614" s="204"/>
      <c r="H1614" s="205"/>
      <c r="I1614" s="204"/>
      <c r="J1614" s="204"/>
      <c r="K1614" s="204"/>
      <c r="L1614" s="204"/>
      <c r="M1614" s="204"/>
      <c r="N1614" s="204"/>
      <c r="O1614" s="204"/>
      <c r="P1614" s="204"/>
      <c r="Q1614" s="204"/>
      <c r="R1614" s="204"/>
      <c r="S1614" s="204"/>
      <c r="T1614" s="204"/>
      <c r="U1614" s="204"/>
      <c r="V1614" s="590"/>
      <c r="W1614" s="590"/>
      <c r="X1614" s="590"/>
      <c r="Y1614" s="590"/>
      <c r="Z1614" s="590"/>
      <c r="AA1614" s="590"/>
      <c r="AB1614" s="204"/>
      <c r="AC1614" s="204"/>
      <c r="AD1614" s="204"/>
      <c r="AE1614" s="204"/>
      <c r="AF1614" s="204"/>
      <c r="AG1614" s="204"/>
      <c r="AH1614" s="204"/>
      <c r="AI1614" s="204"/>
      <c r="AJ1614" s="204"/>
      <c r="AK1614" s="204"/>
      <c r="AL1614" s="204"/>
      <c r="AM1614" s="204"/>
      <c r="AN1614" s="204"/>
      <c r="AO1614" s="204"/>
      <c r="AP1614" s="204"/>
      <c r="AQ1614" s="204"/>
      <c r="AR1614" s="204"/>
      <c r="AS1614" s="204"/>
      <c r="AT1614" s="204"/>
      <c r="AU1614" s="204"/>
      <c r="AV1614" s="489"/>
      <c r="AW1614" s="204"/>
      <c r="AX1614" s="204"/>
      <c r="AY1614" s="204"/>
      <c r="AZ1614" s="204"/>
    </row>
    <row r="1615" spans="2:52" ht="52.2" customHeight="1" x14ac:dyDescent="0.25">
      <c r="B1615" s="204"/>
      <c r="C1615" s="204"/>
      <c r="D1615" s="204"/>
      <c r="E1615" s="204"/>
      <c r="F1615" s="204"/>
      <c r="G1615" s="204"/>
      <c r="H1615" s="205"/>
      <c r="I1615" s="204"/>
      <c r="J1615" s="204"/>
      <c r="K1615" s="204"/>
      <c r="L1615" s="204"/>
      <c r="M1615" s="204"/>
      <c r="N1615" s="204"/>
      <c r="O1615" s="204"/>
      <c r="P1615" s="204"/>
      <c r="Q1615" s="204"/>
      <c r="R1615" s="204"/>
      <c r="S1615" s="204"/>
      <c r="T1615" s="204"/>
      <c r="U1615" s="204"/>
      <c r="V1615" s="590"/>
      <c r="W1615" s="590"/>
      <c r="X1615" s="590"/>
      <c r="Y1615" s="590"/>
      <c r="Z1615" s="590"/>
      <c r="AA1615" s="590"/>
      <c r="AB1615" s="204"/>
      <c r="AC1615" s="204"/>
      <c r="AD1615" s="204"/>
      <c r="AE1615" s="204"/>
      <c r="AF1615" s="204"/>
      <c r="AG1615" s="204"/>
      <c r="AH1615" s="204"/>
      <c r="AI1615" s="204"/>
      <c r="AJ1615" s="204"/>
      <c r="AK1615" s="204"/>
      <c r="AL1615" s="204"/>
      <c r="AM1615" s="204"/>
      <c r="AN1615" s="204"/>
      <c r="AO1615" s="204"/>
      <c r="AP1615" s="204"/>
      <c r="AQ1615" s="204"/>
      <c r="AR1615" s="204"/>
      <c r="AS1615" s="204"/>
      <c r="AT1615" s="204"/>
      <c r="AU1615" s="204"/>
      <c r="AV1615" s="489"/>
      <c r="AW1615" s="204"/>
      <c r="AX1615" s="204"/>
      <c r="AY1615" s="204"/>
      <c r="AZ1615" s="204"/>
    </row>
    <row r="1616" spans="2:52" ht="52.2" customHeight="1" x14ac:dyDescent="0.25">
      <c r="B1616" s="204"/>
      <c r="C1616" s="204"/>
      <c r="D1616" s="204"/>
      <c r="E1616" s="204"/>
      <c r="F1616" s="204"/>
      <c r="G1616" s="204"/>
      <c r="H1616" s="205"/>
      <c r="I1616" s="204"/>
      <c r="J1616" s="204"/>
      <c r="K1616" s="204"/>
      <c r="L1616" s="204"/>
      <c r="M1616" s="204"/>
      <c r="N1616" s="204"/>
      <c r="O1616" s="204"/>
      <c r="P1616" s="204"/>
      <c r="Q1616" s="204"/>
      <c r="R1616" s="204"/>
      <c r="S1616" s="204"/>
      <c r="T1616" s="204"/>
      <c r="U1616" s="204"/>
      <c r="V1616" s="590"/>
      <c r="W1616" s="590"/>
      <c r="X1616" s="590"/>
      <c r="Y1616" s="590"/>
      <c r="Z1616" s="590"/>
      <c r="AA1616" s="590"/>
      <c r="AB1616" s="204"/>
      <c r="AC1616" s="204"/>
      <c r="AD1616" s="204"/>
      <c r="AE1616" s="204"/>
      <c r="AF1616" s="204"/>
      <c r="AG1616" s="204"/>
      <c r="AH1616" s="204"/>
      <c r="AI1616" s="204"/>
      <c r="AJ1616" s="204"/>
      <c r="AK1616" s="204"/>
      <c r="AL1616" s="204"/>
      <c r="AM1616" s="204"/>
      <c r="AN1616" s="204"/>
      <c r="AO1616" s="204"/>
      <c r="AP1616" s="204"/>
      <c r="AQ1616" s="204"/>
      <c r="AR1616" s="204"/>
      <c r="AS1616" s="204"/>
      <c r="AT1616" s="204"/>
      <c r="AU1616" s="204"/>
      <c r="AV1616" s="489"/>
      <c r="AW1616" s="204"/>
      <c r="AX1616" s="204"/>
      <c r="AY1616" s="204"/>
      <c r="AZ1616" s="204"/>
    </row>
    <row r="1617" spans="2:52" ht="52.2" customHeight="1" x14ac:dyDescent="0.25">
      <c r="B1617" s="204"/>
      <c r="C1617" s="204"/>
      <c r="D1617" s="204"/>
      <c r="E1617" s="204"/>
      <c r="F1617" s="204"/>
      <c r="G1617" s="204"/>
      <c r="H1617" s="205"/>
      <c r="I1617" s="204"/>
      <c r="J1617" s="204"/>
      <c r="K1617" s="204"/>
      <c r="L1617" s="204"/>
      <c r="M1617" s="204"/>
      <c r="N1617" s="204"/>
      <c r="O1617" s="204"/>
      <c r="P1617" s="204"/>
      <c r="Q1617" s="204"/>
      <c r="R1617" s="204"/>
      <c r="S1617" s="204"/>
      <c r="T1617" s="204"/>
      <c r="U1617" s="204"/>
      <c r="V1617" s="590"/>
      <c r="W1617" s="590"/>
      <c r="X1617" s="590"/>
      <c r="Y1617" s="590"/>
      <c r="Z1617" s="590"/>
      <c r="AA1617" s="590"/>
      <c r="AB1617" s="204"/>
      <c r="AC1617" s="204"/>
      <c r="AD1617" s="204"/>
      <c r="AE1617" s="204"/>
      <c r="AF1617" s="204"/>
      <c r="AG1617" s="204"/>
      <c r="AH1617" s="204"/>
      <c r="AI1617" s="204"/>
      <c r="AJ1617" s="204"/>
      <c r="AK1617" s="204"/>
      <c r="AL1617" s="204"/>
      <c r="AM1617" s="204"/>
      <c r="AN1617" s="204"/>
      <c r="AO1617" s="204"/>
      <c r="AP1617" s="204"/>
      <c r="AQ1617" s="204"/>
      <c r="AR1617" s="204"/>
      <c r="AS1617" s="204"/>
      <c r="AT1617" s="204"/>
      <c r="AU1617" s="204"/>
      <c r="AV1617" s="489"/>
      <c r="AW1617" s="204"/>
      <c r="AX1617" s="204"/>
      <c r="AY1617" s="204"/>
      <c r="AZ1617" s="204"/>
    </row>
    <row r="1618" spans="2:52" ht="52.2" customHeight="1" x14ac:dyDescent="0.25">
      <c r="B1618" s="204"/>
      <c r="C1618" s="204"/>
      <c r="D1618" s="204"/>
      <c r="E1618" s="204"/>
      <c r="F1618" s="204"/>
      <c r="G1618" s="204"/>
      <c r="H1618" s="205"/>
      <c r="I1618" s="204"/>
      <c r="J1618" s="204"/>
      <c r="K1618" s="204"/>
      <c r="L1618" s="204"/>
      <c r="M1618" s="204"/>
      <c r="N1618" s="204"/>
      <c r="O1618" s="204"/>
      <c r="P1618" s="204"/>
      <c r="Q1618" s="204"/>
      <c r="R1618" s="204"/>
      <c r="S1618" s="204"/>
      <c r="T1618" s="204"/>
      <c r="U1618" s="204"/>
      <c r="V1618" s="590"/>
      <c r="W1618" s="590"/>
      <c r="X1618" s="590"/>
      <c r="Y1618" s="590"/>
      <c r="Z1618" s="590"/>
      <c r="AA1618" s="590"/>
      <c r="AB1618" s="204"/>
      <c r="AC1618" s="204"/>
      <c r="AD1618" s="204"/>
      <c r="AE1618" s="204"/>
      <c r="AF1618" s="204"/>
      <c r="AG1618" s="204"/>
      <c r="AH1618" s="204"/>
      <c r="AI1618" s="204"/>
      <c r="AJ1618" s="204"/>
      <c r="AK1618" s="204"/>
      <c r="AL1618" s="204"/>
      <c r="AM1618" s="204"/>
      <c r="AN1618" s="204"/>
      <c r="AO1618" s="204"/>
      <c r="AP1618" s="204"/>
      <c r="AQ1618" s="204"/>
      <c r="AR1618" s="204"/>
      <c r="AS1618" s="204"/>
      <c r="AT1618" s="204"/>
      <c r="AU1618" s="204"/>
      <c r="AV1618" s="489"/>
      <c r="AW1618" s="204"/>
      <c r="AX1618" s="204"/>
      <c r="AY1618" s="204"/>
      <c r="AZ1618" s="204"/>
    </row>
    <row r="1619" spans="2:52" ht="52.2" customHeight="1" x14ac:dyDescent="0.25">
      <c r="B1619" s="204"/>
      <c r="C1619" s="204"/>
      <c r="D1619" s="204"/>
      <c r="E1619" s="204"/>
      <c r="F1619" s="204"/>
      <c r="G1619" s="204"/>
      <c r="H1619" s="205"/>
      <c r="I1619" s="204"/>
      <c r="J1619" s="204"/>
      <c r="K1619" s="204"/>
      <c r="L1619" s="204"/>
      <c r="M1619" s="204"/>
      <c r="N1619" s="204"/>
      <c r="O1619" s="204"/>
      <c r="P1619" s="204"/>
      <c r="Q1619" s="204"/>
      <c r="R1619" s="204"/>
      <c r="S1619" s="204"/>
      <c r="T1619" s="204"/>
      <c r="U1619" s="204"/>
      <c r="V1619" s="590"/>
      <c r="W1619" s="590"/>
      <c r="X1619" s="590"/>
      <c r="Y1619" s="590"/>
      <c r="Z1619" s="590"/>
      <c r="AA1619" s="590"/>
      <c r="AB1619" s="204"/>
      <c r="AC1619" s="204"/>
      <c r="AD1619" s="204"/>
      <c r="AE1619" s="204"/>
      <c r="AF1619" s="204"/>
      <c r="AG1619" s="204"/>
      <c r="AH1619" s="204"/>
      <c r="AI1619" s="204"/>
      <c r="AJ1619" s="204"/>
      <c r="AK1619" s="204"/>
      <c r="AL1619" s="204"/>
      <c r="AM1619" s="204"/>
      <c r="AN1619" s="204"/>
      <c r="AO1619" s="204"/>
      <c r="AP1619" s="204"/>
      <c r="AQ1619" s="204"/>
      <c r="AR1619" s="204"/>
      <c r="AS1619" s="204"/>
      <c r="AT1619" s="204"/>
      <c r="AU1619" s="204"/>
      <c r="AV1619" s="489"/>
      <c r="AW1619" s="204"/>
      <c r="AX1619" s="204"/>
      <c r="AY1619" s="204"/>
      <c r="AZ1619" s="204"/>
    </row>
    <row r="1620" spans="2:52" ht="52.2" customHeight="1" x14ac:dyDescent="0.25">
      <c r="B1620" s="204"/>
      <c r="C1620" s="204"/>
      <c r="D1620" s="204"/>
      <c r="E1620" s="204"/>
      <c r="F1620" s="204"/>
      <c r="G1620" s="204"/>
      <c r="H1620" s="205"/>
      <c r="I1620" s="204"/>
      <c r="J1620" s="204"/>
      <c r="K1620" s="204"/>
      <c r="L1620" s="204"/>
      <c r="M1620" s="204"/>
      <c r="N1620" s="204"/>
      <c r="O1620" s="204"/>
      <c r="P1620" s="204"/>
      <c r="Q1620" s="204"/>
      <c r="R1620" s="204"/>
      <c r="S1620" s="204"/>
      <c r="T1620" s="204"/>
      <c r="U1620" s="204"/>
      <c r="V1620" s="590"/>
      <c r="W1620" s="590"/>
      <c r="X1620" s="590"/>
      <c r="Y1620" s="590"/>
      <c r="Z1620" s="590"/>
      <c r="AA1620" s="590"/>
      <c r="AB1620" s="204"/>
      <c r="AC1620" s="204"/>
      <c r="AD1620" s="204"/>
      <c r="AE1620" s="204"/>
      <c r="AF1620" s="204"/>
      <c r="AG1620" s="204"/>
      <c r="AH1620" s="204"/>
      <c r="AI1620" s="204"/>
      <c r="AJ1620" s="204"/>
      <c r="AK1620" s="204"/>
      <c r="AL1620" s="204"/>
      <c r="AM1620" s="204"/>
      <c r="AN1620" s="204"/>
      <c r="AO1620" s="204"/>
      <c r="AP1620" s="204"/>
      <c r="AQ1620" s="204"/>
      <c r="AR1620" s="204"/>
      <c r="AS1620" s="204"/>
      <c r="AT1620" s="204"/>
      <c r="AU1620" s="204"/>
      <c r="AV1620" s="489"/>
      <c r="AW1620" s="204"/>
      <c r="AX1620" s="204"/>
      <c r="AY1620" s="204"/>
      <c r="AZ1620" s="204"/>
    </row>
    <row r="1621" spans="2:52" ht="52.2" customHeight="1" x14ac:dyDescent="0.25">
      <c r="B1621" s="204"/>
      <c r="C1621" s="204"/>
      <c r="D1621" s="204"/>
      <c r="E1621" s="204"/>
      <c r="F1621" s="204"/>
      <c r="G1621" s="204"/>
      <c r="H1621" s="205"/>
      <c r="I1621" s="204"/>
      <c r="J1621" s="204"/>
      <c r="K1621" s="204"/>
      <c r="L1621" s="204"/>
      <c r="M1621" s="204"/>
      <c r="N1621" s="204"/>
      <c r="O1621" s="204"/>
      <c r="P1621" s="204"/>
      <c r="Q1621" s="204"/>
      <c r="R1621" s="204"/>
      <c r="S1621" s="204"/>
      <c r="T1621" s="204"/>
      <c r="U1621" s="204"/>
      <c r="V1621" s="590"/>
      <c r="W1621" s="590"/>
      <c r="X1621" s="590"/>
      <c r="Y1621" s="590"/>
      <c r="Z1621" s="590"/>
      <c r="AA1621" s="590"/>
      <c r="AB1621" s="204"/>
      <c r="AC1621" s="204"/>
      <c r="AD1621" s="204"/>
      <c r="AE1621" s="204"/>
      <c r="AF1621" s="204"/>
      <c r="AG1621" s="204"/>
      <c r="AH1621" s="204"/>
      <c r="AI1621" s="204"/>
      <c r="AJ1621" s="204"/>
      <c r="AK1621" s="204"/>
      <c r="AL1621" s="204"/>
      <c r="AM1621" s="204"/>
      <c r="AN1621" s="204"/>
      <c r="AO1621" s="204"/>
      <c r="AP1621" s="204"/>
      <c r="AQ1621" s="204"/>
      <c r="AR1621" s="204"/>
      <c r="AS1621" s="204"/>
      <c r="AT1621" s="204"/>
      <c r="AU1621" s="204"/>
      <c r="AV1621" s="489"/>
      <c r="AW1621" s="204"/>
      <c r="AX1621" s="204"/>
      <c r="AY1621" s="204"/>
      <c r="AZ1621" s="204"/>
    </row>
    <row r="1622" spans="2:52" ht="52.2" customHeight="1" x14ac:dyDescent="0.25">
      <c r="B1622" s="204"/>
      <c r="C1622" s="204"/>
      <c r="D1622" s="204"/>
      <c r="E1622" s="204"/>
      <c r="F1622" s="204"/>
      <c r="G1622" s="204"/>
      <c r="H1622" s="205"/>
      <c r="I1622" s="204"/>
      <c r="J1622" s="204"/>
      <c r="K1622" s="204"/>
      <c r="L1622" s="204"/>
      <c r="M1622" s="204"/>
      <c r="N1622" s="204"/>
      <c r="O1622" s="204"/>
      <c r="P1622" s="204"/>
      <c r="Q1622" s="204"/>
      <c r="R1622" s="204"/>
      <c r="S1622" s="204"/>
      <c r="T1622" s="204"/>
      <c r="U1622" s="204"/>
      <c r="V1622" s="590"/>
      <c r="W1622" s="590"/>
      <c r="X1622" s="590"/>
      <c r="Y1622" s="590"/>
      <c r="Z1622" s="590"/>
      <c r="AA1622" s="590"/>
      <c r="AB1622" s="204"/>
      <c r="AC1622" s="204"/>
      <c r="AD1622" s="204"/>
      <c r="AE1622" s="204"/>
      <c r="AF1622" s="204"/>
      <c r="AG1622" s="204"/>
      <c r="AH1622" s="204"/>
      <c r="AI1622" s="204"/>
      <c r="AJ1622" s="204"/>
      <c r="AK1622" s="204"/>
      <c r="AL1622" s="204"/>
      <c r="AM1622" s="204"/>
      <c r="AN1622" s="204"/>
      <c r="AO1622" s="204"/>
      <c r="AP1622" s="204"/>
      <c r="AQ1622" s="204"/>
      <c r="AR1622" s="204"/>
      <c r="AS1622" s="204"/>
      <c r="AT1622" s="204"/>
      <c r="AU1622" s="204"/>
      <c r="AV1622" s="489"/>
      <c r="AW1622" s="204"/>
      <c r="AX1622" s="204"/>
      <c r="AY1622" s="204"/>
      <c r="AZ1622" s="204"/>
    </row>
    <row r="1623" spans="2:52" ht="52.2" customHeight="1" x14ac:dyDescent="0.25">
      <c r="B1623" s="204"/>
      <c r="C1623" s="204"/>
      <c r="D1623" s="204"/>
      <c r="E1623" s="204"/>
      <c r="F1623" s="204"/>
      <c r="G1623" s="204"/>
      <c r="H1623" s="205"/>
      <c r="I1623" s="204"/>
      <c r="J1623" s="204"/>
      <c r="K1623" s="204"/>
      <c r="L1623" s="204"/>
      <c r="M1623" s="204"/>
      <c r="N1623" s="204"/>
      <c r="O1623" s="204"/>
      <c r="P1623" s="204"/>
      <c r="Q1623" s="204"/>
      <c r="R1623" s="204"/>
      <c r="S1623" s="204"/>
      <c r="T1623" s="204"/>
      <c r="U1623" s="204"/>
      <c r="V1623" s="590"/>
      <c r="W1623" s="590"/>
      <c r="X1623" s="590"/>
      <c r="Y1623" s="590"/>
      <c r="Z1623" s="590"/>
      <c r="AA1623" s="590"/>
      <c r="AB1623" s="204"/>
      <c r="AC1623" s="204"/>
      <c r="AD1623" s="204"/>
      <c r="AE1623" s="204"/>
      <c r="AF1623" s="204"/>
      <c r="AG1623" s="204"/>
      <c r="AH1623" s="204"/>
      <c r="AI1623" s="204"/>
      <c r="AJ1623" s="204"/>
      <c r="AK1623" s="204"/>
      <c r="AL1623" s="204"/>
      <c r="AM1623" s="204"/>
      <c r="AN1623" s="204"/>
      <c r="AO1623" s="204"/>
      <c r="AP1623" s="204"/>
      <c r="AQ1623" s="204"/>
      <c r="AR1623" s="204"/>
      <c r="AS1623" s="204"/>
      <c r="AT1623" s="204"/>
      <c r="AU1623" s="204"/>
      <c r="AV1623" s="489"/>
      <c r="AW1623" s="204"/>
      <c r="AX1623" s="204"/>
      <c r="AY1623" s="204"/>
      <c r="AZ1623" s="204"/>
    </row>
    <row r="1624" spans="2:52" ht="52.2" customHeight="1" x14ac:dyDescent="0.25">
      <c r="B1624" s="204"/>
      <c r="C1624" s="204"/>
      <c r="D1624" s="204"/>
      <c r="E1624" s="204"/>
      <c r="F1624" s="204"/>
      <c r="G1624" s="204"/>
      <c r="H1624" s="205"/>
      <c r="I1624" s="204"/>
      <c r="J1624" s="204"/>
      <c r="K1624" s="204"/>
      <c r="L1624" s="204"/>
      <c r="M1624" s="204"/>
      <c r="N1624" s="204"/>
      <c r="O1624" s="204"/>
      <c r="P1624" s="204"/>
      <c r="Q1624" s="204"/>
      <c r="R1624" s="204"/>
      <c r="S1624" s="204"/>
      <c r="T1624" s="204"/>
      <c r="U1624" s="204"/>
      <c r="V1624" s="590"/>
      <c r="W1624" s="590"/>
      <c r="X1624" s="590"/>
      <c r="Y1624" s="590"/>
      <c r="Z1624" s="590"/>
      <c r="AA1624" s="590"/>
      <c r="AB1624" s="204"/>
      <c r="AC1624" s="204"/>
      <c r="AD1624" s="204"/>
      <c r="AE1624" s="204"/>
      <c r="AF1624" s="204"/>
      <c r="AG1624" s="204"/>
      <c r="AH1624" s="204"/>
      <c r="AI1624" s="204"/>
      <c r="AJ1624" s="204"/>
      <c r="AK1624" s="204"/>
      <c r="AL1624" s="204"/>
      <c r="AM1624" s="204"/>
      <c r="AN1624" s="204"/>
      <c r="AO1624" s="204"/>
      <c r="AP1624" s="204"/>
      <c r="AQ1624" s="204"/>
      <c r="AR1624" s="204"/>
      <c r="AS1624" s="204"/>
      <c r="AT1624" s="204"/>
      <c r="AU1624" s="204"/>
      <c r="AV1624" s="489"/>
      <c r="AW1624" s="204"/>
      <c r="AX1624" s="204"/>
      <c r="AY1624" s="204"/>
      <c r="AZ1624" s="204"/>
    </row>
    <row r="1625" spans="2:52" ht="52.2" customHeight="1" x14ac:dyDescent="0.25">
      <c r="B1625" s="204"/>
      <c r="C1625" s="204"/>
      <c r="D1625" s="204"/>
      <c r="E1625" s="204"/>
      <c r="F1625" s="204"/>
      <c r="G1625" s="204"/>
      <c r="H1625" s="205"/>
      <c r="I1625" s="204"/>
      <c r="J1625" s="204"/>
      <c r="K1625" s="204"/>
      <c r="L1625" s="204"/>
      <c r="M1625" s="204"/>
      <c r="N1625" s="204"/>
      <c r="O1625" s="204"/>
      <c r="P1625" s="204"/>
      <c r="Q1625" s="204"/>
      <c r="R1625" s="204"/>
      <c r="S1625" s="204"/>
      <c r="T1625" s="204"/>
      <c r="U1625" s="204"/>
      <c r="V1625" s="590"/>
      <c r="W1625" s="590"/>
      <c r="X1625" s="590"/>
      <c r="Y1625" s="590"/>
      <c r="Z1625" s="590"/>
      <c r="AA1625" s="590"/>
      <c r="AB1625" s="204"/>
      <c r="AC1625" s="204"/>
      <c r="AD1625" s="204"/>
      <c r="AE1625" s="204"/>
      <c r="AF1625" s="204"/>
      <c r="AG1625" s="204"/>
      <c r="AH1625" s="204"/>
      <c r="AI1625" s="204"/>
      <c r="AJ1625" s="204"/>
      <c r="AK1625" s="204"/>
      <c r="AL1625" s="204"/>
      <c r="AM1625" s="204"/>
      <c r="AN1625" s="204"/>
      <c r="AO1625" s="204"/>
      <c r="AP1625" s="204"/>
      <c r="AQ1625" s="204"/>
      <c r="AR1625" s="204"/>
      <c r="AS1625" s="204"/>
      <c r="AT1625" s="204"/>
      <c r="AU1625" s="204"/>
      <c r="AV1625" s="489"/>
      <c r="AW1625" s="204"/>
      <c r="AX1625" s="204"/>
      <c r="AY1625" s="204"/>
      <c r="AZ1625" s="204"/>
    </row>
    <row r="1626" spans="2:52" ht="52.2" customHeight="1" x14ac:dyDescent="0.25">
      <c r="B1626" s="204"/>
      <c r="C1626" s="204"/>
      <c r="D1626" s="204"/>
      <c r="E1626" s="204"/>
      <c r="F1626" s="204"/>
      <c r="G1626" s="204"/>
      <c r="H1626" s="205"/>
      <c r="I1626" s="204"/>
      <c r="J1626" s="204"/>
      <c r="K1626" s="204"/>
      <c r="L1626" s="204"/>
      <c r="M1626" s="204"/>
      <c r="N1626" s="204"/>
      <c r="O1626" s="204"/>
      <c r="P1626" s="204"/>
      <c r="Q1626" s="204"/>
      <c r="R1626" s="204"/>
      <c r="S1626" s="204"/>
      <c r="T1626" s="204"/>
      <c r="U1626" s="204"/>
      <c r="V1626" s="590"/>
      <c r="W1626" s="590"/>
      <c r="X1626" s="590"/>
      <c r="Y1626" s="590"/>
      <c r="Z1626" s="590"/>
      <c r="AA1626" s="590"/>
      <c r="AB1626" s="204"/>
      <c r="AC1626" s="204"/>
      <c r="AD1626" s="204"/>
      <c r="AE1626" s="204"/>
      <c r="AF1626" s="204"/>
      <c r="AG1626" s="204"/>
      <c r="AH1626" s="204"/>
      <c r="AI1626" s="204"/>
      <c r="AJ1626" s="204"/>
      <c r="AK1626" s="204"/>
      <c r="AL1626" s="204"/>
      <c r="AM1626" s="204"/>
      <c r="AN1626" s="204"/>
      <c r="AO1626" s="204"/>
      <c r="AP1626" s="204"/>
      <c r="AQ1626" s="204"/>
      <c r="AR1626" s="204"/>
      <c r="AS1626" s="204"/>
      <c r="AT1626" s="204"/>
      <c r="AU1626" s="204"/>
      <c r="AV1626" s="489"/>
      <c r="AW1626" s="204"/>
      <c r="AX1626" s="204"/>
      <c r="AY1626" s="204"/>
      <c r="AZ1626" s="204"/>
    </row>
    <row r="1627" spans="2:52" ht="52.2" customHeight="1" x14ac:dyDescent="0.25">
      <c r="B1627" s="204"/>
      <c r="C1627" s="204"/>
      <c r="D1627" s="204"/>
      <c r="E1627" s="204"/>
      <c r="F1627" s="204"/>
      <c r="G1627" s="204"/>
      <c r="H1627" s="205"/>
      <c r="I1627" s="204"/>
      <c r="J1627" s="204"/>
      <c r="K1627" s="204"/>
      <c r="L1627" s="204"/>
      <c r="M1627" s="204"/>
      <c r="N1627" s="204"/>
      <c r="O1627" s="204"/>
      <c r="P1627" s="204"/>
      <c r="Q1627" s="204"/>
      <c r="R1627" s="204"/>
      <c r="S1627" s="204"/>
      <c r="T1627" s="204"/>
      <c r="U1627" s="204"/>
      <c r="V1627" s="590"/>
      <c r="W1627" s="590"/>
      <c r="X1627" s="590"/>
      <c r="Y1627" s="590"/>
      <c r="Z1627" s="590"/>
      <c r="AA1627" s="590"/>
      <c r="AB1627" s="204"/>
      <c r="AC1627" s="204"/>
      <c r="AD1627" s="204"/>
      <c r="AE1627" s="204"/>
      <c r="AF1627" s="204"/>
      <c r="AG1627" s="204"/>
      <c r="AH1627" s="204"/>
      <c r="AI1627" s="204"/>
      <c r="AJ1627" s="204"/>
      <c r="AK1627" s="204"/>
      <c r="AL1627" s="204"/>
      <c r="AM1627" s="204"/>
      <c r="AN1627" s="204"/>
      <c r="AO1627" s="204"/>
      <c r="AP1627" s="204"/>
      <c r="AQ1627" s="204"/>
      <c r="AR1627" s="204"/>
      <c r="AS1627" s="204"/>
      <c r="AT1627" s="204"/>
      <c r="AU1627" s="204"/>
      <c r="AV1627" s="489"/>
      <c r="AW1627" s="204"/>
      <c r="AX1627" s="204"/>
      <c r="AY1627" s="204"/>
      <c r="AZ1627" s="204"/>
    </row>
    <row r="1628" spans="2:52" ht="52.2" customHeight="1" x14ac:dyDescent="0.25">
      <c r="B1628" s="204"/>
      <c r="C1628" s="204"/>
      <c r="D1628" s="204"/>
      <c r="E1628" s="204"/>
      <c r="F1628" s="204"/>
      <c r="G1628" s="204"/>
      <c r="H1628" s="205"/>
      <c r="I1628" s="204"/>
      <c r="J1628" s="204"/>
      <c r="K1628" s="204"/>
      <c r="L1628" s="204"/>
      <c r="M1628" s="204"/>
      <c r="N1628" s="204"/>
      <c r="O1628" s="204"/>
      <c r="P1628" s="204"/>
      <c r="Q1628" s="204"/>
      <c r="R1628" s="204"/>
      <c r="S1628" s="204"/>
      <c r="T1628" s="204"/>
      <c r="U1628" s="204"/>
      <c r="V1628" s="590"/>
      <c r="W1628" s="590"/>
      <c r="X1628" s="590"/>
      <c r="Y1628" s="590"/>
      <c r="Z1628" s="590"/>
      <c r="AA1628" s="590"/>
      <c r="AB1628" s="204"/>
      <c r="AC1628" s="204"/>
      <c r="AD1628" s="204"/>
      <c r="AE1628" s="204"/>
      <c r="AF1628" s="204"/>
      <c r="AG1628" s="204"/>
      <c r="AH1628" s="204"/>
      <c r="AI1628" s="204"/>
      <c r="AJ1628" s="204"/>
      <c r="AK1628" s="204"/>
      <c r="AL1628" s="204"/>
      <c r="AM1628" s="204"/>
      <c r="AN1628" s="204"/>
      <c r="AO1628" s="204"/>
      <c r="AP1628" s="204"/>
      <c r="AQ1628" s="204"/>
      <c r="AR1628" s="204"/>
      <c r="AS1628" s="204"/>
      <c r="AT1628" s="204"/>
      <c r="AU1628" s="204"/>
      <c r="AV1628" s="489"/>
      <c r="AW1628" s="204"/>
      <c r="AX1628" s="204"/>
      <c r="AY1628" s="204"/>
      <c r="AZ1628" s="204"/>
    </row>
    <row r="1629" spans="2:52" ht="52.2" customHeight="1" x14ac:dyDescent="0.25">
      <c r="B1629" s="204"/>
      <c r="C1629" s="204"/>
      <c r="D1629" s="204"/>
      <c r="E1629" s="204"/>
      <c r="F1629" s="204"/>
      <c r="G1629" s="204"/>
      <c r="H1629" s="205"/>
      <c r="I1629" s="204"/>
      <c r="J1629" s="204"/>
      <c r="K1629" s="204"/>
      <c r="L1629" s="204"/>
      <c r="M1629" s="204"/>
      <c r="N1629" s="204"/>
      <c r="O1629" s="204"/>
      <c r="P1629" s="204"/>
      <c r="Q1629" s="204"/>
      <c r="R1629" s="204"/>
      <c r="S1629" s="204"/>
      <c r="T1629" s="204"/>
      <c r="U1629" s="204"/>
      <c r="V1629" s="590"/>
      <c r="W1629" s="590"/>
      <c r="X1629" s="590"/>
      <c r="Y1629" s="590"/>
      <c r="Z1629" s="590"/>
      <c r="AA1629" s="590"/>
      <c r="AB1629" s="204"/>
      <c r="AC1629" s="204"/>
      <c r="AD1629" s="204"/>
      <c r="AE1629" s="204"/>
      <c r="AF1629" s="204"/>
      <c r="AG1629" s="204"/>
      <c r="AH1629" s="204"/>
      <c r="AI1629" s="204"/>
      <c r="AJ1629" s="204"/>
      <c r="AK1629" s="204"/>
      <c r="AL1629" s="204"/>
      <c r="AM1629" s="204"/>
      <c r="AN1629" s="204"/>
      <c r="AO1629" s="204"/>
      <c r="AP1629" s="204"/>
      <c r="AQ1629" s="204"/>
      <c r="AR1629" s="204"/>
      <c r="AS1629" s="204"/>
      <c r="AT1629" s="204"/>
      <c r="AU1629" s="204"/>
      <c r="AV1629" s="489"/>
      <c r="AW1629" s="204"/>
      <c r="AX1629" s="204"/>
      <c r="AY1629" s="204"/>
      <c r="AZ1629" s="204"/>
    </row>
    <row r="1630" spans="2:52" ht="52.2" customHeight="1" x14ac:dyDescent="0.25">
      <c r="B1630" s="204"/>
      <c r="C1630" s="204"/>
      <c r="D1630" s="204"/>
      <c r="E1630" s="204"/>
      <c r="F1630" s="204"/>
      <c r="G1630" s="204"/>
      <c r="H1630" s="205"/>
      <c r="I1630" s="204"/>
      <c r="J1630" s="204"/>
      <c r="K1630" s="204"/>
      <c r="L1630" s="204"/>
      <c r="M1630" s="204"/>
      <c r="N1630" s="204"/>
      <c r="O1630" s="204"/>
      <c r="P1630" s="204"/>
      <c r="Q1630" s="204"/>
      <c r="R1630" s="204"/>
      <c r="S1630" s="204"/>
      <c r="T1630" s="204"/>
      <c r="U1630" s="204"/>
      <c r="V1630" s="590"/>
      <c r="W1630" s="590"/>
      <c r="X1630" s="590"/>
      <c r="Y1630" s="590"/>
      <c r="Z1630" s="590"/>
      <c r="AA1630" s="590"/>
      <c r="AB1630" s="204"/>
      <c r="AC1630" s="204"/>
      <c r="AD1630" s="204"/>
      <c r="AE1630" s="204"/>
      <c r="AF1630" s="204"/>
      <c r="AG1630" s="204"/>
      <c r="AH1630" s="204"/>
      <c r="AI1630" s="204"/>
      <c r="AJ1630" s="204"/>
      <c r="AK1630" s="204"/>
      <c r="AL1630" s="204"/>
      <c r="AM1630" s="204"/>
      <c r="AN1630" s="204"/>
      <c r="AO1630" s="204"/>
      <c r="AP1630" s="204"/>
      <c r="AQ1630" s="204"/>
      <c r="AR1630" s="204"/>
      <c r="AS1630" s="204"/>
      <c r="AT1630" s="204"/>
      <c r="AU1630" s="204"/>
      <c r="AV1630" s="489"/>
      <c r="AW1630" s="204"/>
      <c r="AX1630" s="204"/>
      <c r="AY1630" s="204"/>
      <c r="AZ1630" s="204"/>
    </row>
    <row r="1631" spans="2:52" ht="52.2" customHeight="1" x14ac:dyDescent="0.25">
      <c r="B1631" s="204"/>
      <c r="C1631" s="204"/>
      <c r="D1631" s="204"/>
      <c r="E1631" s="204"/>
      <c r="F1631" s="204"/>
      <c r="G1631" s="204"/>
      <c r="H1631" s="205"/>
      <c r="I1631" s="204"/>
      <c r="J1631" s="204"/>
      <c r="K1631" s="204"/>
      <c r="L1631" s="204"/>
      <c r="M1631" s="204"/>
      <c r="N1631" s="204"/>
      <c r="O1631" s="204"/>
      <c r="P1631" s="204"/>
      <c r="Q1631" s="204"/>
      <c r="R1631" s="204"/>
      <c r="S1631" s="204"/>
      <c r="T1631" s="204"/>
      <c r="U1631" s="204"/>
      <c r="V1631" s="590"/>
      <c r="W1631" s="590"/>
      <c r="X1631" s="590"/>
      <c r="Y1631" s="590"/>
      <c r="Z1631" s="590"/>
      <c r="AA1631" s="590"/>
      <c r="AB1631" s="204"/>
      <c r="AC1631" s="204"/>
      <c r="AD1631" s="204"/>
      <c r="AE1631" s="204"/>
      <c r="AF1631" s="204"/>
      <c r="AG1631" s="204"/>
      <c r="AH1631" s="204"/>
      <c r="AI1631" s="204"/>
      <c r="AJ1631" s="204"/>
      <c r="AK1631" s="204"/>
      <c r="AL1631" s="204"/>
      <c r="AM1631" s="204"/>
      <c r="AN1631" s="204"/>
      <c r="AO1631" s="204"/>
      <c r="AP1631" s="204"/>
      <c r="AQ1631" s="204"/>
      <c r="AR1631" s="204"/>
      <c r="AS1631" s="204"/>
      <c r="AT1631" s="204"/>
      <c r="AU1631" s="204"/>
      <c r="AV1631" s="489"/>
      <c r="AW1631" s="204"/>
      <c r="AX1631" s="204"/>
      <c r="AY1631" s="204"/>
      <c r="AZ1631" s="204"/>
    </row>
    <row r="1632" spans="2:52" ht="52.2" customHeight="1" x14ac:dyDescent="0.25">
      <c r="B1632" s="204"/>
      <c r="C1632" s="204"/>
      <c r="D1632" s="204"/>
      <c r="E1632" s="204"/>
      <c r="F1632" s="204"/>
      <c r="G1632" s="204"/>
      <c r="H1632" s="205"/>
      <c r="I1632" s="204"/>
      <c r="J1632" s="204"/>
      <c r="K1632" s="204"/>
      <c r="L1632" s="204"/>
      <c r="M1632" s="204"/>
      <c r="N1632" s="204"/>
      <c r="O1632" s="204"/>
      <c r="P1632" s="204"/>
      <c r="Q1632" s="204"/>
      <c r="R1632" s="204"/>
      <c r="S1632" s="204"/>
      <c r="T1632" s="204"/>
      <c r="U1632" s="204"/>
      <c r="V1632" s="590"/>
      <c r="W1632" s="590"/>
      <c r="X1632" s="590"/>
      <c r="Y1632" s="590"/>
      <c r="Z1632" s="590"/>
      <c r="AA1632" s="590"/>
      <c r="AB1632" s="204"/>
      <c r="AC1632" s="204"/>
      <c r="AD1632" s="204"/>
      <c r="AE1632" s="204"/>
      <c r="AF1632" s="204"/>
      <c r="AG1632" s="204"/>
      <c r="AH1632" s="204"/>
      <c r="AI1632" s="204"/>
      <c r="AJ1632" s="204"/>
      <c r="AK1632" s="204"/>
      <c r="AL1632" s="204"/>
      <c r="AM1632" s="204"/>
      <c r="AN1632" s="204"/>
      <c r="AO1632" s="204"/>
      <c r="AP1632" s="204"/>
      <c r="AQ1632" s="204"/>
      <c r="AR1632" s="204"/>
      <c r="AS1632" s="204"/>
      <c r="AT1632" s="204"/>
      <c r="AU1632" s="204"/>
      <c r="AV1632" s="489"/>
      <c r="AW1632" s="204"/>
      <c r="AX1632" s="204"/>
      <c r="AY1632" s="204"/>
      <c r="AZ1632" s="204"/>
    </row>
    <row r="1633" spans="2:52" ht="52.2" customHeight="1" x14ac:dyDescent="0.25">
      <c r="B1633" s="204"/>
      <c r="C1633" s="204"/>
      <c r="D1633" s="204"/>
      <c r="E1633" s="204"/>
      <c r="F1633" s="204"/>
      <c r="G1633" s="204"/>
      <c r="H1633" s="205"/>
      <c r="I1633" s="204"/>
      <c r="J1633" s="204"/>
      <c r="K1633" s="204"/>
      <c r="L1633" s="204"/>
      <c r="M1633" s="204"/>
      <c r="N1633" s="204"/>
      <c r="O1633" s="204"/>
      <c r="P1633" s="204"/>
      <c r="Q1633" s="204"/>
      <c r="R1633" s="204"/>
      <c r="S1633" s="204"/>
      <c r="T1633" s="204"/>
      <c r="U1633" s="204"/>
      <c r="V1633" s="590"/>
      <c r="W1633" s="590"/>
      <c r="X1633" s="590"/>
      <c r="Y1633" s="590"/>
      <c r="Z1633" s="590"/>
      <c r="AA1633" s="590"/>
      <c r="AB1633" s="204"/>
      <c r="AC1633" s="204"/>
      <c r="AD1633" s="204"/>
      <c r="AE1633" s="204"/>
      <c r="AF1633" s="204"/>
      <c r="AG1633" s="204"/>
      <c r="AH1633" s="204"/>
      <c r="AI1633" s="204"/>
      <c r="AJ1633" s="204"/>
      <c r="AK1633" s="204"/>
      <c r="AL1633" s="204"/>
      <c r="AM1633" s="204"/>
      <c r="AN1633" s="204"/>
      <c r="AO1633" s="204"/>
      <c r="AP1633" s="204"/>
      <c r="AQ1633" s="204"/>
      <c r="AR1633" s="204"/>
      <c r="AS1633" s="204"/>
      <c r="AT1633" s="204"/>
      <c r="AU1633" s="204"/>
      <c r="AV1633" s="489"/>
      <c r="AW1633" s="204"/>
      <c r="AX1633" s="204"/>
      <c r="AY1633" s="204"/>
      <c r="AZ1633" s="204"/>
    </row>
    <row r="1634" spans="2:52" ht="52.2" customHeight="1" x14ac:dyDescent="0.25">
      <c r="B1634" s="204"/>
      <c r="C1634" s="204"/>
      <c r="D1634" s="204"/>
      <c r="E1634" s="204"/>
      <c r="F1634" s="204"/>
      <c r="G1634" s="204"/>
      <c r="H1634" s="205"/>
      <c r="I1634" s="204"/>
      <c r="J1634" s="204"/>
      <c r="K1634" s="204"/>
      <c r="L1634" s="204"/>
      <c r="M1634" s="204"/>
      <c r="N1634" s="204"/>
      <c r="O1634" s="204"/>
      <c r="P1634" s="204"/>
      <c r="Q1634" s="204"/>
      <c r="R1634" s="204"/>
      <c r="S1634" s="204"/>
      <c r="T1634" s="204"/>
      <c r="U1634" s="204"/>
      <c r="V1634" s="590"/>
      <c r="W1634" s="590"/>
      <c r="X1634" s="590"/>
      <c r="Y1634" s="590"/>
      <c r="Z1634" s="590"/>
      <c r="AA1634" s="590"/>
      <c r="AB1634" s="204"/>
      <c r="AC1634" s="204"/>
      <c r="AD1634" s="204"/>
      <c r="AE1634" s="204"/>
      <c r="AF1634" s="204"/>
      <c r="AG1634" s="204"/>
      <c r="AH1634" s="204"/>
      <c r="AI1634" s="204"/>
      <c r="AJ1634" s="204"/>
      <c r="AK1634" s="204"/>
      <c r="AL1634" s="204"/>
      <c r="AM1634" s="204"/>
      <c r="AN1634" s="204"/>
      <c r="AO1634" s="204"/>
      <c r="AP1634" s="204"/>
      <c r="AQ1634" s="204"/>
      <c r="AR1634" s="204"/>
      <c r="AS1634" s="204"/>
      <c r="AT1634" s="204"/>
      <c r="AU1634" s="204"/>
      <c r="AV1634" s="489"/>
      <c r="AW1634" s="204"/>
      <c r="AX1634" s="204"/>
      <c r="AY1634" s="204"/>
      <c r="AZ1634" s="204"/>
    </row>
    <row r="1635" spans="2:52" ht="52.2" customHeight="1" x14ac:dyDescent="0.25">
      <c r="B1635" s="204"/>
      <c r="C1635" s="204"/>
      <c r="D1635" s="204"/>
      <c r="E1635" s="204"/>
      <c r="F1635" s="204"/>
      <c r="G1635" s="204"/>
      <c r="H1635" s="205"/>
      <c r="I1635" s="204"/>
      <c r="J1635" s="204"/>
      <c r="K1635" s="204"/>
      <c r="L1635" s="204"/>
      <c r="M1635" s="204"/>
      <c r="N1635" s="204"/>
      <c r="O1635" s="204"/>
      <c r="P1635" s="204"/>
      <c r="Q1635" s="204"/>
      <c r="R1635" s="204"/>
      <c r="S1635" s="204"/>
      <c r="T1635" s="204"/>
      <c r="U1635" s="204"/>
      <c r="V1635" s="590"/>
      <c r="W1635" s="590"/>
      <c r="X1635" s="590"/>
      <c r="Y1635" s="590"/>
      <c r="Z1635" s="590"/>
      <c r="AA1635" s="590"/>
      <c r="AB1635" s="204"/>
      <c r="AC1635" s="204"/>
      <c r="AD1635" s="204"/>
      <c r="AE1635" s="204"/>
      <c r="AF1635" s="204"/>
      <c r="AG1635" s="204"/>
      <c r="AH1635" s="204"/>
      <c r="AI1635" s="204"/>
      <c r="AJ1635" s="204"/>
      <c r="AK1635" s="204"/>
      <c r="AL1635" s="204"/>
      <c r="AM1635" s="204"/>
      <c r="AN1635" s="204"/>
      <c r="AO1635" s="204"/>
      <c r="AP1635" s="204"/>
      <c r="AQ1635" s="204"/>
      <c r="AR1635" s="204"/>
      <c r="AS1635" s="204"/>
      <c r="AT1635" s="204"/>
      <c r="AU1635" s="204"/>
      <c r="AV1635" s="489"/>
      <c r="AW1635" s="204"/>
      <c r="AX1635" s="204"/>
      <c r="AY1635" s="204"/>
      <c r="AZ1635" s="204"/>
    </row>
    <row r="1636" spans="2:52" ht="52.2" customHeight="1" x14ac:dyDescent="0.25">
      <c r="B1636" s="204"/>
      <c r="C1636" s="204"/>
      <c r="D1636" s="204"/>
      <c r="E1636" s="204"/>
      <c r="F1636" s="204"/>
      <c r="G1636" s="204"/>
      <c r="H1636" s="205"/>
      <c r="I1636" s="204"/>
      <c r="J1636" s="204"/>
      <c r="K1636" s="204"/>
      <c r="L1636" s="204"/>
      <c r="M1636" s="204"/>
      <c r="N1636" s="204"/>
      <c r="O1636" s="204"/>
      <c r="P1636" s="204"/>
      <c r="Q1636" s="204"/>
      <c r="R1636" s="204"/>
      <c r="S1636" s="204"/>
      <c r="T1636" s="204"/>
      <c r="U1636" s="204"/>
      <c r="V1636" s="590"/>
      <c r="W1636" s="590"/>
      <c r="X1636" s="590"/>
      <c r="Y1636" s="590"/>
      <c r="Z1636" s="590"/>
      <c r="AA1636" s="590"/>
      <c r="AB1636" s="204"/>
      <c r="AC1636" s="204"/>
      <c r="AD1636" s="204"/>
      <c r="AE1636" s="204"/>
      <c r="AF1636" s="204"/>
      <c r="AG1636" s="204"/>
      <c r="AH1636" s="204"/>
      <c r="AI1636" s="204"/>
      <c r="AJ1636" s="204"/>
      <c r="AK1636" s="204"/>
      <c r="AL1636" s="204"/>
      <c r="AM1636" s="204"/>
      <c r="AN1636" s="204"/>
      <c r="AO1636" s="204"/>
      <c r="AP1636" s="204"/>
      <c r="AQ1636" s="204"/>
      <c r="AR1636" s="204"/>
      <c r="AS1636" s="204"/>
      <c r="AT1636" s="204"/>
      <c r="AU1636" s="204"/>
      <c r="AV1636" s="489"/>
      <c r="AW1636" s="204"/>
      <c r="AX1636" s="204"/>
      <c r="AY1636" s="204"/>
      <c r="AZ1636" s="204"/>
    </row>
    <row r="1637" spans="2:52" ht="52.2" customHeight="1" x14ac:dyDescent="0.25">
      <c r="B1637" s="204"/>
      <c r="C1637" s="204"/>
      <c r="D1637" s="204"/>
      <c r="E1637" s="204"/>
      <c r="F1637" s="204"/>
      <c r="G1637" s="204"/>
      <c r="H1637" s="205"/>
      <c r="I1637" s="204"/>
      <c r="J1637" s="204"/>
      <c r="K1637" s="204"/>
      <c r="L1637" s="204"/>
      <c r="M1637" s="204"/>
      <c r="N1637" s="204"/>
      <c r="O1637" s="204"/>
      <c r="P1637" s="204"/>
      <c r="Q1637" s="204"/>
      <c r="R1637" s="204"/>
      <c r="S1637" s="204"/>
      <c r="T1637" s="204"/>
      <c r="U1637" s="204"/>
      <c r="V1637" s="590"/>
      <c r="W1637" s="590"/>
      <c r="X1637" s="590"/>
      <c r="Y1637" s="590"/>
      <c r="Z1637" s="590"/>
      <c r="AA1637" s="590"/>
      <c r="AB1637" s="204"/>
      <c r="AC1637" s="204"/>
      <c r="AD1637" s="204"/>
      <c r="AE1637" s="204"/>
      <c r="AF1637" s="204"/>
      <c r="AG1637" s="204"/>
      <c r="AH1637" s="204"/>
      <c r="AI1637" s="204"/>
      <c r="AJ1637" s="204"/>
      <c r="AK1637" s="204"/>
      <c r="AL1637" s="204"/>
      <c r="AM1637" s="204"/>
      <c r="AN1637" s="204"/>
      <c r="AO1637" s="204"/>
      <c r="AP1637" s="204"/>
      <c r="AQ1637" s="204"/>
      <c r="AR1637" s="204"/>
      <c r="AS1637" s="204"/>
      <c r="AT1637" s="204"/>
      <c r="AU1637" s="204"/>
      <c r="AV1637" s="489"/>
      <c r="AW1637" s="204"/>
      <c r="AX1637" s="204"/>
      <c r="AY1637" s="204"/>
      <c r="AZ1637" s="204"/>
    </row>
    <row r="1638" spans="2:52" ht="52.2" customHeight="1" x14ac:dyDescent="0.25">
      <c r="B1638" s="204"/>
      <c r="C1638" s="204"/>
      <c r="D1638" s="204"/>
      <c r="E1638" s="204"/>
      <c r="F1638" s="204"/>
      <c r="G1638" s="204"/>
      <c r="H1638" s="205"/>
      <c r="I1638" s="204"/>
      <c r="J1638" s="204"/>
      <c r="K1638" s="204"/>
      <c r="L1638" s="204"/>
      <c r="M1638" s="204"/>
      <c r="N1638" s="204"/>
      <c r="O1638" s="204"/>
      <c r="P1638" s="204"/>
      <c r="Q1638" s="204"/>
      <c r="R1638" s="204"/>
      <c r="S1638" s="204"/>
      <c r="T1638" s="204"/>
      <c r="U1638" s="204"/>
      <c r="V1638" s="590"/>
      <c r="W1638" s="590"/>
      <c r="X1638" s="590"/>
      <c r="Y1638" s="590"/>
      <c r="Z1638" s="590"/>
      <c r="AA1638" s="590"/>
      <c r="AB1638" s="204"/>
      <c r="AC1638" s="204"/>
      <c r="AD1638" s="204"/>
      <c r="AE1638" s="204"/>
      <c r="AF1638" s="204"/>
      <c r="AG1638" s="204"/>
      <c r="AH1638" s="204"/>
      <c r="AI1638" s="204"/>
      <c r="AJ1638" s="204"/>
      <c r="AK1638" s="204"/>
      <c r="AL1638" s="204"/>
      <c r="AM1638" s="204"/>
      <c r="AN1638" s="204"/>
      <c r="AO1638" s="204"/>
      <c r="AP1638" s="204"/>
      <c r="AQ1638" s="204"/>
      <c r="AR1638" s="204"/>
      <c r="AS1638" s="204"/>
      <c r="AT1638" s="204"/>
      <c r="AU1638" s="204"/>
      <c r="AV1638" s="489"/>
      <c r="AW1638" s="204"/>
      <c r="AX1638" s="204"/>
      <c r="AY1638" s="204"/>
      <c r="AZ1638" s="204"/>
    </row>
    <row r="1639" spans="2:52" ht="52.2" customHeight="1" x14ac:dyDescent="0.25">
      <c r="B1639" s="204"/>
      <c r="C1639" s="204"/>
      <c r="D1639" s="204"/>
      <c r="E1639" s="204"/>
      <c r="F1639" s="204"/>
      <c r="G1639" s="204"/>
      <c r="H1639" s="205"/>
      <c r="I1639" s="204"/>
      <c r="J1639" s="204"/>
      <c r="K1639" s="204"/>
      <c r="L1639" s="204"/>
      <c r="M1639" s="204"/>
      <c r="N1639" s="204"/>
      <c r="O1639" s="204"/>
      <c r="P1639" s="204"/>
      <c r="Q1639" s="204"/>
      <c r="R1639" s="204"/>
      <c r="S1639" s="204"/>
      <c r="T1639" s="204"/>
      <c r="U1639" s="204"/>
      <c r="V1639" s="590"/>
      <c r="W1639" s="590"/>
      <c r="X1639" s="590"/>
      <c r="Y1639" s="590"/>
      <c r="Z1639" s="590"/>
      <c r="AA1639" s="590"/>
      <c r="AB1639" s="204"/>
      <c r="AC1639" s="204"/>
      <c r="AD1639" s="204"/>
      <c r="AE1639" s="204"/>
      <c r="AF1639" s="204"/>
      <c r="AG1639" s="204"/>
      <c r="AH1639" s="204"/>
      <c r="AI1639" s="204"/>
      <c r="AJ1639" s="204"/>
      <c r="AK1639" s="204"/>
      <c r="AL1639" s="204"/>
      <c r="AM1639" s="204"/>
      <c r="AN1639" s="204"/>
      <c r="AO1639" s="204"/>
      <c r="AP1639" s="204"/>
      <c r="AQ1639" s="204"/>
      <c r="AR1639" s="204"/>
      <c r="AS1639" s="204"/>
      <c r="AT1639" s="204"/>
      <c r="AU1639" s="204"/>
      <c r="AV1639" s="489"/>
      <c r="AW1639" s="204"/>
      <c r="AX1639" s="204"/>
      <c r="AY1639" s="204"/>
      <c r="AZ1639" s="204"/>
    </row>
    <row r="1640" spans="2:52" ht="52.2" customHeight="1" x14ac:dyDescent="0.25">
      <c r="B1640" s="204"/>
      <c r="C1640" s="204"/>
      <c r="D1640" s="204"/>
      <c r="E1640" s="204"/>
      <c r="F1640" s="204"/>
      <c r="G1640" s="204"/>
      <c r="H1640" s="205"/>
      <c r="I1640" s="204"/>
      <c r="J1640" s="204"/>
      <c r="K1640" s="204"/>
      <c r="L1640" s="204"/>
      <c r="M1640" s="204"/>
      <c r="N1640" s="204"/>
      <c r="O1640" s="204"/>
      <c r="P1640" s="204"/>
      <c r="Q1640" s="204"/>
      <c r="R1640" s="204"/>
      <c r="S1640" s="204"/>
      <c r="T1640" s="204"/>
      <c r="U1640" s="204"/>
      <c r="V1640" s="590"/>
      <c r="W1640" s="590"/>
      <c r="X1640" s="590"/>
      <c r="Y1640" s="590"/>
      <c r="Z1640" s="590"/>
      <c r="AA1640" s="590"/>
      <c r="AB1640" s="204"/>
      <c r="AC1640" s="204"/>
      <c r="AD1640" s="204"/>
      <c r="AE1640" s="204"/>
      <c r="AF1640" s="204"/>
      <c r="AG1640" s="204"/>
      <c r="AH1640" s="204"/>
      <c r="AI1640" s="204"/>
      <c r="AJ1640" s="204"/>
      <c r="AK1640" s="204"/>
      <c r="AL1640" s="204"/>
      <c r="AM1640" s="204"/>
      <c r="AN1640" s="204"/>
      <c r="AO1640" s="204"/>
      <c r="AP1640" s="204"/>
      <c r="AQ1640" s="204"/>
      <c r="AR1640" s="204"/>
      <c r="AS1640" s="204"/>
      <c r="AT1640" s="204"/>
      <c r="AU1640" s="204"/>
      <c r="AV1640" s="489"/>
      <c r="AW1640" s="204"/>
      <c r="AX1640" s="204"/>
      <c r="AY1640" s="204"/>
      <c r="AZ1640" s="204"/>
    </row>
    <row r="1641" spans="2:52" ht="52.2" customHeight="1" x14ac:dyDescent="0.25">
      <c r="B1641" s="204"/>
      <c r="C1641" s="204"/>
      <c r="D1641" s="204"/>
      <c r="E1641" s="204"/>
      <c r="F1641" s="204"/>
      <c r="G1641" s="204"/>
      <c r="H1641" s="205"/>
      <c r="I1641" s="204"/>
      <c r="J1641" s="204"/>
      <c r="K1641" s="204"/>
      <c r="L1641" s="204"/>
      <c r="M1641" s="204"/>
      <c r="N1641" s="204"/>
      <c r="O1641" s="204"/>
      <c r="P1641" s="204"/>
      <c r="Q1641" s="204"/>
      <c r="R1641" s="204"/>
      <c r="S1641" s="204"/>
      <c r="T1641" s="204"/>
      <c r="U1641" s="204"/>
      <c r="V1641" s="590"/>
      <c r="W1641" s="590"/>
      <c r="X1641" s="590"/>
      <c r="Y1641" s="590"/>
      <c r="Z1641" s="590"/>
      <c r="AA1641" s="590"/>
      <c r="AB1641" s="204"/>
      <c r="AC1641" s="204"/>
      <c r="AD1641" s="204"/>
      <c r="AE1641" s="204"/>
      <c r="AF1641" s="204"/>
      <c r="AG1641" s="204"/>
      <c r="AH1641" s="204"/>
      <c r="AI1641" s="204"/>
      <c r="AJ1641" s="204"/>
      <c r="AK1641" s="204"/>
      <c r="AL1641" s="204"/>
      <c r="AM1641" s="204"/>
      <c r="AN1641" s="204"/>
      <c r="AO1641" s="204"/>
      <c r="AP1641" s="204"/>
      <c r="AQ1641" s="204"/>
      <c r="AR1641" s="204"/>
      <c r="AS1641" s="204"/>
      <c r="AT1641" s="204"/>
      <c r="AU1641" s="204"/>
      <c r="AV1641" s="489"/>
      <c r="AW1641" s="204"/>
      <c r="AX1641" s="204"/>
      <c r="AY1641" s="204"/>
      <c r="AZ1641" s="204"/>
    </row>
    <row r="1642" spans="2:52" ht="52.2" customHeight="1" x14ac:dyDescent="0.25">
      <c r="B1642" s="204"/>
      <c r="C1642" s="204"/>
      <c r="D1642" s="204"/>
      <c r="E1642" s="204"/>
      <c r="F1642" s="204"/>
      <c r="G1642" s="204"/>
      <c r="H1642" s="205"/>
      <c r="I1642" s="204"/>
      <c r="J1642" s="204"/>
      <c r="K1642" s="204"/>
      <c r="L1642" s="204"/>
      <c r="M1642" s="204"/>
      <c r="N1642" s="204"/>
      <c r="O1642" s="204"/>
      <c r="P1642" s="204"/>
      <c r="Q1642" s="204"/>
      <c r="R1642" s="204"/>
      <c r="S1642" s="204"/>
      <c r="T1642" s="204"/>
      <c r="U1642" s="204"/>
      <c r="V1642" s="590"/>
      <c r="W1642" s="590"/>
      <c r="X1642" s="590"/>
      <c r="Y1642" s="590"/>
      <c r="Z1642" s="590"/>
      <c r="AA1642" s="590"/>
      <c r="AB1642" s="204"/>
      <c r="AC1642" s="204"/>
      <c r="AD1642" s="204"/>
      <c r="AE1642" s="204"/>
      <c r="AF1642" s="204"/>
      <c r="AG1642" s="204"/>
      <c r="AH1642" s="204"/>
      <c r="AI1642" s="204"/>
      <c r="AJ1642" s="204"/>
      <c r="AK1642" s="204"/>
      <c r="AL1642" s="204"/>
      <c r="AM1642" s="204"/>
      <c r="AN1642" s="204"/>
      <c r="AO1642" s="204"/>
      <c r="AP1642" s="204"/>
      <c r="AQ1642" s="204"/>
      <c r="AR1642" s="204"/>
      <c r="AS1642" s="204"/>
      <c r="AT1642" s="204"/>
      <c r="AU1642" s="204"/>
      <c r="AV1642" s="489"/>
      <c r="AW1642" s="204"/>
      <c r="AX1642" s="204"/>
      <c r="AY1642" s="204"/>
      <c r="AZ1642" s="204"/>
    </row>
    <row r="1643" spans="2:52" ht="52.2" customHeight="1" x14ac:dyDescent="0.25">
      <c r="B1643" s="204"/>
      <c r="C1643" s="204"/>
      <c r="D1643" s="204"/>
      <c r="E1643" s="204"/>
      <c r="F1643" s="204"/>
      <c r="G1643" s="204"/>
      <c r="H1643" s="205"/>
      <c r="I1643" s="204"/>
      <c r="J1643" s="204"/>
      <c r="K1643" s="204"/>
      <c r="L1643" s="204"/>
      <c r="M1643" s="204"/>
      <c r="N1643" s="204"/>
      <c r="O1643" s="204"/>
      <c r="P1643" s="204"/>
      <c r="Q1643" s="204"/>
      <c r="R1643" s="204"/>
      <c r="S1643" s="204"/>
      <c r="T1643" s="204"/>
      <c r="U1643" s="204"/>
      <c r="V1643" s="590"/>
      <c r="W1643" s="590"/>
      <c r="X1643" s="590"/>
      <c r="Y1643" s="590"/>
      <c r="Z1643" s="590"/>
      <c r="AA1643" s="590"/>
      <c r="AB1643" s="204"/>
      <c r="AC1643" s="204"/>
      <c r="AD1643" s="204"/>
      <c r="AE1643" s="204"/>
      <c r="AF1643" s="204"/>
      <c r="AG1643" s="204"/>
      <c r="AH1643" s="204"/>
      <c r="AI1643" s="204"/>
      <c r="AJ1643" s="204"/>
      <c r="AK1643" s="204"/>
      <c r="AL1643" s="204"/>
      <c r="AM1643" s="204"/>
      <c r="AN1643" s="204"/>
      <c r="AO1643" s="204"/>
      <c r="AP1643" s="204"/>
      <c r="AQ1643" s="204"/>
      <c r="AR1643" s="204"/>
      <c r="AS1643" s="204"/>
      <c r="AT1643" s="204"/>
      <c r="AU1643" s="204"/>
      <c r="AV1643" s="489"/>
      <c r="AW1643" s="204"/>
      <c r="AX1643" s="204"/>
      <c r="AY1643" s="204"/>
      <c r="AZ1643" s="204"/>
    </row>
    <row r="1644" spans="2:52" ht="52.2" customHeight="1" x14ac:dyDescent="0.25">
      <c r="B1644" s="204"/>
      <c r="C1644" s="204"/>
      <c r="D1644" s="204"/>
      <c r="E1644" s="204"/>
      <c r="F1644" s="204"/>
      <c r="G1644" s="204"/>
      <c r="H1644" s="205"/>
      <c r="I1644" s="204"/>
      <c r="J1644" s="204"/>
      <c r="K1644" s="204"/>
      <c r="L1644" s="204"/>
      <c r="M1644" s="204"/>
      <c r="N1644" s="204"/>
      <c r="O1644" s="204"/>
      <c r="P1644" s="204"/>
      <c r="Q1644" s="204"/>
      <c r="R1644" s="204"/>
      <c r="S1644" s="204"/>
      <c r="T1644" s="204"/>
      <c r="U1644" s="204"/>
      <c r="V1644" s="590"/>
      <c r="W1644" s="590"/>
      <c r="X1644" s="590"/>
      <c r="Y1644" s="590"/>
      <c r="Z1644" s="590"/>
      <c r="AA1644" s="590"/>
      <c r="AB1644" s="204"/>
      <c r="AC1644" s="204"/>
      <c r="AD1644" s="204"/>
      <c r="AE1644" s="204"/>
      <c r="AF1644" s="204"/>
      <c r="AG1644" s="204"/>
      <c r="AH1644" s="204"/>
      <c r="AI1644" s="204"/>
      <c r="AJ1644" s="204"/>
      <c r="AK1644" s="204"/>
      <c r="AL1644" s="204"/>
      <c r="AM1644" s="204"/>
      <c r="AN1644" s="204"/>
      <c r="AO1644" s="204"/>
      <c r="AP1644" s="204"/>
      <c r="AQ1644" s="204"/>
      <c r="AR1644" s="204"/>
      <c r="AS1644" s="204"/>
      <c r="AT1644" s="204"/>
      <c r="AU1644" s="204"/>
      <c r="AV1644" s="489"/>
      <c r="AW1644" s="204"/>
      <c r="AX1644" s="204"/>
      <c r="AY1644" s="204"/>
      <c r="AZ1644" s="204"/>
    </row>
    <row r="1645" spans="2:52" ht="52.2" customHeight="1" x14ac:dyDescent="0.25">
      <c r="B1645" s="204"/>
      <c r="C1645" s="204"/>
      <c r="D1645" s="204"/>
      <c r="E1645" s="204"/>
      <c r="F1645" s="204"/>
      <c r="G1645" s="204"/>
      <c r="H1645" s="205"/>
      <c r="I1645" s="204"/>
      <c r="J1645" s="204"/>
      <c r="K1645" s="204"/>
      <c r="L1645" s="204"/>
      <c r="M1645" s="204"/>
      <c r="N1645" s="204"/>
      <c r="O1645" s="204"/>
      <c r="P1645" s="204"/>
      <c r="Q1645" s="204"/>
      <c r="R1645" s="204"/>
      <c r="S1645" s="204"/>
      <c r="T1645" s="204"/>
      <c r="U1645" s="204"/>
      <c r="V1645" s="590"/>
      <c r="W1645" s="590"/>
      <c r="X1645" s="590"/>
      <c r="Y1645" s="590"/>
      <c r="Z1645" s="590"/>
      <c r="AA1645" s="590"/>
      <c r="AB1645" s="204"/>
      <c r="AC1645" s="204"/>
      <c r="AD1645" s="204"/>
      <c r="AE1645" s="204"/>
      <c r="AF1645" s="204"/>
      <c r="AG1645" s="204"/>
      <c r="AH1645" s="204"/>
      <c r="AI1645" s="204"/>
      <c r="AJ1645" s="204"/>
      <c r="AK1645" s="204"/>
      <c r="AL1645" s="204"/>
      <c r="AM1645" s="204"/>
      <c r="AN1645" s="204"/>
      <c r="AO1645" s="204"/>
      <c r="AP1645" s="204"/>
      <c r="AQ1645" s="204"/>
      <c r="AR1645" s="204"/>
      <c r="AS1645" s="204"/>
      <c r="AT1645" s="204"/>
      <c r="AU1645" s="204"/>
      <c r="AV1645" s="489"/>
      <c r="AW1645" s="204"/>
      <c r="AX1645" s="204"/>
      <c r="AY1645" s="204"/>
      <c r="AZ1645" s="204"/>
    </row>
    <row r="1646" spans="2:52" ht="52.2" customHeight="1" x14ac:dyDescent="0.25">
      <c r="B1646" s="204"/>
      <c r="C1646" s="204"/>
      <c r="D1646" s="204"/>
      <c r="E1646" s="204"/>
      <c r="F1646" s="204"/>
      <c r="G1646" s="204"/>
      <c r="H1646" s="205"/>
      <c r="I1646" s="204"/>
      <c r="J1646" s="204"/>
      <c r="K1646" s="204"/>
      <c r="L1646" s="204"/>
      <c r="M1646" s="204"/>
      <c r="N1646" s="204"/>
      <c r="O1646" s="204"/>
      <c r="P1646" s="204"/>
      <c r="Q1646" s="204"/>
      <c r="R1646" s="204"/>
      <c r="S1646" s="204"/>
      <c r="T1646" s="204"/>
      <c r="U1646" s="204"/>
      <c r="V1646" s="590"/>
      <c r="W1646" s="590"/>
      <c r="X1646" s="590"/>
      <c r="Y1646" s="590"/>
      <c r="Z1646" s="590"/>
      <c r="AA1646" s="590"/>
      <c r="AB1646" s="204"/>
      <c r="AC1646" s="204"/>
      <c r="AD1646" s="204"/>
      <c r="AE1646" s="204"/>
      <c r="AF1646" s="204"/>
      <c r="AG1646" s="204"/>
      <c r="AH1646" s="204"/>
      <c r="AI1646" s="204"/>
      <c r="AJ1646" s="204"/>
      <c r="AK1646" s="204"/>
      <c r="AL1646" s="204"/>
      <c r="AM1646" s="204"/>
      <c r="AN1646" s="204"/>
      <c r="AO1646" s="204"/>
      <c r="AP1646" s="204"/>
      <c r="AQ1646" s="204"/>
      <c r="AR1646" s="204"/>
      <c r="AS1646" s="204"/>
      <c r="AT1646" s="204"/>
      <c r="AU1646" s="204"/>
      <c r="AV1646" s="489"/>
      <c r="AW1646" s="204"/>
      <c r="AX1646" s="204"/>
      <c r="AY1646" s="204"/>
      <c r="AZ1646" s="204"/>
    </row>
    <row r="1647" spans="2:52" ht="52.2" customHeight="1" x14ac:dyDescent="0.25">
      <c r="B1647" s="204"/>
      <c r="C1647" s="204"/>
      <c r="D1647" s="204"/>
      <c r="E1647" s="204"/>
      <c r="F1647" s="204"/>
      <c r="G1647" s="204"/>
      <c r="H1647" s="205"/>
      <c r="I1647" s="204"/>
      <c r="J1647" s="204"/>
      <c r="K1647" s="204"/>
      <c r="L1647" s="204"/>
      <c r="M1647" s="204"/>
      <c r="N1647" s="204"/>
      <c r="O1647" s="204"/>
      <c r="P1647" s="204"/>
      <c r="Q1647" s="204"/>
      <c r="R1647" s="204"/>
      <c r="S1647" s="204"/>
      <c r="T1647" s="204"/>
      <c r="U1647" s="204"/>
      <c r="V1647" s="590"/>
      <c r="W1647" s="590"/>
      <c r="X1647" s="590"/>
      <c r="Y1647" s="590"/>
      <c r="Z1647" s="590"/>
      <c r="AA1647" s="590"/>
      <c r="AB1647" s="204"/>
      <c r="AC1647" s="204"/>
      <c r="AD1647" s="204"/>
      <c r="AE1647" s="204"/>
      <c r="AF1647" s="204"/>
      <c r="AG1647" s="204"/>
      <c r="AH1647" s="204"/>
      <c r="AI1647" s="204"/>
      <c r="AJ1647" s="204"/>
      <c r="AK1647" s="204"/>
      <c r="AL1647" s="204"/>
      <c r="AM1647" s="204"/>
      <c r="AN1647" s="204"/>
      <c r="AO1647" s="204"/>
      <c r="AP1647" s="204"/>
      <c r="AQ1647" s="204"/>
      <c r="AR1647" s="204"/>
      <c r="AS1647" s="204"/>
      <c r="AT1647" s="204"/>
      <c r="AU1647" s="204"/>
      <c r="AV1647" s="489"/>
      <c r="AW1647" s="204"/>
      <c r="AX1647" s="204"/>
      <c r="AY1647" s="204"/>
      <c r="AZ1647" s="204"/>
    </row>
    <row r="1648" spans="2:52" ht="52.2" customHeight="1" x14ac:dyDescent="0.25">
      <c r="B1648" s="204"/>
      <c r="C1648" s="204"/>
      <c r="D1648" s="204"/>
      <c r="E1648" s="204"/>
      <c r="F1648" s="204"/>
      <c r="G1648" s="204"/>
      <c r="H1648" s="205"/>
      <c r="I1648" s="204"/>
      <c r="J1648" s="204"/>
      <c r="K1648" s="204"/>
      <c r="L1648" s="204"/>
      <c r="M1648" s="204"/>
      <c r="N1648" s="204"/>
      <c r="O1648" s="204"/>
      <c r="P1648" s="204"/>
      <c r="Q1648" s="204"/>
      <c r="R1648" s="204"/>
      <c r="S1648" s="204"/>
      <c r="T1648" s="204"/>
      <c r="U1648" s="204"/>
      <c r="V1648" s="590"/>
      <c r="W1648" s="590"/>
      <c r="X1648" s="590"/>
      <c r="Y1648" s="590"/>
      <c r="Z1648" s="590"/>
      <c r="AA1648" s="590"/>
      <c r="AB1648" s="204"/>
      <c r="AC1648" s="204"/>
      <c r="AD1648" s="204"/>
      <c r="AE1648" s="204"/>
      <c r="AF1648" s="204"/>
      <c r="AG1648" s="204"/>
      <c r="AH1648" s="204"/>
      <c r="AI1648" s="204"/>
      <c r="AJ1648" s="204"/>
      <c r="AK1648" s="204"/>
      <c r="AL1648" s="204"/>
      <c r="AM1648" s="204"/>
      <c r="AN1648" s="204"/>
      <c r="AO1648" s="204"/>
      <c r="AP1648" s="204"/>
      <c r="AQ1648" s="204"/>
      <c r="AR1648" s="204"/>
      <c r="AS1648" s="204"/>
      <c r="AT1648" s="204"/>
      <c r="AU1648" s="204"/>
      <c r="AV1648" s="489"/>
      <c r="AW1648" s="204"/>
      <c r="AX1648" s="204"/>
      <c r="AY1648" s="204"/>
      <c r="AZ1648" s="204"/>
    </row>
    <row r="1649" spans="2:52" ht="52.2" customHeight="1" x14ac:dyDescent="0.25">
      <c r="B1649" s="204"/>
      <c r="C1649" s="204"/>
      <c r="D1649" s="204"/>
      <c r="E1649" s="204"/>
      <c r="F1649" s="204"/>
      <c r="G1649" s="204"/>
      <c r="H1649" s="205"/>
      <c r="I1649" s="204"/>
      <c r="J1649" s="204"/>
      <c r="K1649" s="204"/>
      <c r="L1649" s="204"/>
      <c r="M1649" s="204"/>
      <c r="N1649" s="204"/>
      <c r="O1649" s="204"/>
      <c r="P1649" s="204"/>
      <c r="Q1649" s="204"/>
      <c r="R1649" s="204"/>
      <c r="S1649" s="204"/>
      <c r="T1649" s="204"/>
      <c r="U1649" s="204"/>
      <c r="V1649" s="590"/>
      <c r="W1649" s="590"/>
      <c r="X1649" s="590"/>
      <c r="Y1649" s="590"/>
      <c r="Z1649" s="590"/>
      <c r="AA1649" s="590"/>
      <c r="AB1649" s="204"/>
      <c r="AC1649" s="204"/>
      <c r="AD1649" s="204"/>
      <c r="AE1649" s="204"/>
      <c r="AF1649" s="204"/>
      <c r="AG1649" s="204"/>
      <c r="AH1649" s="204"/>
      <c r="AI1649" s="204"/>
      <c r="AJ1649" s="204"/>
      <c r="AK1649" s="204"/>
      <c r="AL1649" s="204"/>
      <c r="AM1649" s="204"/>
      <c r="AN1649" s="204"/>
      <c r="AO1649" s="204"/>
      <c r="AP1649" s="204"/>
      <c r="AQ1649" s="204"/>
      <c r="AR1649" s="204"/>
      <c r="AS1649" s="204"/>
      <c r="AT1649" s="204"/>
      <c r="AU1649" s="204"/>
      <c r="AV1649" s="489"/>
      <c r="AW1649" s="204"/>
      <c r="AX1649" s="204"/>
      <c r="AY1649" s="204"/>
      <c r="AZ1649" s="204"/>
    </row>
    <row r="1650" spans="2:52" ht="52.2" customHeight="1" x14ac:dyDescent="0.25">
      <c r="B1650" s="204"/>
      <c r="C1650" s="204"/>
      <c r="D1650" s="204"/>
      <c r="E1650" s="204"/>
      <c r="F1650" s="204"/>
      <c r="G1650" s="204"/>
      <c r="H1650" s="205"/>
      <c r="I1650" s="204"/>
      <c r="J1650" s="204"/>
      <c r="K1650" s="204"/>
      <c r="L1650" s="204"/>
      <c r="M1650" s="204"/>
      <c r="N1650" s="204"/>
      <c r="O1650" s="204"/>
      <c r="P1650" s="204"/>
      <c r="Q1650" s="204"/>
      <c r="R1650" s="204"/>
      <c r="S1650" s="204"/>
      <c r="T1650" s="204"/>
      <c r="U1650" s="204"/>
      <c r="V1650" s="590"/>
      <c r="W1650" s="590"/>
      <c r="X1650" s="590"/>
      <c r="Y1650" s="590"/>
      <c r="Z1650" s="590"/>
      <c r="AA1650" s="590"/>
      <c r="AB1650" s="204"/>
      <c r="AC1650" s="204"/>
      <c r="AD1650" s="204"/>
      <c r="AE1650" s="204"/>
      <c r="AF1650" s="204"/>
      <c r="AG1650" s="204"/>
      <c r="AH1650" s="204"/>
      <c r="AI1650" s="204"/>
      <c r="AJ1650" s="204"/>
      <c r="AK1650" s="204"/>
      <c r="AL1650" s="204"/>
      <c r="AM1650" s="204"/>
      <c r="AN1650" s="204"/>
      <c r="AO1650" s="204"/>
      <c r="AP1650" s="204"/>
      <c r="AQ1650" s="204"/>
      <c r="AR1650" s="204"/>
      <c r="AS1650" s="204"/>
      <c r="AT1650" s="204"/>
      <c r="AU1650" s="204"/>
      <c r="AV1650" s="489"/>
      <c r="AW1650" s="204"/>
      <c r="AX1650" s="204"/>
      <c r="AY1650" s="204"/>
      <c r="AZ1650" s="204"/>
    </row>
    <row r="1651" spans="2:52" ht="52.2" customHeight="1" x14ac:dyDescent="0.25">
      <c r="B1651" s="204"/>
      <c r="C1651" s="204"/>
      <c r="D1651" s="204"/>
      <c r="E1651" s="204"/>
      <c r="F1651" s="204"/>
      <c r="G1651" s="204"/>
      <c r="H1651" s="205"/>
      <c r="I1651" s="204"/>
      <c r="J1651" s="204"/>
      <c r="K1651" s="204"/>
      <c r="L1651" s="204"/>
      <c r="M1651" s="204"/>
      <c r="N1651" s="204"/>
      <c r="O1651" s="204"/>
      <c r="P1651" s="204"/>
      <c r="Q1651" s="204"/>
      <c r="R1651" s="204"/>
      <c r="S1651" s="204"/>
      <c r="T1651" s="204"/>
      <c r="U1651" s="204"/>
      <c r="V1651" s="590"/>
      <c r="W1651" s="590"/>
      <c r="X1651" s="590"/>
      <c r="Y1651" s="590"/>
      <c r="Z1651" s="590"/>
      <c r="AA1651" s="590"/>
      <c r="AB1651" s="204"/>
      <c r="AC1651" s="204"/>
      <c r="AD1651" s="204"/>
      <c r="AE1651" s="204"/>
      <c r="AF1651" s="204"/>
      <c r="AG1651" s="204"/>
      <c r="AH1651" s="204"/>
      <c r="AI1651" s="204"/>
      <c r="AJ1651" s="204"/>
      <c r="AK1651" s="204"/>
      <c r="AL1651" s="204"/>
      <c r="AM1651" s="204"/>
      <c r="AN1651" s="204"/>
      <c r="AO1651" s="204"/>
      <c r="AP1651" s="204"/>
      <c r="AQ1651" s="204"/>
      <c r="AR1651" s="204"/>
      <c r="AS1651" s="204"/>
      <c r="AT1651" s="204"/>
      <c r="AU1651" s="204"/>
      <c r="AV1651" s="489"/>
      <c r="AW1651" s="204"/>
      <c r="AX1651" s="204"/>
      <c r="AY1651" s="204"/>
      <c r="AZ1651" s="204"/>
    </row>
    <row r="1652" spans="2:52" ht="52.2" customHeight="1" x14ac:dyDescent="0.25">
      <c r="B1652" s="204"/>
      <c r="C1652" s="204"/>
      <c r="D1652" s="204"/>
      <c r="E1652" s="204"/>
      <c r="F1652" s="204"/>
      <c r="G1652" s="204"/>
      <c r="H1652" s="205"/>
      <c r="I1652" s="204"/>
      <c r="J1652" s="204"/>
      <c r="K1652" s="204"/>
      <c r="L1652" s="204"/>
      <c r="M1652" s="204"/>
      <c r="N1652" s="204"/>
      <c r="O1652" s="204"/>
      <c r="P1652" s="204"/>
      <c r="Q1652" s="204"/>
      <c r="R1652" s="204"/>
      <c r="S1652" s="204"/>
      <c r="T1652" s="204"/>
      <c r="U1652" s="204"/>
      <c r="V1652" s="590"/>
      <c r="W1652" s="590"/>
      <c r="X1652" s="590"/>
      <c r="Y1652" s="590"/>
      <c r="Z1652" s="590"/>
      <c r="AA1652" s="590"/>
      <c r="AB1652" s="204"/>
      <c r="AC1652" s="204"/>
      <c r="AD1652" s="204"/>
      <c r="AE1652" s="204"/>
      <c r="AF1652" s="204"/>
      <c r="AG1652" s="204"/>
      <c r="AH1652" s="204"/>
      <c r="AI1652" s="204"/>
      <c r="AJ1652" s="204"/>
      <c r="AK1652" s="204"/>
      <c r="AL1652" s="204"/>
      <c r="AM1652" s="204"/>
      <c r="AN1652" s="204"/>
      <c r="AO1652" s="204"/>
      <c r="AP1652" s="204"/>
      <c r="AQ1652" s="204"/>
      <c r="AR1652" s="204"/>
      <c r="AS1652" s="204"/>
      <c r="AT1652" s="204"/>
      <c r="AU1652" s="204"/>
      <c r="AV1652" s="489"/>
      <c r="AW1652" s="204"/>
      <c r="AX1652" s="204"/>
      <c r="AY1652" s="204"/>
      <c r="AZ1652" s="204"/>
    </row>
    <row r="1653" spans="2:52" ht="52.2" customHeight="1" x14ac:dyDescent="0.25">
      <c r="B1653" s="204"/>
      <c r="C1653" s="204"/>
      <c r="D1653" s="204"/>
      <c r="E1653" s="204"/>
      <c r="F1653" s="204"/>
      <c r="G1653" s="204"/>
      <c r="H1653" s="205"/>
      <c r="I1653" s="204"/>
      <c r="J1653" s="204"/>
      <c r="K1653" s="204"/>
      <c r="L1653" s="204"/>
      <c r="M1653" s="204"/>
      <c r="N1653" s="204"/>
      <c r="O1653" s="204"/>
      <c r="P1653" s="204"/>
      <c r="Q1653" s="204"/>
      <c r="R1653" s="204"/>
      <c r="S1653" s="204"/>
      <c r="T1653" s="204"/>
      <c r="U1653" s="204"/>
      <c r="V1653" s="590"/>
      <c r="W1653" s="590"/>
      <c r="X1653" s="590"/>
      <c r="Y1653" s="590"/>
      <c r="Z1653" s="590"/>
      <c r="AA1653" s="590"/>
      <c r="AB1653" s="204"/>
      <c r="AC1653" s="204"/>
      <c r="AD1653" s="204"/>
      <c r="AE1653" s="204"/>
      <c r="AF1653" s="204"/>
      <c r="AG1653" s="204"/>
      <c r="AH1653" s="204"/>
      <c r="AI1653" s="204"/>
      <c r="AJ1653" s="204"/>
      <c r="AK1653" s="204"/>
      <c r="AL1653" s="204"/>
      <c r="AM1653" s="204"/>
      <c r="AN1653" s="204"/>
      <c r="AO1653" s="204"/>
      <c r="AP1653" s="204"/>
      <c r="AQ1653" s="204"/>
      <c r="AR1653" s="204"/>
      <c r="AS1653" s="204"/>
      <c r="AT1653" s="204"/>
      <c r="AU1653" s="204"/>
      <c r="AV1653" s="489"/>
      <c r="AW1653" s="204"/>
      <c r="AX1653" s="204"/>
      <c r="AY1653" s="204"/>
      <c r="AZ1653" s="204"/>
    </row>
    <row r="1654" spans="2:52" ht="52.2" customHeight="1" x14ac:dyDescent="0.25">
      <c r="B1654" s="204"/>
      <c r="C1654" s="204"/>
      <c r="D1654" s="204"/>
      <c r="E1654" s="204"/>
      <c r="F1654" s="204"/>
      <c r="G1654" s="204"/>
      <c r="H1654" s="205"/>
      <c r="I1654" s="204"/>
      <c r="J1654" s="204"/>
      <c r="K1654" s="204"/>
      <c r="L1654" s="204"/>
      <c r="M1654" s="204"/>
      <c r="N1654" s="204"/>
      <c r="O1654" s="204"/>
      <c r="P1654" s="204"/>
      <c r="Q1654" s="204"/>
      <c r="R1654" s="204"/>
      <c r="S1654" s="204"/>
      <c r="T1654" s="204"/>
      <c r="U1654" s="204"/>
      <c r="V1654" s="590"/>
      <c r="W1654" s="590"/>
      <c r="X1654" s="590"/>
      <c r="Y1654" s="590"/>
      <c r="Z1654" s="590"/>
      <c r="AA1654" s="590"/>
      <c r="AB1654" s="204"/>
      <c r="AC1654" s="204"/>
      <c r="AD1654" s="204"/>
      <c r="AE1654" s="204"/>
      <c r="AF1654" s="204"/>
      <c r="AG1654" s="204"/>
      <c r="AH1654" s="204"/>
      <c r="AI1654" s="204"/>
      <c r="AJ1654" s="204"/>
      <c r="AK1654" s="204"/>
      <c r="AL1654" s="204"/>
      <c r="AM1654" s="204"/>
      <c r="AN1654" s="204"/>
      <c r="AO1654" s="204"/>
      <c r="AP1654" s="204"/>
      <c r="AQ1654" s="204"/>
      <c r="AR1654" s="204"/>
      <c r="AS1654" s="204"/>
      <c r="AT1654" s="204"/>
      <c r="AU1654" s="204"/>
      <c r="AV1654" s="489"/>
      <c r="AW1654" s="204"/>
      <c r="AX1654" s="204"/>
      <c r="AY1654" s="204"/>
      <c r="AZ1654" s="204"/>
    </row>
    <row r="1655" spans="2:52" ht="52.2" customHeight="1" x14ac:dyDescent="0.25">
      <c r="B1655" s="204"/>
      <c r="C1655" s="204"/>
      <c r="D1655" s="204"/>
      <c r="E1655" s="204"/>
      <c r="F1655" s="204"/>
      <c r="G1655" s="204"/>
      <c r="H1655" s="205"/>
      <c r="I1655" s="204"/>
      <c r="J1655" s="204"/>
      <c r="K1655" s="204"/>
      <c r="L1655" s="204"/>
      <c r="M1655" s="204"/>
      <c r="N1655" s="204"/>
      <c r="O1655" s="204"/>
      <c r="P1655" s="204"/>
      <c r="Q1655" s="204"/>
      <c r="R1655" s="204"/>
      <c r="S1655" s="204"/>
      <c r="T1655" s="204"/>
      <c r="U1655" s="204"/>
      <c r="V1655" s="590"/>
      <c r="W1655" s="590"/>
      <c r="X1655" s="590"/>
      <c r="Y1655" s="590"/>
      <c r="Z1655" s="590"/>
      <c r="AA1655" s="590"/>
      <c r="AB1655" s="204"/>
      <c r="AC1655" s="204"/>
      <c r="AD1655" s="204"/>
      <c r="AE1655" s="204"/>
      <c r="AF1655" s="204"/>
      <c r="AG1655" s="204"/>
      <c r="AH1655" s="204"/>
      <c r="AI1655" s="204"/>
      <c r="AJ1655" s="204"/>
      <c r="AK1655" s="204"/>
      <c r="AL1655" s="204"/>
      <c r="AM1655" s="204"/>
      <c r="AN1655" s="204"/>
      <c r="AO1655" s="204"/>
      <c r="AP1655" s="204"/>
      <c r="AQ1655" s="204"/>
      <c r="AR1655" s="204"/>
      <c r="AS1655" s="204"/>
      <c r="AT1655" s="204"/>
      <c r="AU1655" s="204"/>
      <c r="AV1655" s="489"/>
      <c r="AW1655" s="204"/>
      <c r="AX1655" s="204"/>
      <c r="AY1655" s="204"/>
      <c r="AZ1655" s="204"/>
    </row>
    <row r="1656" spans="2:52" ht="52.2" customHeight="1" x14ac:dyDescent="0.25">
      <c r="B1656" s="204"/>
      <c r="C1656" s="204"/>
      <c r="D1656" s="204"/>
      <c r="E1656" s="204"/>
      <c r="F1656" s="204"/>
      <c r="G1656" s="204"/>
      <c r="H1656" s="205"/>
      <c r="I1656" s="204"/>
      <c r="J1656" s="204"/>
      <c r="K1656" s="204"/>
      <c r="L1656" s="204"/>
      <c r="M1656" s="204"/>
      <c r="N1656" s="204"/>
      <c r="O1656" s="204"/>
      <c r="P1656" s="204"/>
      <c r="Q1656" s="204"/>
      <c r="R1656" s="204"/>
      <c r="S1656" s="204"/>
      <c r="T1656" s="204"/>
      <c r="U1656" s="204"/>
      <c r="V1656" s="590"/>
      <c r="W1656" s="590"/>
      <c r="X1656" s="590"/>
      <c r="Y1656" s="590"/>
      <c r="Z1656" s="590"/>
      <c r="AA1656" s="590"/>
      <c r="AB1656" s="204"/>
      <c r="AC1656" s="204"/>
      <c r="AD1656" s="204"/>
      <c r="AE1656" s="204"/>
      <c r="AF1656" s="204"/>
      <c r="AG1656" s="204"/>
      <c r="AH1656" s="204"/>
      <c r="AI1656" s="204"/>
      <c r="AJ1656" s="204"/>
      <c r="AK1656" s="204"/>
      <c r="AL1656" s="204"/>
      <c r="AM1656" s="204"/>
      <c r="AN1656" s="204"/>
      <c r="AO1656" s="204"/>
      <c r="AP1656" s="204"/>
      <c r="AQ1656" s="204"/>
      <c r="AR1656" s="204"/>
      <c r="AS1656" s="204"/>
      <c r="AT1656" s="204"/>
      <c r="AU1656" s="204"/>
      <c r="AV1656" s="489"/>
      <c r="AW1656" s="204"/>
      <c r="AX1656" s="204"/>
      <c r="AY1656" s="204"/>
      <c r="AZ1656" s="204"/>
    </row>
    <row r="1657" spans="2:52" ht="52.2" customHeight="1" x14ac:dyDescent="0.25">
      <c r="B1657" s="204"/>
      <c r="C1657" s="204"/>
      <c r="D1657" s="204"/>
      <c r="E1657" s="204"/>
      <c r="F1657" s="204"/>
      <c r="G1657" s="204"/>
      <c r="H1657" s="205"/>
      <c r="I1657" s="204"/>
      <c r="J1657" s="204"/>
      <c r="K1657" s="204"/>
      <c r="L1657" s="204"/>
      <c r="M1657" s="204"/>
      <c r="N1657" s="204"/>
      <c r="O1657" s="204"/>
      <c r="P1657" s="204"/>
      <c r="Q1657" s="204"/>
      <c r="R1657" s="204"/>
      <c r="S1657" s="204"/>
      <c r="T1657" s="204"/>
      <c r="U1657" s="204"/>
      <c r="V1657" s="590"/>
      <c r="W1657" s="590"/>
      <c r="X1657" s="590"/>
      <c r="Y1657" s="590"/>
      <c r="Z1657" s="590"/>
      <c r="AA1657" s="590"/>
      <c r="AB1657" s="204"/>
      <c r="AC1657" s="204"/>
      <c r="AD1657" s="204"/>
      <c r="AE1657" s="204"/>
      <c r="AF1657" s="204"/>
      <c r="AG1657" s="204"/>
      <c r="AH1657" s="204"/>
      <c r="AI1657" s="204"/>
      <c r="AJ1657" s="204"/>
      <c r="AK1657" s="204"/>
      <c r="AL1657" s="204"/>
      <c r="AM1657" s="204"/>
      <c r="AN1657" s="204"/>
      <c r="AO1657" s="204"/>
      <c r="AP1657" s="204"/>
      <c r="AQ1657" s="204"/>
      <c r="AR1657" s="204"/>
      <c r="AS1657" s="204"/>
      <c r="AT1657" s="204"/>
      <c r="AU1657" s="204"/>
      <c r="AV1657" s="489"/>
      <c r="AW1657" s="204"/>
      <c r="AX1657" s="204"/>
      <c r="AY1657" s="204"/>
      <c r="AZ1657" s="204"/>
    </row>
    <row r="1658" spans="2:52" ht="52.2" customHeight="1" x14ac:dyDescent="0.25">
      <c r="B1658" s="204"/>
      <c r="C1658" s="204"/>
      <c r="D1658" s="204"/>
      <c r="E1658" s="204"/>
      <c r="F1658" s="204"/>
      <c r="G1658" s="204"/>
      <c r="H1658" s="205"/>
      <c r="I1658" s="204"/>
      <c r="J1658" s="204"/>
      <c r="K1658" s="204"/>
      <c r="L1658" s="204"/>
      <c r="M1658" s="204"/>
      <c r="N1658" s="204"/>
      <c r="O1658" s="204"/>
      <c r="P1658" s="204"/>
      <c r="Q1658" s="204"/>
      <c r="R1658" s="204"/>
      <c r="S1658" s="204"/>
      <c r="T1658" s="204"/>
      <c r="U1658" s="204"/>
      <c r="V1658" s="590"/>
      <c r="W1658" s="590"/>
      <c r="X1658" s="590"/>
      <c r="Y1658" s="590"/>
      <c r="Z1658" s="590"/>
      <c r="AA1658" s="590"/>
      <c r="AB1658" s="204"/>
      <c r="AC1658" s="204"/>
      <c r="AD1658" s="204"/>
      <c r="AE1658" s="204"/>
      <c r="AF1658" s="204"/>
      <c r="AG1658" s="204"/>
      <c r="AH1658" s="204"/>
      <c r="AI1658" s="204"/>
      <c r="AJ1658" s="204"/>
      <c r="AK1658" s="204"/>
      <c r="AL1658" s="204"/>
      <c r="AM1658" s="204"/>
      <c r="AN1658" s="204"/>
      <c r="AO1658" s="204"/>
      <c r="AP1658" s="204"/>
      <c r="AQ1658" s="204"/>
      <c r="AR1658" s="204"/>
      <c r="AS1658" s="204"/>
      <c r="AT1658" s="204"/>
      <c r="AU1658" s="204"/>
      <c r="AV1658" s="489"/>
      <c r="AW1658" s="204"/>
      <c r="AX1658" s="204"/>
      <c r="AY1658" s="204"/>
      <c r="AZ1658" s="204"/>
    </row>
    <row r="1659" spans="2:52" ht="52.2" customHeight="1" x14ac:dyDescent="0.25">
      <c r="B1659" s="204"/>
      <c r="C1659" s="204"/>
      <c r="D1659" s="204"/>
      <c r="E1659" s="204"/>
      <c r="F1659" s="204"/>
      <c r="G1659" s="204"/>
      <c r="H1659" s="205"/>
      <c r="I1659" s="204"/>
      <c r="J1659" s="204"/>
      <c r="K1659" s="204"/>
      <c r="L1659" s="204"/>
      <c r="M1659" s="204"/>
      <c r="N1659" s="204"/>
      <c r="O1659" s="204"/>
      <c r="P1659" s="204"/>
      <c r="Q1659" s="204"/>
      <c r="R1659" s="204"/>
      <c r="S1659" s="204"/>
      <c r="T1659" s="204"/>
      <c r="U1659" s="204"/>
      <c r="V1659" s="590"/>
      <c r="W1659" s="590"/>
      <c r="X1659" s="590"/>
      <c r="Y1659" s="590"/>
      <c r="Z1659" s="590"/>
      <c r="AA1659" s="590"/>
      <c r="AB1659" s="204"/>
      <c r="AC1659" s="204"/>
      <c r="AD1659" s="204"/>
      <c r="AE1659" s="204"/>
      <c r="AF1659" s="204"/>
      <c r="AG1659" s="204"/>
      <c r="AH1659" s="204"/>
      <c r="AI1659" s="204"/>
      <c r="AJ1659" s="204"/>
      <c r="AK1659" s="204"/>
      <c r="AL1659" s="204"/>
      <c r="AM1659" s="204"/>
      <c r="AN1659" s="204"/>
      <c r="AO1659" s="204"/>
      <c r="AP1659" s="204"/>
      <c r="AQ1659" s="204"/>
      <c r="AR1659" s="204"/>
      <c r="AS1659" s="204"/>
      <c r="AT1659" s="204"/>
      <c r="AU1659" s="204"/>
      <c r="AV1659" s="489"/>
      <c r="AW1659" s="204"/>
      <c r="AX1659" s="204"/>
      <c r="AY1659" s="204"/>
      <c r="AZ1659" s="204"/>
    </row>
    <row r="1660" spans="2:52" ht="52.2" customHeight="1" x14ac:dyDescent="0.25">
      <c r="B1660" s="204"/>
      <c r="C1660" s="204"/>
      <c r="D1660" s="204"/>
      <c r="E1660" s="204"/>
      <c r="F1660" s="204"/>
      <c r="G1660" s="204"/>
      <c r="H1660" s="205"/>
      <c r="I1660" s="204"/>
      <c r="J1660" s="204"/>
      <c r="K1660" s="204"/>
      <c r="L1660" s="204"/>
      <c r="M1660" s="204"/>
      <c r="N1660" s="204"/>
      <c r="O1660" s="204"/>
      <c r="P1660" s="204"/>
      <c r="Q1660" s="204"/>
      <c r="R1660" s="204"/>
      <c r="S1660" s="204"/>
      <c r="T1660" s="204"/>
      <c r="U1660" s="204"/>
      <c r="V1660" s="590"/>
      <c r="W1660" s="590"/>
      <c r="X1660" s="590"/>
      <c r="Y1660" s="590"/>
      <c r="Z1660" s="590"/>
      <c r="AA1660" s="590"/>
      <c r="AB1660" s="204"/>
      <c r="AC1660" s="204"/>
      <c r="AD1660" s="204"/>
      <c r="AE1660" s="204"/>
      <c r="AF1660" s="204"/>
      <c r="AG1660" s="204"/>
      <c r="AH1660" s="204"/>
      <c r="AI1660" s="204"/>
      <c r="AJ1660" s="204"/>
      <c r="AK1660" s="204"/>
      <c r="AL1660" s="204"/>
      <c r="AM1660" s="204"/>
      <c r="AN1660" s="204"/>
      <c r="AO1660" s="204"/>
      <c r="AP1660" s="204"/>
      <c r="AQ1660" s="204"/>
      <c r="AR1660" s="204"/>
      <c r="AS1660" s="204"/>
      <c r="AT1660" s="204"/>
      <c r="AU1660" s="204"/>
      <c r="AV1660" s="489"/>
      <c r="AW1660" s="204"/>
      <c r="AX1660" s="204"/>
      <c r="AY1660" s="204"/>
      <c r="AZ1660" s="204"/>
    </row>
    <row r="1661" spans="2:52" ht="52.2" customHeight="1" x14ac:dyDescent="0.25">
      <c r="B1661" s="204"/>
      <c r="C1661" s="204"/>
      <c r="D1661" s="204"/>
      <c r="E1661" s="204"/>
      <c r="F1661" s="204"/>
      <c r="G1661" s="204"/>
      <c r="H1661" s="205"/>
      <c r="I1661" s="204"/>
      <c r="J1661" s="204"/>
      <c r="K1661" s="204"/>
      <c r="L1661" s="204"/>
      <c r="M1661" s="204"/>
      <c r="N1661" s="204"/>
      <c r="O1661" s="204"/>
      <c r="P1661" s="204"/>
      <c r="Q1661" s="204"/>
      <c r="R1661" s="204"/>
      <c r="S1661" s="204"/>
      <c r="T1661" s="204"/>
      <c r="U1661" s="204"/>
      <c r="V1661" s="590"/>
      <c r="W1661" s="590"/>
      <c r="X1661" s="590"/>
      <c r="Y1661" s="590"/>
      <c r="Z1661" s="590"/>
      <c r="AA1661" s="590"/>
      <c r="AB1661" s="204"/>
      <c r="AC1661" s="204"/>
      <c r="AD1661" s="204"/>
      <c r="AE1661" s="204"/>
      <c r="AF1661" s="204"/>
      <c r="AG1661" s="204"/>
      <c r="AH1661" s="204"/>
      <c r="AI1661" s="204"/>
      <c r="AJ1661" s="204"/>
      <c r="AK1661" s="204"/>
      <c r="AL1661" s="204"/>
      <c r="AM1661" s="204"/>
      <c r="AN1661" s="204"/>
      <c r="AO1661" s="204"/>
      <c r="AP1661" s="204"/>
      <c r="AQ1661" s="204"/>
      <c r="AR1661" s="204"/>
      <c r="AS1661" s="204"/>
      <c r="AT1661" s="204"/>
      <c r="AU1661" s="204"/>
      <c r="AV1661" s="489"/>
      <c r="AW1661" s="204"/>
      <c r="AX1661" s="204"/>
      <c r="AY1661" s="204"/>
      <c r="AZ1661" s="204"/>
    </row>
    <row r="1662" spans="2:52" ht="52.2" customHeight="1" x14ac:dyDescent="0.25">
      <c r="B1662" s="204"/>
      <c r="C1662" s="204"/>
      <c r="D1662" s="204"/>
      <c r="E1662" s="204"/>
      <c r="F1662" s="204"/>
      <c r="G1662" s="204"/>
      <c r="H1662" s="205"/>
      <c r="I1662" s="204"/>
      <c r="J1662" s="204"/>
      <c r="K1662" s="204"/>
      <c r="L1662" s="204"/>
      <c r="M1662" s="204"/>
      <c r="N1662" s="204"/>
      <c r="O1662" s="204"/>
      <c r="P1662" s="204"/>
      <c r="Q1662" s="204"/>
      <c r="R1662" s="204"/>
      <c r="S1662" s="204"/>
      <c r="T1662" s="204"/>
      <c r="U1662" s="204"/>
      <c r="V1662" s="590"/>
      <c r="W1662" s="590"/>
      <c r="X1662" s="590"/>
      <c r="Y1662" s="590"/>
      <c r="Z1662" s="590"/>
      <c r="AA1662" s="590"/>
      <c r="AB1662" s="204"/>
      <c r="AC1662" s="204"/>
      <c r="AD1662" s="204"/>
      <c r="AE1662" s="204"/>
      <c r="AF1662" s="204"/>
      <c r="AG1662" s="204"/>
      <c r="AH1662" s="204"/>
      <c r="AI1662" s="204"/>
      <c r="AJ1662" s="204"/>
      <c r="AK1662" s="204"/>
      <c r="AL1662" s="204"/>
      <c r="AM1662" s="204"/>
      <c r="AN1662" s="204"/>
      <c r="AO1662" s="204"/>
      <c r="AP1662" s="204"/>
      <c r="AQ1662" s="204"/>
      <c r="AR1662" s="204"/>
      <c r="AS1662" s="204"/>
      <c r="AT1662" s="204"/>
      <c r="AU1662" s="204"/>
      <c r="AV1662" s="489"/>
      <c r="AW1662" s="204"/>
      <c r="AX1662" s="204"/>
      <c r="AY1662" s="204"/>
      <c r="AZ1662" s="204"/>
    </row>
    <row r="1663" spans="2:52" ht="52.2" customHeight="1" x14ac:dyDescent="0.25">
      <c r="B1663" s="204"/>
      <c r="C1663" s="204"/>
      <c r="D1663" s="204"/>
      <c r="E1663" s="204"/>
      <c r="F1663" s="204"/>
      <c r="G1663" s="204"/>
      <c r="H1663" s="205"/>
      <c r="I1663" s="204"/>
      <c r="J1663" s="204"/>
      <c r="K1663" s="204"/>
      <c r="L1663" s="204"/>
      <c r="M1663" s="204"/>
      <c r="N1663" s="204"/>
      <c r="O1663" s="204"/>
      <c r="P1663" s="204"/>
      <c r="Q1663" s="204"/>
      <c r="R1663" s="204"/>
      <c r="S1663" s="204"/>
      <c r="T1663" s="204"/>
      <c r="U1663" s="204"/>
      <c r="V1663" s="590"/>
      <c r="W1663" s="590"/>
      <c r="X1663" s="590"/>
      <c r="Y1663" s="590"/>
      <c r="Z1663" s="590"/>
      <c r="AA1663" s="590"/>
      <c r="AB1663" s="204"/>
      <c r="AC1663" s="204"/>
      <c r="AD1663" s="204"/>
      <c r="AE1663" s="204"/>
      <c r="AF1663" s="204"/>
      <c r="AG1663" s="204"/>
      <c r="AH1663" s="204"/>
      <c r="AI1663" s="204"/>
      <c r="AJ1663" s="204"/>
      <c r="AK1663" s="204"/>
      <c r="AL1663" s="204"/>
      <c r="AM1663" s="204"/>
      <c r="AN1663" s="204"/>
      <c r="AO1663" s="204"/>
      <c r="AP1663" s="204"/>
      <c r="AQ1663" s="204"/>
      <c r="AR1663" s="204"/>
      <c r="AS1663" s="204"/>
      <c r="AT1663" s="204"/>
      <c r="AU1663" s="204"/>
      <c r="AV1663" s="489"/>
      <c r="AW1663" s="204"/>
      <c r="AX1663" s="204"/>
      <c r="AY1663" s="204"/>
      <c r="AZ1663" s="204"/>
    </row>
    <row r="1664" spans="2:52" ht="52.2" customHeight="1" x14ac:dyDescent="0.25">
      <c r="B1664" s="204"/>
      <c r="C1664" s="204"/>
      <c r="D1664" s="204"/>
      <c r="E1664" s="204"/>
      <c r="F1664" s="204"/>
      <c r="G1664" s="204"/>
      <c r="H1664" s="205"/>
      <c r="I1664" s="204"/>
      <c r="J1664" s="204"/>
      <c r="K1664" s="204"/>
      <c r="L1664" s="204"/>
      <c r="M1664" s="204"/>
      <c r="N1664" s="204"/>
      <c r="O1664" s="204"/>
      <c r="P1664" s="204"/>
      <c r="Q1664" s="204"/>
      <c r="R1664" s="204"/>
      <c r="S1664" s="204"/>
      <c r="T1664" s="204"/>
      <c r="U1664" s="204"/>
      <c r="V1664" s="590"/>
      <c r="W1664" s="590"/>
      <c r="X1664" s="590"/>
      <c r="Y1664" s="590"/>
      <c r="Z1664" s="590"/>
      <c r="AA1664" s="590"/>
      <c r="AB1664" s="204"/>
      <c r="AC1664" s="204"/>
      <c r="AD1664" s="204"/>
      <c r="AE1664" s="204"/>
      <c r="AF1664" s="204"/>
      <c r="AG1664" s="204"/>
      <c r="AH1664" s="204"/>
      <c r="AI1664" s="204"/>
      <c r="AJ1664" s="204"/>
      <c r="AK1664" s="204"/>
      <c r="AL1664" s="204"/>
      <c r="AM1664" s="204"/>
      <c r="AN1664" s="204"/>
      <c r="AO1664" s="204"/>
      <c r="AP1664" s="204"/>
      <c r="AQ1664" s="204"/>
      <c r="AR1664" s="204"/>
      <c r="AS1664" s="204"/>
      <c r="AT1664" s="204"/>
      <c r="AU1664" s="204"/>
      <c r="AV1664" s="489"/>
      <c r="AW1664" s="204"/>
      <c r="AX1664" s="204"/>
      <c r="AY1664" s="204"/>
      <c r="AZ1664" s="204"/>
    </row>
    <row r="1665" spans="2:52" ht="52.2" customHeight="1" x14ac:dyDescent="0.25">
      <c r="B1665" s="204"/>
      <c r="C1665" s="204"/>
      <c r="D1665" s="204"/>
      <c r="E1665" s="204"/>
      <c r="F1665" s="204"/>
      <c r="G1665" s="204"/>
      <c r="H1665" s="205"/>
      <c r="I1665" s="204"/>
      <c r="J1665" s="204"/>
      <c r="K1665" s="204"/>
      <c r="L1665" s="204"/>
      <c r="M1665" s="204"/>
      <c r="N1665" s="204"/>
      <c r="O1665" s="204"/>
      <c r="P1665" s="204"/>
      <c r="Q1665" s="204"/>
      <c r="R1665" s="204"/>
      <c r="S1665" s="204"/>
      <c r="T1665" s="204"/>
      <c r="U1665" s="204"/>
      <c r="V1665" s="590"/>
      <c r="W1665" s="590"/>
      <c r="X1665" s="590"/>
      <c r="Y1665" s="590"/>
      <c r="Z1665" s="590"/>
      <c r="AA1665" s="590"/>
      <c r="AB1665" s="204"/>
      <c r="AC1665" s="204"/>
      <c r="AD1665" s="204"/>
      <c r="AE1665" s="204"/>
      <c r="AF1665" s="204"/>
      <c r="AG1665" s="204"/>
      <c r="AH1665" s="204"/>
      <c r="AI1665" s="204"/>
      <c r="AJ1665" s="204"/>
      <c r="AK1665" s="204"/>
      <c r="AL1665" s="204"/>
      <c r="AM1665" s="204"/>
      <c r="AN1665" s="204"/>
      <c r="AO1665" s="204"/>
      <c r="AP1665" s="204"/>
      <c r="AQ1665" s="204"/>
      <c r="AR1665" s="204"/>
      <c r="AS1665" s="204"/>
      <c r="AT1665" s="204"/>
      <c r="AU1665" s="204"/>
      <c r="AV1665" s="489"/>
      <c r="AW1665" s="204"/>
      <c r="AX1665" s="204"/>
      <c r="AY1665" s="204"/>
      <c r="AZ1665" s="204"/>
    </row>
    <row r="1666" spans="2:52" ht="52.2" customHeight="1" x14ac:dyDescent="0.25">
      <c r="B1666" s="204"/>
      <c r="C1666" s="204"/>
      <c r="D1666" s="204"/>
      <c r="E1666" s="204"/>
      <c r="F1666" s="204"/>
      <c r="G1666" s="204"/>
      <c r="H1666" s="205"/>
      <c r="I1666" s="204"/>
      <c r="J1666" s="204"/>
      <c r="K1666" s="204"/>
      <c r="L1666" s="204"/>
      <c r="M1666" s="204"/>
      <c r="N1666" s="204"/>
      <c r="O1666" s="204"/>
      <c r="P1666" s="204"/>
      <c r="Q1666" s="204"/>
      <c r="R1666" s="204"/>
      <c r="S1666" s="204"/>
      <c r="T1666" s="204"/>
      <c r="U1666" s="204"/>
      <c r="V1666" s="590"/>
      <c r="W1666" s="590"/>
      <c r="X1666" s="590"/>
      <c r="Y1666" s="590"/>
      <c r="Z1666" s="590"/>
      <c r="AA1666" s="590"/>
      <c r="AB1666" s="204"/>
      <c r="AC1666" s="204"/>
      <c r="AD1666" s="204"/>
      <c r="AE1666" s="204"/>
      <c r="AF1666" s="204"/>
      <c r="AG1666" s="204"/>
      <c r="AH1666" s="204"/>
      <c r="AI1666" s="204"/>
      <c r="AJ1666" s="204"/>
      <c r="AK1666" s="204"/>
      <c r="AL1666" s="204"/>
      <c r="AM1666" s="204"/>
      <c r="AN1666" s="204"/>
      <c r="AO1666" s="204"/>
      <c r="AP1666" s="204"/>
      <c r="AQ1666" s="204"/>
      <c r="AR1666" s="204"/>
      <c r="AS1666" s="204"/>
      <c r="AT1666" s="204"/>
      <c r="AU1666" s="204"/>
      <c r="AV1666" s="489"/>
      <c r="AW1666" s="204"/>
      <c r="AX1666" s="204"/>
      <c r="AY1666" s="204"/>
      <c r="AZ1666" s="204"/>
    </row>
    <row r="1667" spans="2:52" ht="52.2" customHeight="1" x14ac:dyDescent="0.25">
      <c r="B1667" s="204"/>
      <c r="C1667" s="204"/>
      <c r="D1667" s="204"/>
      <c r="E1667" s="204"/>
      <c r="F1667" s="204"/>
      <c r="G1667" s="204"/>
      <c r="H1667" s="205"/>
      <c r="I1667" s="204"/>
      <c r="J1667" s="204"/>
      <c r="K1667" s="204"/>
      <c r="L1667" s="204"/>
      <c r="M1667" s="204"/>
      <c r="N1667" s="204"/>
      <c r="O1667" s="204"/>
      <c r="P1667" s="204"/>
      <c r="Q1667" s="204"/>
      <c r="R1667" s="204"/>
      <c r="S1667" s="204"/>
      <c r="T1667" s="204"/>
      <c r="U1667" s="204"/>
      <c r="V1667" s="590"/>
      <c r="W1667" s="590"/>
      <c r="X1667" s="590"/>
      <c r="Y1667" s="590"/>
      <c r="Z1667" s="590"/>
      <c r="AA1667" s="590"/>
      <c r="AB1667" s="204"/>
      <c r="AC1667" s="204"/>
      <c r="AD1667" s="204"/>
      <c r="AE1667" s="204"/>
      <c r="AF1667" s="204"/>
      <c r="AG1667" s="204"/>
      <c r="AH1667" s="204"/>
      <c r="AI1667" s="204"/>
      <c r="AJ1667" s="204"/>
      <c r="AK1667" s="204"/>
      <c r="AL1667" s="204"/>
      <c r="AM1667" s="204"/>
      <c r="AN1667" s="204"/>
      <c r="AO1667" s="204"/>
      <c r="AP1667" s="204"/>
      <c r="AQ1667" s="204"/>
      <c r="AR1667" s="204"/>
      <c r="AS1667" s="204"/>
      <c r="AT1667" s="204"/>
      <c r="AU1667" s="204"/>
      <c r="AV1667" s="489"/>
      <c r="AW1667" s="204"/>
      <c r="AX1667" s="204"/>
      <c r="AY1667" s="204"/>
      <c r="AZ1667" s="204"/>
    </row>
    <row r="1668" spans="2:52" ht="52.2" customHeight="1" x14ac:dyDescent="0.25">
      <c r="B1668" s="204"/>
      <c r="C1668" s="204"/>
      <c r="D1668" s="204"/>
      <c r="E1668" s="204"/>
      <c r="F1668" s="204"/>
      <c r="G1668" s="204"/>
      <c r="H1668" s="205"/>
      <c r="I1668" s="204"/>
      <c r="J1668" s="204"/>
      <c r="K1668" s="204"/>
      <c r="L1668" s="204"/>
      <c r="M1668" s="204"/>
      <c r="N1668" s="204"/>
      <c r="O1668" s="204"/>
      <c r="P1668" s="204"/>
      <c r="Q1668" s="204"/>
      <c r="R1668" s="204"/>
      <c r="S1668" s="204"/>
      <c r="T1668" s="204"/>
      <c r="U1668" s="204"/>
      <c r="V1668" s="590"/>
      <c r="W1668" s="590"/>
      <c r="X1668" s="590"/>
      <c r="Y1668" s="590"/>
      <c r="Z1668" s="590"/>
      <c r="AA1668" s="590"/>
      <c r="AB1668" s="204"/>
      <c r="AC1668" s="204"/>
      <c r="AD1668" s="204"/>
      <c r="AE1668" s="204"/>
      <c r="AF1668" s="204"/>
      <c r="AG1668" s="204"/>
      <c r="AH1668" s="204"/>
      <c r="AI1668" s="204"/>
      <c r="AJ1668" s="204"/>
      <c r="AK1668" s="204"/>
      <c r="AL1668" s="204"/>
      <c r="AM1668" s="204"/>
      <c r="AN1668" s="204"/>
      <c r="AO1668" s="204"/>
      <c r="AP1668" s="204"/>
      <c r="AQ1668" s="204"/>
      <c r="AR1668" s="204"/>
      <c r="AS1668" s="204"/>
      <c r="AT1668" s="204"/>
      <c r="AU1668" s="204"/>
      <c r="AV1668" s="489"/>
      <c r="AW1668" s="204"/>
      <c r="AX1668" s="204"/>
      <c r="AY1668" s="204"/>
      <c r="AZ1668" s="204"/>
    </row>
    <row r="1669" spans="2:52" ht="52.2" customHeight="1" x14ac:dyDescent="0.25">
      <c r="B1669" s="204"/>
      <c r="C1669" s="204"/>
      <c r="D1669" s="204"/>
      <c r="E1669" s="204"/>
      <c r="F1669" s="204"/>
      <c r="G1669" s="204"/>
      <c r="H1669" s="205"/>
      <c r="I1669" s="204"/>
      <c r="J1669" s="204"/>
      <c r="K1669" s="204"/>
      <c r="L1669" s="204"/>
      <c r="M1669" s="204"/>
      <c r="N1669" s="204"/>
      <c r="O1669" s="204"/>
      <c r="P1669" s="204"/>
      <c r="Q1669" s="204"/>
      <c r="R1669" s="204"/>
      <c r="S1669" s="204"/>
      <c r="T1669" s="204"/>
      <c r="U1669" s="204"/>
      <c r="V1669" s="590"/>
      <c r="W1669" s="590"/>
      <c r="X1669" s="590"/>
      <c r="Y1669" s="590"/>
      <c r="Z1669" s="590"/>
      <c r="AA1669" s="590"/>
      <c r="AB1669" s="204"/>
      <c r="AC1669" s="204"/>
      <c r="AD1669" s="204"/>
      <c r="AE1669" s="204"/>
      <c r="AF1669" s="204"/>
      <c r="AG1669" s="204"/>
      <c r="AH1669" s="204"/>
      <c r="AI1669" s="204"/>
      <c r="AJ1669" s="204"/>
      <c r="AK1669" s="204"/>
      <c r="AL1669" s="204"/>
      <c r="AM1669" s="204"/>
      <c r="AN1669" s="204"/>
      <c r="AO1669" s="204"/>
      <c r="AP1669" s="204"/>
      <c r="AQ1669" s="204"/>
      <c r="AR1669" s="204"/>
      <c r="AS1669" s="204"/>
      <c r="AT1669" s="204"/>
      <c r="AU1669" s="204"/>
      <c r="AV1669" s="489"/>
      <c r="AW1669" s="204"/>
      <c r="AX1669" s="204"/>
      <c r="AY1669" s="204"/>
      <c r="AZ1669" s="204"/>
    </row>
    <row r="1670" spans="2:52" ht="52.2" customHeight="1" x14ac:dyDescent="0.25">
      <c r="B1670" s="204"/>
      <c r="C1670" s="204"/>
      <c r="D1670" s="204"/>
      <c r="E1670" s="204"/>
      <c r="F1670" s="204"/>
      <c r="G1670" s="204"/>
      <c r="H1670" s="205"/>
      <c r="I1670" s="204"/>
      <c r="J1670" s="204"/>
      <c r="K1670" s="204"/>
      <c r="L1670" s="204"/>
      <c r="M1670" s="204"/>
      <c r="N1670" s="204"/>
      <c r="O1670" s="204"/>
      <c r="P1670" s="204"/>
      <c r="Q1670" s="204"/>
      <c r="R1670" s="204"/>
      <c r="S1670" s="204"/>
      <c r="T1670" s="204"/>
      <c r="U1670" s="204"/>
      <c r="V1670" s="590"/>
      <c r="W1670" s="590"/>
      <c r="X1670" s="590"/>
      <c r="Y1670" s="590"/>
      <c r="Z1670" s="590"/>
      <c r="AA1670" s="590"/>
      <c r="AB1670" s="204"/>
      <c r="AC1670" s="204"/>
      <c r="AD1670" s="204"/>
      <c r="AE1670" s="204"/>
      <c r="AF1670" s="204"/>
      <c r="AG1670" s="204"/>
      <c r="AH1670" s="204"/>
      <c r="AI1670" s="204"/>
      <c r="AJ1670" s="204"/>
      <c r="AK1670" s="204"/>
      <c r="AL1670" s="204"/>
      <c r="AM1670" s="204"/>
      <c r="AN1670" s="204"/>
      <c r="AO1670" s="204"/>
      <c r="AP1670" s="204"/>
      <c r="AQ1670" s="204"/>
      <c r="AR1670" s="204"/>
      <c r="AS1670" s="204"/>
      <c r="AT1670" s="204"/>
      <c r="AU1670" s="204"/>
      <c r="AV1670" s="489"/>
      <c r="AW1670" s="204"/>
      <c r="AX1670" s="204"/>
      <c r="AY1670" s="204"/>
      <c r="AZ1670" s="204"/>
    </row>
    <row r="1671" spans="2:52" ht="52.2" customHeight="1" x14ac:dyDescent="0.25">
      <c r="B1671" s="204"/>
      <c r="C1671" s="204"/>
      <c r="D1671" s="204"/>
      <c r="E1671" s="204"/>
      <c r="F1671" s="204"/>
      <c r="G1671" s="204"/>
      <c r="H1671" s="205"/>
      <c r="I1671" s="204"/>
      <c r="J1671" s="204"/>
      <c r="K1671" s="204"/>
      <c r="L1671" s="204"/>
      <c r="M1671" s="204"/>
      <c r="N1671" s="204"/>
      <c r="O1671" s="204"/>
      <c r="P1671" s="204"/>
      <c r="Q1671" s="204"/>
      <c r="R1671" s="204"/>
      <c r="S1671" s="204"/>
      <c r="T1671" s="204"/>
      <c r="U1671" s="204"/>
      <c r="V1671" s="590"/>
      <c r="W1671" s="590"/>
      <c r="X1671" s="590"/>
      <c r="Y1671" s="590"/>
      <c r="Z1671" s="590"/>
      <c r="AA1671" s="590"/>
      <c r="AB1671" s="204"/>
      <c r="AC1671" s="204"/>
      <c r="AD1671" s="204"/>
      <c r="AE1671" s="204"/>
      <c r="AF1671" s="204"/>
      <c r="AG1671" s="204"/>
      <c r="AH1671" s="204"/>
      <c r="AI1671" s="204"/>
      <c r="AJ1671" s="204"/>
      <c r="AK1671" s="204"/>
      <c r="AL1671" s="204"/>
      <c r="AM1671" s="204"/>
      <c r="AN1671" s="204"/>
      <c r="AO1671" s="204"/>
      <c r="AP1671" s="204"/>
      <c r="AQ1671" s="204"/>
      <c r="AR1671" s="204"/>
      <c r="AS1671" s="204"/>
      <c r="AT1671" s="204"/>
      <c r="AU1671" s="204"/>
      <c r="AV1671" s="489"/>
      <c r="AW1671" s="204"/>
      <c r="AX1671" s="204"/>
      <c r="AY1671" s="204"/>
      <c r="AZ1671" s="204"/>
    </row>
    <row r="1672" spans="2:52" ht="52.2" customHeight="1" x14ac:dyDescent="0.25">
      <c r="B1672" s="204"/>
      <c r="C1672" s="204"/>
      <c r="D1672" s="204"/>
      <c r="E1672" s="204"/>
      <c r="F1672" s="204"/>
      <c r="G1672" s="204"/>
      <c r="H1672" s="205"/>
      <c r="I1672" s="204"/>
      <c r="J1672" s="204"/>
      <c r="K1672" s="204"/>
      <c r="L1672" s="204"/>
      <c r="M1672" s="204"/>
      <c r="N1672" s="204"/>
      <c r="O1672" s="204"/>
      <c r="P1672" s="204"/>
      <c r="Q1672" s="204"/>
      <c r="R1672" s="204"/>
      <c r="S1672" s="204"/>
      <c r="T1672" s="204"/>
      <c r="U1672" s="204"/>
      <c r="V1672" s="590"/>
      <c r="W1672" s="590"/>
      <c r="X1672" s="590"/>
      <c r="Y1672" s="590"/>
      <c r="Z1672" s="590"/>
      <c r="AA1672" s="590"/>
      <c r="AB1672" s="204"/>
      <c r="AC1672" s="204"/>
      <c r="AD1672" s="204"/>
      <c r="AE1672" s="204"/>
      <c r="AF1672" s="204"/>
      <c r="AG1672" s="204"/>
      <c r="AH1672" s="204"/>
      <c r="AI1672" s="204"/>
      <c r="AJ1672" s="204"/>
      <c r="AK1672" s="204"/>
      <c r="AL1672" s="204"/>
      <c r="AM1672" s="204"/>
      <c r="AN1672" s="204"/>
      <c r="AO1672" s="204"/>
      <c r="AP1672" s="204"/>
      <c r="AQ1672" s="204"/>
      <c r="AR1672" s="204"/>
      <c r="AS1672" s="204"/>
      <c r="AT1672" s="204"/>
      <c r="AU1672" s="204"/>
      <c r="AV1672" s="489"/>
      <c r="AW1672" s="204"/>
      <c r="AX1672" s="204"/>
      <c r="AY1672" s="204"/>
      <c r="AZ1672" s="204"/>
    </row>
    <row r="1673" spans="2:52" ht="52.2" customHeight="1" x14ac:dyDescent="0.25">
      <c r="B1673" s="204"/>
      <c r="C1673" s="204"/>
      <c r="D1673" s="204"/>
      <c r="E1673" s="204"/>
      <c r="F1673" s="204"/>
      <c r="G1673" s="204"/>
      <c r="H1673" s="205"/>
      <c r="I1673" s="204"/>
      <c r="J1673" s="204"/>
      <c r="K1673" s="204"/>
      <c r="L1673" s="204"/>
      <c r="M1673" s="204"/>
      <c r="N1673" s="204"/>
      <c r="O1673" s="204"/>
      <c r="P1673" s="204"/>
      <c r="Q1673" s="204"/>
      <c r="R1673" s="204"/>
      <c r="S1673" s="204"/>
      <c r="T1673" s="204"/>
      <c r="U1673" s="204"/>
      <c r="V1673" s="590"/>
      <c r="W1673" s="590"/>
      <c r="X1673" s="590"/>
      <c r="Y1673" s="590"/>
      <c r="Z1673" s="590"/>
      <c r="AA1673" s="590"/>
      <c r="AB1673" s="204"/>
      <c r="AC1673" s="204"/>
      <c r="AD1673" s="204"/>
      <c r="AE1673" s="204"/>
      <c r="AF1673" s="204"/>
      <c r="AG1673" s="204"/>
      <c r="AH1673" s="204"/>
      <c r="AI1673" s="204"/>
      <c r="AJ1673" s="204"/>
      <c r="AK1673" s="204"/>
      <c r="AL1673" s="204"/>
      <c r="AM1673" s="204"/>
      <c r="AN1673" s="204"/>
      <c r="AO1673" s="204"/>
      <c r="AP1673" s="204"/>
      <c r="AQ1673" s="204"/>
      <c r="AR1673" s="204"/>
      <c r="AS1673" s="204"/>
      <c r="AT1673" s="204"/>
      <c r="AU1673" s="204"/>
      <c r="AV1673" s="489"/>
      <c r="AW1673" s="204"/>
      <c r="AX1673" s="204"/>
      <c r="AY1673" s="204"/>
      <c r="AZ1673" s="204"/>
    </row>
    <row r="1674" spans="2:52" ht="52.2" customHeight="1" x14ac:dyDescent="0.25">
      <c r="B1674" s="204"/>
      <c r="C1674" s="204"/>
      <c r="D1674" s="204"/>
      <c r="E1674" s="204"/>
      <c r="F1674" s="204"/>
      <c r="G1674" s="204"/>
      <c r="H1674" s="205"/>
      <c r="I1674" s="204"/>
      <c r="J1674" s="204"/>
      <c r="K1674" s="204"/>
      <c r="L1674" s="204"/>
      <c r="M1674" s="204"/>
      <c r="N1674" s="204"/>
      <c r="O1674" s="204"/>
      <c r="P1674" s="204"/>
      <c r="Q1674" s="204"/>
      <c r="R1674" s="204"/>
      <c r="S1674" s="204"/>
      <c r="T1674" s="204"/>
      <c r="U1674" s="204"/>
      <c r="V1674" s="590"/>
      <c r="W1674" s="590"/>
      <c r="X1674" s="590"/>
      <c r="Y1674" s="590"/>
      <c r="Z1674" s="590"/>
      <c r="AA1674" s="590"/>
      <c r="AB1674" s="204"/>
      <c r="AC1674" s="204"/>
      <c r="AD1674" s="204"/>
      <c r="AE1674" s="204"/>
      <c r="AF1674" s="204"/>
      <c r="AG1674" s="204"/>
      <c r="AH1674" s="204"/>
      <c r="AI1674" s="204"/>
      <c r="AJ1674" s="204"/>
      <c r="AK1674" s="204"/>
      <c r="AL1674" s="204"/>
      <c r="AM1674" s="204"/>
      <c r="AN1674" s="204"/>
      <c r="AO1674" s="204"/>
      <c r="AP1674" s="204"/>
      <c r="AQ1674" s="204"/>
      <c r="AR1674" s="204"/>
      <c r="AS1674" s="204"/>
      <c r="AT1674" s="204"/>
      <c r="AU1674" s="204"/>
      <c r="AV1674" s="489"/>
      <c r="AW1674" s="204"/>
      <c r="AX1674" s="204"/>
      <c r="AY1674" s="204"/>
      <c r="AZ1674" s="204"/>
    </row>
    <row r="1675" spans="2:52" ht="52.2" customHeight="1" x14ac:dyDescent="0.25">
      <c r="B1675" s="204"/>
      <c r="C1675" s="204"/>
      <c r="D1675" s="204"/>
      <c r="E1675" s="204"/>
      <c r="F1675" s="204"/>
      <c r="G1675" s="204"/>
      <c r="H1675" s="205"/>
      <c r="I1675" s="204"/>
      <c r="J1675" s="204"/>
      <c r="K1675" s="204"/>
      <c r="L1675" s="204"/>
      <c r="M1675" s="204"/>
      <c r="N1675" s="204"/>
      <c r="O1675" s="204"/>
      <c r="P1675" s="204"/>
      <c r="Q1675" s="204"/>
      <c r="R1675" s="204"/>
      <c r="S1675" s="204"/>
      <c r="T1675" s="204"/>
      <c r="U1675" s="204"/>
      <c r="V1675" s="590"/>
      <c r="W1675" s="590"/>
      <c r="X1675" s="590"/>
      <c r="Y1675" s="590"/>
      <c r="Z1675" s="590"/>
      <c r="AA1675" s="590"/>
      <c r="AB1675" s="204"/>
      <c r="AC1675" s="204"/>
      <c r="AD1675" s="204"/>
      <c r="AE1675" s="204"/>
      <c r="AF1675" s="204"/>
      <c r="AG1675" s="204"/>
      <c r="AH1675" s="204"/>
      <c r="AI1675" s="204"/>
      <c r="AJ1675" s="204"/>
      <c r="AK1675" s="204"/>
      <c r="AL1675" s="204"/>
      <c r="AM1675" s="204"/>
      <c r="AN1675" s="204"/>
      <c r="AO1675" s="204"/>
      <c r="AP1675" s="204"/>
      <c r="AQ1675" s="204"/>
      <c r="AR1675" s="204"/>
      <c r="AS1675" s="204"/>
      <c r="AT1675" s="204"/>
      <c r="AU1675" s="204"/>
      <c r="AV1675" s="489"/>
      <c r="AW1675" s="204"/>
      <c r="AX1675" s="204"/>
      <c r="AY1675" s="204"/>
      <c r="AZ1675" s="204"/>
    </row>
    <row r="1676" spans="2:52" ht="52.2" customHeight="1" x14ac:dyDescent="0.25">
      <c r="B1676" s="204"/>
      <c r="C1676" s="204"/>
      <c r="D1676" s="204"/>
      <c r="E1676" s="204"/>
      <c r="F1676" s="204"/>
      <c r="G1676" s="204"/>
      <c r="H1676" s="205"/>
      <c r="I1676" s="204"/>
      <c r="J1676" s="204"/>
      <c r="K1676" s="204"/>
      <c r="L1676" s="204"/>
      <c r="M1676" s="204"/>
      <c r="N1676" s="204"/>
      <c r="O1676" s="204"/>
      <c r="P1676" s="204"/>
      <c r="Q1676" s="204"/>
      <c r="R1676" s="204"/>
      <c r="S1676" s="204"/>
      <c r="T1676" s="204"/>
      <c r="U1676" s="204"/>
      <c r="V1676" s="590"/>
      <c r="W1676" s="590"/>
      <c r="X1676" s="590"/>
      <c r="Y1676" s="590"/>
      <c r="Z1676" s="590"/>
      <c r="AA1676" s="590"/>
      <c r="AB1676" s="204"/>
      <c r="AC1676" s="204"/>
      <c r="AD1676" s="204"/>
      <c r="AE1676" s="204"/>
      <c r="AF1676" s="204"/>
      <c r="AG1676" s="204"/>
      <c r="AH1676" s="204"/>
      <c r="AI1676" s="204"/>
      <c r="AJ1676" s="204"/>
      <c r="AK1676" s="204"/>
      <c r="AL1676" s="204"/>
      <c r="AM1676" s="204"/>
      <c r="AN1676" s="204"/>
      <c r="AO1676" s="204"/>
      <c r="AP1676" s="204"/>
      <c r="AQ1676" s="204"/>
      <c r="AR1676" s="204"/>
      <c r="AS1676" s="204"/>
      <c r="AT1676" s="204"/>
      <c r="AU1676" s="204"/>
      <c r="AV1676" s="489"/>
      <c r="AW1676" s="204"/>
      <c r="AX1676" s="204"/>
      <c r="AY1676" s="204"/>
      <c r="AZ1676" s="204"/>
    </row>
    <row r="1677" spans="2:52" ht="52.2" customHeight="1" x14ac:dyDescent="0.25">
      <c r="B1677" s="204"/>
      <c r="C1677" s="204"/>
      <c r="D1677" s="204"/>
      <c r="E1677" s="204"/>
      <c r="F1677" s="204"/>
      <c r="G1677" s="204"/>
      <c r="H1677" s="205"/>
      <c r="I1677" s="204"/>
      <c r="J1677" s="204"/>
      <c r="K1677" s="204"/>
      <c r="L1677" s="204"/>
      <c r="M1677" s="204"/>
      <c r="N1677" s="204"/>
      <c r="O1677" s="204"/>
      <c r="P1677" s="204"/>
      <c r="Q1677" s="204"/>
      <c r="R1677" s="204"/>
      <c r="S1677" s="204"/>
      <c r="T1677" s="204"/>
      <c r="U1677" s="204"/>
      <c r="V1677" s="590"/>
      <c r="W1677" s="590"/>
      <c r="X1677" s="590"/>
      <c r="Y1677" s="590"/>
      <c r="Z1677" s="590"/>
      <c r="AA1677" s="590"/>
      <c r="AB1677" s="204"/>
      <c r="AC1677" s="204"/>
      <c r="AD1677" s="204"/>
      <c r="AE1677" s="204"/>
      <c r="AF1677" s="204"/>
      <c r="AG1677" s="204"/>
      <c r="AH1677" s="204"/>
      <c r="AI1677" s="204"/>
      <c r="AJ1677" s="204"/>
      <c r="AK1677" s="204"/>
      <c r="AL1677" s="204"/>
      <c r="AM1677" s="204"/>
      <c r="AN1677" s="204"/>
      <c r="AO1677" s="204"/>
      <c r="AP1677" s="204"/>
      <c r="AQ1677" s="204"/>
      <c r="AR1677" s="204"/>
      <c r="AS1677" s="204"/>
      <c r="AT1677" s="204"/>
      <c r="AU1677" s="204"/>
      <c r="AV1677" s="489"/>
      <c r="AW1677" s="204"/>
      <c r="AX1677" s="204"/>
      <c r="AY1677" s="204"/>
      <c r="AZ1677" s="204"/>
    </row>
    <row r="1678" spans="2:52" ht="52.2" customHeight="1" x14ac:dyDescent="0.25">
      <c r="B1678" s="204"/>
      <c r="C1678" s="204"/>
      <c r="D1678" s="204"/>
      <c r="E1678" s="204"/>
      <c r="F1678" s="204"/>
      <c r="G1678" s="204"/>
      <c r="H1678" s="205"/>
      <c r="I1678" s="204"/>
      <c r="J1678" s="204"/>
      <c r="K1678" s="204"/>
      <c r="L1678" s="204"/>
      <c r="M1678" s="204"/>
      <c r="N1678" s="204"/>
      <c r="O1678" s="204"/>
      <c r="P1678" s="204"/>
      <c r="Q1678" s="204"/>
      <c r="R1678" s="204"/>
      <c r="S1678" s="204"/>
      <c r="T1678" s="204"/>
      <c r="U1678" s="204"/>
      <c r="V1678" s="590"/>
      <c r="W1678" s="590"/>
      <c r="X1678" s="590"/>
      <c r="Y1678" s="590"/>
      <c r="Z1678" s="590"/>
      <c r="AA1678" s="590"/>
      <c r="AB1678" s="204"/>
      <c r="AC1678" s="204"/>
      <c r="AD1678" s="204"/>
      <c r="AE1678" s="204"/>
      <c r="AF1678" s="204"/>
      <c r="AG1678" s="204"/>
      <c r="AH1678" s="204"/>
      <c r="AI1678" s="204"/>
      <c r="AJ1678" s="204"/>
      <c r="AK1678" s="204"/>
      <c r="AL1678" s="204"/>
      <c r="AM1678" s="204"/>
      <c r="AN1678" s="204"/>
      <c r="AO1678" s="204"/>
      <c r="AP1678" s="204"/>
      <c r="AQ1678" s="204"/>
      <c r="AR1678" s="204"/>
      <c r="AS1678" s="204"/>
      <c r="AT1678" s="204"/>
      <c r="AU1678" s="204"/>
      <c r="AV1678" s="489"/>
      <c r="AW1678" s="204"/>
      <c r="AX1678" s="204"/>
      <c r="AY1678" s="204"/>
      <c r="AZ1678" s="204"/>
    </row>
    <row r="1679" spans="2:52" ht="52.2" customHeight="1" x14ac:dyDescent="0.25">
      <c r="B1679" s="204"/>
      <c r="C1679" s="204"/>
      <c r="D1679" s="204"/>
      <c r="E1679" s="204"/>
      <c r="F1679" s="204"/>
      <c r="G1679" s="204"/>
      <c r="H1679" s="205"/>
      <c r="I1679" s="204"/>
      <c r="J1679" s="204"/>
      <c r="K1679" s="204"/>
      <c r="L1679" s="204"/>
      <c r="M1679" s="204"/>
      <c r="N1679" s="204"/>
      <c r="O1679" s="204"/>
      <c r="P1679" s="204"/>
      <c r="Q1679" s="204"/>
      <c r="R1679" s="204"/>
      <c r="S1679" s="204"/>
      <c r="T1679" s="204"/>
      <c r="U1679" s="204"/>
      <c r="V1679" s="590"/>
      <c r="W1679" s="590"/>
      <c r="X1679" s="590"/>
      <c r="Y1679" s="590"/>
      <c r="Z1679" s="590"/>
      <c r="AA1679" s="590"/>
      <c r="AB1679" s="204"/>
      <c r="AC1679" s="204"/>
      <c r="AD1679" s="204"/>
      <c r="AE1679" s="204"/>
      <c r="AF1679" s="204"/>
      <c r="AG1679" s="204"/>
      <c r="AH1679" s="204"/>
      <c r="AI1679" s="204"/>
      <c r="AJ1679" s="204"/>
      <c r="AK1679" s="204"/>
      <c r="AL1679" s="204"/>
      <c r="AM1679" s="204"/>
      <c r="AN1679" s="204"/>
      <c r="AO1679" s="204"/>
      <c r="AP1679" s="204"/>
      <c r="AQ1679" s="204"/>
      <c r="AR1679" s="204"/>
      <c r="AS1679" s="204"/>
      <c r="AT1679" s="204"/>
      <c r="AU1679" s="204"/>
      <c r="AV1679" s="489"/>
      <c r="AW1679" s="204"/>
      <c r="AX1679" s="204"/>
      <c r="AY1679" s="204"/>
      <c r="AZ1679" s="204"/>
    </row>
    <row r="1680" spans="2:52" ht="52.2" customHeight="1" x14ac:dyDescent="0.25">
      <c r="B1680" s="204"/>
      <c r="C1680" s="204"/>
      <c r="D1680" s="204"/>
      <c r="E1680" s="204"/>
      <c r="F1680" s="204"/>
      <c r="G1680" s="204"/>
      <c r="H1680" s="205"/>
      <c r="I1680" s="204"/>
      <c r="J1680" s="204"/>
      <c r="K1680" s="204"/>
      <c r="L1680" s="204"/>
      <c r="M1680" s="204"/>
      <c r="N1680" s="204"/>
      <c r="O1680" s="204"/>
      <c r="P1680" s="204"/>
      <c r="Q1680" s="204"/>
      <c r="R1680" s="204"/>
      <c r="S1680" s="204"/>
      <c r="T1680" s="204"/>
      <c r="U1680" s="204"/>
      <c r="V1680" s="590"/>
      <c r="W1680" s="590"/>
      <c r="X1680" s="590"/>
      <c r="Y1680" s="590"/>
      <c r="Z1680" s="590"/>
      <c r="AA1680" s="590"/>
      <c r="AB1680" s="204"/>
      <c r="AC1680" s="204"/>
      <c r="AD1680" s="204"/>
      <c r="AE1680" s="204"/>
      <c r="AF1680" s="204"/>
      <c r="AG1680" s="204"/>
      <c r="AH1680" s="204"/>
      <c r="AI1680" s="204"/>
      <c r="AJ1680" s="204"/>
      <c r="AK1680" s="204"/>
      <c r="AL1680" s="204"/>
      <c r="AM1680" s="204"/>
      <c r="AN1680" s="204"/>
      <c r="AO1680" s="204"/>
      <c r="AP1680" s="204"/>
      <c r="AQ1680" s="204"/>
      <c r="AR1680" s="204"/>
      <c r="AS1680" s="204"/>
      <c r="AT1680" s="204"/>
      <c r="AU1680" s="204"/>
      <c r="AV1680" s="489"/>
      <c r="AW1680" s="204"/>
      <c r="AX1680" s="204"/>
      <c r="AY1680" s="204"/>
      <c r="AZ1680" s="204"/>
    </row>
    <row r="1681" spans="2:52" ht="52.2" customHeight="1" x14ac:dyDescent="0.25">
      <c r="B1681" s="204"/>
      <c r="C1681" s="204"/>
      <c r="D1681" s="204"/>
      <c r="E1681" s="204"/>
      <c r="F1681" s="204"/>
      <c r="G1681" s="204"/>
      <c r="H1681" s="205"/>
      <c r="I1681" s="204"/>
      <c r="J1681" s="204"/>
      <c r="K1681" s="204"/>
      <c r="L1681" s="204"/>
      <c r="M1681" s="204"/>
      <c r="N1681" s="204"/>
      <c r="O1681" s="204"/>
      <c r="P1681" s="204"/>
      <c r="Q1681" s="204"/>
      <c r="R1681" s="204"/>
      <c r="S1681" s="204"/>
      <c r="T1681" s="204"/>
      <c r="U1681" s="204"/>
      <c r="V1681" s="590"/>
      <c r="W1681" s="590"/>
      <c r="X1681" s="590"/>
      <c r="Y1681" s="590"/>
      <c r="Z1681" s="590"/>
      <c r="AA1681" s="590"/>
      <c r="AB1681" s="204"/>
      <c r="AC1681" s="204"/>
      <c r="AD1681" s="204"/>
      <c r="AE1681" s="204"/>
      <c r="AF1681" s="204"/>
      <c r="AG1681" s="204"/>
      <c r="AH1681" s="204"/>
      <c r="AI1681" s="204"/>
      <c r="AJ1681" s="204"/>
      <c r="AK1681" s="204"/>
      <c r="AL1681" s="204"/>
      <c r="AM1681" s="204"/>
      <c r="AN1681" s="204"/>
      <c r="AO1681" s="204"/>
      <c r="AP1681" s="204"/>
      <c r="AQ1681" s="204"/>
      <c r="AR1681" s="204"/>
      <c r="AS1681" s="204"/>
      <c r="AT1681" s="204"/>
      <c r="AU1681" s="204"/>
      <c r="AV1681" s="489"/>
      <c r="AW1681" s="204"/>
      <c r="AX1681" s="204"/>
      <c r="AY1681" s="204"/>
      <c r="AZ1681" s="204"/>
    </row>
    <row r="1682" spans="2:52" ht="52.2" customHeight="1" x14ac:dyDescent="0.25">
      <c r="B1682" s="204"/>
      <c r="C1682" s="204"/>
      <c r="D1682" s="204"/>
      <c r="E1682" s="204"/>
      <c r="F1682" s="204"/>
      <c r="G1682" s="204"/>
      <c r="H1682" s="205"/>
      <c r="I1682" s="204"/>
      <c r="J1682" s="204"/>
      <c r="K1682" s="204"/>
      <c r="L1682" s="204"/>
      <c r="M1682" s="204"/>
      <c r="N1682" s="204"/>
      <c r="O1682" s="204"/>
      <c r="P1682" s="204"/>
      <c r="Q1682" s="204"/>
      <c r="R1682" s="204"/>
      <c r="S1682" s="204"/>
      <c r="T1682" s="204"/>
      <c r="U1682" s="204"/>
      <c r="V1682" s="590"/>
      <c r="W1682" s="590"/>
      <c r="X1682" s="590"/>
      <c r="Y1682" s="590"/>
      <c r="Z1682" s="590"/>
      <c r="AA1682" s="590"/>
      <c r="AB1682" s="204"/>
      <c r="AC1682" s="204"/>
      <c r="AD1682" s="204"/>
      <c r="AE1682" s="204"/>
      <c r="AF1682" s="204"/>
      <c r="AG1682" s="204"/>
      <c r="AH1682" s="204"/>
      <c r="AI1682" s="204"/>
      <c r="AJ1682" s="204"/>
      <c r="AK1682" s="204"/>
      <c r="AL1682" s="204"/>
      <c r="AM1682" s="204"/>
      <c r="AN1682" s="204"/>
      <c r="AO1682" s="204"/>
      <c r="AP1682" s="204"/>
      <c r="AQ1682" s="204"/>
      <c r="AR1682" s="204"/>
      <c r="AS1682" s="204"/>
      <c r="AT1682" s="204"/>
      <c r="AU1682" s="204"/>
      <c r="AV1682" s="489"/>
      <c r="AW1682" s="204"/>
      <c r="AX1682" s="204"/>
      <c r="AY1682" s="204"/>
      <c r="AZ1682" s="204"/>
    </row>
    <row r="1683" spans="2:52" ht="52.2" customHeight="1" x14ac:dyDescent="0.25">
      <c r="B1683" s="204"/>
      <c r="C1683" s="204"/>
      <c r="D1683" s="204"/>
      <c r="E1683" s="204"/>
      <c r="F1683" s="204"/>
      <c r="G1683" s="204"/>
      <c r="H1683" s="205"/>
      <c r="I1683" s="204"/>
      <c r="J1683" s="204"/>
      <c r="K1683" s="204"/>
      <c r="L1683" s="204"/>
      <c r="M1683" s="204"/>
      <c r="N1683" s="204"/>
      <c r="O1683" s="204"/>
      <c r="P1683" s="204"/>
      <c r="Q1683" s="204"/>
      <c r="R1683" s="204"/>
      <c r="S1683" s="204"/>
      <c r="T1683" s="204"/>
      <c r="U1683" s="204"/>
      <c r="V1683" s="590"/>
      <c r="W1683" s="590"/>
      <c r="X1683" s="590"/>
      <c r="Y1683" s="590"/>
      <c r="Z1683" s="590"/>
      <c r="AA1683" s="590"/>
      <c r="AB1683" s="204"/>
      <c r="AC1683" s="204"/>
      <c r="AD1683" s="204"/>
      <c r="AE1683" s="204"/>
      <c r="AF1683" s="204"/>
      <c r="AG1683" s="204"/>
      <c r="AH1683" s="204"/>
      <c r="AI1683" s="204"/>
      <c r="AJ1683" s="204"/>
      <c r="AK1683" s="204"/>
      <c r="AL1683" s="204"/>
      <c r="AM1683" s="204"/>
      <c r="AN1683" s="204"/>
      <c r="AO1683" s="204"/>
      <c r="AP1683" s="204"/>
      <c r="AQ1683" s="204"/>
      <c r="AR1683" s="204"/>
      <c r="AS1683" s="204"/>
      <c r="AT1683" s="204"/>
      <c r="AU1683" s="204"/>
      <c r="AV1683" s="489"/>
      <c r="AW1683" s="204"/>
      <c r="AX1683" s="204"/>
      <c r="AY1683" s="204"/>
      <c r="AZ1683" s="204"/>
    </row>
    <row r="1684" spans="2:52" ht="52.2" customHeight="1" x14ac:dyDescent="0.25">
      <c r="B1684" s="204"/>
      <c r="C1684" s="204"/>
      <c r="D1684" s="204"/>
      <c r="E1684" s="204"/>
      <c r="F1684" s="204"/>
      <c r="G1684" s="204"/>
      <c r="H1684" s="205"/>
      <c r="I1684" s="204"/>
      <c r="J1684" s="204"/>
      <c r="K1684" s="204"/>
      <c r="L1684" s="204"/>
      <c r="M1684" s="204"/>
      <c r="N1684" s="204"/>
      <c r="O1684" s="204"/>
      <c r="P1684" s="204"/>
      <c r="Q1684" s="204"/>
      <c r="R1684" s="204"/>
      <c r="S1684" s="204"/>
      <c r="T1684" s="204"/>
      <c r="U1684" s="204"/>
      <c r="V1684" s="590"/>
      <c r="W1684" s="590"/>
      <c r="X1684" s="590"/>
      <c r="Y1684" s="590"/>
      <c r="Z1684" s="590"/>
      <c r="AA1684" s="590"/>
      <c r="AB1684" s="204"/>
      <c r="AC1684" s="204"/>
      <c r="AD1684" s="204"/>
      <c r="AE1684" s="204"/>
      <c r="AF1684" s="204"/>
      <c r="AG1684" s="204"/>
      <c r="AH1684" s="204"/>
      <c r="AI1684" s="204"/>
      <c r="AJ1684" s="204"/>
      <c r="AK1684" s="204"/>
      <c r="AL1684" s="204"/>
      <c r="AM1684" s="204"/>
      <c r="AN1684" s="204"/>
      <c r="AO1684" s="204"/>
      <c r="AP1684" s="204"/>
      <c r="AQ1684" s="204"/>
      <c r="AR1684" s="204"/>
      <c r="AS1684" s="204"/>
      <c r="AT1684" s="204"/>
      <c r="AU1684" s="204"/>
      <c r="AV1684" s="489"/>
      <c r="AW1684" s="204"/>
      <c r="AX1684" s="204"/>
      <c r="AY1684" s="204"/>
      <c r="AZ1684" s="204"/>
    </row>
    <row r="1685" spans="2:52" ht="52.2" customHeight="1" x14ac:dyDescent="0.25">
      <c r="B1685" s="204"/>
      <c r="C1685" s="204"/>
      <c r="D1685" s="204"/>
      <c r="E1685" s="204"/>
      <c r="F1685" s="204"/>
      <c r="G1685" s="204"/>
      <c r="H1685" s="205"/>
      <c r="I1685" s="204"/>
      <c r="J1685" s="204"/>
      <c r="K1685" s="204"/>
      <c r="L1685" s="204"/>
      <c r="M1685" s="204"/>
      <c r="N1685" s="204"/>
      <c r="O1685" s="204"/>
      <c r="P1685" s="204"/>
      <c r="Q1685" s="204"/>
      <c r="R1685" s="204"/>
      <c r="S1685" s="204"/>
      <c r="T1685" s="204"/>
      <c r="U1685" s="204"/>
      <c r="V1685" s="590"/>
      <c r="W1685" s="590"/>
      <c r="X1685" s="590"/>
      <c r="Y1685" s="590"/>
      <c r="Z1685" s="590"/>
      <c r="AA1685" s="590"/>
      <c r="AB1685" s="204"/>
      <c r="AC1685" s="204"/>
      <c r="AD1685" s="204"/>
      <c r="AE1685" s="204"/>
      <c r="AF1685" s="204"/>
      <c r="AG1685" s="204"/>
      <c r="AH1685" s="204"/>
      <c r="AI1685" s="204"/>
      <c r="AJ1685" s="204"/>
      <c r="AK1685" s="204"/>
      <c r="AL1685" s="204"/>
      <c r="AM1685" s="204"/>
      <c r="AN1685" s="204"/>
      <c r="AO1685" s="204"/>
      <c r="AP1685" s="204"/>
      <c r="AQ1685" s="204"/>
      <c r="AR1685" s="204"/>
      <c r="AS1685" s="204"/>
      <c r="AT1685" s="204"/>
      <c r="AU1685" s="204"/>
      <c r="AV1685" s="489"/>
      <c r="AW1685" s="204"/>
      <c r="AX1685" s="204"/>
      <c r="AY1685" s="204"/>
      <c r="AZ1685" s="204"/>
    </row>
    <row r="1686" spans="2:52" ht="52.2" customHeight="1" x14ac:dyDescent="0.25">
      <c r="B1686" s="204"/>
      <c r="C1686" s="204"/>
      <c r="D1686" s="204"/>
      <c r="E1686" s="204"/>
      <c r="F1686" s="204"/>
      <c r="G1686" s="204"/>
      <c r="H1686" s="205"/>
      <c r="I1686" s="204"/>
      <c r="J1686" s="204"/>
      <c r="K1686" s="204"/>
      <c r="L1686" s="204"/>
      <c r="M1686" s="204"/>
      <c r="N1686" s="204"/>
      <c r="O1686" s="204"/>
      <c r="P1686" s="204"/>
      <c r="Q1686" s="204"/>
      <c r="R1686" s="204"/>
      <c r="S1686" s="204"/>
      <c r="T1686" s="204"/>
      <c r="U1686" s="204"/>
      <c r="V1686" s="590"/>
      <c r="W1686" s="590"/>
      <c r="X1686" s="590"/>
      <c r="Y1686" s="590"/>
      <c r="Z1686" s="590"/>
      <c r="AA1686" s="590"/>
      <c r="AB1686" s="204"/>
      <c r="AC1686" s="204"/>
      <c r="AD1686" s="204"/>
      <c r="AE1686" s="204"/>
      <c r="AF1686" s="204"/>
      <c r="AG1686" s="204"/>
      <c r="AH1686" s="204"/>
      <c r="AI1686" s="204"/>
      <c r="AJ1686" s="204"/>
      <c r="AK1686" s="204"/>
      <c r="AL1686" s="204"/>
      <c r="AM1686" s="204"/>
      <c r="AN1686" s="204"/>
      <c r="AO1686" s="204"/>
      <c r="AP1686" s="204"/>
      <c r="AQ1686" s="204"/>
      <c r="AR1686" s="204"/>
      <c r="AS1686" s="204"/>
      <c r="AT1686" s="204"/>
      <c r="AU1686" s="204"/>
      <c r="AV1686" s="489"/>
      <c r="AW1686" s="204"/>
      <c r="AX1686" s="204"/>
      <c r="AY1686" s="204"/>
      <c r="AZ1686" s="204"/>
    </row>
    <row r="1687" spans="2:52" ht="52.2" customHeight="1" x14ac:dyDescent="0.25">
      <c r="B1687" s="204"/>
      <c r="C1687" s="204"/>
      <c r="D1687" s="204"/>
      <c r="E1687" s="204"/>
      <c r="F1687" s="204"/>
      <c r="G1687" s="204"/>
      <c r="H1687" s="205"/>
      <c r="I1687" s="204"/>
      <c r="J1687" s="204"/>
      <c r="K1687" s="204"/>
      <c r="L1687" s="204"/>
      <c r="M1687" s="204"/>
      <c r="N1687" s="204"/>
      <c r="O1687" s="204"/>
      <c r="P1687" s="204"/>
      <c r="Q1687" s="204"/>
      <c r="R1687" s="204"/>
      <c r="S1687" s="204"/>
      <c r="T1687" s="204"/>
      <c r="U1687" s="204"/>
      <c r="V1687" s="590"/>
      <c r="W1687" s="590"/>
      <c r="X1687" s="590"/>
      <c r="Y1687" s="590"/>
      <c r="Z1687" s="590"/>
      <c r="AA1687" s="590"/>
      <c r="AB1687" s="204"/>
      <c r="AC1687" s="204"/>
      <c r="AD1687" s="204"/>
      <c r="AE1687" s="204"/>
      <c r="AF1687" s="204"/>
      <c r="AG1687" s="204"/>
      <c r="AH1687" s="204"/>
      <c r="AI1687" s="204"/>
      <c r="AJ1687" s="204"/>
      <c r="AK1687" s="204"/>
      <c r="AL1687" s="204"/>
      <c r="AM1687" s="204"/>
      <c r="AN1687" s="204"/>
      <c r="AO1687" s="204"/>
      <c r="AP1687" s="204"/>
      <c r="AQ1687" s="204"/>
      <c r="AR1687" s="204"/>
      <c r="AS1687" s="204"/>
      <c r="AT1687" s="204"/>
      <c r="AU1687" s="204"/>
      <c r="AV1687" s="489"/>
      <c r="AW1687" s="204"/>
      <c r="AX1687" s="204"/>
      <c r="AY1687" s="204"/>
      <c r="AZ1687" s="204"/>
    </row>
    <row r="1688" spans="2:52" ht="52.2" customHeight="1" x14ac:dyDescent="0.25">
      <c r="B1688" s="204"/>
      <c r="C1688" s="204"/>
      <c r="D1688" s="204"/>
      <c r="E1688" s="204"/>
      <c r="F1688" s="204"/>
      <c r="G1688" s="204"/>
      <c r="H1688" s="205"/>
      <c r="I1688" s="204"/>
      <c r="J1688" s="204"/>
      <c r="K1688" s="204"/>
      <c r="L1688" s="204"/>
      <c r="M1688" s="204"/>
      <c r="N1688" s="204"/>
      <c r="O1688" s="204"/>
      <c r="P1688" s="204"/>
      <c r="Q1688" s="204"/>
      <c r="R1688" s="204"/>
      <c r="S1688" s="204"/>
      <c r="T1688" s="204"/>
      <c r="U1688" s="204"/>
      <c r="V1688" s="590"/>
      <c r="W1688" s="590"/>
      <c r="X1688" s="590"/>
      <c r="Y1688" s="590"/>
      <c r="Z1688" s="590"/>
      <c r="AA1688" s="590"/>
      <c r="AB1688" s="204"/>
      <c r="AC1688" s="204"/>
      <c r="AD1688" s="204"/>
      <c r="AE1688" s="204"/>
      <c r="AF1688" s="204"/>
      <c r="AG1688" s="204"/>
      <c r="AH1688" s="204"/>
      <c r="AI1688" s="204"/>
      <c r="AJ1688" s="204"/>
      <c r="AK1688" s="204"/>
      <c r="AL1688" s="204"/>
      <c r="AM1688" s="204"/>
      <c r="AN1688" s="204"/>
      <c r="AO1688" s="204"/>
      <c r="AP1688" s="204"/>
      <c r="AQ1688" s="204"/>
      <c r="AR1688" s="204"/>
      <c r="AS1688" s="204"/>
      <c r="AT1688" s="204"/>
      <c r="AU1688" s="204"/>
      <c r="AV1688" s="489"/>
      <c r="AW1688" s="204"/>
      <c r="AX1688" s="204"/>
      <c r="AY1688" s="204"/>
      <c r="AZ1688" s="204"/>
    </row>
    <row r="1689" spans="2:52" ht="52.2" customHeight="1" x14ac:dyDescent="0.25">
      <c r="B1689" s="204"/>
      <c r="C1689" s="204"/>
      <c r="D1689" s="204"/>
      <c r="E1689" s="204"/>
      <c r="F1689" s="204"/>
      <c r="G1689" s="204"/>
      <c r="H1689" s="205"/>
      <c r="I1689" s="204"/>
      <c r="J1689" s="204"/>
      <c r="K1689" s="204"/>
      <c r="L1689" s="204"/>
      <c r="M1689" s="204"/>
      <c r="N1689" s="204"/>
      <c r="O1689" s="204"/>
      <c r="P1689" s="204"/>
      <c r="Q1689" s="204"/>
      <c r="R1689" s="204"/>
      <c r="S1689" s="204"/>
      <c r="T1689" s="204"/>
      <c r="U1689" s="204"/>
      <c r="V1689" s="590"/>
      <c r="W1689" s="590"/>
      <c r="X1689" s="590"/>
      <c r="Y1689" s="590"/>
      <c r="Z1689" s="590"/>
      <c r="AA1689" s="590"/>
      <c r="AB1689" s="204"/>
      <c r="AC1689" s="204"/>
      <c r="AD1689" s="204"/>
      <c r="AE1689" s="204"/>
      <c r="AF1689" s="204"/>
      <c r="AG1689" s="204"/>
      <c r="AH1689" s="204"/>
      <c r="AI1689" s="204"/>
      <c r="AJ1689" s="204"/>
      <c r="AK1689" s="204"/>
      <c r="AL1689" s="204"/>
      <c r="AM1689" s="204"/>
      <c r="AN1689" s="204"/>
      <c r="AO1689" s="204"/>
      <c r="AP1689" s="204"/>
      <c r="AQ1689" s="204"/>
      <c r="AR1689" s="204"/>
      <c r="AS1689" s="204"/>
      <c r="AT1689" s="204"/>
      <c r="AU1689" s="204"/>
      <c r="AV1689" s="489"/>
      <c r="AW1689" s="204"/>
      <c r="AX1689" s="204"/>
      <c r="AY1689" s="204"/>
      <c r="AZ1689" s="204"/>
    </row>
    <row r="1690" spans="2:52" ht="52.2" customHeight="1" x14ac:dyDescent="0.25">
      <c r="B1690" s="204"/>
      <c r="C1690" s="204"/>
      <c r="D1690" s="204"/>
      <c r="E1690" s="204"/>
      <c r="F1690" s="204"/>
      <c r="G1690" s="204"/>
      <c r="H1690" s="205"/>
      <c r="I1690" s="204"/>
      <c r="J1690" s="204"/>
      <c r="K1690" s="204"/>
      <c r="L1690" s="204"/>
      <c r="M1690" s="204"/>
      <c r="N1690" s="204"/>
      <c r="O1690" s="204"/>
      <c r="P1690" s="204"/>
      <c r="Q1690" s="204"/>
      <c r="R1690" s="204"/>
      <c r="S1690" s="204"/>
      <c r="T1690" s="204"/>
      <c r="U1690" s="204"/>
      <c r="V1690" s="590"/>
      <c r="W1690" s="590"/>
      <c r="X1690" s="590"/>
      <c r="Y1690" s="590"/>
      <c r="Z1690" s="590"/>
      <c r="AA1690" s="590"/>
      <c r="AB1690" s="204"/>
      <c r="AC1690" s="204"/>
      <c r="AD1690" s="204"/>
      <c r="AE1690" s="204"/>
      <c r="AF1690" s="204"/>
      <c r="AG1690" s="204"/>
      <c r="AH1690" s="204"/>
      <c r="AI1690" s="204"/>
      <c r="AJ1690" s="204"/>
      <c r="AK1690" s="204"/>
      <c r="AL1690" s="204"/>
      <c r="AM1690" s="204"/>
      <c r="AN1690" s="204"/>
      <c r="AO1690" s="204"/>
      <c r="AP1690" s="204"/>
      <c r="AQ1690" s="204"/>
      <c r="AR1690" s="204"/>
      <c r="AS1690" s="204"/>
      <c r="AT1690" s="204"/>
      <c r="AU1690" s="204"/>
      <c r="AV1690" s="489"/>
      <c r="AW1690" s="204"/>
      <c r="AX1690" s="204"/>
      <c r="AY1690" s="204"/>
      <c r="AZ1690" s="204"/>
    </row>
    <row r="1691" spans="2:52" ht="52.2" customHeight="1" x14ac:dyDescent="0.25">
      <c r="B1691" s="204"/>
      <c r="C1691" s="204"/>
      <c r="D1691" s="204"/>
      <c r="E1691" s="204"/>
      <c r="F1691" s="204"/>
      <c r="G1691" s="204"/>
      <c r="H1691" s="205"/>
      <c r="I1691" s="204"/>
      <c r="J1691" s="204"/>
      <c r="K1691" s="204"/>
      <c r="L1691" s="204"/>
      <c r="M1691" s="204"/>
      <c r="N1691" s="204"/>
      <c r="O1691" s="204"/>
      <c r="P1691" s="204"/>
      <c r="Q1691" s="204"/>
      <c r="R1691" s="204"/>
      <c r="S1691" s="204"/>
      <c r="T1691" s="204"/>
      <c r="U1691" s="204"/>
      <c r="V1691" s="590"/>
      <c r="W1691" s="590"/>
      <c r="X1691" s="590"/>
      <c r="Y1691" s="590"/>
      <c r="Z1691" s="590"/>
      <c r="AA1691" s="590"/>
      <c r="AB1691" s="204"/>
      <c r="AC1691" s="204"/>
      <c r="AD1691" s="204"/>
      <c r="AE1691" s="204"/>
      <c r="AF1691" s="204"/>
      <c r="AG1691" s="204"/>
      <c r="AH1691" s="204"/>
      <c r="AI1691" s="204"/>
      <c r="AJ1691" s="204"/>
      <c r="AK1691" s="204"/>
      <c r="AL1691" s="204"/>
      <c r="AM1691" s="204"/>
      <c r="AN1691" s="204"/>
      <c r="AO1691" s="204"/>
      <c r="AP1691" s="204"/>
      <c r="AQ1691" s="204"/>
      <c r="AR1691" s="204"/>
      <c r="AS1691" s="204"/>
      <c r="AT1691" s="204"/>
      <c r="AU1691" s="204"/>
      <c r="AV1691" s="489"/>
      <c r="AW1691" s="204"/>
      <c r="AX1691" s="204"/>
      <c r="AY1691" s="204"/>
      <c r="AZ1691" s="204"/>
    </row>
    <row r="1692" spans="2:52" ht="52.2" customHeight="1" x14ac:dyDescent="0.25">
      <c r="B1692" s="204"/>
      <c r="C1692" s="204"/>
      <c r="D1692" s="204"/>
      <c r="E1692" s="204"/>
      <c r="F1692" s="204"/>
      <c r="G1692" s="204"/>
      <c r="H1692" s="205"/>
      <c r="I1692" s="204"/>
      <c r="J1692" s="204"/>
      <c r="K1692" s="204"/>
      <c r="L1692" s="204"/>
      <c r="M1692" s="204"/>
      <c r="N1692" s="204"/>
      <c r="O1692" s="204"/>
      <c r="P1692" s="204"/>
      <c r="Q1692" s="204"/>
      <c r="R1692" s="204"/>
      <c r="S1692" s="204"/>
      <c r="T1692" s="204"/>
      <c r="U1692" s="204"/>
      <c r="V1692" s="590"/>
      <c r="W1692" s="590"/>
      <c r="X1692" s="590"/>
      <c r="Y1692" s="590"/>
      <c r="Z1692" s="590"/>
      <c r="AA1692" s="590"/>
      <c r="AB1692" s="204"/>
      <c r="AC1692" s="204"/>
      <c r="AD1692" s="204"/>
      <c r="AE1692" s="204"/>
      <c r="AF1692" s="204"/>
      <c r="AG1692" s="204"/>
      <c r="AH1692" s="204"/>
      <c r="AI1692" s="204"/>
      <c r="AJ1692" s="204"/>
      <c r="AK1692" s="204"/>
      <c r="AL1692" s="204"/>
      <c r="AM1692" s="204"/>
      <c r="AN1692" s="204"/>
      <c r="AO1692" s="204"/>
      <c r="AP1692" s="204"/>
      <c r="AQ1692" s="204"/>
      <c r="AR1692" s="204"/>
      <c r="AS1692" s="204"/>
      <c r="AT1692" s="204"/>
      <c r="AU1692" s="204"/>
      <c r="AV1692" s="489"/>
      <c r="AW1692" s="204"/>
      <c r="AX1692" s="204"/>
      <c r="AY1692" s="204"/>
      <c r="AZ1692" s="204"/>
    </row>
    <row r="1693" spans="2:52" ht="52.2" customHeight="1" x14ac:dyDescent="0.25">
      <c r="B1693" s="204"/>
      <c r="C1693" s="204"/>
      <c r="D1693" s="204"/>
      <c r="E1693" s="204"/>
      <c r="F1693" s="204"/>
      <c r="G1693" s="204"/>
      <c r="H1693" s="205"/>
      <c r="I1693" s="204"/>
      <c r="J1693" s="204"/>
      <c r="K1693" s="204"/>
      <c r="L1693" s="204"/>
      <c r="M1693" s="204"/>
      <c r="N1693" s="204"/>
      <c r="O1693" s="204"/>
      <c r="P1693" s="204"/>
      <c r="Q1693" s="204"/>
      <c r="R1693" s="204"/>
      <c r="S1693" s="204"/>
      <c r="T1693" s="204"/>
      <c r="U1693" s="204"/>
      <c r="V1693" s="590"/>
      <c r="W1693" s="590"/>
      <c r="X1693" s="590"/>
      <c r="Y1693" s="590"/>
      <c r="Z1693" s="590"/>
      <c r="AA1693" s="590"/>
      <c r="AB1693" s="204"/>
      <c r="AC1693" s="204"/>
      <c r="AD1693" s="204"/>
      <c r="AE1693" s="204"/>
      <c r="AF1693" s="204"/>
      <c r="AG1693" s="204"/>
      <c r="AH1693" s="204"/>
      <c r="AI1693" s="204"/>
      <c r="AJ1693" s="204"/>
      <c r="AK1693" s="204"/>
      <c r="AL1693" s="204"/>
      <c r="AM1693" s="204"/>
      <c r="AN1693" s="204"/>
      <c r="AO1693" s="204"/>
      <c r="AP1693" s="204"/>
      <c r="AQ1693" s="204"/>
      <c r="AR1693" s="204"/>
      <c r="AS1693" s="204"/>
      <c r="AT1693" s="204"/>
      <c r="AU1693" s="204"/>
      <c r="AV1693" s="489"/>
      <c r="AW1693" s="204"/>
      <c r="AX1693" s="204"/>
      <c r="AY1693" s="204"/>
      <c r="AZ1693" s="204"/>
    </row>
    <row r="1694" spans="2:52" ht="52.2" customHeight="1" x14ac:dyDescent="0.25">
      <c r="B1694" s="204"/>
      <c r="C1694" s="204"/>
      <c r="D1694" s="204"/>
      <c r="E1694" s="204"/>
      <c r="F1694" s="204"/>
      <c r="G1694" s="204"/>
      <c r="H1694" s="205"/>
      <c r="I1694" s="204"/>
      <c r="J1694" s="204"/>
      <c r="K1694" s="204"/>
      <c r="L1694" s="204"/>
      <c r="M1694" s="204"/>
      <c r="N1694" s="204"/>
      <c r="O1694" s="204"/>
      <c r="P1694" s="204"/>
      <c r="Q1694" s="204"/>
      <c r="R1694" s="204"/>
      <c r="S1694" s="204"/>
      <c r="T1694" s="204"/>
      <c r="U1694" s="204"/>
      <c r="V1694" s="590"/>
      <c r="W1694" s="590"/>
      <c r="X1694" s="590"/>
      <c r="Y1694" s="590"/>
      <c r="Z1694" s="590"/>
      <c r="AA1694" s="590"/>
      <c r="AB1694" s="204"/>
      <c r="AC1694" s="204"/>
      <c r="AD1694" s="204"/>
      <c r="AE1694" s="204"/>
      <c r="AF1694" s="204"/>
      <c r="AG1694" s="204"/>
      <c r="AH1694" s="204"/>
      <c r="AI1694" s="204"/>
      <c r="AJ1694" s="204"/>
      <c r="AK1694" s="204"/>
      <c r="AL1694" s="204"/>
      <c r="AM1694" s="204"/>
      <c r="AN1694" s="204"/>
      <c r="AO1694" s="204"/>
      <c r="AP1694" s="204"/>
      <c r="AQ1694" s="204"/>
      <c r="AR1694" s="204"/>
      <c r="AS1694" s="204"/>
      <c r="AT1694" s="204"/>
      <c r="AU1694" s="204"/>
      <c r="AV1694" s="489"/>
      <c r="AW1694" s="204"/>
      <c r="AX1694" s="204"/>
      <c r="AY1694" s="204"/>
      <c r="AZ1694" s="204"/>
    </row>
    <row r="1695" spans="2:52" ht="52.2" customHeight="1" x14ac:dyDescent="0.25">
      <c r="B1695" s="204"/>
      <c r="C1695" s="204"/>
      <c r="D1695" s="204"/>
      <c r="E1695" s="204"/>
      <c r="F1695" s="204"/>
      <c r="G1695" s="204"/>
      <c r="H1695" s="205"/>
      <c r="I1695" s="204"/>
      <c r="J1695" s="204"/>
      <c r="K1695" s="204"/>
      <c r="L1695" s="204"/>
      <c r="M1695" s="204"/>
      <c r="N1695" s="204"/>
      <c r="O1695" s="204"/>
      <c r="P1695" s="204"/>
      <c r="Q1695" s="204"/>
      <c r="R1695" s="204"/>
      <c r="S1695" s="204"/>
      <c r="T1695" s="204"/>
      <c r="U1695" s="204"/>
      <c r="V1695" s="590"/>
      <c r="W1695" s="590"/>
      <c r="X1695" s="590"/>
      <c r="Y1695" s="590"/>
      <c r="Z1695" s="590"/>
      <c r="AA1695" s="590"/>
      <c r="AB1695" s="204"/>
      <c r="AC1695" s="204"/>
      <c r="AD1695" s="204"/>
      <c r="AE1695" s="204"/>
      <c r="AF1695" s="204"/>
      <c r="AG1695" s="204"/>
      <c r="AH1695" s="204"/>
      <c r="AI1695" s="204"/>
      <c r="AJ1695" s="204"/>
      <c r="AK1695" s="204"/>
      <c r="AL1695" s="204"/>
      <c r="AM1695" s="204"/>
      <c r="AN1695" s="204"/>
      <c r="AO1695" s="204"/>
      <c r="AP1695" s="204"/>
      <c r="AQ1695" s="204"/>
      <c r="AR1695" s="204"/>
      <c r="AS1695" s="204"/>
      <c r="AT1695" s="204"/>
      <c r="AU1695" s="204"/>
      <c r="AV1695" s="489"/>
      <c r="AW1695" s="204"/>
      <c r="AX1695" s="204"/>
      <c r="AY1695" s="204"/>
      <c r="AZ1695" s="204"/>
    </row>
    <row r="1696" spans="2:52" ht="52.2" customHeight="1" x14ac:dyDescent="0.25">
      <c r="B1696" s="204"/>
      <c r="C1696" s="204"/>
      <c r="D1696" s="204"/>
      <c r="E1696" s="204"/>
      <c r="F1696" s="204"/>
      <c r="G1696" s="204"/>
      <c r="H1696" s="205"/>
      <c r="I1696" s="204"/>
      <c r="J1696" s="204"/>
      <c r="K1696" s="204"/>
      <c r="L1696" s="204"/>
      <c r="M1696" s="204"/>
      <c r="N1696" s="204"/>
      <c r="O1696" s="204"/>
      <c r="P1696" s="204"/>
      <c r="Q1696" s="204"/>
      <c r="R1696" s="204"/>
      <c r="S1696" s="204"/>
      <c r="T1696" s="204"/>
      <c r="U1696" s="204"/>
      <c r="V1696" s="590"/>
      <c r="W1696" s="590"/>
      <c r="X1696" s="590"/>
      <c r="Y1696" s="590"/>
      <c r="Z1696" s="590"/>
      <c r="AA1696" s="590"/>
      <c r="AB1696" s="204"/>
      <c r="AC1696" s="204"/>
      <c r="AD1696" s="204"/>
      <c r="AE1696" s="204"/>
      <c r="AF1696" s="204"/>
      <c r="AG1696" s="204"/>
      <c r="AH1696" s="204"/>
      <c r="AI1696" s="204"/>
      <c r="AJ1696" s="204"/>
      <c r="AK1696" s="204"/>
      <c r="AL1696" s="204"/>
      <c r="AM1696" s="204"/>
      <c r="AN1696" s="204"/>
      <c r="AO1696" s="204"/>
      <c r="AP1696" s="204"/>
      <c r="AQ1696" s="204"/>
      <c r="AR1696" s="204"/>
      <c r="AS1696" s="204"/>
      <c r="AT1696" s="204"/>
      <c r="AU1696" s="204"/>
      <c r="AV1696" s="489"/>
      <c r="AW1696" s="204"/>
      <c r="AX1696" s="204"/>
      <c r="AY1696" s="204"/>
      <c r="AZ1696" s="204"/>
    </row>
    <row r="1697" spans="2:52" ht="52.2" customHeight="1" x14ac:dyDescent="0.25">
      <c r="B1697" s="204"/>
      <c r="C1697" s="204"/>
      <c r="D1697" s="204"/>
      <c r="E1697" s="204"/>
      <c r="F1697" s="204"/>
      <c r="G1697" s="204"/>
      <c r="H1697" s="205"/>
      <c r="I1697" s="204"/>
      <c r="J1697" s="204"/>
      <c r="K1697" s="204"/>
      <c r="L1697" s="204"/>
      <c r="M1697" s="204"/>
      <c r="N1697" s="204"/>
      <c r="O1697" s="204"/>
      <c r="P1697" s="204"/>
      <c r="Q1697" s="204"/>
      <c r="R1697" s="204"/>
      <c r="S1697" s="204"/>
      <c r="T1697" s="204"/>
      <c r="U1697" s="204"/>
      <c r="V1697" s="590"/>
      <c r="W1697" s="590"/>
      <c r="X1697" s="590"/>
      <c r="Y1697" s="590"/>
      <c r="Z1697" s="590"/>
      <c r="AA1697" s="590"/>
      <c r="AB1697" s="204"/>
      <c r="AC1697" s="204"/>
      <c r="AD1697" s="204"/>
      <c r="AE1697" s="204"/>
      <c r="AF1697" s="204"/>
      <c r="AG1697" s="204"/>
      <c r="AH1697" s="204"/>
      <c r="AI1697" s="204"/>
      <c r="AJ1697" s="204"/>
      <c r="AK1697" s="204"/>
      <c r="AL1697" s="204"/>
      <c r="AM1697" s="204"/>
      <c r="AN1697" s="204"/>
      <c r="AO1697" s="204"/>
      <c r="AP1697" s="204"/>
      <c r="AQ1697" s="204"/>
      <c r="AR1697" s="204"/>
      <c r="AS1697" s="204"/>
      <c r="AT1697" s="204"/>
      <c r="AU1697" s="204"/>
      <c r="AV1697" s="489"/>
      <c r="AW1697" s="204"/>
      <c r="AX1697" s="204"/>
      <c r="AY1697" s="204"/>
      <c r="AZ1697" s="204"/>
    </row>
    <row r="1698" spans="2:52" ht="52.2" customHeight="1" x14ac:dyDescent="0.25">
      <c r="B1698" s="204"/>
      <c r="C1698" s="204"/>
      <c r="D1698" s="204"/>
      <c r="E1698" s="204"/>
      <c r="F1698" s="204"/>
      <c r="G1698" s="204"/>
      <c r="H1698" s="205"/>
      <c r="I1698" s="204"/>
      <c r="J1698" s="204"/>
      <c r="K1698" s="204"/>
      <c r="L1698" s="204"/>
      <c r="M1698" s="204"/>
      <c r="N1698" s="204"/>
      <c r="O1698" s="204"/>
      <c r="P1698" s="204"/>
      <c r="Q1698" s="204"/>
      <c r="R1698" s="204"/>
      <c r="S1698" s="204"/>
      <c r="T1698" s="204"/>
      <c r="U1698" s="204"/>
      <c r="V1698" s="590"/>
      <c r="W1698" s="590"/>
      <c r="X1698" s="590"/>
      <c r="Y1698" s="590"/>
      <c r="Z1698" s="590"/>
      <c r="AA1698" s="590"/>
      <c r="AB1698" s="204"/>
      <c r="AC1698" s="204"/>
      <c r="AD1698" s="204"/>
      <c r="AE1698" s="204"/>
      <c r="AF1698" s="204"/>
      <c r="AG1698" s="204"/>
      <c r="AH1698" s="204"/>
      <c r="AI1698" s="204"/>
      <c r="AJ1698" s="204"/>
      <c r="AK1698" s="204"/>
      <c r="AL1698" s="204"/>
      <c r="AM1698" s="204"/>
      <c r="AN1698" s="204"/>
      <c r="AO1698" s="204"/>
      <c r="AP1698" s="204"/>
      <c r="AQ1698" s="204"/>
      <c r="AR1698" s="204"/>
      <c r="AS1698" s="204"/>
      <c r="AT1698" s="204"/>
      <c r="AU1698" s="204"/>
      <c r="AV1698" s="489"/>
      <c r="AW1698" s="204"/>
      <c r="AX1698" s="204"/>
      <c r="AY1698" s="204"/>
      <c r="AZ1698" s="204"/>
    </row>
    <row r="1699" spans="2:52" ht="52.2" customHeight="1" x14ac:dyDescent="0.25">
      <c r="B1699" s="204"/>
      <c r="C1699" s="204"/>
      <c r="D1699" s="204"/>
      <c r="E1699" s="204"/>
      <c r="F1699" s="204"/>
      <c r="G1699" s="204"/>
      <c r="H1699" s="205"/>
      <c r="I1699" s="204"/>
      <c r="J1699" s="204"/>
      <c r="K1699" s="204"/>
      <c r="L1699" s="204"/>
      <c r="M1699" s="204"/>
      <c r="N1699" s="204"/>
      <c r="O1699" s="204"/>
      <c r="P1699" s="204"/>
      <c r="Q1699" s="204"/>
      <c r="R1699" s="204"/>
      <c r="S1699" s="204"/>
      <c r="T1699" s="204"/>
      <c r="U1699" s="204"/>
      <c r="V1699" s="590"/>
      <c r="W1699" s="590"/>
      <c r="X1699" s="590"/>
      <c r="Y1699" s="590"/>
      <c r="Z1699" s="590"/>
      <c r="AA1699" s="590"/>
      <c r="AB1699" s="204"/>
      <c r="AC1699" s="204"/>
      <c r="AD1699" s="204"/>
      <c r="AE1699" s="204"/>
      <c r="AF1699" s="204"/>
      <c r="AG1699" s="204"/>
      <c r="AH1699" s="204"/>
      <c r="AI1699" s="204"/>
      <c r="AJ1699" s="204"/>
      <c r="AK1699" s="204"/>
      <c r="AL1699" s="204"/>
      <c r="AM1699" s="204"/>
      <c r="AN1699" s="204"/>
      <c r="AO1699" s="204"/>
      <c r="AP1699" s="204"/>
      <c r="AQ1699" s="204"/>
      <c r="AR1699" s="204"/>
      <c r="AS1699" s="204"/>
      <c r="AT1699" s="204"/>
      <c r="AU1699" s="204"/>
      <c r="AV1699" s="489"/>
      <c r="AW1699" s="204"/>
      <c r="AX1699" s="204"/>
      <c r="AY1699" s="204"/>
      <c r="AZ1699" s="204"/>
    </row>
    <row r="1700" spans="2:52" ht="52.2" customHeight="1" x14ac:dyDescent="0.25">
      <c r="B1700" s="204"/>
      <c r="C1700" s="204"/>
      <c r="D1700" s="204"/>
      <c r="E1700" s="204"/>
      <c r="F1700" s="204"/>
      <c r="G1700" s="204"/>
      <c r="H1700" s="205"/>
      <c r="I1700" s="204"/>
      <c r="J1700" s="204"/>
      <c r="K1700" s="204"/>
      <c r="L1700" s="204"/>
      <c r="M1700" s="204"/>
      <c r="N1700" s="204"/>
      <c r="O1700" s="204"/>
      <c r="P1700" s="204"/>
      <c r="Q1700" s="204"/>
      <c r="R1700" s="204"/>
      <c r="S1700" s="204"/>
      <c r="T1700" s="204"/>
      <c r="U1700" s="204"/>
      <c r="V1700" s="590"/>
      <c r="W1700" s="590"/>
      <c r="X1700" s="590"/>
      <c r="Y1700" s="590"/>
      <c r="Z1700" s="590"/>
      <c r="AA1700" s="590"/>
      <c r="AB1700" s="204"/>
      <c r="AC1700" s="204"/>
      <c r="AD1700" s="204"/>
      <c r="AE1700" s="204"/>
      <c r="AF1700" s="204"/>
      <c r="AG1700" s="204"/>
      <c r="AH1700" s="204"/>
      <c r="AI1700" s="204"/>
      <c r="AJ1700" s="204"/>
      <c r="AK1700" s="204"/>
      <c r="AL1700" s="204"/>
      <c r="AM1700" s="204"/>
      <c r="AN1700" s="204"/>
      <c r="AO1700" s="204"/>
      <c r="AP1700" s="204"/>
      <c r="AQ1700" s="204"/>
      <c r="AR1700" s="204"/>
      <c r="AS1700" s="204"/>
      <c r="AT1700" s="204"/>
      <c r="AU1700" s="204"/>
      <c r="AV1700" s="489"/>
      <c r="AW1700" s="204"/>
      <c r="AX1700" s="204"/>
      <c r="AY1700" s="204"/>
      <c r="AZ1700" s="204"/>
    </row>
    <row r="1701" spans="2:52" ht="52.2" customHeight="1" x14ac:dyDescent="0.25">
      <c r="B1701" s="204"/>
      <c r="C1701" s="204"/>
      <c r="D1701" s="204"/>
      <c r="E1701" s="204"/>
      <c r="F1701" s="204"/>
      <c r="G1701" s="204"/>
      <c r="H1701" s="205"/>
      <c r="I1701" s="204"/>
      <c r="J1701" s="204"/>
      <c r="K1701" s="204"/>
      <c r="L1701" s="204"/>
      <c r="M1701" s="204"/>
      <c r="N1701" s="204"/>
      <c r="O1701" s="204"/>
      <c r="P1701" s="204"/>
      <c r="Q1701" s="204"/>
      <c r="R1701" s="204"/>
      <c r="S1701" s="204"/>
      <c r="T1701" s="204"/>
      <c r="U1701" s="204"/>
      <c r="V1701" s="590"/>
      <c r="W1701" s="590"/>
      <c r="X1701" s="590"/>
      <c r="Y1701" s="590"/>
      <c r="Z1701" s="590"/>
      <c r="AA1701" s="590"/>
      <c r="AB1701" s="204"/>
      <c r="AC1701" s="204"/>
      <c r="AD1701" s="204"/>
      <c r="AE1701" s="204"/>
      <c r="AF1701" s="204"/>
      <c r="AG1701" s="204"/>
      <c r="AH1701" s="204"/>
      <c r="AI1701" s="204"/>
      <c r="AJ1701" s="204"/>
      <c r="AK1701" s="204"/>
      <c r="AL1701" s="204"/>
      <c r="AM1701" s="204"/>
      <c r="AN1701" s="204"/>
      <c r="AO1701" s="204"/>
      <c r="AP1701" s="204"/>
      <c r="AQ1701" s="204"/>
      <c r="AR1701" s="204"/>
      <c r="AS1701" s="204"/>
      <c r="AT1701" s="204"/>
      <c r="AU1701" s="204"/>
      <c r="AV1701" s="489"/>
      <c r="AW1701" s="204"/>
      <c r="AX1701" s="204"/>
      <c r="AY1701" s="204"/>
      <c r="AZ1701" s="204"/>
    </row>
    <row r="1702" spans="2:52" ht="52.2" customHeight="1" x14ac:dyDescent="0.25">
      <c r="B1702" s="204"/>
      <c r="C1702" s="204"/>
      <c r="D1702" s="204"/>
      <c r="E1702" s="204"/>
      <c r="F1702" s="204"/>
      <c r="G1702" s="204"/>
      <c r="H1702" s="205"/>
      <c r="I1702" s="204"/>
      <c r="J1702" s="204"/>
      <c r="K1702" s="204"/>
      <c r="L1702" s="204"/>
      <c r="M1702" s="204"/>
      <c r="N1702" s="204"/>
      <c r="O1702" s="204"/>
      <c r="P1702" s="204"/>
      <c r="Q1702" s="204"/>
      <c r="R1702" s="204"/>
      <c r="S1702" s="204"/>
      <c r="T1702" s="204"/>
      <c r="U1702" s="204"/>
      <c r="V1702" s="590"/>
      <c r="W1702" s="590"/>
      <c r="X1702" s="590"/>
      <c r="Y1702" s="590"/>
      <c r="Z1702" s="590"/>
      <c r="AA1702" s="590"/>
      <c r="AB1702" s="204"/>
      <c r="AC1702" s="204"/>
      <c r="AD1702" s="204"/>
      <c r="AE1702" s="204"/>
      <c r="AF1702" s="204"/>
      <c r="AG1702" s="204"/>
      <c r="AH1702" s="204"/>
      <c r="AI1702" s="204"/>
      <c r="AJ1702" s="204"/>
      <c r="AK1702" s="204"/>
      <c r="AL1702" s="204"/>
      <c r="AM1702" s="204"/>
      <c r="AN1702" s="204"/>
      <c r="AO1702" s="204"/>
      <c r="AP1702" s="204"/>
      <c r="AQ1702" s="204"/>
      <c r="AR1702" s="204"/>
      <c r="AS1702" s="204"/>
      <c r="AT1702" s="204"/>
      <c r="AU1702" s="204"/>
      <c r="AV1702" s="489"/>
      <c r="AW1702" s="204"/>
      <c r="AX1702" s="204"/>
      <c r="AY1702" s="204"/>
      <c r="AZ1702" s="204"/>
    </row>
    <row r="1703" spans="2:52" ht="52.2" customHeight="1" x14ac:dyDescent="0.25">
      <c r="B1703" s="204"/>
      <c r="C1703" s="204"/>
      <c r="D1703" s="204"/>
      <c r="E1703" s="204"/>
      <c r="F1703" s="204"/>
      <c r="G1703" s="204"/>
      <c r="H1703" s="205"/>
      <c r="I1703" s="204"/>
      <c r="J1703" s="204"/>
      <c r="K1703" s="204"/>
      <c r="L1703" s="204"/>
      <c r="M1703" s="204"/>
      <c r="N1703" s="204"/>
      <c r="O1703" s="204"/>
      <c r="P1703" s="204"/>
      <c r="Q1703" s="204"/>
      <c r="R1703" s="204"/>
      <c r="S1703" s="204"/>
      <c r="T1703" s="204"/>
      <c r="U1703" s="204"/>
      <c r="V1703" s="590"/>
      <c r="W1703" s="590"/>
      <c r="X1703" s="590"/>
      <c r="Y1703" s="590"/>
      <c r="Z1703" s="590"/>
      <c r="AA1703" s="590"/>
      <c r="AB1703" s="204"/>
      <c r="AC1703" s="204"/>
      <c r="AD1703" s="204"/>
      <c r="AE1703" s="204"/>
      <c r="AF1703" s="204"/>
      <c r="AG1703" s="204"/>
      <c r="AH1703" s="204"/>
      <c r="AI1703" s="204"/>
      <c r="AJ1703" s="204"/>
      <c r="AK1703" s="204"/>
      <c r="AL1703" s="204"/>
      <c r="AM1703" s="204"/>
      <c r="AN1703" s="204"/>
      <c r="AO1703" s="204"/>
      <c r="AP1703" s="204"/>
      <c r="AQ1703" s="204"/>
      <c r="AR1703" s="204"/>
      <c r="AS1703" s="204"/>
      <c r="AT1703" s="204"/>
      <c r="AU1703" s="204"/>
      <c r="AV1703" s="489"/>
      <c r="AW1703" s="204"/>
      <c r="AX1703" s="204"/>
      <c r="AY1703" s="204"/>
      <c r="AZ1703" s="204"/>
    </row>
    <row r="1704" spans="2:52" ht="52.2" customHeight="1" x14ac:dyDescent="0.25">
      <c r="B1704" s="204"/>
      <c r="C1704" s="204"/>
      <c r="D1704" s="204"/>
      <c r="E1704" s="204"/>
      <c r="F1704" s="204"/>
      <c r="G1704" s="204"/>
      <c r="H1704" s="205"/>
      <c r="I1704" s="204"/>
      <c r="J1704" s="204"/>
      <c r="K1704" s="204"/>
      <c r="L1704" s="204"/>
      <c r="M1704" s="204"/>
      <c r="N1704" s="204"/>
      <c r="O1704" s="204"/>
      <c r="P1704" s="204"/>
      <c r="Q1704" s="204"/>
      <c r="R1704" s="204"/>
      <c r="S1704" s="204"/>
      <c r="T1704" s="204"/>
      <c r="U1704" s="204"/>
      <c r="V1704" s="590"/>
      <c r="W1704" s="590"/>
      <c r="X1704" s="590"/>
      <c r="Y1704" s="590"/>
      <c r="Z1704" s="590"/>
      <c r="AA1704" s="590"/>
      <c r="AB1704" s="204"/>
      <c r="AC1704" s="204"/>
      <c r="AD1704" s="204"/>
      <c r="AE1704" s="204"/>
      <c r="AF1704" s="204"/>
      <c r="AG1704" s="204"/>
      <c r="AH1704" s="204"/>
      <c r="AI1704" s="204"/>
      <c r="AJ1704" s="204"/>
      <c r="AK1704" s="204"/>
      <c r="AL1704" s="204"/>
      <c r="AM1704" s="204"/>
      <c r="AN1704" s="204"/>
      <c r="AO1704" s="204"/>
      <c r="AP1704" s="204"/>
      <c r="AQ1704" s="204"/>
      <c r="AR1704" s="204"/>
      <c r="AS1704" s="204"/>
      <c r="AT1704" s="204"/>
      <c r="AU1704" s="204"/>
      <c r="AV1704" s="489"/>
      <c r="AW1704" s="204"/>
      <c r="AX1704" s="204"/>
      <c r="AY1704" s="204"/>
      <c r="AZ1704" s="204"/>
    </row>
    <row r="1705" spans="2:52" ht="52.2" customHeight="1" x14ac:dyDescent="0.25">
      <c r="B1705" s="204"/>
      <c r="C1705" s="204"/>
      <c r="D1705" s="204"/>
      <c r="E1705" s="204"/>
      <c r="F1705" s="204"/>
      <c r="G1705" s="204"/>
      <c r="H1705" s="205"/>
      <c r="I1705" s="204"/>
      <c r="J1705" s="204"/>
      <c r="K1705" s="204"/>
      <c r="L1705" s="204"/>
      <c r="M1705" s="204"/>
      <c r="N1705" s="204"/>
      <c r="O1705" s="204"/>
      <c r="P1705" s="204"/>
      <c r="Q1705" s="204"/>
      <c r="R1705" s="204"/>
      <c r="S1705" s="204"/>
      <c r="T1705" s="204"/>
      <c r="U1705" s="204"/>
      <c r="V1705" s="590"/>
      <c r="W1705" s="590"/>
      <c r="X1705" s="590"/>
      <c r="Y1705" s="590"/>
      <c r="Z1705" s="590"/>
      <c r="AA1705" s="590"/>
      <c r="AB1705" s="204"/>
      <c r="AC1705" s="204"/>
      <c r="AD1705" s="204"/>
      <c r="AE1705" s="204"/>
      <c r="AF1705" s="204"/>
      <c r="AG1705" s="204"/>
      <c r="AH1705" s="204"/>
      <c r="AI1705" s="204"/>
      <c r="AJ1705" s="204"/>
      <c r="AK1705" s="204"/>
      <c r="AL1705" s="204"/>
      <c r="AM1705" s="204"/>
      <c r="AN1705" s="204"/>
      <c r="AO1705" s="204"/>
      <c r="AP1705" s="204"/>
      <c r="AQ1705" s="204"/>
      <c r="AR1705" s="204"/>
      <c r="AS1705" s="204"/>
      <c r="AT1705" s="204"/>
      <c r="AU1705" s="204"/>
      <c r="AV1705" s="489"/>
      <c r="AW1705" s="204"/>
      <c r="AX1705" s="204"/>
      <c r="AY1705" s="204"/>
      <c r="AZ1705" s="204"/>
    </row>
    <row r="1706" spans="2:52" ht="52.2" customHeight="1" x14ac:dyDescent="0.25">
      <c r="B1706" s="204"/>
      <c r="C1706" s="204"/>
      <c r="D1706" s="204"/>
      <c r="E1706" s="204"/>
      <c r="F1706" s="204"/>
      <c r="G1706" s="204"/>
      <c r="H1706" s="205"/>
      <c r="I1706" s="204"/>
      <c r="J1706" s="204"/>
      <c r="K1706" s="204"/>
      <c r="L1706" s="204"/>
      <c r="M1706" s="204"/>
      <c r="N1706" s="204"/>
      <c r="O1706" s="204"/>
      <c r="P1706" s="204"/>
      <c r="Q1706" s="204"/>
      <c r="R1706" s="204"/>
      <c r="S1706" s="204"/>
      <c r="T1706" s="204"/>
      <c r="U1706" s="204"/>
      <c r="V1706" s="590"/>
      <c r="W1706" s="590"/>
      <c r="X1706" s="590"/>
      <c r="Y1706" s="590"/>
      <c r="Z1706" s="590"/>
      <c r="AA1706" s="590"/>
      <c r="AB1706" s="204"/>
      <c r="AC1706" s="204"/>
      <c r="AD1706" s="204"/>
      <c r="AE1706" s="204"/>
      <c r="AF1706" s="204"/>
      <c r="AG1706" s="204"/>
      <c r="AH1706" s="204"/>
      <c r="AI1706" s="204"/>
      <c r="AJ1706" s="204"/>
      <c r="AK1706" s="204"/>
      <c r="AL1706" s="204"/>
      <c r="AM1706" s="204"/>
      <c r="AN1706" s="204"/>
      <c r="AO1706" s="204"/>
      <c r="AP1706" s="204"/>
      <c r="AQ1706" s="204"/>
      <c r="AR1706" s="204"/>
      <c r="AS1706" s="204"/>
      <c r="AT1706" s="204"/>
      <c r="AU1706" s="204"/>
      <c r="AV1706" s="489"/>
      <c r="AW1706" s="204"/>
      <c r="AX1706" s="204"/>
      <c r="AY1706" s="204"/>
      <c r="AZ1706" s="204"/>
    </row>
    <row r="1707" spans="2:52" ht="52.2" customHeight="1" x14ac:dyDescent="0.25">
      <c r="B1707" s="204"/>
      <c r="C1707" s="204"/>
      <c r="D1707" s="204"/>
      <c r="E1707" s="204"/>
      <c r="F1707" s="204"/>
      <c r="G1707" s="204"/>
      <c r="H1707" s="205"/>
      <c r="I1707" s="204"/>
      <c r="J1707" s="204"/>
      <c r="K1707" s="204"/>
      <c r="L1707" s="204"/>
      <c r="M1707" s="204"/>
      <c r="N1707" s="204"/>
      <c r="O1707" s="204"/>
      <c r="P1707" s="204"/>
      <c r="Q1707" s="204"/>
      <c r="R1707" s="204"/>
      <c r="S1707" s="204"/>
      <c r="T1707" s="204"/>
      <c r="U1707" s="204"/>
      <c r="V1707" s="590"/>
      <c r="W1707" s="590"/>
      <c r="X1707" s="590"/>
      <c r="Y1707" s="590"/>
      <c r="Z1707" s="590"/>
      <c r="AA1707" s="590"/>
      <c r="AB1707" s="204"/>
      <c r="AC1707" s="204"/>
      <c r="AD1707" s="204"/>
      <c r="AE1707" s="204"/>
      <c r="AF1707" s="204"/>
      <c r="AG1707" s="204"/>
      <c r="AH1707" s="204"/>
      <c r="AI1707" s="204"/>
      <c r="AJ1707" s="204"/>
      <c r="AK1707" s="204"/>
      <c r="AL1707" s="204"/>
      <c r="AM1707" s="204"/>
      <c r="AN1707" s="204"/>
      <c r="AO1707" s="204"/>
      <c r="AP1707" s="204"/>
      <c r="AQ1707" s="204"/>
      <c r="AR1707" s="204"/>
      <c r="AS1707" s="204"/>
      <c r="AT1707" s="204"/>
      <c r="AU1707" s="204"/>
      <c r="AV1707" s="489"/>
      <c r="AW1707" s="204"/>
      <c r="AX1707" s="204"/>
      <c r="AY1707" s="204"/>
      <c r="AZ1707" s="204"/>
    </row>
    <row r="1708" spans="2:52" ht="52.2" customHeight="1" x14ac:dyDescent="0.25">
      <c r="B1708" s="204"/>
      <c r="C1708" s="204"/>
      <c r="D1708" s="204"/>
      <c r="E1708" s="204"/>
      <c r="F1708" s="204"/>
      <c r="G1708" s="204"/>
      <c r="H1708" s="205"/>
      <c r="I1708" s="204"/>
      <c r="J1708" s="204"/>
      <c r="K1708" s="204"/>
      <c r="L1708" s="204"/>
      <c r="M1708" s="204"/>
      <c r="N1708" s="204"/>
      <c r="O1708" s="204"/>
      <c r="P1708" s="204"/>
      <c r="Q1708" s="204"/>
      <c r="R1708" s="204"/>
      <c r="S1708" s="204"/>
      <c r="T1708" s="204"/>
      <c r="U1708" s="204"/>
      <c r="V1708" s="590"/>
      <c r="W1708" s="590"/>
      <c r="X1708" s="590"/>
      <c r="Y1708" s="590"/>
      <c r="Z1708" s="590"/>
      <c r="AA1708" s="590"/>
      <c r="AB1708" s="204"/>
      <c r="AC1708" s="204"/>
      <c r="AD1708" s="204"/>
      <c r="AE1708" s="204"/>
      <c r="AF1708" s="204"/>
      <c r="AG1708" s="204"/>
      <c r="AH1708" s="204"/>
      <c r="AI1708" s="204"/>
      <c r="AJ1708" s="204"/>
      <c r="AK1708" s="204"/>
      <c r="AL1708" s="204"/>
      <c r="AM1708" s="204"/>
      <c r="AN1708" s="204"/>
      <c r="AO1708" s="204"/>
      <c r="AP1708" s="204"/>
      <c r="AQ1708" s="204"/>
      <c r="AR1708" s="204"/>
      <c r="AS1708" s="204"/>
      <c r="AT1708" s="204"/>
      <c r="AU1708" s="204"/>
      <c r="AV1708" s="489"/>
      <c r="AW1708" s="204"/>
      <c r="AX1708" s="204"/>
      <c r="AY1708" s="204"/>
      <c r="AZ1708" s="204"/>
    </row>
    <row r="1709" spans="2:52" ht="52.2" customHeight="1" x14ac:dyDescent="0.25">
      <c r="B1709" s="204"/>
      <c r="C1709" s="204"/>
      <c r="D1709" s="204"/>
      <c r="E1709" s="204"/>
      <c r="F1709" s="204"/>
      <c r="G1709" s="204"/>
      <c r="H1709" s="205"/>
      <c r="I1709" s="204"/>
      <c r="J1709" s="204"/>
      <c r="K1709" s="204"/>
      <c r="L1709" s="204"/>
      <c r="M1709" s="204"/>
      <c r="N1709" s="204"/>
      <c r="O1709" s="204"/>
      <c r="P1709" s="204"/>
      <c r="Q1709" s="204"/>
      <c r="R1709" s="204"/>
      <c r="S1709" s="204"/>
      <c r="T1709" s="204"/>
      <c r="U1709" s="204"/>
      <c r="V1709" s="590"/>
      <c r="W1709" s="590"/>
      <c r="X1709" s="590"/>
      <c r="Y1709" s="590"/>
      <c r="Z1709" s="590"/>
      <c r="AA1709" s="590"/>
      <c r="AB1709" s="204"/>
      <c r="AC1709" s="204"/>
      <c r="AD1709" s="204"/>
      <c r="AE1709" s="204"/>
      <c r="AF1709" s="204"/>
      <c r="AG1709" s="204"/>
      <c r="AH1709" s="204"/>
      <c r="AI1709" s="204"/>
      <c r="AJ1709" s="204"/>
      <c r="AK1709" s="204"/>
      <c r="AL1709" s="204"/>
      <c r="AM1709" s="204"/>
      <c r="AN1709" s="204"/>
      <c r="AO1709" s="204"/>
      <c r="AP1709" s="204"/>
      <c r="AQ1709" s="204"/>
      <c r="AR1709" s="204"/>
      <c r="AS1709" s="204"/>
      <c r="AT1709" s="204"/>
      <c r="AU1709" s="204"/>
      <c r="AV1709" s="489"/>
      <c r="AW1709" s="204"/>
      <c r="AX1709" s="204"/>
      <c r="AY1709" s="204"/>
      <c r="AZ1709" s="204"/>
    </row>
    <row r="1710" spans="2:52" ht="52.2" customHeight="1" x14ac:dyDescent="0.25">
      <c r="B1710" s="204"/>
      <c r="C1710" s="204"/>
      <c r="D1710" s="204"/>
      <c r="E1710" s="204"/>
      <c r="F1710" s="204"/>
      <c r="G1710" s="204"/>
      <c r="H1710" s="205"/>
      <c r="I1710" s="204"/>
      <c r="J1710" s="204"/>
      <c r="K1710" s="204"/>
      <c r="L1710" s="204"/>
      <c r="M1710" s="204"/>
      <c r="N1710" s="204"/>
      <c r="O1710" s="204"/>
      <c r="P1710" s="204"/>
      <c r="Q1710" s="204"/>
      <c r="R1710" s="204"/>
      <c r="S1710" s="204"/>
      <c r="T1710" s="204"/>
      <c r="U1710" s="204"/>
      <c r="V1710" s="590"/>
      <c r="W1710" s="590"/>
      <c r="X1710" s="590"/>
      <c r="Y1710" s="590"/>
      <c r="Z1710" s="590"/>
      <c r="AA1710" s="590"/>
      <c r="AB1710" s="204"/>
      <c r="AC1710" s="204"/>
      <c r="AD1710" s="204"/>
      <c r="AE1710" s="204"/>
      <c r="AF1710" s="204"/>
      <c r="AG1710" s="204"/>
      <c r="AH1710" s="204"/>
      <c r="AI1710" s="204"/>
      <c r="AJ1710" s="204"/>
      <c r="AK1710" s="204"/>
      <c r="AL1710" s="204"/>
      <c r="AM1710" s="204"/>
      <c r="AN1710" s="204"/>
      <c r="AO1710" s="204"/>
      <c r="AP1710" s="204"/>
      <c r="AQ1710" s="204"/>
      <c r="AR1710" s="204"/>
      <c r="AS1710" s="204"/>
      <c r="AT1710" s="204"/>
      <c r="AU1710" s="204"/>
      <c r="AV1710" s="489"/>
      <c r="AW1710" s="204"/>
      <c r="AX1710" s="204"/>
      <c r="AY1710" s="204"/>
      <c r="AZ1710" s="204"/>
    </row>
    <row r="1711" spans="2:52" ht="52.2" customHeight="1" x14ac:dyDescent="0.25">
      <c r="B1711" s="204"/>
      <c r="C1711" s="204"/>
      <c r="D1711" s="204"/>
      <c r="E1711" s="204"/>
      <c r="F1711" s="204"/>
      <c r="G1711" s="204"/>
      <c r="H1711" s="205"/>
      <c r="I1711" s="204"/>
      <c r="J1711" s="204"/>
      <c r="K1711" s="204"/>
      <c r="L1711" s="204"/>
      <c r="M1711" s="204"/>
      <c r="N1711" s="204"/>
      <c r="O1711" s="204"/>
      <c r="P1711" s="204"/>
      <c r="Q1711" s="204"/>
      <c r="R1711" s="204"/>
      <c r="S1711" s="204"/>
      <c r="T1711" s="204"/>
      <c r="U1711" s="204"/>
      <c r="V1711" s="590"/>
      <c r="W1711" s="590"/>
      <c r="X1711" s="590"/>
      <c r="Y1711" s="590"/>
      <c r="Z1711" s="590"/>
      <c r="AA1711" s="590"/>
      <c r="AB1711" s="204"/>
      <c r="AC1711" s="204"/>
      <c r="AD1711" s="204"/>
      <c r="AE1711" s="204"/>
      <c r="AF1711" s="204"/>
      <c r="AG1711" s="204"/>
      <c r="AH1711" s="204"/>
      <c r="AI1711" s="204"/>
      <c r="AJ1711" s="204"/>
      <c r="AK1711" s="204"/>
      <c r="AL1711" s="204"/>
      <c r="AM1711" s="204"/>
      <c r="AN1711" s="204"/>
      <c r="AO1711" s="204"/>
      <c r="AP1711" s="204"/>
      <c r="AQ1711" s="204"/>
      <c r="AR1711" s="204"/>
      <c r="AS1711" s="204"/>
      <c r="AT1711" s="204"/>
      <c r="AU1711" s="204"/>
      <c r="AV1711" s="489"/>
      <c r="AW1711" s="204"/>
      <c r="AX1711" s="204"/>
      <c r="AY1711" s="204"/>
      <c r="AZ1711" s="204"/>
    </row>
    <row r="1712" spans="2:52" ht="52.2" customHeight="1" x14ac:dyDescent="0.25">
      <c r="B1712" s="204"/>
      <c r="C1712" s="204"/>
      <c r="D1712" s="204"/>
      <c r="E1712" s="204"/>
      <c r="F1712" s="204"/>
      <c r="G1712" s="204"/>
      <c r="H1712" s="205"/>
      <c r="I1712" s="204"/>
      <c r="J1712" s="204"/>
      <c r="K1712" s="204"/>
      <c r="L1712" s="204"/>
      <c r="M1712" s="204"/>
      <c r="N1712" s="204"/>
      <c r="O1712" s="204"/>
      <c r="P1712" s="204"/>
      <c r="Q1712" s="204"/>
      <c r="R1712" s="204"/>
      <c r="S1712" s="204"/>
      <c r="T1712" s="204"/>
      <c r="U1712" s="204"/>
      <c r="V1712" s="590"/>
      <c r="W1712" s="590"/>
      <c r="X1712" s="590"/>
      <c r="Y1712" s="590"/>
      <c r="Z1712" s="590"/>
      <c r="AA1712" s="590"/>
      <c r="AB1712" s="204"/>
      <c r="AC1712" s="204"/>
      <c r="AD1712" s="204"/>
      <c r="AE1712" s="204"/>
      <c r="AF1712" s="204"/>
      <c r="AG1712" s="204"/>
      <c r="AH1712" s="204"/>
      <c r="AI1712" s="204"/>
      <c r="AJ1712" s="204"/>
      <c r="AK1712" s="204"/>
      <c r="AL1712" s="204"/>
      <c r="AM1712" s="204"/>
      <c r="AN1712" s="204"/>
      <c r="AO1712" s="204"/>
      <c r="AP1712" s="204"/>
      <c r="AQ1712" s="204"/>
      <c r="AR1712" s="204"/>
      <c r="AS1712" s="204"/>
      <c r="AT1712" s="204"/>
      <c r="AU1712" s="204"/>
      <c r="AV1712" s="489"/>
      <c r="AW1712" s="204"/>
      <c r="AX1712" s="204"/>
      <c r="AY1712" s="204"/>
      <c r="AZ1712" s="204"/>
    </row>
    <row r="1713" spans="2:52" ht="52.2" customHeight="1" x14ac:dyDescent="0.25">
      <c r="B1713" s="204"/>
      <c r="C1713" s="204"/>
      <c r="D1713" s="204"/>
      <c r="E1713" s="204"/>
      <c r="F1713" s="204"/>
      <c r="G1713" s="204"/>
      <c r="H1713" s="205"/>
      <c r="I1713" s="204"/>
      <c r="J1713" s="204"/>
      <c r="K1713" s="204"/>
      <c r="L1713" s="204"/>
      <c r="M1713" s="204"/>
      <c r="N1713" s="204"/>
      <c r="O1713" s="204"/>
      <c r="P1713" s="204"/>
      <c r="Q1713" s="204"/>
      <c r="R1713" s="204"/>
      <c r="S1713" s="204"/>
      <c r="T1713" s="204"/>
      <c r="U1713" s="204"/>
      <c r="V1713" s="590"/>
      <c r="W1713" s="590"/>
      <c r="X1713" s="590"/>
      <c r="Y1713" s="590"/>
      <c r="Z1713" s="590"/>
      <c r="AA1713" s="590"/>
      <c r="AB1713" s="204"/>
      <c r="AC1713" s="204"/>
      <c r="AD1713" s="204"/>
      <c r="AE1713" s="204"/>
      <c r="AF1713" s="204"/>
      <c r="AG1713" s="204"/>
      <c r="AH1713" s="204"/>
      <c r="AI1713" s="204"/>
      <c r="AJ1713" s="204"/>
      <c r="AK1713" s="204"/>
      <c r="AL1713" s="204"/>
      <c r="AM1713" s="204"/>
      <c r="AN1713" s="204"/>
      <c r="AO1713" s="204"/>
      <c r="AP1713" s="204"/>
      <c r="AQ1713" s="204"/>
      <c r="AR1713" s="204"/>
      <c r="AS1713" s="204"/>
      <c r="AT1713" s="204"/>
      <c r="AU1713" s="204"/>
      <c r="AV1713" s="489"/>
      <c r="AW1713" s="204"/>
      <c r="AX1713" s="204"/>
      <c r="AY1713" s="204"/>
      <c r="AZ1713" s="204"/>
    </row>
    <row r="1714" spans="2:52" ht="52.2" customHeight="1" x14ac:dyDescent="0.25">
      <c r="B1714" s="204"/>
      <c r="C1714" s="204"/>
      <c r="D1714" s="204"/>
      <c r="E1714" s="204"/>
      <c r="F1714" s="204"/>
      <c r="G1714" s="204"/>
      <c r="H1714" s="205"/>
      <c r="I1714" s="204"/>
      <c r="J1714" s="204"/>
      <c r="K1714" s="204"/>
      <c r="L1714" s="204"/>
      <c r="M1714" s="204"/>
      <c r="N1714" s="204"/>
      <c r="O1714" s="204"/>
      <c r="P1714" s="204"/>
      <c r="Q1714" s="204"/>
      <c r="R1714" s="204"/>
      <c r="S1714" s="204"/>
      <c r="T1714" s="204"/>
      <c r="U1714" s="204"/>
      <c r="V1714" s="590"/>
      <c r="W1714" s="590"/>
      <c r="X1714" s="590"/>
      <c r="Y1714" s="590"/>
      <c r="Z1714" s="590"/>
      <c r="AA1714" s="590"/>
      <c r="AB1714" s="204"/>
      <c r="AC1714" s="204"/>
      <c r="AD1714" s="204"/>
      <c r="AE1714" s="204"/>
      <c r="AF1714" s="204"/>
      <c r="AG1714" s="204"/>
      <c r="AH1714" s="204"/>
      <c r="AI1714" s="204"/>
      <c r="AJ1714" s="204"/>
      <c r="AK1714" s="204"/>
      <c r="AL1714" s="204"/>
      <c r="AM1714" s="204"/>
      <c r="AN1714" s="204"/>
      <c r="AO1714" s="204"/>
      <c r="AP1714" s="204"/>
      <c r="AQ1714" s="204"/>
      <c r="AR1714" s="204"/>
      <c r="AS1714" s="204"/>
      <c r="AT1714" s="204"/>
      <c r="AU1714" s="204"/>
      <c r="AV1714" s="489"/>
      <c r="AW1714" s="204"/>
      <c r="AX1714" s="204"/>
      <c r="AY1714" s="204"/>
      <c r="AZ1714" s="204"/>
    </row>
    <row r="1715" spans="2:52" ht="52.2" customHeight="1" x14ac:dyDescent="0.25">
      <c r="B1715" s="204"/>
      <c r="C1715" s="204"/>
      <c r="D1715" s="204"/>
      <c r="E1715" s="204"/>
      <c r="F1715" s="204"/>
      <c r="G1715" s="204"/>
      <c r="H1715" s="205"/>
      <c r="I1715" s="204"/>
      <c r="J1715" s="204"/>
      <c r="K1715" s="204"/>
      <c r="L1715" s="204"/>
      <c r="M1715" s="204"/>
      <c r="N1715" s="204"/>
      <c r="O1715" s="204"/>
      <c r="P1715" s="204"/>
      <c r="Q1715" s="204"/>
      <c r="R1715" s="204"/>
      <c r="S1715" s="204"/>
      <c r="T1715" s="204"/>
      <c r="U1715" s="204"/>
      <c r="V1715" s="590"/>
      <c r="W1715" s="590"/>
      <c r="X1715" s="590"/>
      <c r="Y1715" s="590"/>
      <c r="Z1715" s="590"/>
      <c r="AA1715" s="590"/>
      <c r="AB1715" s="204"/>
      <c r="AC1715" s="204"/>
      <c r="AD1715" s="204"/>
      <c r="AE1715" s="204"/>
      <c r="AF1715" s="204"/>
      <c r="AG1715" s="204"/>
      <c r="AH1715" s="204"/>
      <c r="AI1715" s="204"/>
      <c r="AJ1715" s="204"/>
      <c r="AK1715" s="204"/>
      <c r="AL1715" s="204"/>
      <c r="AM1715" s="204"/>
      <c r="AN1715" s="204"/>
      <c r="AO1715" s="204"/>
      <c r="AP1715" s="204"/>
      <c r="AQ1715" s="204"/>
      <c r="AR1715" s="204"/>
      <c r="AS1715" s="204"/>
      <c r="AT1715" s="204"/>
      <c r="AU1715" s="204"/>
      <c r="AV1715" s="489"/>
      <c r="AW1715" s="204"/>
      <c r="AX1715" s="204"/>
      <c r="AY1715" s="204"/>
      <c r="AZ1715" s="204"/>
    </row>
    <row r="1716" spans="2:52" ht="52.2" customHeight="1" x14ac:dyDescent="0.25">
      <c r="B1716" s="204"/>
      <c r="C1716" s="204"/>
      <c r="D1716" s="204"/>
      <c r="E1716" s="204"/>
      <c r="F1716" s="204"/>
      <c r="G1716" s="204"/>
      <c r="H1716" s="205"/>
      <c r="I1716" s="204"/>
      <c r="J1716" s="204"/>
      <c r="K1716" s="204"/>
      <c r="L1716" s="204"/>
      <c r="M1716" s="204"/>
      <c r="N1716" s="204"/>
      <c r="O1716" s="204"/>
      <c r="P1716" s="204"/>
      <c r="Q1716" s="204"/>
      <c r="R1716" s="204"/>
      <c r="S1716" s="204"/>
      <c r="T1716" s="204"/>
      <c r="U1716" s="204"/>
      <c r="V1716" s="590"/>
      <c r="W1716" s="590"/>
      <c r="X1716" s="590"/>
      <c r="Y1716" s="590"/>
      <c r="Z1716" s="590"/>
      <c r="AA1716" s="590"/>
      <c r="AB1716" s="204"/>
      <c r="AC1716" s="204"/>
      <c r="AD1716" s="204"/>
      <c r="AE1716" s="204"/>
      <c r="AF1716" s="204"/>
      <c r="AG1716" s="204"/>
      <c r="AH1716" s="204"/>
      <c r="AI1716" s="204"/>
      <c r="AJ1716" s="204"/>
      <c r="AK1716" s="204"/>
      <c r="AL1716" s="204"/>
      <c r="AM1716" s="204"/>
      <c r="AN1716" s="204"/>
      <c r="AO1716" s="204"/>
      <c r="AP1716" s="204"/>
      <c r="AQ1716" s="204"/>
      <c r="AR1716" s="204"/>
      <c r="AS1716" s="204"/>
      <c r="AT1716" s="204"/>
      <c r="AU1716" s="204"/>
      <c r="AV1716" s="489"/>
      <c r="AW1716" s="204"/>
      <c r="AX1716" s="204"/>
      <c r="AY1716" s="204"/>
      <c r="AZ1716" s="204"/>
    </row>
    <row r="1717" spans="2:52" ht="52.2" customHeight="1" x14ac:dyDescent="0.25">
      <c r="B1717" s="204"/>
      <c r="C1717" s="204"/>
      <c r="D1717" s="204"/>
      <c r="E1717" s="204"/>
      <c r="F1717" s="204"/>
      <c r="G1717" s="204"/>
      <c r="H1717" s="205"/>
      <c r="I1717" s="204"/>
      <c r="J1717" s="204"/>
      <c r="K1717" s="204"/>
      <c r="L1717" s="204"/>
      <c r="M1717" s="204"/>
      <c r="N1717" s="204"/>
      <c r="O1717" s="204"/>
      <c r="P1717" s="204"/>
      <c r="Q1717" s="204"/>
      <c r="R1717" s="204"/>
      <c r="S1717" s="204"/>
      <c r="T1717" s="204"/>
      <c r="U1717" s="204"/>
      <c r="V1717" s="590"/>
      <c r="W1717" s="590"/>
      <c r="X1717" s="590"/>
      <c r="Y1717" s="590"/>
      <c r="Z1717" s="590"/>
      <c r="AA1717" s="590"/>
      <c r="AB1717" s="204"/>
      <c r="AC1717" s="204"/>
      <c r="AD1717" s="204"/>
      <c r="AE1717" s="204"/>
      <c r="AF1717" s="204"/>
      <c r="AG1717" s="204"/>
      <c r="AH1717" s="204"/>
      <c r="AI1717" s="204"/>
      <c r="AJ1717" s="204"/>
      <c r="AK1717" s="204"/>
      <c r="AL1717" s="204"/>
      <c r="AM1717" s="204"/>
      <c r="AN1717" s="204"/>
      <c r="AO1717" s="204"/>
      <c r="AP1717" s="204"/>
      <c r="AQ1717" s="204"/>
      <c r="AR1717" s="204"/>
      <c r="AS1717" s="204"/>
      <c r="AT1717" s="204"/>
      <c r="AU1717" s="204"/>
      <c r="AV1717" s="489"/>
      <c r="AW1717" s="204"/>
      <c r="AX1717" s="204"/>
      <c r="AY1717" s="204"/>
      <c r="AZ1717" s="204"/>
    </row>
    <row r="1718" spans="2:52" ht="52.2" customHeight="1" x14ac:dyDescent="0.25">
      <c r="B1718" s="204"/>
      <c r="C1718" s="204"/>
      <c r="D1718" s="204"/>
      <c r="E1718" s="204"/>
      <c r="F1718" s="204"/>
      <c r="G1718" s="204"/>
      <c r="H1718" s="205"/>
      <c r="I1718" s="204"/>
      <c r="J1718" s="204"/>
      <c r="K1718" s="204"/>
      <c r="L1718" s="204"/>
      <c r="M1718" s="204"/>
      <c r="N1718" s="204"/>
      <c r="O1718" s="204"/>
      <c r="P1718" s="204"/>
      <c r="Q1718" s="204"/>
      <c r="R1718" s="204"/>
      <c r="S1718" s="204"/>
      <c r="T1718" s="204"/>
      <c r="U1718" s="204"/>
      <c r="V1718" s="590"/>
      <c r="W1718" s="590"/>
      <c r="X1718" s="590"/>
      <c r="Y1718" s="590"/>
      <c r="Z1718" s="590"/>
      <c r="AA1718" s="590"/>
      <c r="AB1718" s="204"/>
      <c r="AC1718" s="204"/>
      <c r="AD1718" s="204"/>
      <c r="AE1718" s="204"/>
      <c r="AF1718" s="204"/>
      <c r="AG1718" s="204"/>
      <c r="AH1718" s="204"/>
      <c r="AI1718" s="204"/>
      <c r="AJ1718" s="204"/>
      <c r="AK1718" s="204"/>
      <c r="AL1718" s="204"/>
      <c r="AM1718" s="204"/>
      <c r="AN1718" s="204"/>
      <c r="AO1718" s="204"/>
      <c r="AP1718" s="204"/>
      <c r="AQ1718" s="204"/>
      <c r="AR1718" s="204"/>
      <c r="AS1718" s="204"/>
      <c r="AT1718" s="204"/>
      <c r="AU1718" s="204"/>
      <c r="AV1718" s="489"/>
      <c r="AW1718" s="204"/>
      <c r="AX1718" s="204"/>
      <c r="AY1718" s="204"/>
      <c r="AZ1718" s="204"/>
    </row>
    <row r="1719" spans="2:52" ht="52.2" customHeight="1" x14ac:dyDescent="0.25">
      <c r="B1719" s="204"/>
      <c r="C1719" s="204"/>
      <c r="D1719" s="204"/>
      <c r="E1719" s="204"/>
      <c r="F1719" s="204"/>
      <c r="G1719" s="204"/>
      <c r="H1719" s="205"/>
      <c r="I1719" s="204"/>
      <c r="J1719" s="204"/>
      <c r="K1719" s="204"/>
      <c r="L1719" s="204"/>
      <c r="M1719" s="204"/>
      <c r="N1719" s="204"/>
      <c r="O1719" s="204"/>
      <c r="P1719" s="204"/>
      <c r="Q1719" s="204"/>
      <c r="R1719" s="204"/>
      <c r="S1719" s="204"/>
      <c r="T1719" s="204"/>
      <c r="U1719" s="204"/>
      <c r="V1719" s="590"/>
      <c r="W1719" s="590"/>
      <c r="X1719" s="590"/>
      <c r="Y1719" s="590"/>
      <c r="Z1719" s="590"/>
      <c r="AA1719" s="590"/>
      <c r="AB1719" s="204"/>
      <c r="AC1719" s="204"/>
      <c r="AD1719" s="204"/>
      <c r="AE1719" s="204"/>
      <c r="AF1719" s="204"/>
      <c r="AG1719" s="204"/>
      <c r="AH1719" s="204"/>
      <c r="AI1719" s="204"/>
      <c r="AJ1719" s="204"/>
      <c r="AK1719" s="204"/>
      <c r="AL1719" s="204"/>
      <c r="AM1719" s="204"/>
      <c r="AN1719" s="204"/>
      <c r="AO1719" s="204"/>
      <c r="AP1719" s="204"/>
      <c r="AQ1719" s="204"/>
      <c r="AR1719" s="204"/>
      <c r="AS1719" s="204"/>
      <c r="AT1719" s="204"/>
      <c r="AU1719" s="204"/>
      <c r="AV1719" s="489"/>
      <c r="AW1719" s="204"/>
      <c r="AX1719" s="204"/>
      <c r="AY1719" s="204"/>
      <c r="AZ1719" s="204"/>
    </row>
    <row r="1720" spans="2:52" ht="52.2" customHeight="1" x14ac:dyDescent="0.25">
      <c r="B1720" s="204"/>
      <c r="C1720" s="204"/>
      <c r="D1720" s="204"/>
      <c r="E1720" s="204"/>
      <c r="F1720" s="204"/>
      <c r="G1720" s="204"/>
      <c r="H1720" s="205"/>
      <c r="I1720" s="204"/>
      <c r="J1720" s="204"/>
      <c r="K1720" s="204"/>
      <c r="L1720" s="204"/>
      <c r="M1720" s="204"/>
      <c r="N1720" s="204"/>
      <c r="O1720" s="204"/>
      <c r="P1720" s="204"/>
      <c r="Q1720" s="204"/>
      <c r="R1720" s="204"/>
      <c r="S1720" s="204"/>
      <c r="T1720" s="204"/>
      <c r="U1720" s="204"/>
      <c r="V1720" s="590"/>
      <c r="W1720" s="590"/>
      <c r="X1720" s="590"/>
      <c r="Y1720" s="590"/>
      <c r="Z1720" s="590"/>
      <c r="AA1720" s="590"/>
      <c r="AB1720" s="204"/>
      <c r="AC1720" s="204"/>
      <c r="AD1720" s="204"/>
      <c r="AE1720" s="204"/>
      <c r="AF1720" s="204"/>
      <c r="AG1720" s="204"/>
      <c r="AH1720" s="204"/>
      <c r="AI1720" s="204"/>
      <c r="AJ1720" s="204"/>
      <c r="AK1720" s="204"/>
      <c r="AL1720" s="204"/>
      <c r="AM1720" s="204"/>
      <c r="AN1720" s="204"/>
      <c r="AO1720" s="204"/>
      <c r="AP1720" s="204"/>
      <c r="AQ1720" s="204"/>
      <c r="AR1720" s="204"/>
      <c r="AS1720" s="204"/>
      <c r="AT1720" s="204"/>
      <c r="AU1720" s="204"/>
      <c r="AV1720" s="489"/>
      <c r="AW1720" s="204"/>
      <c r="AX1720" s="204"/>
      <c r="AY1720" s="204"/>
      <c r="AZ1720" s="204"/>
    </row>
    <row r="1721" spans="2:52" ht="52.2" customHeight="1" x14ac:dyDescent="0.25">
      <c r="B1721" s="204"/>
      <c r="C1721" s="204"/>
      <c r="D1721" s="204"/>
      <c r="E1721" s="204"/>
      <c r="F1721" s="204"/>
      <c r="G1721" s="204"/>
      <c r="H1721" s="205"/>
      <c r="I1721" s="204"/>
      <c r="J1721" s="204"/>
      <c r="K1721" s="204"/>
      <c r="L1721" s="204"/>
      <c r="M1721" s="204"/>
      <c r="N1721" s="204"/>
      <c r="O1721" s="204"/>
      <c r="P1721" s="204"/>
      <c r="Q1721" s="204"/>
      <c r="R1721" s="204"/>
      <c r="S1721" s="204"/>
      <c r="T1721" s="204"/>
      <c r="U1721" s="204"/>
      <c r="V1721" s="590"/>
      <c r="W1721" s="590"/>
      <c r="X1721" s="590"/>
      <c r="Y1721" s="590"/>
      <c r="Z1721" s="590"/>
      <c r="AA1721" s="590"/>
      <c r="AB1721" s="204"/>
      <c r="AC1721" s="204"/>
      <c r="AD1721" s="204"/>
      <c r="AE1721" s="204"/>
      <c r="AF1721" s="204"/>
      <c r="AG1721" s="204"/>
      <c r="AH1721" s="204"/>
      <c r="AI1721" s="204"/>
      <c r="AJ1721" s="204"/>
      <c r="AK1721" s="204"/>
      <c r="AL1721" s="204"/>
      <c r="AM1721" s="204"/>
      <c r="AN1721" s="204"/>
      <c r="AO1721" s="204"/>
      <c r="AP1721" s="204"/>
      <c r="AQ1721" s="204"/>
      <c r="AR1721" s="204"/>
      <c r="AS1721" s="204"/>
      <c r="AT1721" s="204"/>
      <c r="AU1721" s="204"/>
      <c r="AV1721" s="489"/>
      <c r="AW1721" s="204"/>
      <c r="AX1721" s="204"/>
      <c r="AY1721" s="204"/>
      <c r="AZ1721" s="204"/>
    </row>
    <row r="1722" spans="2:52" ht="52.2" customHeight="1" x14ac:dyDescent="0.25">
      <c r="B1722" s="204"/>
      <c r="C1722" s="204"/>
      <c r="D1722" s="204"/>
      <c r="E1722" s="204"/>
      <c r="F1722" s="204"/>
      <c r="G1722" s="204"/>
      <c r="H1722" s="205"/>
      <c r="I1722" s="204"/>
      <c r="J1722" s="204"/>
      <c r="K1722" s="204"/>
      <c r="L1722" s="204"/>
      <c r="M1722" s="204"/>
      <c r="N1722" s="204"/>
      <c r="O1722" s="204"/>
      <c r="P1722" s="204"/>
      <c r="Q1722" s="204"/>
      <c r="R1722" s="204"/>
      <c r="S1722" s="204"/>
      <c r="T1722" s="204"/>
      <c r="U1722" s="204"/>
      <c r="V1722" s="590"/>
      <c r="W1722" s="590"/>
      <c r="X1722" s="590"/>
      <c r="Y1722" s="590"/>
      <c r="Z1722" s="590"/>
      <c r="AA1722" s="590"/>
      <c r="AB1722" s="204"/>
      <c r="AC1722" s="204"/>
      <c r="AD1722" s="204"/>
      <c r="AE1722" s="204"/>
      <c r="AF1722" s="204"/>
      <c r="AG1722" s="204"/>
      <c r="AH1722" s="204"/>
      <c r="AI1722" s="204"/>
      <c r="AJ1722" s="204"/>
      <c r="AK1722" s="204"/>
      <c r="AL1722" s="204"/>
      <c r="AM1722" s="204"/>
      <c r="AN1722" s="204"/>
      <c r="AO1722" s="204"/>
      <c r="AP1722" s="204"/>
      <c r="AQ1722" s="204"/>
      <c r="AR1722" s="204"/>
      <c r="AS1722" s="204"/>
      <c r="AT1722" s="204"/>
      <c r="AU1722" s="204"/>
      <c r="AV1722" s="489"/>
      <c r="AW1722" s="204"/>
      <c r="AX1722" s="204"/>
      <c r="AY1722" s="204"/>
      <c r="AZ1722" s="204"/>
    </row>
    <row r="1723" spans="2:52" ht="52.2" customHeight="1" x14ac:dyDescent="0.25">
      <c r="B1723" s="204"/>
      <c r="C1723" s="204"/>
      <c r="D1723" s="204"/>
      <c r="E1723" s="204"/>
      <c r="F1723" s="204"/>
      <c r="G1723" s="204"/>
      <c r="H1723" s="205"/>
      <c r="I1723" s="204"/>
      <c r="J1723" s="204"/>
      <c r="K1723" s="204"/>
      <c r="L1723" s="204"/>
      <c r="M1723" s="204"/>
      <c r="N1723" s="204"/>
      <c r="O1723" s="204"/>
      <c r="P1723" s="204"/>
      <c r="Q1723" s="204"/>
      <c r="R1723" s="204"/>
      <c r="S1723" s="204"/>
      <c r="T1723" s="204"/>
      <c r="U1723" s="204"/>
      <c r="V1723" s="590"/>
      <c r="W1723" s="590"/>
      <c r="X1723" s="590"/>
      <c r="Y1723" s="590"/>
      <c r="Z1723" s="590"/>
      <c r="AA1723" s="590"/>
      <c r="AB1723" s="204"/>
      <c r="AC1723" s="204"/>
      <c r="AD1723" s="204"/>
      <c r="AE1723" s="204"/>
      <c r="AF1723" s="204"/>
      <c r="AG1723" s="204"/>
      <c r="AH1723" s="204"/>
      <c r="AI1723" s="204"/>
      <c r="AJ1723" s="204"/>
      <c r="AK1723" s="204"/>
      <c r="AL1723" s="204"/>
      <c r="AM1723" s="204"/>
      <c r="AN1723" s="204"/>
      <c r="AO1723" s="204"/>
      <c r="AP1723" s="204"/>
      <c r="AQ1723" s="204"/>
      <c r="AR1723" s="204"/>
      <c r="AS1723" s="204"/>
      <c r="AT1723" s="204"/>
      <c r="AU1723" s="204"/>
      <c r="AV1723" s="489"/>
      <c r="AW1723" s="204"/>
      <c r="AX1723" s="204"/>
      <c r="AY1723" s="204"/>
      <c r="AZ1723" s="204"/>
    </row>
    <row r="1724" spans="2:52" ht="52.2" customHeight="1" x14ac:dyDescent="0.25">
      <c r="B1724" s="204"/>
      <c r="C1724" s="204"/>
      <c r="D1724" s="204"/>
      <c r="E1724" s="204"/>
      <c r="F1724" s="204"/>
      <c r="G1724" s="204"/>
      <c r="H1724" s="205"/>
      <c r="I1724" s="204"/>
      <c r="J1724" s="204"/>
      <c r="K1724" s="204"/>
      <c r="L1724" s="204"/>
      <c r="M1724" s="204"/>
      <c r="N1724" s="204"/>
      <c r="O1724" s="204"/>
      <c r="P1724" s="204"/>
      <c r="Q1724" s="204"/>
      <c r="R1724" s="204"/>
      <c r="S1724" s="204"/>
      <c r="T1724" s="204"/>
      <c r="U1724" s="204"/>
      <c r="V1724" s="590"/>
      <c r="W1724" s="590"/>
      <c r="X1724" s="590"/>
      <c r="Y1724" s="590"/>
      <c r="Z1724" s="590"/>
      <c r="AA1724" s="590"/>
      <c r="AB1724" s="204"/>
      <c r="AC1724" s="204"/>
      <c r="AD1724" s="204"/>
      <c r="AE1724" s="204"/>
      <c r="AF1724" s="204"/>
      <c r="AG1724" s="204"/>
      <c r="AH1724" s="204"/>
      <c r="AI1724" s="204"/>
      <c r="AJ1724" s="204"/>
      <c r="AK1724" s="204"/>
      <c r="AL1724" s="204"/>
      <c r="AM1724" s="204"/>
      <c r="AN1724" s="204"/>
      <c r="AO1724" s="204"/>
      <c r="AP1724" s="204"/>
      <c r="AQ1724" s="204"/>
      <c r="AR1724" s="204"/>
      <c r="AS1724" s="204"/>
      <c r="AT1724" s="204"/>
      <c r="AU1724" s="204"/>
      <c r="AV1724" s="489"/>
      <c r="AW1724" s="204"/>
      <c r="AX1724" s="204"/>
      <c r="AY1724" s="204"/>
      <c r="AZ1724" s="204"/>
    </row>
    <row r="1725" spans="2:52" ht="52.2" customHeight="1" x14ac:dyDescent="0.25">
      <c r="B1725" s="204"/>
      <c r="C1725" s="204"/>
      <c r="D1725" s="204"/>
      <c r="E1725" s="204"/>
      <c r="F1725" s="204"/>
      <c r="G1725" s="204"/>
      <c r="H1725" s="205"/>
      <c r="I1725" s="204"/>
      <c r="J1725" s="204"/>
      <c r="K1725" s="204"/>
      <c r="L1725" s="204"/>
      <c r="M1725" s="204"/>
      <c r="N1725" s="204"/>
      <c r="O1725" s="204"/>
      <c r="P1725" s="204"/>
      <c r="Q1725" s="204"/>
      <c r="R1725" s="204"/>
      <c r="S1725" s="204"/>
      <c r="T1725" s="204"/>
      <c r="U1725" s="204"/>
      <c r="V1725" s="590"/>
      <c r="W1725" s="590"/>
      <c r="X1725" s="590"/>
      <c r="Y1725" s="590"/>
      <c r="Z1725" s="590"/>
      <c r="AA1725" s="590"/>
      <c r="AB1725" s="204"/>
      <c r="AC1725" s="204"/>
      <c r="AD1725" s="204"/>
      <c r="AE1725" s="204"/>
      <c r="AF1725" s="204"/>
      <c r="AG1725" s="204"/>
      <c r="AH1725" s="204"/>
      <c r="AI1725" s="204"/>
      <c r="AJ1725" s="204"/>
      <c r="AK1725" s="204"/>
      <c r="AL1725" s="204"/>
      <c r="AM1725" s="204"/>
      <c r="AN1725" s="204"/>
      <c r="AO1725" s="204"/>
      <c r="AP1725" s="204"/>
      <c r="AQ1725" s="204"/>
      <c r="AR1725" s="204"/>
      <c r="AS1725" s="204"/>
      <c r="AT1725" s="204"/>
      <c r="AU1725" s="204"/>
      <c r="AV1725" s="489"/>
      <c r="AW1725" s="204"/>
      <c r="AX1725" s="204"/>
      <c r="AY1725" s="204"/>
      <c r="AZ1725" s="204"/>
    </row>
    <row r="1726" spans="2:52" ht="52.2" customHeight="1" x14ac:dyDescent="0.25">
      <c r="B1726" s="204"/>
      <c r="C1726" s="204"/>
      <c r="D1726" s="204"/>
      <c r="E1726" s="204"/>
      <c r="F1726" s="204"/>
      <c r="G1726" s="204"/>
      <c r="H1726" s="205"/>
      <c r="I1726" s="204"/>
      <c r="J1726" s="204"/>
      <c r="K1726" s="204"/>
      <c r="L1726" s="204"/>
      <c r="M1726" s="204"/>
      <c r="N1726" s="204"/>
      <c r="O1726" s="204"/>
      <c r="P1726" s="204"/>
      <c r="Q1726" s="204"/>
      <c r="R1726" s="204"/>
      <c r="S1726" s="204"/>
      <c r="T1726" s="204"/>
      <c r="U1726" s="204"/>
      <c r="V1726" s="590"/>
      <c r="W1726" s="590"/>
      <c r="X1726" s="590"/>
      <c r="Y1726" s="590"/>
      <c r="Z1726" s="590"/>
      <c r="AA1726" s="590"/>
      <c r="AB1726" s="204"/>
      <c r="AC1726" s="204"/>
      <c r="AD1726" s="204"/>
      <c r="AE1726" s="204"/>
      <c r="AF1726" s="204"/>
      <c r="AG1726" s="204"/>
      <c r="AH1726" s="204"/>
      <c r="AI1726" s="204"/>
      <c r="AJ1726" s="204"/>
      <c r="AK1726" s="204"/>
      <c r="AL1726" s="204"/>
      <c r="AM1726" s="204"/>
      <c r="AN1726" s="204"/>
      <c r="AO1726" s="204"/>
      <c r="AP1726" s="204"/>
      <c r="AQ1726" s="204"/>
      <c r="AR1726" s="204"/>
      <c r="AS1726" s="204"/>
      <c r="AT1726" s="204"/>
      <c r="AU1726" s="204"/>
      <c r="AV1726" s="489"/>
      <c r="AW1726" s="204"/>
      <c r="AX1726" s="204"/>
      <c r="AY1726" s="204"/>
      <c r="AZ1726" s="204"/>
    </row>
    <row r="1727" spans="2:52" ht="52.2" customHeight="1" x14ac:dyDescent="0.25">
      <c r="B1727" s="204"/>
      <c r="C1727" s="204"/>
      <c r="D1727" s="204"/>
      <c r="E1727" s="204"/>
      <c r="F1727" s="204"/>
      <c r="G1727" s="204"/>
      <c r="H1727" s="205"/>
      <c r="I1727" s="204"/>
      <c r="J1727" s="204"/>
      <c r="K1727" s="204"/>
      <c r="L1727" s="204"/>
      <c r="M1727" s="204"/>
      <c r="N1727" s="204"/>
      <c r="O1727" s="204"/>
      <c r="P1727" s="204"/>
      <c r="Q1727" s="204"/>
      <c r="R1727" s="204"/>
      <c r="S1727" s="204"/>
      <c r="T1727" s="204"/>
      <c r="U1727" s="204"/>
      <c r="V1727" s="590"/>
      <c r="W1727" s="590"/>
      <c r="X1727" s="590"/>
      <c r="Y1727" s="590"/>
      <c r="Z1727" s="590"/>
      <c r="AA1727" s="590"/>
      <c r="AB1727" s="204"/>
      <c r="AC1727" s="204"/>
      <c r="AD1727" s="204"/>
      <c r="AE1727" s="204"/>
      <c r="AF1727" s="204"/>
      <c r="AG1727" s="204"/>
      <c r="AH1727" s="204"/>
      <c r="AI1727" s="204"/>
      <c r="AJ1727" s="204"/>
      <c r="AK1727" s="204"/>
      <c r="AL1727" s="204"/>
      <c r="AM1727" s="204"/>
      <c r="AN1727" s="204"/>
      <c r="AO1727" s="204"/>
      <c r="AP1727" s="204"/>
      <c r="AQ1727" s="204"/>
      <c r="AR1727" s="204"/>
      <c r="AS1727" s="204"/>
      <c r="AT1727" s="204"/>
      <c r="AU1727" s="204"/>
      <c r="AV1727" s="489"/>
      <c r="AW1727" s="204"/>
      <c r="AX1727" s="204"/>
      <c r="AY1727" s="204"/>
      <c r="AZ1727" s="204"/>
    </row>
    <row r="1728" spans="2:52" ht="52.2" customHeight="1" x14ac:dyDescent="0.25">
      <c r="B1728" s="204"/>
      <c r="C1728" s="204"/>
      <c r="D1728" s="204"/>
      <c r="E1728" s="204"/>
      <c r="F1728" s="204"/>
      <c r="G1728" s="204"/>
      <c r="H1728" s="205"/>
      <c r="I1728" s="204"/>
      <c r="J1728" s="204"/>
      <c r="K1728" s="204"/>
      <c r="L1728" s="204"/>
      <c r="M1728" s="204"/>
      <c r="N1728" s="204"/>
      <c r="O1728" s="204"/>
      <c r="P1728" s="204"/>
      <c r="Q1728" s="204"/>
      <c r="R1728" s="204"/>
      <c r="S1728" s="204"/>
      <c r="T1728" s="204"/>
      <c r="U1728" s="204"/>
      <c r="V1728" s="590"/>
      <c r="W1728" s="590"/>
      <c r="X1728" s="590"/>
      <c r="Y1728" s="590"/>
      <c r="Z1728" s="590"/>
      <c r="AA1728" s="590"/>
      <c r="AB1728" s="204"/>
      <c r="AC1728" s="204"/>
      <c r="AD1728" s="204"/>
      <c r="AE1728" s="204"/>
      <c r="AF1728" s="204"/>
      <c r="AG1728" s="204"/>
      <c r="AH1728" s="204"/>
      <c r="AI1728" s="204"/>
      <c r="AJ1728" s="204"/>
      <c r="AK1728" s="204"/>
      <c r="AL1728" s="204"/>
      <c r="AM1728" s="204"/>
      <c r="AN1728" s="204"/>
      <c r="AO1728" s="204"/>
      <c r="AP1728" s="204"/>
      <c r="AQ1728" s="204"/>
      <c r="AR1728" s="204"/>
      <c r="AS1728" s="204"/>
      <c r="AT1728" s="204"/>
      <c r="AU1728" s="204"/>
      <c r="AV1728" s="489"/>
      <c r="AW1728" s="204"/>
      <c r="AX1728" s="204"/>
      <c r="AY1728" s="204"/>
      <c r="AZ1728" s="204"/>
    </row>
    <row r="1729" spans="2:52" ht="52.2" customHeight="1" x14ac:dyDescent="0.25">
      <c r="B1729" s="204"/>
      <c r="C1729" s="204"/>
      <c r="D1729" s="204"/>
      <c r="E1729" s="204"/>
      <c r="F1729" s="204"/>
      <c r="G1729" s="204"/>
      <c r="H1729" s="205"/>
      <c r="I1729" s="204"/>
      <c r="J1729" s="204"/>
      <c r="K1729" s="204"/>
      <c r="L1729" s="204"/>
      <c r="M1729" s="204"/>
      <c r="N1729" s="204"/>
      <c r="O1729" s="204"/>
      <c r="P1729" s="204"/>
      <c r="Q1729" s="204"/>
      <c r="R1729" s="204"/>
      <c r="S1729" s="204"/>
      <c r="T1729" s="204"/>
      <c r="U1729" s="204"/>
      <c r="V1729" s="590"/>
      <c r="W1729" s="590"/>
      <c r="X1729" s="590"/>
      <c r="Y1729" s="590"/>
      <c r="Z1729" s="590"/>
      <c r="AA1729" s="590"/>
      <c r="AB1729" s="204"/>
      <c r="AC1729" s="204"/>
      <c r="AD1729" s="204"/>
      <c r="AE1729" s="204"/>
      <c r="AF1729" s="204"/>
      <c r="AG1729" s="204"/>
      <c r="AH1729" s="204"/>
      <c r="AI1729" s="204"/>
      <c r="AJ1729" s="204"/>
      <c r="AK1729" s="204"/>
      <c r="AL1729" s="204"/>
      <c r="AM1729" s="204"/>
      <c r="AN1729" s="204"/>
      <c r="AO1729" s="204"/>
      <c r="AP1729" s="204"/>
      <c r="AQ1729" s="204"/>
      <c r="AR1729" s="204"/>
      <c r="AS1729" s="204"/>
      <c r="AT1729" s="204"/>
      <c r="AU1729" s="204"/>
      <c r="AV1729" s="489"/>
      <c r="AW1729" s="204"/>
      <c r="AX1729" s="204"/>
      <c r="AY1729" s="204"/>
      <c r="AZ1729" s="204"/>
    </row>
    <row r="1730" spans="2:52" ht="52.2" customHeight="1" x14ac:dyDescent="0.25">
      <c r="B1730" s="204"/>
      <c r="C1730" s="204"/>
      <c r="D1730" s="204"/>
      <c r="E1730" s="204"/>
      <c r="F1730" s="204"/>
      <c r="G1730" s="204"/>
      <c r="H1730" s="205"/>
      <c r="I1730" s="204"/>
      <c r="J1730" s="204"/>
      <c r="K1730" s="204"/>
      <c r="L1730" s="204"/>
      <c r="M1730" s="204"/>
      <c r="N1730" s="204"/>
      <c r="O1730" s="204"/>
      <c r="P1730" s="204"/>
      <c r="Q1730" s="204"/>
      <c r="R1730" s="204"/>
      <c r="S1730" s="204"/>
      <c r="T1730" s="204"/>
      <c r="U1730" s="204"/>
      <c r="V1730" s="590"/>
      <c r="W1730" s="590"/>
      <c r="X1730" s="590"/>
      <c r="Y1730" s="590"/>
      <c r="Z1730" s="590"/>
      <c r="AA1730" s="590"/>
      <c r="AB1730" s="204"/>
      <c r="AC1730" s="204"/>
      <c r="AD1730" s="204"/>
      <c r="AE1730" s="204"/>
      <c r="AF1730" s="204"/>
      <c r="AG1730" s="204"/>
      <c r="AH1730" s="204"/>
      <c r="AI1730" s="204"/>
      <c r="AJ1730" s="204"/>
      <c r="AK1730" s="204"/>
      <c r="AL1730" s="204"/>
      <c r="AM1730" s="204"/>
      <c r="AN1730" s="204"/>
      <c r="AO1730" s="204"/>
      <c r="AP1730" s="204"/>
      <c r="AQ1730" s="204"/>
      <c r="AR1730" s="204"/>
      <c r="AS1730" s="204"/>
      <c r="AT1730" s="204"/>
      <c r="AU1730" s="204"/>
      <c r="AV1730" s="489"/>
      <c r="AW1730" s="204"/>
      <c r="AX1730" s="204"/>
      <c r="AY1730" s="204"/>
      <c r="AZ1730" s="204"/>
    </row>
    <row r="1731" spans="2:52" ht="52.2" customHeight="1" x14ac:dyDescent="0.25">
      <c r="B1731" s="204"/>
      <c r="C1731" s="204"/>
      <c r="D1731" s="204"/>
      <c r="E1731" s="204"/>
      <c r="F1731" s="204"/>
      <c r="G1731" s="204"/>
      <c r="H1731" s="205"/>
      <c r="I1731" s="204"/>
      <c r="J1731" s="204"/>
      <c r="K1731" s="204"/>
      <c r="L1731" s="204"/>
      <c r="M1731" s="204"/>
      <c r="N1731" s="204"/>
      <c r="O1731" s="204"/>
      <c r="P1731" s="204"/>
      <c r="Q1731" s="204"/>
      <c r="R1731" s="204"/>
      <c r="S1731" s="204"/>
      <c r="T1731" s="204"/>
      <c r="U1731" s="204"/>
      <c r="V1731" s="590"/>
      <c r="W1731" s="590"/>
      <c r="X1731" s="590"/>
      <c r="Y1731" s="590"/>
      <c r="Z1731" s="590"/>
      <c r="AA1731" s="590"/>
      <c r="AB1731" s="204"/>
      <c r="AC1731" s="204"/>
      <c r="AD1731" s="204"/>
      <c r="AE1731" s="204"/>
      <c r="AF1731" s="204"/>
      <c r="AG1731" s="204"/>
      <c r="AH1731" s="204"/>
      <c r="AI1731" s="204"/>
      <c r="AJ1731" s="204"/>
      <c r="AK1731" s="204"/>
      <c r="AL1731" s="204"/>
      <c r="AM1731" s="204"/>
      <c r="AN1731" s="204"/>
      <c r="AO1731" s="204"/>
      <c r="AP1731" s="204"/>
      <c r="AQ1731" s="204"/>
      <c r="AR1731" s="204"/>
      <c r="AS1731" s="204"/>
      <c r="AT1731" s="204"/>
      <c r="AU1731" s="204"/>
      <c r="AV1731" s="489"/>
      <c r="AW1731" s="204"/>
      <c r="AX1731" s="204"/>
      <c r="AY1731" s="204"/>
      <c r="AZ1731" s="204"/>
    </row>
    <row r="1732" spans="2:52" ht="52.2" customHeight="1" x14ac:dyDescent="0.25">
      <c r="B1732" s="204"/>
      <c r="C1732" s="204"/>
      <c r="D1732" s="204"/>
      <c r="E1732" s="204"/>
      <c r="F1732" s="204"/>
      <c r="G1732" s="204"/>
      <c r="H1732" s="205"/>
      <c r="I1732" s="204"/>
      <c r="J1732" s="204"/>
      <c r="K1732" s="204"/>
      <c r="L1732" s="204"/>
      <c r="M1732" s="204"/>
      <c r="N1732" s="204"/>
      <c r="O1732" s="204"/>
      <c r="P1732" s="204"/>
      <c r="Q1732" s="204"/>
      <c r="R1732" s="204"/>
      <c r="S1732" s="204"/>
      <c r="T1732" s="204"/>
      <c r="U1732" s="204"/>
      <c r="V1732" s="590"/>
      <c r="W1732" s="590"/>
      <c r="X1732" s="590"/>
      <c r="Y1732" s="590"/>
      <c r="Z1732" s="590"/>
      <c r="AA1732" s="590"/>
      <c r="AB1732" s="204"/>
      <c r="AC1732" s="204"/>
      <c r="AD1732" s="204"/>
      <c r="AE1732" s="204"/>
      <c r="AF1732" s="204"/>
      <c r="AG1732" s="204"/>
      <c r="AH1732" s="204"/>
      <c r="AI1732" s="204"/>
      <c r="AJ1732" s="204"/>
      <c r="AK1732" s="204"/>
      <c r="AL1732" s="204"/>
      <c r="AM1732" s="204"/>
      <c r="AN1732" s="204"/>
      <c r="AO1732" s="204"/>
      <c r="AP1732" s="204"/>
      <c r="AQ1732" s="204"/>
      <c r="AR1732" s="204"/>
      <c r="AS1732" s="204"/>
      <c r="AT1732" s="204"/>
      <c r="AU1732" s="204"/>
      <c r="AV1732" s="489"/>
      <c r="AW1732" s="204"/>
      <c r="AX1732" s="204"/>
      <c r="AY1732" s="204"/>
      <c r="AZ1732" s="204"/>
    </row>
    <row r="1733" spans="2:52" ht="52.2" customHeight="1" x14ac:dyDescent="0.25">
      <c r="B1733" s="204"/>
      <c r="C1733" s="204"/>
      <c r="D1733" s="204"/>
      <c r="E1733" s="204"/>
      <c r="F1733" s="204"/>
      <c r="G1733" s="204"/>
      <c r="H1733" s="205"/>
      <c r="I1733" s="204"/>
      <c r="J1733" s="204"/>
      <c r="K1733" s="204"/>
      <c r="L1733" s="204"/>
      <c r="M1733" s="204"/>
      <c r="N1733" s="204"/>
      <c r="O1733" s="204"/>
      <c r="P1733" s="204"/>
      <c r="Q1733" s="204"/>
      <c r="R1733" s="204"/>
      <c r="S1733" s="204"/>
      <c r="T1733" s="204"/>
      <c r="U1733" s="204"/>
      <c r="V1733" s="590"/>
      <c r="W1733" s="590"/>
      <c r="X1733" s="590"/>
      <c r="Y1733" s="590"/>
      <c r="Z1733" s="590"/>
      <c r="AA1733" s="590"/>
      <c r="AB1733" s="204"/>
      <c r="AC1733" s="204"/>
      <c r="AD1733" s="204"/>
      <c r="AE1733" s="204"/>
      <c r="AF1733" s="204"/>
      <c r="AG1733" s="204"/>
      <c r="AH1733" s="204"/>
      <c r="AI1733" s="204"/>
      <c r="AJ1733" s="204"/>
      <c r="AK1733" s="204"/>
      <c r="AL1733" s="204"/>
      <c r="AM1733" s="204"/>
      <c r="AN1733" s="204"/>
      <c r="AO1733" s="204"/>
      <c r="AP1733" s="204"/>
      <c r="AQ1733" s="204"/>
      <c r="AR1733" s="204"/>
      <c r="AS1733" s="204"/>
      <c r="AT1733" s="204"/>
      <c r="AU1733" s="204"/>
      <c r="AV1733" s="489"/>
      <c r="AW1733" s="204"/>
      <c r="AX1733" s="204"/>
      <c r="AY1733" s="204"/>
      <c r="AZ1733" s="204"/>
    </row>
    <row r="1734" spans="2:52" ht="52.2" customHeight="1" x14ac:dyDescent="0.25">
      <c r="B1734" s="204"/>
      <c r="C1734" s="204"/>
      <c r="D1734" s="204"/>
      <c r="E1734" s="204"/>
      <c r="F1734" s="204"/>
      <c r="G1734" s="204"/>
      <c r="H1734" s="205"/>
      <c r="I1734" s="204"/>
      <c r="J1734" s="204"/>
      <c r="K1734" s="204"/>
      <c r="L1734" s="204"/>
      <c r="M1734" s="204"/>
      <c r="N1734" s="204"/>
      <c r="O1734" s="204"/>
      <c r="P1734" s="204"/>
      <c r="Q1734" s="204"/>
      <c r="R1734" s="204"/>
      <c r="S1734" s="204"/>
      <c r="T1734" s="204"/>
      <c r="U1734" s="204"/>
      <c r="V1734" s="590"/>
      <c r="W1734" s="590"/>
      <c r="X1734" s="590"/>
      <c r="Y1734" s="590"/>
      <c r="Z1734" s="590"/>
      <c r="AA1734" s="590"/>
      <c r="AB1734" s="204"/>
      <c r="AC1734" s="204"/>
      <c r="AD1734" s="204"/>
      <c r="AE1734" s="204"/>
      <c r="AF1734" s="204"/>
      <c r="AG1734" s="204"/>
      <c r="AH1734" s="204"/>
      <c r="AI1734" s="204"/>
      <c r="AJ1734" s="204"/>
      <c r="AK1734" s="204"/>
      <c r="AL1734" s="204"/>
      <c r="AM1734" s="204"/>
      <c r="AN1734" s="204"/>
      <c r="AO1734" s="204"/>
      <c r="AP1734" s="204"/>
      <c r="AQ1734" s="204"/>
      <c r="AR1734" s="204"/>
      <c r="AS1734" s="204"/>
      <c r="AT1734" s="204"/>
      <c r="AU1734" s="204"/>
      <c r="AV1734" s="489"/>
      <c r="AW1734" s="204"/>
      <c r="AX1734" s="204"/>
      <c r="AY1734" s="204"/>
      <c r="AZ1734" s="204"/>
    </row>
    <row r="1735" spans="2:52" ht="52.2" customHeight="1" x14ac:dyDescent="0.25">
      <c r="B1735" s="204"/>
      <c r="C1735" s="204"/>
      <c r="D1735" s="204"/>
      <c r="E1735" s="204"/>
      <c r="F1735" s="204"/>
      <c r="G1735" s="204"/>
      <c r="H1735" s="205"/>
      <c r="I1735" s="204"/>
      <c r="J1735" s="204"/>
      <c r="K1735" s="204"/>
      <c r="L1735" s="204"/>
      <c r="M1735" s="204"/>
      <c r="N1735" s="204"/>
      <c r="O1735" s="204"/>
      <c r="P1735" s="204"/>
      <c r="Q1735" s="204"/>
      <c r="R1735" s="204"/>
      <c r="S1735" s="204"/>
      <c r="T1735" s="204"/>
      <c r="U1735" s="204"/>
      <c r="V1735" s="590"/>
      <c r="W1735" s="590"/>
      <c r="X1735" s="590"/>
      <c r="Y1735" s="590"/>
      <c r="Z1735" s="590"/>
      <c r="AA1735" s="590"/>
      <c r="AB1735" s="204"/>
      <c r="AC1735" s="204"/>
      <c r="AD1735" s="204"/>
      <c r="AE1735" s="204"/>
      <c r="AF1735" s="204"/>
      <c r="AG1735" s="204"/>
      <c r="AH1735" s="204"/>
      <c r="AI1735" s="204"/>
      <c r="AJ1735" s="204"/>
      <c r="AK1735" s="204"/>
      <c r="AL1735" s="204"/>
      <c r="AM1735" s="204"/>
      <c r="AN1735" s="204"/>
      <c r="AO1735" s="204"/>
      <c r="AP1735" s="204"/>
      <c r="AQ1735" s="204"/>
      <c r="AR1735" s="204"/>
      <c r="AS1735" s="204"/>
      <c r="AT1735" s="204"/>
      <c r="AU1735" s="204"/>
      <c r="AV1735" s="489"/>
      <c r="AW1735" s="204"/>
      <c r="AX1735" s="204"/>
      <c r="AY1735" s="204"/>
      <c r="AZ1735" s="204"/>
    </row>
    <row r="1736" spans="2:52" ht="52.2" customHeight="1" x14ac:dyDescent="0.25">
      <c r="B1736" s="204"/>
      <c r="C1736" s="204"/>
      <c r="D1736" s="204"/>
      <c r="E1736" s="204"/>
      <c r="F1736" s="204"/>
      <c r="G1736" s="204"/>
      <c r="H1736" s="205"/>
      <c r="I1736" s="204"/>
      <c r="J1736" s="204"/>
      <c r="K1736" s="204"/>
      <c r="L1736" s="204"/>
      <c r="M1736" s="204"/>
      <c r="N1736" s="204"/>
      <c r="O1736" s="204"/>
      <c r="P1736" s="204"/>
      <c r="Q1736" s="204"/>
      <c r="R1736" s="204"/>
      <c r="S1736" s="204"/>
      <c r="T1736" s="204"/>
      <c r="U1736" s="204"/>
      <c r="V1736" s="590"/>
      <c r="W1736" s="590"/>
      <c r="X1736" s="590"/>
      <c r="Y1736" s="590"/>
      <c r="Z1736" s="590"/>
      <c r="AA1736" s="590"/>
      <c r="AB1736" s="204"/>
      <c r="AC1736" s="204"/>
      <c r="AD1736" s="204"/>
      <c r="AE1736" s="204"/>
      <c r="AF1736" s="204"/>
      <c r="AG1736" s="204"/>
      <c r="AH1736" s="204"/>
      <c r="AI1736" s="204"/>
      <c r="AJ1736" s="204"/>
      <c r="AK1736" s="204"/>
      <c r="AL1736" s="204"/>
      <c r="AM1736" s="204"/>
      <c r="AN1736" s="204"/>
      <c r="AO1736" s="204"/>
      <c r="AP1736" s="204"/>
      <c r="AQ1736" s="204"/>
      <c r="AR1736" s="204"/>
      <c r="AS1736" s="204"/>
      <c r="AT1736" s="204"/>
      <c r="AU1736" s="204"/>
      <c r="AV1736" s="489"/>
      <c r="AW1736" s="204"/>
      <c r="AX1736" s="204"/>
      <c r="AY1736" s="204"/>
      <c r="AZ1736" s="204"/>
    </row>
    <row r="1737" spans="2:52" ht="52.2" customHeight="1" x14ac:dyDescent="0.25">
      <c r="B1737" s="204"/>
      <c r="C1737" s="204"/>
      <c r="D1737" s="204"/>
      <c r="E1737" s="204"/>
      <c r="F1737" s="204"/>
      <c r="G1737" s="204"/>
      <c r="H1737" s="205"/>
      <c r="I1737" s="204"/>
      <c r="J1737" s="204"/>
      <c r="K1737" s="204"/>
      <c r="L1737" s="204"/>
      <c r="M1737" s="204"/>
      <c r="N1737" s="204"/>
      <c r="O1737" s="204"/>
      <c r="P1737" s="204"/>
      <c r="Q1737" s="204"/>
      <c r="R1737" s="204"/>
      <c r="S1737" s="204"/>
      <c r="T1737" s="204"/>
      <c r="U1737" s="204"/>
      <c r="V1737" s="590"/>
      <c r="W1737" s="590"/>
      <c r="X1737" s="590"/>
      <c r="Y1737" s="590"/>
      <c r="Z1737" s="590"/>
      <c r="AA1737" s="590"/>
      <c r="AB1737" s="204"/>
      <c r="AC1737" s="204"/>
      <c r="AD1737" s="204"/>
      <c r="AE1737" s="204"/>
      <c r="AF1737" s="204"/>
      <c r="AG1737" s="204"/>
      <c r="AH1737" s="204"/>
      <c r="AI1737" s="204"/>
      <c r="AJ1737" s="204"/>
      <c r="AK1737" s="204"/>
      <c r="AL1737" s="204"/>
      <c r="AM1737" s="204"/>
      <c r="AN1737" s="204"/>
      <c r="AO1737" s="204"/>
      <c r="AP1737" s="204"/>
      <c r="AQ1737" s="204"/>
      <c r="AR1737" s="204"/>
      <c r="AS1737" s="204"/>
      <c r="AT1737" s="204"/>
      <c r="AU1737" s="204"/>
      <c r="AV1737" s="489"/>
      <c r="AW1737" s="204"/>
      <c r="AX1737" s="204"/>
      <c r="AY1737" s="204"/>
      <c r="AZ1737" s="204"/>
    </row>
    <row r="1738" spans="2:52" ht="52.2" customHeight="1" x14ac:dyDescent="0.25">
      <c r="B1738" s="204"/>
      <c r="C1738" s="204"/>
      <c r="D1738" s="204"/>
      <c r="E1738" s="204"/>
      <c r="F1738" s="204"/>
      <c r="G1738" s="204"/>
      <c r="H1738" s="205"/>
      <c r="I1738" s="204"/>
      <c r="J1738" s="204"/>
      <c r="K1738" s="204"/>
      <c r="L1738" s="204"/>
      <c r="M1738" s="204"/>
      <c r="N1738" s="204"/>
      <c r="O1738" s="204"/>
      <c r="P1738" s="204"/>
      <c r="Q1738" s="204"/>
      <c r="R1738" s="204"/>
      <c r="S1738" s="204"/>
      <c r="T1738" s="204"/>
      <c r="U1738" s="204"/>
      <c r="V1738" s="590"/>
      <c r="W1738" s="590"/>
      <c r="X1738" s="590"/>
      <c r="Y1738" s="590"/>
      <c r="Z1738" s="590"/>
      <c r="AA1738" s="590"/>
      <c r="AB1738" s="204"/>
      <c r="AC1738" s="204"/>
      <c r="AD1738" s="204"/>
      <c r="AE1738" s="204"/>
      <c r="AF1738" s="204"/>
      <c r="AG1738" s="204"/>
      <c r="AH1738" s="204"/>
      <c r="AI1738" s="204"/>
      <c r="AJ1738" s="204"/>
      <c r="AK1738" s="204"/>
      <c r="AL1738" s="204"/>
      <c r="AM1738" s="204"/>
      <c r="AN1738" s="204"/>
      <c r="AO1738" s="204"/>
      <c r="AP1738" s="204"/>
      <c r="AQ1738" s="204"/>
      <c r="AR1738" s="204"/>
      <c r="AS1738" s="204"/>
      <c r="AT1738" s="204"/>
      <c r="AU1738" s="204"/>
      <c r="AV1738" s="489"/>
      <c r="AW1738" s="204"/>
      <c r="AX1738" s="204"/>
      <c r="AY1738" s="204"/>
      <c r="AZ1738" s="204"/>
    </row>
    <row r="1739" spans="2:52" ht="52.2" customHeight="1" x14ac:dyDescent="0.25">
      <c r="B1739" s="204"/>
      <c r="C1739" s="204"/>
      <c r="D1739" s="204"/>
      <c r="E1739" s="204"/>
      <c r="F1739" s="204"/>
      <c r="G1739" s="204"/>
      <c r="H1739" s="205"/>
      <c r="I1739" s="204"/>
      <c r="J1739" s="204"/>
      <c r="K1739" s="204"/>
      <c r="L1739" s="204"/>
      <c r="M1739" s="204"/>
      <c r="N1739" s="204"/>
      <c r="O1739" s="204"/>
      <c r="P1739" s="204"/>
      <c r="Q1739" s="204"/>
      <c r="R1739" s="204"/>
      <c r="S1739" s="204"/>
      <c r="T1739" s="204"/>
      <c r="U1739" s="204"/>
      <c r="V1739" s="590"/>
      <c r="W1739" s="590"/>
      <c r="X1739" s="590"/>
      <c r="Y1739" s="590"/>
      <c r="Z1739" s="590"/>
      <c r="AA1739" s="590"/>
      <c r="AB1739" s="204"/>
      <c r="AC1739" s="204"/>
      <c r="AD1739" s="204"/>
      <c r="AE1739" s="204"/>
      <c r="AF1739" s="204"/>
      <c r="AG1739" s="204"/>
      <c r="AH1739" s="204"/>
      <c r="AI1739" s="204"/>
      <c r="AJ1739" s="204"/>
      <c r="AK1739" s="204"/>
      <c r="AL1739" s="204"/>
      <c r="AM1739" s="204"/>
      <c r="AN1739" s="204"/>
      <c r="AO1739" s="204"/>
      <c r="AP1739" s="204"/>
      <c r="AQ1739" s="204"/>
      <c r="AR1739" s="204"/>
      <c r="AS1739" s="204"/>
      <c r="AT1739" s="204"/>
      <c r="AU1739" s="204"/>
      <c r="AV1739" s="489"/>
      <c r="AW1739" s="204"/>
      <c r="AX1739" s="204"/>
      <c r="AY1739" s="204"/>
      <c r="AZ1739" s="204"/>
    </row>
    <row r="1740" spans="2:52" ht="52.2" customHeight="1" x14ac:dyDescent="0.25">
      <c r="B1740" s="204"/>
      <c r="C1740" s="204"/>
      <c r="D1740" s="204"/>
      <c r="E1740" s="204"/>
      <c r="F1740" s="204"/>
      <c r="G1740" s="204"/>
      <c r="H1740" s="205"/>
      <c r="I1740" s="204"/>
      <c r="J1740" s="204"/>
      <c r="K1740" s="204"/>
      <c r="L1740" s="204"/>
      <c r="M1740" s="204"/>
      <c r="N1740" s="204"/>
      <c r="O1740" s="204"/>
      <c r="P1740" s="204"/>
      <c r="Q1740" s="204"/>
      <c r="R1740" s="204"/>
      <c r="S1740" s="204"/>
      <c r="T1740" s="204"/>
      <c r="U1740" s="204"/>
      <c r="V1740" s="590"/>
      <c r="W1740" s="590"/>
      <c r="X1740" s="590"/>
      <c r="Y1740" s="590"/>
      <c r="Z1740" s="590"/>
      <c r="AA1740" s="590"/>
      <c r="AB1740" s="204"/>
      <c r="AC1740" s="204"/>
      <c r="AD1740" s="204"/>
      <c r="AE1740" s="204"/>
      <c r="AF1740" s="204"/>
      <c r="AG1740" s="204"/>
      <c r="AH1740" s="204"/>
      <c r="AI1740" s="204"/>
      <c r="AJ1740" s="204"/>
      <c r="AK1740" s="204"/>
      <c r="AL1740" s="204"/>
      <c r="AM1740" s="204"/>
      <c r="AN1740" s="204"/>
      <c r="AO1740" s="204"/>
      <c r="AP1740" s="204"/>
      <c r="AQ1740" s="204"/>
      <c r="AR1740" s="204"/>
      <c r="AS1740" s="204"/>
      <c r="AT1740" s="204"/>
      <c r="AU1740" s="204"/>
      <c r="AV1740" s="489"/>
      <c r="AW1740" s="204"/>
      <c r="AX1740" s="204"/>
      <c r="AY1740" s="204"/>
      <c r="AZ1740" s="204"/>
    </row>
    <row r="1741" spans="2:52" ht="52.2" customHeight="1" x14ac:dyDescent="0.25">
      <c r="B1741" s="204"/>
      <c r="C1741" s="204"/>
      <c r="D1741" s="204"/>
      <c r="E1741" s="204"/>
      <c r="F1741" s="204"/>
      <c r="G1741" s="204"/>
      <c r="H1741" s="205"/>
      <c r="I1741" s="204"/>
      <c r="J1741" s="204"/>
      <c r="K1741" s="204"/>
      <c r="L1741" s="204"/>
      <c r="M1741" s="204"/>
      <c r="N1741" s="204"/>
      <c r="O1741" s="204"/>
      <c r="P1741" s="204"/>
      <c r="Q1741" s="204"/>
      <c r="R1741" s="204"/>
      <c r="S1741" s="204"/>
      <c r="T1741" s="204"/>
      <c r="U1741" s="204"/>
      <c r="V1741" s="590"/>
      <c r="W1741" s="590"/>
      <c r="X1741" s="590"/>
      <c r="Y1741" s="590"/>
      <c r="Z1741" s="590"/>
      <c r="AA1741" s="590"/>
      <c r="AB1741" s="204"/>
      <c r="AC1741" s="204"/>
      <c r="AD1741" s="204"/>
      <c r="AE1741" s="204"/>
      <c r="AF1741" s="204"/>
      <c r="AG1741" s="204"/>
      <c r="AH1741" s="204"/>
      <c r="AI1741" s="204"/>
      <c r="AJ1741" s="204"/>
      <c r="AK1741" s="204"/>
      <c r="AL1741" s="204"/>
      <c r="AM1741" s="204"/>
      <c r="AN1741" s="204"/>
      <c r="AO1741" s="204"/>
      <c r="AP1741" s="204"/>
      <c r="AQ1741" s="204"/>
      <c r="AR1741" s="204"/>
      <c r="AS1741" s="204"/>
      <c r="AT1741" s="204"/>
      <c r="AU1741" s="204"/>
      <c r="AV1741" s="489"/>
      <c r="AW1741" s="204"/>
      <c r="AX1741" s="204"/>
      <c r="AY1741" s="204"/>
      <c r="AZ1741" s="204"/>
    </row>
    <row r="1742" spans="2:52" ht="52.2" customHeight="1" x14ac:dyDescent="0.25">
      <c r="B1742" s="204"/>
      <c r="C1742" s="204"/>
      <c r="D1742" s="204"/>
      <c r="E1742" s="204"/>
      <c r="F1742" s="204"/>
      <c r="G1742" s="204"/>
      <c r="H1742" s="205"/>
      <c r="I1742" s="204"/>
      <c r="J1742" s="204"/>
      <c r="K1742" s="204"/>
      <c r="L1742" s="204"/>
      <c r="M1742" s="204"/>
      <c r="N1742" s="204"/>
      <c r="O1742" s="204"/>
      <c r="P1742" s="204"/>
      <c r="Q1742" s="204"/>
      <c r="R1742" s="204"/>
      <c r="S1742" s="204"/>
      <c r="T1742" s="204"/>
      <c r="U1742" s="204"/>
      <c r="V1742" s="590"/>
      <c r="W1742" s="590"/>
      <c r="X1742" s="590"/>
      <c r="Y1742" s="590"/>
      <c r="Z1742" s="590"/>
      <c r="AA1742" s="590"/>
      <c r="AB1742" s="204"/>
      <c r="AC1742" s="204"/>
      <c r="AD1742" s="204"/>
      <c r="AE1742" s="204"/>
      <c r="AF1742" s="204"/>
      <c r="AG1742" s="204"/>
      <c r="AH1742" s="204"/>
      <c r="AI1742" s="204"/>
      <c r="AJ1742" s="204"/>
      <c r="AK1742" s="204"/>
      <c r="AL1742" s="204"/>
      <c r="AM1742" s="204"/>
      <c r="AN1742" s="204"/>
      <c r="AO1742" s="204"/>
      <c r="AP1742" s="204"/>
      <c r="AQ1742" s="204"/>
      <c r="AR1742" s="204"/>
      <c r="AS1742" s="204"/>
      <c r="AT1742" s="204"/>
      <c r="AU1742" s="204"/>
      <c r="AV1742" s="489"/>
      <c r="AW1742" s="204"/>
      <c r="AX1742" s="204"/>
      <c r="AY1742" s="204"/>
      <c r="AZ1742" s="204"/>
    </row>
    <row r="1743" spans="2:52" ht="52.2" customHeight="1" x14ac:dyDescent="0.25">
      <c r="B1743" s="204"/>
      <c r="C1743" s="204"/>
      <c r="D1743" s="204"/>
      <c r="E1743" s="204"/>
      <c r="F1743" s="204"/>
      <c r="G1743" s="204"/>
      <c r="H1743" s="205"/>
      <c r="I1743" s="204"/>
      <c r="J1743" s="204"/>
      <c r="K1743" s="204"/>
      <c r="L1743" s="204"/>
      <c r="M1743" s="204"/>
      <c r="N1743" s="204"/>
      <c r="O1743" s="204"/>
      <c r="P1743" s="204"/>
      <c r="Q1743" s="204"/>
      <c r="R1743" s="204"/>
      <c r="S1743" s="204"/>
      <c r="T1743" s="204"/>
      <c r="U1743" s="204"/>
      <c r="V1743" s="590"/>
      <c r="W1743" s="590"/>
      <c r="X1743" s="590"/>
      <c r="Y1743" s="590"/>
      <c r="Z1743" s="590"/>
      <c r="AA1743" s="590"/>
      <c r="AB1743" s="204"/>
      <c r="AC1743" s="204"/>
      <c r="AD1743" s="204"/>
      <c r="AE1743" s="204"/>
      <c r="AF1743" s="204"/>
      <c r="AG1743" s="204"/>
      <c r="AH1743" s="204"/>
      <c r="AI1743" s="204"/>
      <c r="AJ1743" s="204"/>
      <c r="AK1743" s="204"/>
      <c r="AL1743" s="204"/>
      <c r="AM1743" s="204"/>
      <c r="AN1743" s="204"/>
      <c r="AO1743" s="204"/>
      <c r="AP1743" s="204"/>
      <c r="AQ1743" s="204"/>
      <c r="AR1743" s="204"/>
      <c r="AS1743" s="204"/>
      <c r="AT1743" s="204"/>
      <c r="AU1743" s="204"/>
      <c r="AV1743" s="489"/>
      <c r="AW1743" s="204"/>
      <c r="AX1743" s="204"/>
      <c r="AY1743" s="204"/>
      <c r="AZ1743" s="204"/>
    </row>
    <row r="1744" spans="2:52" ht="52.2" customHeight="1" x14ac:dyDescent="0.25">
      <c r="B1744" s="204"/>
      <c r="C1744" s="204"/>
      <c r="D1744" s="204"/>
      <c r="E1744" s="204"/>
      <c r="F1744" s="204"/>
      <c r="G1744" s="204"/>
      <c r="H1744" s="205"/>
      <c r="I1744" s="204"/>
      <c r="J1744" s="204"/>
      <c r="K1744" s="204"/>
      <c r="L1744" s="204"/>
      <c r="M1744" s="204"/>
      <c r="N1744" s="204"/>
      <c r="O1744" s="204"/>
      <c r="P1744" s="204"/>
      <c r="Q1744" s="204"/>
      <c r="R1744" s="204"/>
      <c r="S1744" s="204"/>
      <c r="T1744" s="204"/>
      <c r="U1744" s="204"/>
      <c r="V1744" s="590"/>
      <c r="W1744" s="590"/>
      <c r="X1744" s="590"/>
      <c r="Y1744" s="590"/>
      <c r="Z1744" s="590"/>
      <c r="AA1744" s="590"/>
      <c r="AB1744" s="204"/>
      <c r="AC1744" s="204"/>
      <c r="AD1744" s="204"/>
      <c r="AE1744" s="204"/>
      <c r="AF1744" s="204"/>
      <c r="AG1744" s="204"/>
      <c r="AH1744" s="204"/>
      <c r="AI1744" s="204"/>
      <c r="AJ1744" s="204"/>
      <c r="AK1744" s="204"/>
      <c r="AL1744" s="204"/>
      <c r="AM1744" s="204"/>
      <c r="AN1744" s="204"/>
      <c r="AO1744" s="204"/>
      <c r="AP1744" s="204"/>
      <c r="AQ1744" s="204"/>
      <c r="AR1744" s="204"/>
      <c r="AS1744" s="204"/>
      <c r="AT1744" s="204"/>
      <c r="AU1744" s="204"/>
      <c r="AV1744" s="489"/>
      <c r="AW1744" s="204"/>
      <c r="AX1744" s="204"/>
      <c r="AY1744" s="204"/>
      <c r="AZ1744" s="204"/>
    </row>
    <row r="1745" spans="2:52" ht="52.2" customHeight="1" x14ac:dyDescent="0.25">
      <c r="B1745" s="204"/>
      <c r="C1745" s="204"/>
      <c r="D1745" s="204"/>
      <c r="E1745" s="204"/>
      <c r="F1745" s="204"/>
      <c r="G1745" s="204"/>
      <c r="H1745" s="205"/>
      <c r="I1745" s="204"/>
      <c r="J1745" s="204"/>
      <c r="K1745" s="204"/>
      <c r="L1745" s="204"/>
      <c r="M1745" s="204"/>
      <c r="N1745" s="204"/>
      <c r="O1745" s="204"/>
      <c r="P1745" s="204"/>
      <c r="Q1745" s="204"/>
      <c r="R1745" s="204"/>
      <c r="S1745" s="204"/>
      <c r="T1745" s="204"/>
      <c r="U1745" s="204"/>
      <c r="V1745" s="590"/>
      <c r="W1745" s="590"/>
      <c r="X1745" s="590"/>
      <c r="Y1745" s="590"/>
      <c r="Z1745" s="590"/>
      <c r="AA1745" s="590"/>
      <c r="AB1745" s="204"/>
      <c r="AC1745" s="204"/>
      <c r="AD1745" s="204"/>
      <c r="AE1745" s="204"/>
      <c r="AF1745" s="204"/>
      <c r="AG1745" s="204"/>
      <c r="AH1745" s="204"/>
      <c r="AI1745" s="204"/>
      <c r="AJ1745" s="204"/>
      <c r="AK1745" s="204"/>
      <c r="AL1745" s="204"/>
      <c r="AM1745" s="204"/>
      <c r="AN1745" s="204"/>
      <c r="AO1745" s="204"/>
      <c r="AP1745" s="204"/>
      <c r="AQ1745" s="204"/>
      <c r="AR1745" s="204"/>
      <c r="AS1745" s="204"/>
      <c r="AT1745" s="204"/>
      <c r="AU1745" s="204"/>
      <c r="AV1745" s="489"/>
      <c r="AW1745" s="204"/>
      <c r="AX1745" s="204"/>
      <c r="AY1745" s="204"/>
      <c r="AZ1745" s="204"/>
    </row>
    <row r="1746" spans="2:52" ht="52.2" customHeight="1" x14ac:dyDescent="0.25">
      <c r="B1746" s="204"/>
      <c r="C1746" s="204"/>
      <c r="D1746" s="204"/>
      <c r="E1746" s="204"/>
      <c r="F1746" s="204"/>
      <c r="G1746" s="204"/>
      <c r="H1746" s="205"/>
      <c r="I1746" s="204"/>
      <c r="J1746" s="204"/>
      <c r="K1746" s="204"/>
      <c r="L1746" s="204"/>
      <c r="M1746" s="204"/>
      <c r="N1746" s="204"/>
      <c r="O1746" s="204"/>
      <c r="P1746" s="204"/>
      <c r="Q1746" s="204"/>
      <c r="R1746" s="204"/>
      <c r="S1746" s="204"/>
      <c r="T1746" s="204"/>
      <c r="U1746" s="204"/>
      <c r="V1746" s="590"/>
      <c r="W1746" s="590"/>
      <c r="X1746" s="590"/>
      <c r="Y1746" s="590"/>
      <c r="Z1746" s="590"/>
      <c r="AA1746" s="590"/>
      <c r="AB1746" s="204"/>
      <c r="AC1746" s="204"/>
      <c r="AD1746" s="204"/>
      <c r="AE1746" s="204"/>
      <c r="AF1746" s="204"/>
      <c r="AG1746" s="204"/>
      <c r="AH1746" s="204"/>
      <c r="AI1746" s="204"/>
      <c r="AJ1746" s="204"/>
      <c r="AK1746" s="204"/>
      <c r="AL1746" s="204"/>
      <c r="AM1746" s="204"/>
      <c r="AN1746" s="204"/>
      <c r="AO1746" s="204"/>
      <c r="AP1746" s="204"/>
      <c r="AQ1746" s="204"/>
      <c r="AR1746" s="204"/>
      <c r="AS1746" s="204"/>
      <c r="AT1746" s="204"/>
      <c r="AU1746" s="204"/>
      <c r="AV1746" s="489"/>
      <c r="AW1746" s="204"/>
      <c r="AX1746" s="204"/>
      <c r="AY1746" s="204"/>
      <c r="AZ1746" s="204"/>
    </row>
    <row r="1747" spans="2:52" ht="52.2" customHeight="1" x14ac:dyDescent="0.25">
      <c r="B1747" s="204"/>
      <c r="C1747" s="204"/>
      <c r="D1747" s="204"/>
      <c r="E1747" s="204"/>
      <c r="F1747" s="204"/>
      <c r="G1747" s="204"/>
      <c r="H1747" s="205"/>
      <c r="I1747" s="204"/>
      <c r="J1747" s="204"/>
      <c r="K1747" s="204"/>
      <c r="L1747" s="204"/>
      <c r="M1747" s="204"/>
      <c r="N1747" s="204"/>
      <c r="O1747" s="204"/>
      <c r="P1747" s="204"/>
      <c r="Q1747" s="204"/>
      <c r="R1747" s="204"/>
      <c r="S1747" s="204"/>
      <c r="T1747" s="204"/>
      <c r="U1747" s="204"/>
      <c r="V1747" s="590"/>
      <c r="W1747" s="590"/>
      <c r="X1747" s="590"/>
      <c r="Y1747" s="590"/>
      <c r="Z1747" s="590"/>
      <c r="AA1747" s="590"/>
      <c r="AB1747" s="204"/>
      <c r="AC1747" s="204"/>
      <c r="AD1747" s="204"/>
      <c r="AE1747" s="204"/>
      <c r="AF1747" s="204"/>
      <c r="AG1747" s="204"/>
      <c r="AH1747" s="204"/>
      <c r="AI1747" s="204"/>
      <c r="AJ1747" s="204"/>
      <c r="AK1747" s="204"/>
      <c r="AL1747" s="204"/>
      <c r="AM1747" s="204"/>
      <c r="AN1747" s="204"/>
      <c r="AO1747" s="204"/>
      <c r="AP1747" s="204"/>
      <c r="AQ1747" s="204"/>
      <c r="AR1747" s="204"/>
      <c r="AS1747" s="204"/>
      <c r="AT1747" s="204"/>
      <c r="AU1747" s="204"/>
      <c r="AV1747" s="489"/>
      <c r="AW1747" s="204"/>
      <c r="AX1747" s="204"/>
      <c r="AY1747" s="204"/>
      <c r="AZ1747" s="204"/>
    </row>
    <row r="1748" spans="2:52" ht="52.2" customHeight="1" x14ac:dyDescent="0.25">
      <c r="B1748" s="204"/>
      <c r="C1748" s="204"/>
      <c r="D1748" s="204"/>
      <c r="E1748" s="204"/>
      <c r="F1748" s="204"/>
      <c r="G1748" s="204"/>
      <c r="H1748" s="205"/>
      <c r="I1748" s="204"/>
      <c r="J1748" s="204"/>
      <c r="K1748" s="204"/>
      <c r="L1748" s="204"/>
      <c r="M1748" s="204"/>
      <c r="N1748" s="204"/>
      <c r="O1748" s="204"/>
      <c r="P1748" s="204"/>
      <c r="Q1748" s="204"/>
      <c r="R1748" s="204"/>
      <c r="S1748" s="204"/>
      <c r="T1748" s="204"/>
      <c r="U1748" s="204"/>
      <c r="V1748" s="590"/>
      <c r="W1748" s="590"/>
      <c r="X1748" s="590"/>
      <c r="Y1748" s="590"/>
      <c r="Z1748" s="590"/>
      <c r="AA1748" s="590"/>
      <c r="AB1748" s="204"/>
      <c r="AC1748" s="204"/>
      <c r="AD1748" s="204"/>
      <c r="AE1748" s="204"/>
      <c r="AF1748" s="204"/>
      <c r="AG1748" s="204"/>
      <c r="AH1748" s="204"/>
      <c r="AI1748" s="204"/>
      <c r="AJ1748" s="204"/>
      <c r="AK1748" s="204"/>
      <c r="AL1748" s="204"/>
      <c r="AM1748" s="204"/>
      <c r="AN1748" s="204"/>
      <c r="AO1748" s="204"/>
      <c r="AP1748" s="204"/>
      <c r="AQ1748" s="204"/>
      <c r="AR1748" s="204"/>
      <c r="AS1748" s="204"/>
      <c r="AT1748" s="204"/>
      <c r="AU1748" s="204"/>
      <c r="AV1748" s="489"/>
      <c r="AW1748" s="204"/>
      <c r="AX1748" s="204"/>
      <c r="AY1748" s="204"/>
      <c r="AZ1748" s="204"/>
    </row>
    <row r="1749" spans="2:52" ht="52.2" customHeight="1" x14ac:dyDescent="0.25">
      <c r="B1749" s="204"/>
      <c r="C1749" s="204"/>
      <c r="D1749" s="204"/>
      <c r="E1749" s="204"/>
      <c r="F1749" s="204"/>
      <c r="G1749" s="204"/>
      <c r="H1749" s="205"/>
      <c r="I1749" s="204"/>
      <c r="J1749" s="204"/>
      <c r="K1749" s="204"/>
      <c r="L1749" s="204"/>
      <c r="M1749" s="204"/>
      <c r="N1749" s="204"/>
      <c r="O1749" s="204"/>
      <c r="P1749" s="204"/>
      <c r="Q1749" s="204"/>
      <c r="R1749" s="204"/>
      <c r="S1749" s="204"/>
      <c r="T1749" s="204"/>
      <c r="U1749" s="204"/>
      <c r="V1749" s="590"/>
      <c r="W1749" s="590"/>
      <c r="X1749" s="590"/>
      <c r="Y1749" s="590"/>
      <c r="Z1749" s="590"/>
      <c r="AA1749" s="590"/>
      <c r="AB1749" s="204"/>
      <c r="AC1749" s="204"/>
      <c r="AD1749" s="204"/>
      <c r="AE1749" s="204"/>
      <c r="AF1749" s="204"/>
      <c r="AG1749" s="204"/>
      <c r="AH1749" s="204"/>
      <c r="AI1749" s="204"/>
      <c r="AJ1749" s="204"/>
      <c r="AK1749" s="204"/>
      <c r="AL1749" s="204"/>
      <c r="AM1749" s="204"/>
      <c r="AN1749" s="204"/>
      <c r="AO1749" s="204"/>
      <c r="AP1749" s="204"/>
      <c r="AQ1749" s="204"/>
      <c r="AR1749" s="204"/>
      <c r="AS1749" s="204"/>
      <c r="AT1749" s="204"/>
      <c r="AU1749" s="204"/>
      <c r="AV1749" s="489"/>
      <c r="AW1749" s="204"/>
      <c r="AX1749" s="204"/>
      <c r="AY1749" s="204"/>
      <c r="AZ1749" s="204"/>
    </row>
    <row r="1750" spans="2:52" ht="52.2" customHeight="1" x14ac:dyDescent="0.25">
      <c r="B1750" s="204"/>
      <c r="C1750" s="204"/>
      <c r="D1750" s="204"/>
      <c r="E1750" s="204"/>
      <c r="F1750" s="204"/>
      <c r="G1750" s="204"/>
      <c r="H1750" s="205"/>
      <c r="I1750" s="204"/>
      <c r="J1750" s="204"/>
      <c r="K1750" s="204"/>
      <c r="L1750" s="204"/>
      <c r="M1750" s="204"/>
      <c r="N1750" s="204"/>
      <c r="O1750" s="204"/>
      <c r="P1750" s="204"/>
      <c r="Q1750" s="204"/>
      <c r="R1750" s="204"/>
      <c r="S1750" s="204"/>
      <c r="T1750" s="204"/>
      <c r="U1750" s="204"/>
      <c r="V1750" s="590"/>
      <c r="W1750" s="590"/>
      <c r="X1750" s="590"/>
      <c r="Y1750" s="590"/>
      <c r="Z1750" s="590"/>
      <c r="AA1750" s="590"/>
      <c r="AB1750" s="204"/>
      <c r="AC1750" s="204"/>
      <c r="AD1750" s="204"/>
      <c r="AE1750" s="204"/>
      <c r="AF1750" s="204"/>
      <c r="AG1750" s="204"/>
      <c r="AH1750" s="204"/>
      <c r="AI1750" s="204"/>
      <c r="AJ1750" s="204"/>
      <c r="AK1750" s="204"/>
      <c r="AL1750" s="204"/>
      <c r="AM1750" s="204"/>
      <c r="AN1750" s="204"/>
      <c r="AO1750" s="204"/>
      <c r="AP1750" s="204"/>
      <c r="AQ1750" s="204"/>
      <c r="AR1750" s="204"/>
      <c r="AS1750" s="204"/>
      <c r="AT1750" s="204"/>
      <c r="AU1750" s="204"/>
      <c r="AV1750" s="489"/>
      <c r="AW1750" s="204"/>
      <c r="AX1750" s="204"/>
      <c r="AY1750" s="204"/>
      <c r="AZ1750" s="204"/>
    </row>
    <row r="1751" spans="2:52" ht="52.2" customHeight="1" x14ac:dyDescent="0.25">
      <c r="B1751" s="204"/>
      <c r="C1751" s="204"/>
      <c r="D1751" s="204"/>
      <c r="E1751" s="204"/>
      <c r="F1751" s="204"/>
      <c r="G1751" s="204"/>
      <c r="H1751" s="205"/>
      <c r="I1751" s="204"/>
      <c r="J1751" s="204"/>
      <c r="K1751" s="204"/>
      <c r="L1751" s="204"/>
      <c r="M1751" s="204"/>
      <c r="N1751" s="204"/>
      <c r="O1751" s="204"/>
      <c r="P1751" s="204"/>
      <c r="Q1751" s="204"/>
      <c r="R1751" s="204"/>
      <c r="S1751" s="204"/>
      <c r="T1751" s="204"/>
      <c r="U1751" s="204"/>
      <c r="V1751" s="590"/>
      <c r="W1751" s="590"/>
      <c r="X1751" s="590"/>
      <c r="Y1751" s="590"/>
      <c r="Z1751" s="590"/>
      <c r="AA1751" s="590"/>
      <c r="AB1751" s="204"/>
      <c r="AC1751" s="204"/>
      <c r="AD1751" s="204"/>
      <c r="AE1751" s="204"/>
      <c r="AF1751" s="204"/>
      <c r="AG1751" s="204"/>
      <c r="AH1751" s="204"/>
      <c r="AI1751" s="204"/>
      <c r="AJ1751" s="204"/>
      <c r="AK1751" s="204"/>
      <c r="AL1751" s="204"/>
      <c r="AM1751" s="204"/>
      <c r="AN1751" s="204"/>
      <c r="AO1751" s="204"/>
      <c r="AP1751" s="204"/>
      <c r="AQ1751" s="204"/>
      <c r="AR1751" s="204"/>
      <c r="AS1751" s="204"/>
      <c r="AT1751" s="204"/>
      <c r="AU1751" s="204"/>
      <c r="AV1751" s="489"/>
      <c r="AW1751" s="204"/>
      <c r="AX1751" s="204"/>
      <c r="AY1751" s="204"/>
      <c r="AZ1751" s="204"/>
    </row>
    <row r="1752" spans="2:52" ht="52.2" customHeight="1" x14ac:dyDescent="0.25">
      <c r="B1752" s="204"/>
      <c r="C1752" s="204"/>
      <c r="D1752" s="204"/>
      <c r="E1752" s="204"/>
      <c r="F1752" s="204"/>
      <c r="G1752" s="204"/>
      <c r="H1752" s="205"/>
      <c r="I1752" s="204"/>
      <c r="J1752" s="204"/>
      <c r="K1752" s="204"/>
      <c r="L1752" s="204"/>
      <c r="M1752" s="204"/>
      <c r="N1752" s="204"/>
      <c r="O1752" s="204"/>
      <c r="P1752" s="204"/>
      <c r="Q1752" s="204"/>
      <c r="R1752" s="204"/>
      <c r="S1752" s="204"/>
      <c r="T1752" s="204"/>
      <c r="U1752" s="204"/>
      <c r="V1752" s="590"/>
      <c r="W1752" s="590"/>
      <c r="X1752" s="590"/>
      <c r="Y1752" s="590"/>
      <c r="Z1752" s="590"/>
      <c r="AA1752" s="590"/>
      <c r="AB1752" s="204"/>
      <c r="AC1752" s="204"/>
      <c r="AD1752" s="204"/>
      <c r="AE1752" s="204"/>
      <c r="AF1752" s="204"/>
      <c r="AG1752" s="204"/>
      <c r="AH1752" s="204"/>
      <c r="AI1752" s="204"/>
      <c r="AJ1752" s="204"/>
      <c r="AK1752" s="204"/>
      <c r="AL1752" s="204"/>
      <c r="AM1752" s="204"/>
      <c r="AN1752" s="204"/>
      <c r="AO1752" s="204"/>
      <c r="AP1752" s="204"/>
      <c r="AQ1752" s="204"/>
      <c r="AR1752" s="204"/>
      <c r="AS1752" s="204"/>
      <c r="AT1752" s="204"/>
      <c r="AU1752" s="204"/>
      <c r="AV1752" s="489"/>
      <c r="AW1752" s="204"/>
      <c r="AX1752" s="204"/>
      <c r="AY1752" s="204"/>
      <c r="AZ1752" s="204"/>
    </row>
    <row r="1753" spans="2:52" ht="52.2" customHeight="1" x14ac:dyDescent="0.25">
      <c r="B1753" s="204"/>
      <c r="C1753" s="204"/>
      <c r="D1753" s="204"/>
      <c r="E1753" s="204"/>
      <c r="F1753" s="204"/>
      <c r="G1753" s="204"/>
      <c r="H1753" s="205"/>
      <c r="I1753" s="204"/>
      <c r="J1753" s="204"/>
      <c r="K1753" s="204"/>
      <c r="L1753" s="204"/>
      <c r="M1753" s="204"/>
      <c r="N1753" s="204"/>
      <c r="O1753" s="204"/>
      <c r="P1753" s="204"/>
      <c r="Q1753" s="204"/>
      <c r="R1753" s="204"/>
      <c r="S1753" s="204"/>
      <c r="T1753" s="204"/>
      <c r="U1753" s="204"/>
      <c r="V1753" s="590"/>
      <c r="W1753" s="590"/>
      <c r="X1753" s="590"/>
      <c r="Y1753" s="590"/>
      <c r="Z1753" s="590"/>
      <c r="AA1753" s="590"/>
      <c r="AB1753" s="204"/>
      <c r="AC1753" s="204"/>
      <c r="AD1753" s="204"/>
      <c r="AE1753" s="204"/>
      <c r="AF1753" s="204"/>
      <c r="AG1753" s="204"/>
      <c r="AH1753" s="204"/>
      <c r="AI1753" s="204"/>
      <c r="AJ1753" s="204"/>
      <c r="AK1753" s="204"/>
      <c r="AL1753" s="204"/>
      <c r="AM1753" s="204"/>
      <c r="AN1753" s="204"/>
      <c r="AO1753" s="204"/>
      <c r="AP1753" s="204"/>
      <c r="AQ1753" s="204"/>
      <c r="AR1753" s="204"/>
      <c r="AS1753" s="204"/>
      <c r="AT1753" s="204"/>
      <c r="AU1753" s="204"/>
      <c r="AV1753" s="489"/>
      <c r="AW1753" s="204"/>
      <c r="AX1753" s="204"/>
      <c r="AY1753" s="204"/>
      <c r="AZ1753" s="204"/>
    </row>
    <row r="1754" spans="2:52" ht="52.2" customHeight="1" x14ac:dyDescent="0.25">
      <c r="B1754" s="204"/>
      <c r="C1754" s="204"/>
      <c r="D1754" s="204"/>
      <c r="E1754" s="204"/>
      <c r="F1754" s="204"/>
      <c r="G1754" s="204"/>
      <c r="H1754" s="205"/>
      <c r="I1754" s="204"/>
      <c r="J1754" s="204"/>
      <c r="K1754" s="204"/>
      <c r="L1754" s="204"/>
      <c r="M1754" s="204"/>
      <c r="N1754" s="204"/>
      <c r="O1754" s="204"/>
      <c r="P1754" s="204"/>
      <c r="Q1754" s="204"/>
      <c r="R1754" s="204"/>
      <c r="S1754" s="204"/>
      <c r="T1754" s="204"/>
      <c r="U1754" s="204"/>
      <c r="V1754" s="590"/>
      <c r="W1754" s="590"/>
      <c r="X1754" s="590"/>
      <c r="Y1754" s="590"/>
      <c r="Z1754" s="590"/>
      <c r="AA1754" s="590"/>
      <c r="AB1754" s="204"/>
      <c r="AC1754" s="204"/>
      <c r="AD1754" s="204"/>
      <c r="AE1754" s="204"/>
      <c r="AF1754" s="204"/>
      <c r="AG1754" s="204"/>
      <c r="AH1754" s="204"/>
      <c r="AI1754" s="204"/>
      <c r="AJ1754" s="204"/>
      <c r="AK1754" s="204"/>
      <c r="AL1754" s="204"/>
      <c r="AM1754" s="204"/>
      <c r="AN1754" s="204"/>
      <c r="AO1754" s="204"/>
      <c r="AP1754" s="204"/>
      <c r="AQ1754" s="204"/>
      <c r="AR1754" s="204"/>
      <c r="AS1754" s="204"/>
      <c r="AT1754" s="204"/>
      <c r="AU1754" s="204"/>
      <c r="AV1754" s="489"/>
      <c r="AW1754" s="204"/>
      <c r="AX1754" s="204"/>
      <c r="AY1754" s="204"/>
      <c r="AZ1754" s="204"/>
    </row>
    <row r="1755" spans="2:52" ht="52.2" customHeight="1" x14ac:dyDescent="0.25">
      <c r="B1755" s="204"/>
      <c r="C1755" s="204"/>
      <c r="D1755" s="204"/>
      <c r="E1755" s="204"/>
      <c r="F1755" s="204"/>
      <c r="G1755" s="204"/>
      <c r="H1755" s="205"/>
      <c r="I1755" s="204"/>
      <c r="J1755" s="204"/>
      <c r="K1755" s="204"/>
      <c r="L1755" s="204"/>
      <c r="M1755" s="204"/>
      <c r="N1755" s="204"/>
      <c r="O1755" s="204"/>
      <c r="P1755" s="204"/>
      <c r="Q1755" s="204"/>
      <c r="R1755" s="204"/>
      <c r="S1755" s="204"/>
      <c r="T1755" s="204"/>
      <c r="U1755" s="204"/>
      <c r="V1755" s="590"/>
      <c r="W1755" s="590"/>
      <c r="X1755" s="590"/>
      <c r="Y1755" s="590"/>
      <c r="Z1755" s="590"/>
      <c r="AA1755" s="590"/>
      <c r="AB1755" s="204"/>
      <c r="AC1755" s="204"/>
      <c r="AD1755" s="204"/>
      <c r="AE1755" s="204"/>
      <c r="AF1755" s="204"/>
      <c r="AG1755" s="204"/>
      <c r="AH1755" s="204"/>
      <c r="AI1755" s="204"/>
      <c r="AJ1755" s="204"/>
      <c r="AK1755" s="204"/>
      <c r="AL1755" s="204"/>
      <c r="AM1755" s="204"/>
      <c r="AN1755" s="204"/>
      <c r="AO1755" s="204"/>
      <c r="AP1755" s="204"/>
      <c r="AQ1755" s="204"/>
      <c r="AR1755" s="204"/>
      <c r="AS1755" s="204"/>
      <c r="AT1755" s="204"/>
      <c r="AU1755" s="204"/>
      <c r="AV1755" s="489"/>
      <c r="AW1755" s="204"/>
      <c r="AX1755" s="204"/>
      <c r="AY1755" s="204"/>
      <c r="AZ1755" s="204"/>
    </row>
    <row r="1756" spans="2:52" ht="52.2" customHeight="1" x14ac:dyDescent="0.25">
      <c r="B1756" s="204"/>
      <c r="C1756" s="204"/>
      <c r="D1756" s="204"/>
      <c r="E1756" s="204"/>
      <c r="F1756" s="204"/>
      <c r="G1756" s="204"/>
      <c r="H1756" s="205"/>
      <c r="I1756" s="204"/>
      <c r="J1756" s="204"/>
      <c r="K1756" s="204"/>
      <c r="L1756" s="204"/>
      <c r="M1756" s="204"/>
      <c r="N1756" s="204"/>
      <c r="O1756" s="204"/>
      <c r="P1756" s="204"/>
      <c r="Q1756" s="204"/>
      <c r="R1756" s="204"/>
      <c r="S1756" s="204"/>
      <c r="T1756" s="204"/>
      <c r="U1756" s="204"/>
      <c r="V1756" s="590"/>
      <c r="W1756" s="590"/>
      <c r="X1756" s="590"/>
      <c r="Y1756" s="590"/>
      <c r="Z1756" s="590"/>
      <c r="AA1756" s="590"/>
      <c r="AB1756" s="204"/>
      <c r="AC1756" s="204"/>
      <c r="AD1756" s="204"/>
      <c r="AE1756" s="204"/>
      <c r="AF1756" s="204"/>
      <c r="AG1756" s="204"/>
      <c r="AH1756" s="204"/>
      <c r="AI1756" s="204"/>
      <c r="AJ1756" s="204"/>
      <c r="AK1756" s="204"/>
      <c r="AL1756" s="204"/>
      <c r="AM1756" s="204"/>
      <c r="AN1756" s="204"/>
      <c r="AO1756" s="204"/>
      <c r="AP1756" s="204"/>
      <c r="AQ1756" s="204"/>
      <c r="AR1756" s="204"/>
      <c r="AS1756" s="204"/>
      <c r="AT1756" s="204"/>
      <c r="AU1756" s="204"/>
      <c r="AV1756" s="489"/>
      <c r="AW1756" s="204"/>
      <c r="AX1756" s="204"/>
      <c r="AY1756" s="204"/>
      <c r="AZ1756" s="204"/>
    </row>
    <row r="1757" spans="2:52" ht="52.2" customHeight="1" x14ac:dyDescent="0.25">
      <c r="B1757" s="204"/>
      <c r="C1757" s="204"/>
      <c r="D1757" s="204"/>
      <c r="E1757" s="204"/>
      <c r="F1757" s="204"/>
      <c r="G1757" s="204"/>
      <c r="H1757" s="205"/>
      <c r="I1757" s="204"/>
      <c r="J1757" s="204"/>
      <c r="K1757" s="204"/>
      <c r="L1757" s="204"/>
      <c r="M1757" s="204"/>
      <c r="N1757" s="204"/>
      <c r="O1757" s="204"/>
      <c r="P1757" s="204"/>
      <c r="Q1757" s="204"/>
      <c r="R1757" s="204"/>
      <c r="S1757" s="204"/>
      <c r="T1757" s="204"/>
      <c r="U1757" s="204"/>
      <c r="V1757" s="590"/>
      <c r="W1757" s="590"/>
      <c r="X1757" s="590"/>
      <c r="Y1757" s="590"/>
      <c r="Z1757" s="590"/>
      <c r="AA1757" s="590"/>
      <c r="AB1757" s="204"/>
      <c r="AC1757" s="204"/>
      <c r="AD1757" s="204"/>
      <c r="AE1757" s="204"/>
      <c r="AF1757" s="204"/>
      <c r="AG1757" s="204"/>
      <c r="AH1757" s="204"/>
      <c r="AI1757" s="204"/>
      <c r="AJ1757" s="204"/>
      <c r="AK1757" s="204"/>
      <c r="AL1757" s="204"/>
      <c r="AM1757" s="204"/>
      <c r="AN1757" s="204"/>
      <c r="AO1757" s="204"/>
      <c r="AP1757" s="204"/>
      <c r="AQ1757" s="204"/>
      <c r="AR1757" s="204"/>
      <c r="AS1757" s="204"/>
      <c r="AT1757" s="204"/>
      <c r="AU1757" s="204"/>
      <c r="AV1757" s="489"/>
      <c r="AW1757" s="204"/>
      <c r="AX1757" s="204"/>
      <c r="AY1757" s="204"/>
      <c r="AZ1757" s="204"/>
    </row>
    <row r="1758" spans="2:52" ht="52.2" customHeight="1" x14ac:dyDescent="0.25">
      <c r="B1758" s="204"/>
      <c r="C1758" s="204"/>
      <c r="D1758" s="204"/>
      <c r="E1758" s="204"/>
      <c r="F1758" s="204"/>
      <c r="G1758" s="204"/>
      <c r="H1758" s="205"/>
      <c r="I1758" s="204"/>
      <c r="J1758" s="204"/>
      <c r="K1758" s="204"/>
      <c r="L1758" s="204"/>
      <c r="M1758" s="204"/>
      <c r="N1758" s="204"/>
      <c r="O1758" s="204"/>
      <c r="P1758" s="204"/>
      <c r="Q1758" s="204"/>
      <c r="R1758" s="204"/>
      <c r="S1758" s="204"/>
      <c r="T1758" s="204"/>
      <c r="U1758" s="204"/>
      <c r="V1758" s="590"/>
      <c r="W1758" s="590"/>
      <c r="X1758" s="590"/>
      <c r="Y1758" s="590"/>
      <c r="Z1758" s="590"/>
      <c r="AA1758" s="590"/>
      <c r="AB1758" s="204"/>
      <c r="AC1758" s="204"/>
      <c r="AD1758" s="204"/>
      <c r="AE1758" s="204"/>
      <c r="AF1758" s="204"/>
      <c r="AG1758" s="204"/>
      <c r="AH1758" s="204"/>
      <c r="AI1758" s="204"/>
      <c r="AJ1758" s="204"/>
      <c r="AK1758" s="204"/>
      <c r="AL1758" s="204"/>
      <c r="AM1758" s="204"/>
      <c r="AN1758" s="204"/>
      <c r="AO1758" s="204"/>
      <c r="AP1758" s="204"/>
      <c r="AQ1758" s="204"/>
      <c r="AR1758" s="204"/>
      <c r="AS1758" s="204"/>
      <c r="AT1758" s="204"/>
      <c r="AU1758" s="204"/>
      <c r="AV1758" s="489"/>
      <c r="AW1758" s="204"/>
      <c r="AX1758" s="204"/>
      <c r="AY1758" s="204"/>
      <c r="AZ1758" s="204"/>
    </row>
    <row r="1759" spans="2:52" ht="52.2" customHeight="1" x14ac:dyDescent="0.25">
      <c r="B1759" s="204"/>
      <c r="C1759" s="204"/>
      <c r="D1759" s="204"/>
      <c r="E1759" s="204"/>
      <c r="F1759" s="204"/>
      <c r="G1759" s="204"/>
      <c r="H1759" s="205"/>
      <c r="I1759" s="204"/>
      <c r="J1759" s="204"/>
      <c r="K1759" s="204"/>
      <c r="L1759" s="204"/>
      <c r="M1759" s="204"/>
      <c r="N1759" s="204"/>
      <c r="O1759" s="204"/>
      <c r="P1759" s="204"/>
      <c r="Q1759" s="204"/>
      <c r="R1759" s="204"/>
      <c r="S1759" s="204"/>
      <c r="T1759" s="204"/>
      <c r="U1759" s="204"/>
      <c r="V1759" s="590"/>
      <c r="W1759" s="590"/>
      <c r="X1759" s="590"/>
      <c r="Y1759" s="590"/>
      <c r="Z1759" s="590"/>
      <c r="AA1759" s="590"/>
      <c r="AB1759" s="204"/>
      <c r="AC1759" s="204"/>
      <c r="AD1759" s="204"/>
      <c r="AE1759" s="204"/>
      <c r="AF1759" s="204"/>
      <c r="AG1759" s="204"/>
      <c r="AH1759" s="204"/>
      <c r="AI1759" s="204"/>
      <c r="AJ1759" s="204"/>
      <c r="AK1759" s="204"/>
      <c r="AL1759" s="204"/>
      <c r="AM1759" s="204"/>
      <c r="AN1759" s="204"/>
      <c r="AO1759" s="204"/>
      <c r="AP1759" s="204"/>
      <c r="AQ1759" s="204"/>
      <c r="AR1759" s="204"/>
      <c r="AS1759" s="204"/>
      <c r="AT1759" s="204"/>
      <c r="AU1759" s="204"/>
      <c r="AV1759" s="489"/>
      <c r="AW1759" s="204"/>
      <c r="AX1759" s="204"/>
      <c r="AY1759" s="204"/>
      <c r="AZ1759" s="204"/>
    </row>
    <row r="1760" spans="2:52" ht="52.2" customHeight="1" x14ac:dyDescent="0.25">
      <c r="B1760" s="204"/>
      <c r="C1760" s="204"/>
      <c r="D1760" s="204"/>
      <c r="E1760" s="204"/>
      <c r="F1760" s="204"/>
      <c r="G1760" s="204"/>
      <c r="H1760" s="205"/>
      <c r="I1760" s="204"/>
      <c r="J1760" s="204"/>
      <c r="K1760" s="204"/>
      <c r="L1760" s="204"/>
      <c r="M1760" s="204"/>
      <c r="N1760" s="204"/>
      <c r="O1760" s="204"/>
      <c r="P1760" s="204"/>
      <c r="Q1760" s="204"/>
      <c r="R1760" s="204"/>
      <c r="S1760" s="204"/>
      <c r="T1760" s="204"/>
      <c r="U1760" s="204"/>
      <c r="V1760" s="590"/>
      <c r="W1760" s="590"/>
      <c r="X1760" s="590"/>
      <c r="Y1760" s="590"/>
      <c r="Z1760" s="590"/>
      <c r="AA1760" s="590"/>
      <c r="AB1760" s="204"/>
      <c r="AC1760" s="204"/>
      <c r="AD1760" s="204"/>
      <c r="AE1760" s="204"/>
      <c r="AF1760" s="204"/>
      <c r="AG1760" s="204"/>
      <c r="AH1760" s="204"/>
      <c r="AI1760" s="204"/>
      <c r="AJ1760" s="204"/>
      <c r="AK1760" s="204"/>
      <c r="AL1760" s="204"/>
      <c r="AM1760" s="204"/>
      <c r="AN1760" s="204"/>
      <c r="AO1760" s="204"/>
      <c r="AP1760" s="204"/>
      <c r="AQ1760" s="204"/>
      <c r="AR1760" s="204"/>
      <c r="AS1760" s="204"/>
      <c r="AT1760" s="204"/>
      <c r="AU1760" s="204"/>
      <c r="AV1760" s="489"/>
      <c r="AW1760" s="204"/>
      <c r="AX1760" s="204"/>
      <c r="AY1760" s="204"/>
      <c r="AZ1760" s="204"/>
    </row>
    <row r="1761" spans="2:52" ht="52.2" customHeight="1" x14ac:dyDescent="0.25">
      <c r="B1761" s="204"/>
      <c r="C1761" s="204"/>
      <c r="D1761" s="204"/>
      <c r="E1761" s="204"/>
      <c r="F1761" s="204"/>
      <c r="G1761" s="204"/>
      <c r="H1761" s="205"/>
      <c r="I1761" s="204"/>
      <c r="J1761" s="204"/>
      <c r="K1761" s="204"/>
      <c r="L1761" s="204"/>
      <c r="M1761" s="204"/>
      <c r="N1761" s="204"/>
      <c r="O1761" s="204"/>
      <c r="P1761" s="204"/>
      <c r="Q1761" s="204"/>
      <c r="R1761" s="204"/>
      <c r="S1761" s="204"/>
      <c r="T1761" s="204"/>
      <c r="U1761" s="204"/>
      <c r="V1761" s="590"/>
      <c r="W1761" s="590"/>
      <c r="X1761" s="590"/>
      <c r="Y1761" s="590"/>
      <c r="Z1761" s="590"/>
      <c r="AA1761" s="590"/>
      <c r="AB1761" s="204"/>
      <c r="AC1761" s="204"/>
      <c r="AD1761" s="204"/>
      <c r="AE1761" s="204"/>
      <c r="AF1761" s="204"/>
      <c r="AG1761" s="204"/>
      <c r="AH1761" s="204"/>
      <c r="AI1761" s="204"/>
      <c r="AJ1761" s="204"/>
      <c r="AK1761" s="204"/>
      <c r="AL1761" s="204"/>
      <c r="AM1761" s="204"/>
      <c r="AN1761" s="204"/>
      <c r="AO1761" s="204"/>
      <c r="AP1761" s="204"/>
      <c r="AQ1761" s="204"/>
      <c r="AR1761" s="204"/>
      <c r="AS1761" s="204"/>
      <c r="AT1761" s="204"/>
      <c r="AU1761" s="204"/>
      <c r="AV1761" s="489"/>
      <c r="AW1761" s="204"/>
      <c r="AX1761" s="204"/>
      <c r="AY1761" s="204"/>
      <c r="AZ1761" s="204"/>
    </row>
    <row r="1762" spans="2:52" ht="52.2" customHeight="1" x14ac:dyDescent="0.25">
      <c r="B1762" s="204"/>
      <c r="C1762" s="204"/>
      <c r="D1762" s="204"/>
      <c r="E1762" s="204"/>
      <c r="F1762" s="204"/>
      <c r="G1762" s="204"/>
      <c r="H1762" s="205"/>
      <c r="I1762" s="204"/>
      <c r="J1762" s="204"/>
      <c r="K1762" s="204"/>
      <c r="L1762" s="204"/>
      <c r="M1762" s="204"/>
      <c r="N1762" s="204"/>
      <c r="O1762" s="204"/>
      <c r="P1762" s="204"/>
      <c r="Q1762" s="204"/>
      <c r="R1762" s="204"/>
      <c r="S1762" s="204"/>
      <c r="T1762" s="204"/>
      <c r="U1762" s="204"/>
      <c r="V1762" s="590"/>
      <c r="W1762" s="590"/>
      <c r="X1762" s="590"/>
      <c r="Y1762" s="590"/>
      <c r="Z1762" s="590"/>
      <c r="AA1762" s="590"/>
      <c r="AB1762" s="204"/>
      <c r="AC1762" s="204"/>
      <c r="AD1762" s="204"/>
      <c r="AE1762" s="204"/>
      <c r="AF1762" s="204"/>
      <c r="AG1762" s="204"/>
      <c r="AH1762" s="204"/>
      <c r="AI1762" s="204"/>
      <c r="AJ1762" s="204"/>
      <c r="AK1762" s="204"/>
      <c r="AL1762" s="204"/>
      <c r="AM1762" s="204"/>
      <c r="AN1762" s="204"/>
      <c r="AO1762" s="204"/>
      <c r="AP1762" s="204"/>
      <c r="AQ1762" s="204"/>
      <c r="AR1762" s="204"/>
      <c r="AS1762" s="204"/>
      <c r="AT1762" s="204"/>
      <c r="AU1762" s="204"/>
      <c r="AV1762" s="489"/>
      <c r="AW1762" s="204"/>
      <c r="AX1762" s="204"/>
      <c r="AY1762" s="204"/>
      <c r="AZ1762" s="204"/>
    </row>
    <row r="1763" spans="2:52" ht="52.2" customHeight="1" x14ac:dyDescent="0.25">
      <c r="B1763" s="204"/>
      <c r="C1763" s="204"/>
      <c r="D1763" s="204"/>
      <c r="E1763" s="204"/>
      <c r="F1763" s="204"/>
      <c r="G1763" s="204"/>
      <c r="H1763" s="205"/>
      <c r="I1763" s="204"/>
      <c r="J1763" s="204"/>
      <c r="K1763" s="204"/>
      <c r="L1763" s="204"/>
      <c r="M1763" s="204"/>
      <c r="N1763" s="204"/>
      <c r="O1763" s="204"/>
      <c r="P1763" s="204"/>
      <c r="Q1763" s="204"/>
      <c r="R1763" s="204"/>
      <c r="S1763" s="204"/>
      <c r="T1763" s="204"/>
      <c r="U1763" s="204"/>
      <c r="V1763" s="590"/>
      <c r="W1763" s="590"/>
      <c r="X1763" s="590"/>
      <c r="Y1763" s="590"/>
      <c r="Z1763" s="590"/>
      <c r="AA1763" s="590"/>
      <c r="AB1763" s="204"/>
      <c r="AC1763" s="204"/>
      <c r="AD1763" s="204"/>
      <c r="AE1763" s="204"/>
      <c r="AF1763" s="204"/>
      <c r="AG1763" s="204"/>
      <c r="AH1763" s="204"/>
      <c r="AI1763" s="204"/>
      <c r="AJ1763" s="204"/>
      <c r="AK1763" s="204"/>
      <c r="AL1763" s="204"/>
      <c r="AM1763" s="204"/>
      <c r="AN1763" s="204"/>
      <c r="AO1763" s="204"/>
      <c r="AP1763" s="204"/>
      <c r="AQ1763" s="204"/>
      <c r="AR1763" s="204"/>
      <c r="AS1763" s="204"/>
      <c r="AT1763" s="204"/>
      <c r="AU1763" s="204"/>
      <c r="AV1763" s="489"/>
      <c r="AW1763" s="204"/>
      <c r="AX1763" s="204"/>
      <c r="AY1763" s="204"/>
      <c r="AZ1763" s="204"/>
    </row>
    <row r="1764" spans="2:52" ht="52.2" customHeight="1" x14ac:dyDescent="0.25">
      <c r="B1764" s="204"/>
      <c r="C1764" s="204"/>
      <c r="D1764" s="204"/>
      <c r="E1764" s="204"/>
      <c r="F1764" s="204"/>
      <c r="G1764" s="204"/>
      <c r="H1764" s="205"/>
      <c r="I1764" s="204"/>
      <c r="J1764" s="204"/>
      <c r="K1764" s="204"/>
      <c r="L1764" s="204"/>
      <c r="M1764" s="204"/>
      <c r="N1764" s="204"/>
      <c r="O1764" s="204"/>
      <c r="P1764" s="204"/>
      <c r="Q1764" s="204"/>
      <c r="R1764" s="204"/>
      <c r="S1764" s="204"/>
      <c r="T1764" s="204"/>
      <c r="U1764" s="204"/>
      <c r="V1764" s="590"/>
      <c r="W1764" s="590"/>
      <c r="X1764" s="590"/>
      <c r="Y1764" s="590"/>
      <c r="Z1764" s="590"/>
      <c r="AA1764" s="590"/>
      <c r="AB1764" s="204"/>
      <c r="AC1764" s="204"/>
      <c r="AD1764" s="204"/>
      <c r="AE1764" s="204"/>
      <c r="AF1764" s="204"/>
      <c r="AG1764" s="204"/>
      <c r="AH1764" s="204"/>
      <c r="AI1764" s="204"/>
      <c r="AJ1764" s="204"/>
      <c r="AK1764" s="204"/>
      <c r="AL1764" s="204"/>
      <c r="AM1764" s="204"/>
      <c r="AN1764" s="204"/>
      <c r="AO1764" s="204"/>
      <c r="AP1764" s="204"/>
      <c r="AQ1764" s="204"/>
      <c r="AR1764" s="204"/>
      <c r="AS1764" s="204"/>
      <c r="AT1764" s="204"/>
      <c r="AU1764" s="204"/>
      <c r="AV1764" s="489"/>
      <c r="AW1764" s="204"/>
      <c r="AX1764" s="204"/>
      <c r="AY1764" s="204"/>
      <c r="AZ1764" s="204"/>
    </row>
    <row r="1765" spans="2:52" ht="52.2" customHeight="1" x14ac:dyDescent="0.25">
      <c r="B1765" s="204"/>
      <c r="C1765" s="204"/>
      <c r="D1765" s="204"/>
      <c r="E1765" s="204"/>
      <c r="F1765" s="204"/>
      <c r="G1765" s="204"/>
      <c r="H1765" s="205"/>
      <c r="I1765" s="204"/>
      <c r="J1765" s="204"/>
      <c r="K1765" s="204"/>
      <c r="L1765" s="204"/>
      <c r="M1765" s="204"/>
      <c r="N1765" s="204"/>
      <c r="O1765" s="204"/>
      <c r="P1765" s="204"/>
      <c r="Q1765" s="204"/>
      <c r="R1765" s="204"/>
      <c r="S1765" s="204"/>
      <c r="T1765" s="204"/>
      <c r="U1765" s="204"/>
      <c r="V1765" s="590"/>
      <c r="W1765" s="590"/>
      <c r="X1765" s="590"/>
      <c r="Y1765" s="590"/>
      <c r="Z1765" s="590"/>
      <c r="AA1765" s="590"/>
      <c r="AB1765" s="204"/>
      <c r="AC1765" s="204"/>
      <c r="AD1765" s="204"/>
      <c r="AE1765" s="204"/>
      <c r="AF1765" s="204"/>
      <c r="AG1765" s="204"/>
      <c r="AH1765" s="204"/>
      <c r="AI1765" s="204"/>
      <c r="AJ1765" s="204"/>
      <c r="AK1765" s="204"/>
      <c r="AL1765" s="204"/>
      <c r="AM1765" s="204"/>
      <c r="AN1765" s="204"/>
      <c r="AO1765" s="204"/>
      <c r="AP1765" s="204"/>
      <c r="AQ1765" s="204"/>
      <c r="AR1765" s="204"/>
      <c r="AS1765" s="204"/>
      <c r="AT1765" s="204"/>
      <c r="AU1765" s="204"/>
      <c r="AV1765" s="489"/>
      <c r="AW1765" s="204"/>
      <c r="AX1765" s="204"/>
      <c r="AY1765" s="204"/>
      <c r="AZ1765" s="204"/>
    </row>
    <row r="1766" spans="2:52" ht="52.2" customHeight="1" x14ac:dyDescent="0.25">
      <c r="B1766" s="204"/>
      <c r="C1766" s="204"/>
      <c r="D1766" s="204"/>
      <c r="E1766" s="204"/>
      <c r="F1766" s="204"/>
      <c r="G1766" s="204"/>
      <c r="H1766" s="205"/>
      <c r="I1766" s="204"/>
      <c r="J1766" s="204"/>
      <c r="K1766" s="204"/>
      <c r="L1766" s="204"/>
      <c r="M1766" s="204"/>
      <c r="N1766" s="204"/>
      <c r="O1766" s="204"/>
      <c r="P1766" s="204"/>
      <c r="Q1766" s="204"/>
      <c r="R1766" s="204"/>
      <c r="S1766" s="204"/>
      <c r="T1766" s="204"/>
      <c r="U1766" s="204"/>
      <c r="V1766" s="590"/>
      <c r="W1766" s="590"/>
      <c r="X1766" s="590"/>
      <c r="Y1766" s="590"/>
      <c r="Z1766" s="590"/>
      <c r="AA1766" s="590"/>
      <c r="AB1766" s="204"/>
      <c r="AC1766" s="204"/>
      <c r="AD1766" s="204"/>
      <c r="AE1766" s="204"/>
      <c r="AF1766" s="204"/>
      <c r="AG1766" s="204"/>
      <c r="AH1766" s="204"/>
      <c r="AI1766" s="204"/>
      <c r="AJ1766" s="204"/>
      <c r="AK1766" s="204"/>
      <c r="AL1766" s="204"/>
      <c r="AM1766" s="204"/>
      <c r="AN1766" s="204"/>
      <c r="AO1766" s="204"/>
      <c r="AP1766" s="204"/>
      <c r="AQ1766" s="204"/>
      <c r="AR1766" s="204"/>
      <c r="AS1766" s="204"/>
      <c r="AT1766" s="204"/>
      <c r="AU1766" s="204"/>
      <c r="AV1766" s="489"/>
      <c r="AW1766" s="204"/>
      <c r="AX1766" s="204"/>
      <c r="AY1766" s="204"/>
      <c r="AZ1766" s="204"/>
    </row>
    <row r="1767" spans="2:52" ht="52.2" customHeight="1" x14ac:dyDescent="0.25">
      <c r="B1767" s="204"/>
      <c r="C1767" s="204"/>
      <c r="D1767" s="204"/>
      <c r="E1767" s="204"/>
      <c r="F1767" s="204"/>
      <c r="G1767" s="204"/>
      <c r="H1767" s="205"/>
      <c r="I1767" s="204"/>
      <c r="J1767" s="204"/>
      <c r="K1767" s="204"/>
      <c r="L1767" s="204"/>
      <c r="M1767" s="204"/>
      <c r="N1767" s="204"/>
      <c r="O1767" s="204"/>
      <c r="P1767" s="204"/>
      <c r="Q1767" s="204"/>
      <c r="R1767" s="204"/>
      <c r="S1767" s="204"/>
      <c r="T1767" s="204"/>
      <c r="U1767" s="204"/>
      <c r="V1767" s="590"/>
      <c r="W1767" s="590"/>
      <c r="X1767" s="590"/>
      <c r="Y1767" s="590"/>
      <c r="Z1767" s="590"/>
      <c r="AA1767" s="590"/>
      <c r="AB1767" s="204"/>
      <c r="AC1767" s="204"/>
      <c r="AD1767" s="204"/>
      <c r="AE1767" s="204"/>
      <c r="AF1767" s="204"/>
      <c r="AG1767" s="204"/>
      <c r="AH1767" s="204"/>
      <c r="AI1767" s="204"/>
      <c r="AJ1767" s="204"/>
      <c r="AK1767" s="204"/>
      <c r="AL1767" s="204"/>
      <c r="AM1767" s="204"/>
      <c r="AN1767" s="204"/>
      <c r="AO1767" s="204"/>
      <c r="AP1767" s="204"/>
      <c r="AQ1767" s="204"/>
      <c r="AR1767" s="204"/>
      <c r="AS1767" s="204"/>
      <c r="AT1767" s="204"/>
      <c r="AU1767" s="204"/>
      <c r="AV1767" s="489"/>
      <c r="AW1767" s="204"/>
      <c r="AX1767" s="204"/>
      <c r="AY1767" s="204"/>
      <c r="AZ1767" s="204"/>
    </row>
    <row r="1768" spans="2:52" ht="52.2" customHeight="1" x14ac:dyDescent="0.25">
      <c r="B1768" s="204"/>
      <c r="C1768" s="204"/>
      <c r="D1768" s="204"/>
      <c r="E1768" s="204"/>
      <c r="F1768" s="204"/>
      <c r="G1768" s="204"/>
      <c r="H1768" s="205"/>
      <c r="I1768" s="204"/>
      <c r="J1768" s="204"/>
      <c r="K1768" s="204"/>
      <c r="L1768" s="204"/>
      <c r="M1768" s="204"/>
      <c r="N1768" s="204"/>
      <c r="O1768" s="204"/>
      <c r="P1768" s="204"/>
      <c r="Q1768" s="204"/>
      <c r="R1768" s="204"/>
      <c r="S1768" s="204"/>
      <c r="T1768" s="204"/>
      <c r="U1768" s="204"/>
      <c r="V1768" s="590"/>
      <c r="W1768" s="590"/>
      <c r="X1768" s="590"/>
      <c r="Y1768" s="590"/>
      <c r="Z1768" s="590"/>
      <c r="AA1768" s="590"/>
      <c r="AB1768" s="204"/>
      <c r="AC1768" s="204"/>
      <c r="AD1768" s="204"/>
      <c r="AE1768" s="204"/>
      <c r="AF1768" s="204"/>
      <c r="AG1768" s="204"/>
      <c r="AH1768" s="204"/>
      <c r="AI1768" s="204"/>
      <c r="AJ1768" s="204"/>
      <c r="AK1768" s="204"/>
      <c r="AL1768" s="204"/>
      <c r="AM1768" s="204"/>
      <c r="AN1768" s="204"/>
      <c r="AO1768" s="204"/>
      <c r="AP1768" s="204"/>
      <c r="AQ1768" s="204"/>
      <c r="AR1768" s="204"/>
      <c r="AS1768" s="204"/>
      <c r="AT1768" s="204"/>
      <c r="AU1768" s="204"/>
      <c r="AV1768" s="489"/>
      <c r="AW1768" s="204"/>
      <c r="AX1768" s="204"/>
      <c r="AY1768" s="204"/>
      <c r="AZ1768" s="204"/>
    </row>
    <row r="1769" spans="2:52" ht="52.2" customHeight="1" x14ac:dyDescent="0.25">
      <c r="B1769" s="204"/>
      <c r="C1769" s="204"/>
      <c r="D1769" s="204"/>
      <c r="E1769" s="204"/>
      <c r="F1769" s="204"/>
      <c r="G1769" s="204"/>
      <c r="H1769" s="205"/>
      <c r="I1769" s="204"/>
      <c r="J1769" s="204"/>
      <c r="K1769" s="204"/>
      <c r="L1769" s="204"/>
      <c r="M1769" s="204"/>
      <c r="N1769" s="204"/>
      <c r="O1769" s="204"/>
      <c r="P1769" s="204"/>
      <c r="Q1769" s="204"/>
      <c r="R1769" s="204"/>
      <c r="S1769" s="204"/>
      <c r="T1769" s="204"/>
      <c r="U1769" s="204"/>
      <c r="V1769" s="590"/>
      <c r="W1769" s="590"/>
      <c r="X1769" s="590"/>
      <c r="Y1769" s="590"/>
      <c r="Z1769" s="590"/>
      <c r="AA1769" s="590"/>
      <c r="AB1769" s="204"/>
      <c r="AC1769" s="204"/>
      <c r="AD1769" s="204"/>
      <c r="AE1769" s="204"/>
      <c r="AF1769" s="204"/>
      <c r="AG1769" s="204"/>
      <c r="AH1769" s="204"/>
      <c r="AI1769" s="204"/>
      <c r="AJ1769" s="204"/>
      <c r="AK1769" s="204"/>
      <c r="AL1769" s="204"/>
      <c r="AM1769" s="204"/>
      <c r="AN1769" s="204"/>
      <c r="AO1769" s="204"/>
      <c r="AP1769" s="204"/>
      <c r="AQ1769" s="204"/>
      <c r="AR1769" s="204"/>
      <c r="AS1769" s="204"/>
      <c r="AT1769" s="204"/>
      <c r="AU1769" s="204"/>
      <c r="AV1769" s="489"/>
      <c r="AW1769" s="204"/>
      <c r="AX1769" s="204"/>
      <c r="AY1769" s="204"/>
      <c r="AZ1769" s="204"/>
    </row>
    <row r="1770" spans="2:52" ht="52.2" customHeight="1" x14ac:dyDescent="0.25">
      <c r="B1770" s="204"/>
      <c r="C1770" s="204"/>
      <c r="D1770" s="204"/>
      <c r="E1770" s="204"/>
      <c r="F1770" s="204"/>
      <c r="G1770" s="204"/>
      <c r="H1770" s="205"/>
      <c r="I1770" s="204"/>
      <c r="J1770" s="204"/>
      <c r="K1770" s="204"/>
      <c r="L1770" s="204"/>
      <c r="M1770" s="204"/>
      <c r="N1770" s="204"/>
      <c r="O1770" s="204"/>
      <c r="P1770" s="204"/>
      <c r="Q1770" s="204"/>
      <c r="R1770" s="204"/>
      <c r="S1770" s="204"/>
      <c r="T1770" s="204"/>
      <c r="U1770" s="204"/>
      <c r="V1770" s="590"/>
      <c r="W1770" s="590"/>
      <c r="X1770" s="590"/>
      <c r="Y1770" s="590"/>
      <c r="Z1770" s="590"/>
      <c r="AA1770" s="590"/>
      <c r="AB1770" s="204"/>
      <c r="AC1770" s="204"/>
      <c r="AD1770" s="204"/>
      <c r="AE1770" s="204"/>
      <c r="AF1770" s="204"/>
      <c r="AG1770" s="204"/>
      <c r="AH1770" s="204"/>
      <c r="AI1770" s="204"/>
      <c r="AJ1770" s="204"/>
      <c r="AK1770" s="204"/>
      <c r="AL1770" s="204"/>
      <c r="AM1770" s="204"/>
      <c r="AN1770" s="204"/>
      <c r="AO1770" s="204"/>
      <c r="AP1770" s="204"/>
      <c r="AQ1770" s="204"/>
      <c r="AR1770" s="204"/>
      <c r="AS1770" s="204"/>
      <c r="AT1770" s="204"/>
      <c r="AU1770" s="204"/>
      <c r="AV1770" s="489"/>
      <c r="AW1770" s="204"/>
      <c r="AX1770" s="204"/>
      <c r="AY1770" s="204"/>
      <c r="AZ1770" s="204"/>
    </row>
    <row r="1771" spans="2:52" ht="52.2" customHeight="1" x14ac:dyDescent="0.25">
      <c r="B1771" s="204"/>
      <c r="C1771" s="204"/>
      <c r="D1771" s="204"/>
      <c r="E1771" s="204"/>
      <c r="F1771" s="204"/>
      <c r="G1771" s="204"/>
      <c r="H1771" s="205"/>
      <c r="I1771" s="204"/>
      <c r="J1771" s="204"/>
      <c r="K1771" s="204"/>
      <c r="L1771" s="204"/>
      <c r="M1771" s="204"/>
      <c r="N1771" s="204"/>
      <c r="O1771" s="204"/>
      <c r="P1771" s="204"/>
      <c r="Q1771" s="204"/>
      <c r="R1771" s="204"/>
      <c r="S1771" s="204"/>
      <c r="T1771" s="204"/>
      <c r="U1771" s="204"/>
      <c r="V1771" s="590"/>
      <c r="W1771" s="590"/>
      <c r="X1771" s="590"/>
      <c r="Y1771" s="590"/>
      <c r="Z1771" s="590"/>
      <c r="AA1771" s="590"/>
      <c r="AB1771" s="204"/>
      <c r="AC1771" s="204"/>
      <c r="AD1771" s="204"/>
      <c r="AE1771" s="204"/>
      <c r="AF1771" s="204"/>
      <c r="AG1771" s="204"/>
      <c r="AH1771" s="204"/>
      <c r="AI1771" s="204"/>
      <c r="AJ1771" s="204"/>
      <c r="AK1771" s="204"/>
      <c r="AL1771" s="204"/>
      <c r="AM1771" s="204"/>
      <c r="AN1771" s="204"/>
      <c r="AO1771" s="204"/>
      <c r="AP1771" s="204"/>
      <c r="AQ1771" s="204"/>
      <c r="AR1771" s="204"/>
      <c r="AS1771" s="204"/>
      <c r="AT1771" s="204"/>
      <c r="AU1771" s="204"/>
      <c r="AV1771" s="489"/>
      <c r="AW1771" s="204"/>
      <c r="AX1771" s="204"/>
      <c r="AY1771" s="204"/>
      <c r="AZ1771" s="204"/>
    </row>
    <row r="1772" spans="2:52" ht="52.2" customHeight="1" x14ac:dyDescent="0.25">
      <c r="B1772" s="204"/>
      <c r="C1772" s="204"/>
      <c r="D1772" s="204"/>
      <c r="E1772" s="204"/>
      <c r="F1772" s="204"/>
      <c r="G1772" s="204"/>
      <c r="H1772" s="205"/>
      <c r="I1772" s="204"/>
      <c r="J1772" s="204"/>
      <c r="K1772" s="204"/>
      <c r="L1772" s="204"/>
      <c r="M1772" s="204"/>
      <c r="N1772" s="204"/>
      <c r="O1772" s="204"/>
      <c r="P1772" s="204"/>
      <c r="Q1772" s="204"/>
      <c r="R1772" s="204"/>
      <c r="S1772" s="204"/>
      <c r="T1772" s="204"/>
      <c r="U1772" s="204"/>
      <c r="V1772" s="590"/>
      <c r="W1772" s="590"/>
      <c r="X1772" s="590"/>
      <c r="Y1772" s="590"/>
      <c r="Z1772" s="590"/>
      <c r="AA1772" s="590"/>
      <c r="AB1772" s="204"/>
      <c r="AC1772" s="204"/>
      <c r="AD1772" s="204"/>
      <c r="AE1772" s="204"/>
      <c r="AF1772" s="204"/>
      <c r="AG1772" s="204"/>
      <c r="AH1772" s="204"/>
      <c r="AI1772" s="204"/>
      <c r="AJ1772" s="204"/>
      <c r="AK1772" s="204"/>
      <c r="AL1772" s="204"/>
      <c r="AM1772" s="204"/>
      <c r="AN1772" s="204"/>
      <c r="AO1772" s="204"/>
      <c r="AP1772" s="204"/>
      <c r="AQ1772" s="204"/>
      <c r="AR1772" s="204"/>
      <c r="AS1772" s="204"/>
      <c r="AT1772" s="204"/>
      <c r="AU1772" s="204"/>
      <c r="AV1772" s="489"/>
      <c r="AW1772" s="204"/>
      <c r="AX1772" s="204"/>
      <c r="AY1772" s="204"/>
      <c r="AZ1772" s="204"/>
    </row>
    <row r="1773" spans="2:52" ht="52.2" customHeight="1" x14ac:dyDescent="0.25">
      <c r="B1773" s="204"/>
      <c r="C1773" s="204"/>
      <c r="D1773" s="204"/>
      <c r="E1773" s="204"/>
      <c r="F1773" s="204"/>
      <c r="G1773" s="204"/>
      <c r="H1773" s="205"/>
      <c r="I1773" s="204"/>
      <c r="J1773" s="204"/>
      <c r="K1773" s="204"/>
      <c r="L1773" s="204"/>
      <c r="M1773" s="204"/>
      <c r="N1773" s="204"/>
      <c r="O1773" s="204"/>
      <c r="P1773" s="204"/>
      <c r="Q1773" s="204"/>
      <c r="R1773" s="204"/>
      <c r="S1773" s="204"/>
      <c r="T1773" s="204"/>
      <c r="U1773" s="204"/>
      <c r="V1773" s="590"/>
      <c r="W1773" s="590"/>
      <c r="X1773" s="590"/>
      <c r="Y1773" s="590"/>
      <c r="Z1773" s="590"/>
      <c r="AA1773" s="590"/>
      <c r="AB1773" s="204"/>
      <c r="AC1773" s="204"/>
      <c r="AD1773" s="204"/>
      <c r="AE1773" s="204"/>
      <c r="AF1773" s="204"/>
      <c r="AG1773" s="204"/>
      <c r="AH1773" s="204"/>
      <c r="AI1773" s="204"/>
      <c r="AJ1773" s="204"/>
      <c r="AK1773" s="204"/>
      <c r="AL1773" s="204"/>
      <c r="AM1773" s="204"/>
      <c r="AN1773" s="204"/>
      <c r="AO1773" s="204"/>
      <c r="AP1773" s="204"/>
      <c r="AQ1773" s="204"/>
      <c r="AR1773" s="204"/>
      <c r="AS1773" s="204"/>
      <c r="AT1773" s="204"/>
      <c r="AU1773" s="204"/>
      <c r="AV1773" s="489"/>
      <c r="AW1773" s="204"/>
      <c r="AX1773" s="204"/>
      <c r="AY1773" s="204"/>
      <c r="AZ1773" s="204"/>
    </row>
    <row r="1774" spans="2:52" ht="52.2" customHeight="1" x14ac:dyDescent="0.25">
      <c r="B1774" s="204"/>
      <c r="C1774" s="204"/>
      <c r="D1774" s="204"/>
      <c r="E1774" s="204"/>
      <c r="F1774" s="204"/>
      <c r="G1774" s="204"/>
      <c r="H1774" s="205"/>
      <c r="I1774" s="204"/>
      <c r="J1774" s="204"/>
      <c r="K1774" s="204"/>
      <c r="L1774" s="204"/>
      <c r="M1774" s="204"/>
      <c r="N1774" s="204"/>
      <c r="O1774" s="204"/>
      <c r="P1774" s="204"/>
      <c r="Q1774" s="204"/>
      <c r="R1774" s="204"/>
      <c r="S1774" s="204"/>
      <c r="T1774" s="204"/>
      <c r="U1774" s="204"/>
      <c r="V1774" s="590"/>
      <c r="W1774" s="590"/>
      <c r="X1774" s="590"/>
      <c r="Y1774" s="590"/>
      <c r="Z1774" s="590"/>
      <c r="AA1774" s="590"/>
      <c r="AB1774" s="204"/>
      <c r="AC1774" s="204"/>
      <c r="AD1774" s="204"/>
      <c r="AE1774" s="204"/>
      <c r="AF1774" s="204"/>
      <c r="AG1774" s="204"/>
      <c r="AH1774" s="204"/>
      <c r="AI1774" s="204"/>
      <c r="AJ1774" s="204"/>
      <c r="AK1774" s="204"/>
      <c r="AL1774" s="204"/>
      <c r="AM1774" s="204"/>
      <c r="AN1774" s="204"/>
      <c r="AO1774" s="204"/>
      <c r="AP1774" s="204"/>
      <c r="AQ1774" s="204"/>
      <c r="AR1774" s="204"/>
      <c r="AS1774" s="204"/>
      <c r="AT1774" s="204"/>
      <c r="AU1774" s="204"/>
      <c r="AV1774" s="489"/>
      <c r="AW1774" s="204"/>
      <c r="AX1774" s="204"/>
      <c r="AY1774" s="204"/>
      <c r="AZ1774" s="204"/>
    </row>
    <row r="1775" spans="2:52" ht="52.2" customHeight="1" x14ac:dyDescent="0.25">
      <c r="B1775" s="204"/>
      <c r="C1775" s="204"/>
      <c r="D1775" s="204"/>
      <c r="E1775" s="204"/>
      <c r="F1775" s="204"/>
      <c r="G1775" s="204"/>
      <c r="H1775" s="205"/>
      <c r="I1775" s="204"/>
      <c r="J1775" s="204"/>
      <c r="K1775" s="204"/>
      <c r="L1775" s="204"/>
      <c r="M1775" s="204"/>
      <c r="N1775" s="204"/>
      <c r="O1775" s="204"/>
      <c r="P1775" s="204"/>
      <c r="Q1775" s="204"/>
      <c r="R1775" s="204"/>
      <c r="S1775" s="204"/>
      <c r="T1775" s="204"/>
      <c r="U1775" s="204"/>
      <c r="V1775" s="590"/>
      <c r="W1775" s="590"/>
      <c r="X1775" s="590"/>
      <c r="Y1775" s="590"/>
      <c r="Z1775" s="590"/>
      <c r="AA1775" s="590"/>
      <c r="AB1775" s="204"/>
      <c r="AC1775" s="204"/>
      <c r="AD1775" s="204"/>
      <c r="AE1775" s="204"/>
      <c r="AF1775" s="204"/>
      <c r="AG1775" s="204"/>
      <c r="AH1775" s="204"/>
      <c r="AI1775" s="204"/>
      <c r="AJ1775" s="204"/>
      <c r="AK1775" s="204"/>
      <c r="AL1775" s="204"/>
      <c r="AM1775" s="204"/>
      <c r="AN1775" s="204"/>
      <c r="AO1775" s="204"/>
      <c r="AP1775" s="204"/>
      <c r="AQ1775" s="204"/>
      <c r="AR1775" s="204"/>
      <c r="AS1775" s="204"/>
      <c r="AT1775" s="204"/>
      <c r="AU1775" s="204"/>
      <c r="AV1775" s="489"/>
      <c r="AW1775" s="204"/>
      <c r="AX1775" s="204"/>
      <c r="AY1775" s="204"/>
      <c r="AZ1775" s="204"/>
    </row>
    <row r="1776" spans="2:52" ht="52.2" customHeight="1" x14ac:dyDescent="0.25">
      <c r="B1776" s="204"/>
      <c r="C1776" s="204"/>
      <c r="D1776" s="204"/>
      <c r="E1776" s="204"/>
      <c r="F1776" s="204"/>
      <c r="G1776" s="204"/>
      <c r="H1776" s="205"/>
      <c r="I1776" s="204"/>
      <c r="J1776" s="204"/>
      <c r="K1776" s="204"/>
      <c r="L1776" s="204"/>
      <c r="M1776" s="204"/>
      <c r="N1776" s="204"/>
      <c r="O1776" s="204"/>
      <c r="P1776" s="204"/>
      <c r="Q1776" s="204"/>
      <c r="R1776" s="204"/>
      <c r="S1776" s="204"/>
      <c r="T1776" s="204"/>
      <c r="U1776" s="204"/>
      <c r="V1776" s="590"/>
      <c r="W1776" s="590"/>
      <c r="X1776" s="590"/>
      <c r="Y1776" s="590"/>
      <c r="Z1776" s="590"/>
      <c r="AA1776" s="590"/>
      <c r="AB1776" s="204"/>
      <c r="AC1776" s="204"/>
      <c r="AD1776" s="204"/>
      <c r="AE1776" s="204"/>
      <c r="AF1776" s="204"/>
      <c r="AG1776" s="204"/>
      <c r="AH1776" s="204"/>
      <c r="AI1776" s="204"/>
      <c r="AJ1776" s="204"/>
      <c r="AK1776" s="204"/>
      <c r="AL1776" s="204"/>
      <c r="AM1776" s="204"/>
      <c r="AN1776" s="204"/>
      <c r="AO1776" s="204"/>
      <c r="AP1776" s="204"/>
      <c r="AQ1776" s="204"/>
      <c r="AR1776" s="204"/>
      <c r="AS1776" s="204"/>
      <c r="AT1776" s="204"/>
      <c r="AU1776" s="204"/>
      <c r="AV1776" s="489"/>
      <c r="AW1776" s="204"/>
      <c r="AX1776" s="204"/>
      <c r="AY1776" s="204"/>
      <c r="AZ1776" s="204"/>
    </row>
    <row r="1777" spans="2:52" ht="52.2" customHeight="1" x14ac:dyDescent="0.25">
      <c r="B1777" s="204"/>
      <c r="C1777" s="204"/>
      <c r="D1777" s="204"/>
      <c r="E1777" s="204"/>
      <c r="F1777" s="204"/>
      <c r="G1777" s="204"/>
      <c r="H1777" s="205"/>
      <c r="I1777" s="204"/>
      <c r="J1777" s="204"/>
      <c r="K1777" s="204"/>
      <c r="L1777" s="204"/>
      <c r="M1777" s="204"/>
      <c r="N1777" s="204"/>
      <c r="O1777" s="204"/>
      <c r="P1777" s="204"/>
      <c r="Q1777" s="204"/>
      <c r="R1777" s="204"/>
      <c r="S1777" s="204"/>
      <c r="T1777" s="204"/>
      <c r="U1777" s="204"/>
      <c r="V1777" s="590"/>
      <c r="W1777" s="590"/>
      <c r="X1777" s="590"/>
      <c r="Y1777" s="590"/>
      <c r="Z1777" s="590"/>
      <c r="AA1777" s="590"/>
      <c r="AB1777" s="204"/>
      <c r="AC1777" s="204"/>
      <c r="AD1777" s="204"/>
      <c r="AE1777" s="204"/>
      <c r="AF1777" s="204"/>
      <c r="AG1777" s="204"/>
      <c r="AH1777" s="204"/>
      <c r="AI1777" s="204"/>
      <c r="AJ1777" s="204"/>
      <c r="AK1777" s="204"/>
      <c r="AL1777" s="204"/>
      <c r="AM1777" s="204"/>
      <c r="AN1777" s="204"/>
      <c r="AO1777" s="204"/>
      <c r="AP1777" s="204"/>
      <c r="AQ1777" s="204"/>
      <c r="AR1777" s="204"/>
      <c r="AS1777" s="204"/>
      <c r="AT1777" s="204"/>
      <c r="AU1777" s="204"/>
      <c r="AV1777" s="489"/>
      <c r="AW1777" s="204"/>
      <c r="AX1777" s="204"/>
      <c r="AY1777" s="204"/>
      <c r="AZ1777" s="204"/>
    </row>
    <row r="1778" spans="2:52" ht="52.2" customHeight="1" x14ac:dyDescent="0.25">
      <c r="B1778" s="204"/>
      <c r="C1778" s="204"/>
      <c r="D1778" s="204"/>
      <c r="E1778" s="204"/>
      <c r="F1778" s="204"/>
      <c r="G1778" s="204"/>
      <c r="H1778" s="205"/>
      <c r="I1778" s="204"/>
      <c r="J1778" s="204"/>
      <c r="K1778" s="204"/>
      <c r="L1778" s="204"/>
      <c r="M1778" s="204"/>
      <c r="N1778" s="204"/>
      <c r="O1778" s="204"/>
      <c r="P1778" s="204"/>
      <c r="Q1778" s="204"/>
      <c r="R1778" s="204"/>
      <c r="S1778" s="204"/>
      <c r="T1778" s="204"/>
      <c r="U1778" s="204"/>
      <c r="V1778" s="590"/>
      <c r="W1778" s="590"/>
      <c r="X1778" s="590"/>
      <c r="Y1778" s="590"/>
      <c r="Z1778" s="590"/>
      <c r="AA1778" s="590"/>
      <c r="AB1778" s="204"/>
      <c r="AC1778" s="204"/>
      <c r="AD1778" s="204"/>
      <c r="AE1778" s="204"/>
      <c r="AF1778" s="204"/>
      <c r="AG1778" s="204"/>
      <c r="AH1778" s="204"/>
      <c r="AI1778" s="204"/>
      <c r="AJ1778" s="204"/>
      <c r="AK1778" s="204"/>
      <c r="AL1778" s="204"/>
      <c r="AM1778" s="204"/>
      <c r="AN1778" s="204"/>
      <c r="AO1778" s="204"/>
      <c r="AP1778" s="204"/>
      <c r="AQ1778" s="204"/>
      <c r="AR1778" s="204"/>
      <c r="AS1778" s="204"/>
      <c r="AT1778" s="204"/>
      <c r="AU1778" s="204"/>
      <c r="AV1778" s="489"/>
      <c r="AW1778" s="204"/>
      <c r="AX1778" s="204"/>
      <c r="AY1778" s="204"/>
      <c r="AZ1778" s="204"/>
    </row>
    <row r="1779" spans="2:52" ht="52.2" customHeight="1" x14ac:dyDescent="0.25">
      <c r="B1779" s="204"/>
      <c r="C1779" s="204"/>
      <c r="D1779" s="204"/>
      <c r="E1779" s="204"/>
      <c r="F1779" s="204"/>
      <c r="G1779" s="204"/>
      <c r="H1779" s="205"/>
      <c r="I1779" s="204"/>
      <c r="J1779" s="204"/>
      <c r="K1779" s="204"/>
      <c r="L1779" s="204"/>
      <c r="M1779" s="204"/>
      <c r="N1779" s="204"/>
      <c r="O1779" s="204"/>
      <c r="P1779" s="204"/>
      <c r="Q1779" s="204"/>
      <c r="R1779" s="204"/>
      <c r="S1779" s="204"/>
      <c r="T1779" s="204"/>
      <c r="U1779" s="204"/>
      <c r="V1779" s="590"/>
      <c r="W1779" s="590"/>
      <c r="X1779" s="590"/>
      <c r="Y1779" s="590"/>
      <c r="Z1779" s="590"/>
      <c r="AA1779" s="590"/>
      <c r="AB1779" s="204"/>
      <c r="AC1779" s="204"/>
      <c r="AD1779" s="204"/>
      <c r="AE1779" s="204"/>
      <c r="AF1779" s="204"/>
      <c r="AG1779" s="204"/>
      <c r="AH1779" s="204"/>
      <c r="AI1779" s="204"/>
      <c r="AJ1779" s="204"/>
      <c r="AK1779" s="204"/>
      <c r="AL1779" s="204"/>
      <c r="AM1779" s="204"/>
      <c r="AN1779" s="204"/>
      <c r="AO1779" s="204"/>
      <c r="AP1779" s="204"/>
      <c r="AQ1779" s="204"/>
      <c r="AR1779" s="204"/>
      <c r="AS1779" s="204"/>
      <c r="AT1779" s="204"/>
      <c r="AU1779" s="204"/>
      <c r="AV1779" s="489"/>
      <c r="AW1779" s="204"/>
      <c r="AX1779" s="204"/>
      <c r="AY1779" s="204"/>
      <c r="AZ1779" s="204"/>
    </row>
    <row r="1780" spans="2:52" ht="52.2" customHeight="1" x14ac:dyDescent="0.25">
      <c r="B1780" s="204"/>
      <c r="C1780" s="204"/>
      <c r="D1780" s="204"/>
      <c r="E1780" s="204"/>
      <c r="F1780" s="204"/>
      <c r="G1780" s="204"/>
      <c r="H1780" s="205"/>
      <c r="I1780" s="204"/>
      <c r="J1780" s="204"/>
      <c r="K1780" s="204"/>
      <c r="L1780" s="204"/>
      <c r="M1780" s="204"/>
      <c r="N1780" s="204"/>
      <c r="O1780" s="204"/>
      <c r="P1780" s="204"/>
      <c r="Q1780" s="204"/>
      <c r="R1780" s="204"/>
      <c r="S1780" s="204"/>
      <c r="T1780" s="204"/>
      <c r="U1780" s="204"/>
      <c r="V1780" s="590"/>
      <c r="W1780" s="590"/>
      <c r="X1780" s="590"/>
      <c r="Y1780" s="590"/>
      <c r="Z1780" s="590"/>
      <c r="AA1780" s="590"/>
      <c r="AB1780" s="204"/>
      <c r="AC1780" s="204"/>
      <c r="AD1780" s="204"/>
      <c r="AE1780" s="204"/>
      <c r="AF1780" s="204"/>
      <c r="AG1780" s="204"/>
      <c r="AH1780" s="204"/>
      <c r="AI1780" s="204"/>
      <c r="AJ1780" s="204"/>
      <c r="AK1780" s="204"/>
      <c r="AL1780" s="204"/>
      <c r="AM1780" s="204"/>
      <c r="AN1780" s="204"/>
      <c r="AO1780" s="204"/>
      <c r="AP1780" s="204"/>
      <c r="AQ1780" s="204"/>
      <c r="AR1780" s="204"/>
      <c r="AS1780" s="204"/>
      <c r="AT1780" s="204"/>
      <c r="AU1780" s="204"/>
      <c r="AV1780" s="489"/>
      <c r="AW1780" s="204"/>
      <c r="AX1780" s="204"/>
      <c r="AY1780" s="204"/>
      <c r="AZ1780" s="204"/>
    </row>
    <row r="1781" spans="2:52" ht="52.2" customHeight="1" x14ac:dyDescent="0.25">
      <c r="B1781" s="204"/>
      <c r="C1781" s="204"/>
      <c r="D1781" s="204"/>
      <c r="E1781" s="204"/>
      <c r="F1781" s="204"/>
      <c r="G1781" s="204"/>
      <c r="H1781" s="205"/>
      <c r="I1781" s="204"/>
      <c r="J1781" s="204"/>
      <c r="K1781" s="204"/>
      <c r="L1781" s="204"/>
      <c r="M1781" s="204"/>
      <c r="N1781" s="204"/>
      <c r="O1781" s="204"/>
      <c r="P1781" s="204"/>
      <c r="Q1781" s="204"/>
      <c r="R1781" s="204"/>
      <c r="S1781" s="204"/>
      <c r="T1781" s="204"/>
      <c r="U1781" s="204"/>
      <c r="V1781" s="590"/>
      <c r="W1781" s="590"/>
      <c r="X1781" s="590"/>
      <c r="Y1781" s="590"/>
      <c r="Z1781" s="590"/>
      <c r="AA1781" s="590"/>
      <c r="AB1781" s="204"/>
      <c r="AC1781" s="204"/>
      <c r="AD1781" s="204"/>
      <c r="AE1781" s="204"/>
      <c r="AF1781" s="204"/>
      <c r="AG1781" s="204"/>
      <c r="AH1781" s="204"/>
      <c r="AI1781" s="204"/>
      <c r="AJ1781" s="204"/>
      <c r="AK1781" s="204"/>
      <c r="AL1781" s="204"/>
      <c r="AM1781" s="204"/>
      <c r="AN1781" s="204"/>
      <c r="AO1781" s="204"/>
      <c r="AP1781" s="204"/>
      <c r="AQ1781" s="204"/>
      <c r="AR1781" s="204"/>
      <c r="AS1781" s="204"/>
      <c r="AT1781" s="204"/>
      <c r="AU1781" s="204"/>
      <c r="AV1781" s="489"/>
      <c r="AW1781" s="204"/>
      <c r="AX1781" s="204"/>
      <c r="AY1781" s="204"/>
      <c r="AZ1781" s="204"/>
    </row>
    <row r="1782" spans="2:52" ht="52.2" customHeight="1" x14ac:dyDescent="0.25">
      <c r="B1782" s="204"/>
      <c r="C1782" s="204"/>
      <c r="D1782" s="204"/>
      <c r="E1782" s="204"/>
      <c r="F1782" s="204"/>
      <c r="G1782" s="204"/>
      <c r="H1782" s="205"/>
      <c r="I1782" s="204"/>
      <c r="J1782" s="204"/>
      <c r="K1782" s="204"/>
      <c r="L1782" s="204"/>
      <c r="M1782" s="204"/>
      <c r="N1782" s="204"/>
      <c r="O1782" s="204"/>
      <c r="P1782" s="204"/>
      <c r="Q1782" s="204"/>
      <c r="R1782" s="204"/>
      <c r="S1782" s="204"/>
      <c r="T1782" s="204"/>
      <c r="U1782" s="204"/>
      <c r="V1782" s="590"/>
      <c r="W1782" s="590"/>
      <c r="X1782" s="590"/>
      <c r="Y1782" s="590"/>
      <c r="Z1782" s="590"/>
      <c r="AA1782" s="590"/>
      <c r="AB1782" s="204"/>
      <c r="AC1782" s="204"/>
      <c r="AD1782" s="204"/>
      <c r="AE1782" s="204"/>
      <c r="AF1782" s="204"/>
      <c r="AG1782" s="204"/>
      <c r="AH1782" s="204"/>
      <c r="AI1782" s="204"/>
      <c r="AJ1782" s="204"/>
      <c r="AK1782" s="204"/>
      <c r="AL1782" s="204"/>
      <c r="AM1782" s="204"/>
      <c r="AN1782" s="204"/>
      <c r="AO1782" s="204"/>
      <c r="AP1782" s="204"/>
      <c r="AQ1782" s="204"/>
      <c r="AR1782" s="204"/>
      <c r="AS1782" s="204"/>
      <c r="AT1782" s="204"/>
      <c r="AU1782" s="204"/>
      <c r="AV1782" s="489"/>
      <c r="AW1782" s="204"/>
      <c r="AX1782" s="204"/>
      <c r="AY1782" s="204"/>
      <c r="AZ1782" s="204"/>
    </row>
    <row r="1783" spans="2:52" ht="52.2" customHeight="1" x14ac:dyDescent="0.25">
      <c r="B1783" s="204"/>
      <c r="C1783" s="204"/>
      <c r="D1783" s="204"/>
      <c r="E1783" s="204"/>
      <c r="F1783" s="204"/>
      <c r="G1783" s="204"/>
      <c r="H1783" s="205"/>
      <c r="I1783" s="204"/>
      <c r="J1783" s="204"/>
      <c r="K1783" s="204"/>
      <c r="L1783" s="204"/>
      <c r="M1783" s="204"/>
      <c r="N1783" s="204"/>
      <c r="O1783" s="204"/>
      <c r="P1783" s="204"/>
      <c r="Q1783" s="204"/>
      <c r="R1783" s="204"/>
      <c r="S1783" s="204"/>
      <c r="T1783" s="204"/>
      <c r="U1783" s="204"/>
      <c r="V1783" s="590"/>
      <c r="W1783" s="590"/>
      <c r="X1783" s="590"/>
      <c r="Y1783" s="590"/>
      <c r="Z1783" s="590"/>
      <c r="AA1783" s="590"/>
      <c r="AB1783" s="204"/>
      <c r="AC1783" s="204"/>
      <c r="AD1783" s="204"/>
      <c r="AE1783" s="204"/>
      <c r="AF1783" s="204"/>
      <c r="AG1783" s="204"/>
      <c r="AH1783" s="204"/>
      <c r="AI1783" s="204"/>
      <c r="AJ1783" s="204"/>
      <c r="AK1783" s="204"/>
      <c r="AL1783" s="204"/>
      <c r="AM1783" s="204"/>
      <c r="AN1783" s="204"/>
      <c r="AO1783" s="204"/>
      <c r="AP1783" s="204"/>
      <c r="AQ1783" s="204"/>
      <c r="AR1783" s="204"/>
      <c r="AS1783" s="204"/>
      <c r="AT1783" s="204"/>
      <c r="AU1783" s="204"/>
      <c r="AV1783" s="489"/>
      <c r="AW1783" s="204"/>
      <c r="AX1783" s="204"/>
      <c r="AY1783" s="204"/>
      <c r="AZ1783" s="204"/>
    </row>
    <row r="1784" spans="2:52" ht="52.2" customHeight="1" x14ac:dyDescent="0.25">
      <c r="B1784" s="204"/>
      <c r="C1784" s="204"/>
      <c r="D1784" s="204"/>
      <c r="E1784" s="204"/>
      <c r="F1784" s="204"/>
      <c r="G1784" s="204"/>
      <c r="H1784" s="205"/>
      <c r="I1784" s="204"/>
      <c r="J1784" s="204"/>
      <c r="K1784" s="204"/>
      <c r="L1784" s="204"/>
      <c r="M1784" s="204"/>
      <c r="N1784" s="204"/>
      <c r="O1784" s="204"/>
      <c r="P1784" s="204"/>
      <c r="Q1784" s="204"/>
      <c r="R1784" s="204"/>
      <c r="S1784" s="204"/>
      <c r="T1784" s="204"/>
      <c r="U1784" s="204"/>
      <c r="V1784" s="590"/>
      <c r="W1784" s="590"/>
      <c r="X1784" s="590"/>
      <c r="Y1784" s="590"/>
      <c r="Z1784" s="590"/>
      <c r="AA1784" s="590"/>
      <c r="AB1784" s="204"/>
      <c r="AC1784" s="204"/>
      <c r="AD1784" s="204"/>
      <c r="AE1784" s="204"/>
      <c r="AF1784" s="204"/>
      <c r="AG1784" s="204"/>
      <c r="AH1784" s="204"/>
      <c r="AI1784" s="204"/>
      <c r="AJ1784" s="204"/>
      <c r="AK1784" s="204"/>
      <c r="AL1784" s="204"/>
      <c r="AM1784" s="204"/>
      <c r="AN1784" s="204"/>
      <c r="AO1784" s="204"/>
      <c r="AP1784" s="204"/>
      <c r="AQ1784" s="204"/>
      <c r="AR1784" s="204"/>
      <c r="AS1784" s="204"/>
      <c r="AT1784" s="204"/>
      <c r="AU1784" s="204"/>
      <c r="AV1784" s="489"/>
      <c r="AW1784" s="204"/>
      <c r="AX1784" s="204"/>
      <c r="AY1784" s="204"/>
      <c r="AZ1784" s="204"/>
    </row>
    <row r="1785" spans="2:52" ht="52.2" customHeight="1" x14ac:dyDescent="0.25">
      <c r="B1785" s="204"/>
      <c r="C1785" s="204"/>
      <c r="D1785" s="204"/>
      <c r="E1785" s="204"/>
      <c r="F1785" s="204"/>
      <c r="G1785" s="204"/>
      <c r="H1785" s="205"/>
      <c r="I1785" s="204"/>
      <c r="J1785" s="204"/>
      <c r="K1785" s="204"/>
      <c r="L1785" s="204"/>
      <c r="M1785" s="204"/>
      <c r="N1785" s="204"/>
      <c r="O1785" s="204"/>
      <c r="P1785" s="204"/>
      <c r="Q1785" s="204"/>
      <c r="R1785" s="204"/>
      <c r="S1785" s="204"/>
      <c r="T1785" s="204"/>
      <c r="U1785" s="204"/>
      <c r="V1785" s="590"/>
      <c r="W1785" s="590"/>
      <c r="X1785" s="590"/>
      <c r="Y1785" s="590"/>
      <c r="Z1785" s="590"/>
      <c r="AA1785" s="590"/>
      <c r="AB1785" s="204"/>
      <c r="AC1785" s="204"/>
      <c r="AD1785" s="204"/>
      <c r="AE1785" s="204"/>
      <c r="AF1785" s="204"/>
      <c r="AG1785" s="204"/>
      <c r="AH1785" s="204"/>
      <c r="AI1785" s="204"/>
      <c r="AJ1785" s="204"/>
      <c r="AK1785" s="204"/>
      <c r="AL1785" s="204"/>
      <c r="AM1785" s="204"/>
      <c r="AN1785" s="204"/>
      <c r="AO1785" s="204"/>
      <c r="AP1785" s="204"/>
      <c r="AQ1785" s="204"/>
      <c r="AR1785" s="204"/>
      <c r="AS1785" s="204"/>
      <c r="AT1785" s="204"/>
      <c r="AU1785" s="204"/>
      <c r="AV1785" s="489"/>
      <c r="AW1785" s="204"/>
      <c r="AX1785" s="204"/>
      <c r="AY1785" s="204"/>
      <c r="AZ1785" s="204"/>
    </row>
    <row r="1786" spans="2:52" ht="52.2" customHeight="1" x14ac:dyDescent="0.25">
      <c r="B1786" s="204"/>
      <c r="C1786" s="204"/>
      <c r="D1786" s="204"/>
      <c r="E1786" s="204"/>
      <c r="F1786" s="204"/>
      <c r="G1786" s="204"/>
      <c r="H1786" s="205"/>
      <c r="I1786" s="204"/>
      <c r="J1786" s="204"/>
      <c r="K1786" s="204"/>
      <c r="L1786" s="204"/>
      <c r="M1786" s="204"/>
      <c r="N1786" s="204"/>
      <c r="O1786" s="204"/>
      <c r="P1786" s="204"/>
      <c r="Q1786" s="204"/>
      <c r="R1786" s="204"/>
      <c r="S1786" s="204"/>
      <c r="T1786" s="204"/>
      <c r="U1786" s="204"/>
      <c r="V1786" s="590"/>
      <c r="W1786" s="590"/>
      <c r="X1786" s="590"/>
      <c r="Y1786" s="590"/>
      <c r="Z1786" s="590"/>
      <c r="AA1786" s="590"/>
      <c r="AB1786" s="204"/>
      <c r="AC1786" s="204"/>
      <c r="AD1786" s="204"/>
      <c r="AE1786" s="204"/>
      <c r="AF1786" s="204"/>
      <c r="AG1786" s="204"/>
      <c r="AH1786" s="204"/>
      <c r="AI1786" s="204"/>
      <c r="AJ1786" s="204"/>
      <c r="AK1786" s="204"/>
      <c r="AL1786" s="204"/>
      <c r="AM1786" s="204"/>
      <c r="AN1786" s="204"/>
      <c r="AO1786" s="204"/>
      <c r="AP1786" s="204"/>
      <c r="AQ1786" s="204"/>
      <c r="AR1786" s="204"/>
      <c r="AS1786" s="204"/>
      <c r="AT1786" s="204"/>
      <c r="AU1786" s="204"/>
      <c r="AV1786" s="489"/>
      <c r="AW1786" s="204"/>
      <c r="AX1786" s="204"/>
      <c r="AY1786" s="204"/>
      <c r="AZ1786" s="204"/>
    </row>
    <row r="1787" spans="2:52" ht="52.2" customHeight="1" x14ac:dyDescent="0.25">
      <c r="B1787" s="204"/>
      <c r="C1787" s="204"/>
      <c r="D1787" s="204"/>
      <c r="E1787" s="204"/>
      <c r="F1787" s="204"/>
      <c r="G1787" s="204"/>
      <c r="H1787" s="205"/>
      <c r="I1787" s="204"/>
      <c r="J1787" s="204"/>
      <c r="K1787" s="204"/>
      <c r="L1787" s="204"/>
      <c r="M1787" s="204"/>
      <c r="N1787" s="204"/>
      <c r="O1787" s="204"/>
      <c r="P1787" s="204"/>
      <c r="Q1787" s="204"/>
      <c r="R1787" s="204"/>
      <c r="S1787" s="204"/>
      <c r="T1787" s="204"/>
      <c r="U1787" s="204"/>
      <c r="V1787" s="590"/>
      <c r="W1787" s="590"/>
      <c r="X1787" s="590"/>
      <c r="Y1787" s="590"/>
      <c r="Z1787" s="590"/>
      <c r="AA1787" s="590"/>
      <c r="AB1787" s="204"/>
      <c r="AC1787" s="204"/>
      <c r="AD1787" s="204"/>
      <c r="AE1787" s="204"/>
      <c r="AF1787" s="204"/>
      <c r="AG1787" s="204"/>
      <c r="AH1787" s="204"/>
      <c r="AI1787" s="204"/>
      <c r="AJ1787" s="204"/>
      <c r="AK1787" s="204"/>
      <c r="AL1787" s="204"/>
      <c r="AM1787" s="204"/>
      <c r="AN1787" s="204"/>
      <c r="AO1787" s="204"/>
      <c r="AP1787" s="204"/>
      <c r="AQ1787" s="204"/>
      <c r="AR1787" s="204"/>
      <c r="AS1787" s="204"/>
      <c r="AT1787" s="204"/>
      <c r="AU1787" s="204"/>
      <c r="AV1787" s="489"/>
      <c r="AW1787" s="204"/>
      <c r="AX1787" s="204"/>
      <c r="AY1787" s="204"/>
      <c r="AZ1787" s="204"/>
    </row>
    <row r="1788" spans="2:52" ht="52.2" customHeight="1" x14ac:dyDescent="0.25">
      <c r="B1788" s="204"/>
      <c r="C1788" s="204"/>
      <c r="D1788" s="204"/>
      <c r="E1788" s="204"/>
      <c r="F1788" s="204"/>
      <c r="G1788" s="204"/>
      <c r="H1788" s="205"/>
      <c r="I1788" s="204"/>
      <c r="J1788" s="204"/>
      <c r="K1788" s="204"/>
      <c r="L1788" s="204"/>
      <c r="M1788" s="204"/>
      <c r="N1788" s="204"/>
      <c r="O1788" s="204"/>
      <c r="P1788" s="204"/>
      <c r="Q1788" s="204"/>
      <c r="R1788" s="204"/>
      <c r="S1788" s="204"/>
      <c r="T1788" s="204"/>
      <c r="U1788" s="204"/>
      <c r="V1788" s="590"/>
      <c r="W1788" s="590"/>
      <c r="X1788" s="590"/>
      <c r="Y1788" s="590"/>
      <c r="Z1788" s="590"/>
      <c r="AA1788" s="590"/>
      <c r="AB1788" s="204"/>
      <c r="AC1788" s="204"/>
      <c r="AD1788" s="204"/>
      <c r="AE1788" s="204"/>
      <c r="AF1788" s="204"/>
      <c r="AG1788" s="204"/>
      <c r="AH1788" s="204"/>
      <c r="AI1788" s="204"/>
      <c r="AJ1788" s="204"/>
      <c r="AK1788" s="204"/>
      <c r="AL1788" s="204"/>
      <c r="AM1788" s="204"/>
      <c r="AN1788" s="204"/>
      <c r="AO1788" s="204"/>
      <c r="AP1788" s="204"/>
      <c r="AQ1788" s="204"/>
      <c r="AR1788" s="204"/>
      <c r="AS1788" s="204"/>
      <c r="AT1788" s="204"/>
      <c r="AU1788" s="204"/>
      <c r="AV1788" s="489"/>
      <c r="AW1788" s="204"/>
      <c r="AX1788" s="204"/>
      <c r="AY1788" s="204"/>
      <c r="AZ1788" s="204"/>
    </row>
    <row r="1789" spans="2:52" ht="52.2" customHeight="1" x14ac:dyDescent="0.25">
      <c r="B1789" s="204"/>
      <c r="C1789" s="204"/>
      <c r="D1789" s="204"/>
      <c r="E1789" s="204"/>
      <c r="F1789" s="204"/>
      <c r="G1789" s="204"/>
      <c r="H1789" s="205"/>
      <c r="I1789" s="204"/>
      <c r="J1789" s="204"/>
      <c r="K1789" s="204"/>
      <c r="L1789" s="204"/>
      <c r="M1789" s="204"/>
      <c r="N1789" s="204"/>
      <c r="O1789" s="204"/>
      <c r="P1789" s="204"/>
      <c r="Q1789" s="204"/>
      <c r="R1789" s="204"/>
      <c r="S1789" s="204"/>
      <c r="T1789" s="204"/>
      <c r="U1789" s="204"/>
      <c r="V1789" s="590"/>
      <c r="W1789" s="590"/>
      <c r="X1789" s="590"/>
      <c r="Y1789" s="590"/>
      <c r="Z1789" s="590"/>
      <c r="AA1789" s="590"/>
      <c r="AB1789" s="204"/>
      <c r="AC1789" s="204"/>
      <c r="AD1789" s="204"/>
      <c r="AE1789" s="204"/>
      <c r="AF1789" s="204"/>
      <c r="AG1789" s="204"/>
      <c r="AH1789" s="204"/>
      <c r="AI1789" s="204"/>
      <c r="AJ1789" s="204"/>
      <c r="AK1789" s="204"/>
      <c r="AL1789" s="204"/>
      <c r="AM1789" s="204"/>
      <c r="AN1789" s="204"/>
      <c r="AO1789" s="204"/>
      <c r="AP1789" s="204"/>
      <c r="AQ1789" s="204"/>
      <c r="AR1789" s="204"/>
      <c r="AS1789" s="204"/>
      <c r="AT1789" s="204"/>
      <c r="AU1789" s="204"/>
      <c r="AV1789" s="489"/>
      <c r="AW1789" s="204"/>
      <c r="AX1789" s="204"/>
      <c r="AY1789" s="204"/>
      <c r="AZ1789" s="204"/>
    </row>
    <row r="1790" spans="2:52" ht="52.2" customHeight="1" x14ac:dyDescent="0.25">
      <c r="B1790" s="204"/>
      <c r="C1790" s="204"/>
      <c r="D1790" s="204"/>
      <c r="E1790" s="204"/>
      <c r="F1790" s="204"/>
      <c r="G1790" s="204"/>
      <c r="H1790" s="205"/>
      <c r="I1790" s="204"/>
      <c r="J1790" s="204"/>
      <c r="K1790" s="204"/>
      <c r="L1790" s="204"/>
      <c r="M1790" s="204"/>
      <c r="N1790" s="204"/>
      <c r="O1790" s="204"/>
      <c r="P1790" s="204"/>
      <c r="Q1790" s="204"/>
      <c r="R1790" s="204"/>
      <c r="S1790" s="204"/>
      <c r="T1790" s="204"/>
      <c r="U1790" s="204"/>
      <c r="V1790" s="590"/>
      <c r="W1790" s="590"/>
      <c r="X1790" s="590"/>
      <c r="Y1790" s="590"/>
      <c r="Z1790" s="590"/>
      <c r="AA1790" s="590"/>
      <c r="AB1790" s="204"/>
      <c r="AC1790" s="204"/>
      <c r="AD1790" s="204"/>
      <c r="AE1790" s="204"/>
      <c r="AF1790" s="204"/>
      <c r="AG1790" s="204"/>
      <c r="AH1790" s="204"/>
      <c r="AI1790" s="204"/>
      <c r="AJ1790" s="204"/>
      <c r="AK1790" s="204"/>
      <c r="AL1790" s="204"/>
      <c r="AM1790" s="204"/>
      <c r="AN1790" s="204"/>
      <c r="AO1790" s="204"/>
      <c r="AP1790" s="204"/>
      <c r="AQ1790" s="204"/>
      <c r="AR1790" s="204"/>
      <c r="AS1790" s="204"/>
      <c r="AT1790" s="204"/>
      <c r="AU1790" s="204"/>
      <c r="AV1790" s="489"/>
      <c r="AW1790" s="204"/>
      <c r="AX1790" s="204"/>
      <c r="AY1790" s="204"/>
      <c r="AZ1790" s="204"/>
    </row>
    <row r="1791" spans="2:52" ht="52.2" customHeight="1" x14ac:dyDescent="0.25">
      <c r="B1791" s="204"/>
      <c r="C1791" s="204"/>
      <c r="D1791" s="204"/>
      <c r="E1791" s="204"/>
      <c r="F1791" s="204"/>
      <c r="G1791" s="204"/>
      <c r="H1791" s="205"/>
      <c r="I1791" s="204"/>
      <c r="J1791" s="204"/>
      <c r="K1791" s="204"/>
      <c r="L1791" s="204"/>
      <c r="M1791" s="204"/>
      <c r="N1791" s="204"/>
      <c r="O1791" s="204"/>
      <c r="P1791" s="204"/>
      <c r="Q1791" s="204"/>
      <c r="R1791" s="204"/>
      <c r="S1791" s="204"/>
      <c r="T1791" s="204"/>
      <c r="U1791" s="204"/>
      <c r="V1791" s="590"/>
      <c r="W1791" s="590"/>
      <c r="X1791" s="590"/>
      <c r="Y1791" s="590"/>
      <c r="Z1791" s="590"/>
      <c r="AA1791" s="590"/>
      <c r="AB1791" s="204"/>
      <c r="AC1791" s="204"/>
      <c r="AD1791" s="204"/>
      <c r="AE1791" s="204"/>
      <c r="AF1791" s="204"/>
      <c r="AG1791" s="204"/>
      <c r="AH1791" s="204"/>
      <c r="AI1791" s="204"/>
      <c r="AJ1791" s="204"/>
      <c r="AK1791" s="204"/>
      <c r="AL1791" s="204"/>
      <c r="AM1791" s="204"/>
      <c r="AN1791" s="204"/>
      <c r="AO1791" s="204"/>
      <c r="AP1791" s="204"/>
      <c r="AQ1791" s="204"/>
      <c r="AR1791" s="204"/>
      <c r="AS1791" s="204"/>
      <c r="AT1791" s="204"/>
      <c r="AU1791" s="204"/>
      <c r="AV1791" s="489"/>
      <c r="AW1791" s="204"/>
      <c r="AX1791" s="204"/>
      <c r="AY1791" s="204"/>
      <c r="AZ1791" s="204"/>
    </row>
    <row r="1792" spans="2:52" ht="52.2" customHeight="1" x14ac:dyDescent="0.25">
      <c r="B1792" s="204"/>
      <c r="C1792" s="204"/>
      <c r="D1792" s="204"/>
      <c r="E1792" s="204"/>
      <c r="F1792" s="204"/>
      <c r="G1792" s="204"/>
      <c r="H1792" s="205"/>
      <c r="I1792" s="204"/>
      <c r="J1792" s="204"/>
      <c r="K1792" s="204"/>
      <c r="L1792" s="204"/>
      <c r="M1792" s="204"/>
      <c r="N1792" s="204"/>
      <c r="O1792" s="204"/>
      <c r="P1792" s="204"/>
      <c r="Q1792" s="204"/>
      <c r="R1792" s="204"/>
      <c r="S1792" s="204"/>
      <c r="T1792" s="204"/>
      <c r="U1792" s="204"/>
      <c r="V1792" s="590"/>
      <c r="W1792" s="590"/>
      <c r="X1792" s="590"/>
      <c r="Y1792" s="590"/>
      <c r="Z1792" s="590"/>
      <c r="AA1792" s="590"/>
      <c r="AB1792" s="204"/>
      <c r="AC1792" s="204"/>
      <c r="AD1792" s="204"/>
      <c r="AE1792" s="204"/>
      <c r="AF1792" s="204"/>
      <c r="AG1792" s="204"/>
      <c r="AH1792" s="204"/>
      <c r="AI1792" s="204"/>
      <c r="AJ1792" s="204"/>
      <c r="AK1792" s="204"/>
      <c r="AL1792" s="204"/>
      <c r="AM1792" s="204"/>
      <c r="AN1792" s="204"/>
      <c r="AO1792" s="204"/>
      <c r="AP1792" s="204"/>
      <c r="AQ1792" s="204"/>
      <c r="AR1792" s="204"/>
      <c r="AS1792" s="204"/>
      <c r="AT1792" s="204"/>
      <c r="AU1792" s="204"/>
      <c r="AV1792" s="489"/>
      <c r="AW1792" s="204"/>
      <c r="AX1792" s="204"/>
      <c r="AY1792" s="204"/>
      <c r="AZ1792" s="204"/>
    </row>
    <row r="1793" spans="2:52" ht="52.2" customHeight="1" x14ac:dyDescent="0.25">
      <c r="B1793" s="204"/>
      <c r="C1793" s="204"/>
      <c r="D1793" s="204"/>
      <c r="E1793" s="204"/>
      <c r="F1793" s="204"/>
      <c r="G1793" s="204"/>
      <c r="H1793" s="205"/>
      <c r="I1793" s="204"/>
      <c r="J1793" s="204"/>
      <c r="K1793" s="204"/>
      <c r="L1793" s="204"/>
      <c r="M1793" s="204"/>
      <c r="N1793" s="204"/>
      <c r="O1793" s="204"/>
      <c r="P1793" s="204"/>
      <c r="Q1793" s="204"/>
      <c r="R1793" s="204"/>
      <c r="S1793" s="204"/>
      <c r="T1793" s="204"/>
      <c r="U1793" s="204"/>
      <c r="V1793" s="590"/>
      <c r="W1793" s="590"/>
      <c r="X1793" s="590"/>
      <c r="Y1793" s="590"/>
      <c r="Z1793" s="590"/>
      <c r="AA1793" s="590"/>
      <c r="AB1793" s="204"/>
      <c r="AC1793" s="204"/>
      <c r="AD1793" s="204"/>
      <c r="AE1793" s="204"/>
      <c r="AF1793" s="204"/>
      <c r="AG1793" s="204"/>
      <c r="AH1793" s="204"/>
      <c r="AI1793" s="204"/>
      <c r="AJ1793" s="204"/>
      <c r="AK1793" s="204"/>
      <c r="AL1793" s="204"/>
      <c r="AM1793" s="204"/>
      <c r="AN1793" s="204"/>
      <c r="AO1793" s="204"/>
      <c r="AP1793" s="204"/>
      <c r="AQ1793" s="204"/>
      <c r="AR1793" s="204"/>
      <c r="AS1793" s="204"/>
      <c r="AT1793" s="204"/>
      <c r="AU1793" s="204"/>
      <c r="AV1793" s="489"/>
      <c r="AW1793" s="204"/>
      <c r="AX1793" s="204"/>
      <c r="AY1793" s="204"/>
      <c r="AZ1793" s="204"/>
    </row>
    <row r="1794" spans="2:52" ht="52.2" customHeight="1" x14ac:dyDescent="0.25">
      <c r="B1794" s="204"/>
      <c r="C1794" s="204"/>
      <c r="D1794" s="204"/>
      <c r="E1794" s="204"/>
      <c r="F1794" s="204"/>
      <c r="G1794" s="204"/>
      <c r="H1794" s="205"/>
      <c r="I1794" s="204"/>
      <c r="J1794" s="204"/>
      <c r="K1794" s="204"/>
      <c r="L1794" s="204"/>
      <c r="M1794" s="204"/>
      <c r="N1794" s="204"/>
      <c r="O1794" s="204"/>
      <c r="P1794" s="204"/>
      <c r="Q1794" s="204"/>
      <c r="R1794" s="204"/>
      <c r="S1794" s="204"/>
      <c r="T1794" s="204"/>
      <c r="U1794" s="204"/>
      <c r="V1794" s="590"/>
      <c r="W1794" s="590"/>
      <c r="X1794" s="590"/>
      <c r="Y1794" s="590"/>
      <c r="Z1794" s="590"/>
      <c r="AA1794" s="590"/>
      <c r="AB1794" s="204"/>
      <c r="AC1794" s="204"/>
      <c r="AD1794" s="204"/>
      <c r="AE1794" s="204"/>
      <c r="AF1794" s="204"/>
      <c r="AG1794" s="204"/>
      <c r="AH1794" s="204"/>
      <c r="AI1794" s="204"/>
      <c r="AJ1794" s="204"/>
      <c r="AK1794" s="204"/>
      <c r="AL1794" s="204"/>
      <c r="AM1794" s="204"/>
      <c r="AN1794" s="204"/>
      <c r="AO1794" s="204"/>
      <c r="AP1794" s="204"/>
      <c r="AQ1794" s="204"/>
      <c r="AR1794" s="204"/>
      <c r="AS1794" s="204"/>
      <c r="AT1794" s="204"/>
      <c r="AU1794" s="204"/>
      <c r="AV1794" s="489"/>
      <c r="AW1794" s="204"/>
      <c r="AX1794" s="204"/>
      <c r="AY1794" s="204"/>
      <c r="AZ1794" s="204"/>
    </row>
    <row r="1795" spans="2:52" ht="52.2" customHeight="1" x14ac:dyDescent="0.25">
      <c r="B1795" s="204"/>
      <c r="C1795" s="204"/>
      <c r="D1795" s="204"/>
      <c r="E1795" s="204"/>
      <c r="F1795" s="204"/>
      <c r="G1795" s="204"/>
      <c r="H1795" s="205"/>
      <c r="I1795" s="204"/>
      <c r="J1795" s="204"/>
      <c r="K1795" s="204"/>
      <c r="L1795" s="204"/>
      <c r="M1795" s="204"/>
      <c r="N1795" s="204"/>
      <c r="O1795" s="204"/>
      <c r="P1795" s="204"/>
      <c r="Q1795" s="204"/>
      <c r="R1795" s="204"/>
      <c r="S1795" s="204"/>
      <c r="T1795" s="204"/>
      <c r="U1795" s="204"/>
      <c r="V1795" s="590"/>
      <c r="W1795" s="590"/>
      <c r="X1795" s="590"/>
      <c r="Y1795" s="590"/>
      <c r="Z1795" s="590"/>
      <c r="AA1795" s="590"/>
      <c r="AB1795" s="204"/>
      <c r="AC1795" s="204"/>
      <c r="AD1795" s="204"/>
      <c r="AE1795" s="204"/>
      <c r="AF1795" s="204"/>
      <c r="AG1795" s="204"/>
      <c r="AH1795" s="204"/>
      <c r="AI1795" s="204"/>
      <c r="AJ1795" s="204"/>
      <c r="AK1795" s="204"/>
      <c r="AL1795" s="204"/>
      <c r="AM1795" s="204"/>
      <c r="AN1795" s="204"/>
      <c r="AO1795" s="204"/>
      <c r="AP1795" s="204"/>
      <c r="AQ1795" s="204"/>
      <c r="AR1795" s="204"/>
      <c r="AS1795" s="204"/>
      <c r="AT1795" s="204"/>
      <c r="AU1795" s="204"/>
      <c r="AV1795" s="489"/>
      <c r="AW1795" s="204"/>
      <c r="AX1795" s="204"/>
      <c r="AY1795" s="204"/>
      <c r="AZ1795" s="204"/>
    </row>
    <row r="1796" spans="2:52" ht="52.2" customHeight="1" x14ac:dyDescent="0.25">
      <c r="B1796" s="204"/>
      <c r="C1796" s="204"/>
      <c r="D1796" s="204"/>
      <c r="E1796" s="204"/>
      <c r="F1796" s="204"/>
      <c r="G1796" s="204"/>
      <c r="H1796" s="205"/>
      <c r="I1796" s="204"/>
      <c r="J1796" s="204"/>
      <c r="K1796" s="204"/>
      <c r="L1796" s="204"/>
      <c r="M1796" s="204"/>
      <c r="N1796" s="204"/>
      <c r="O1796" s="204"/>
      <c r="P1796" s="204"/>
      <c r="Q1796" s="204"/>
      <c r="R1796" s="204"/>
      <c r="S1796" s="204"/>
      <c r="T1796" s="204"/>
      <c r="U1796" s="204"/>
      <c r="V1796" s="590"/>
      <c r="W1796" s="590"/>
      <c r="X1796" s="590"/>
      <c r="Y1796" s="590"/>
      <c r="Z1796" s="590"/>
      <c r="AA1796" s="590"/>
      <c r="AB1796" s="204"/>
      <c r="AC1796" s="204"/>
      <c r="AD1796" s="204"/>
      <c r="AE1796" s="204"/>
      <c r="AF1796" s="204"/>
      <c r="AG1796" s="204"/>
      <c r="AH1796" s="204"/>
      <c r="AI1796" s="204"/>
      <c r="AJ1796" s="204"/>
      <c r="AK1796" s="204"/>
      <c r="AL1796" s="204"/>
      <c r="AM1796" s="204"/>
      <c r="AN1796" s="204"/>
      <c r="AO1796" s="204"/>
      <c r="AP1796" s="204"/>
      <c r="AQ1796" s="204"/>
      <c r="AR1796" s="204"/>
      <c r="AS1796" s="204"/>
      <c r="AT1796" s="204"/>
      <c r="AU1796" s="204"/>
      <c r="AV1796" s="489"/>
      <c r="AW1796" s="204"/>
      <c r="AX1796" s="204"/>
      <c r="AY1796" s="204"/>
      <c r="AZ1796" s="204"/>
    </row>
    <row r="1797" spans="2:52" ht="52.2" customHeight="1" x14ac:dyDescent="0.25">
      <c r="B1797" s="204"/>
      <c r="C1797" s="204"/>
      <c r="D1797" s="204"/>
      <c r="E1797" s="204"/>
      <c r="F1797" s="204"/>
      <c r="G1797" s="204"/>
      <c r="H1797" s="205"/>
      <c r="I1797" s="204"/>
      <c r="J1797" s="204"/>
      <c r="K1797" s="204"/>
      <c r="L1797" s="204"/>
      <c r="M1797" s="204"/>
      <c r="N1797" s="204"/>
      <c r="O1797" s="204"/>
      <c r="P1797" s="204"/>
      <c r="Q1797" s="204"/>
      <c r="R1797" s="204"/>
      <c r="S1797" s="204"/>
      <c r="T1797" s="204"/>
      <c r="U1797" s="204"/>
      <c r="V1797" s="590"/>
      <c r="W1797" s="590"/>
      <c r="X1797" s="590"/>
      <c r="Y1797" s="590"/>
      <c r="Z1797" s="590"/>
      <c r="AA1797" s="590"/>
      <c r="AB1797" s="204"/>
      <c r="AC1797" s="204"/>
      <c r="AD1797" s="204"/>
      <c r="AE1797" s="204"/>
      <c r="AF1797" s="204"/>
      <c r="AG1797" s="204"/>
      <c r="AH1797" s="204"/>
      <c r="AI1797" s="204"/>
      <c r="AJ1797" s="204"/>
      <c r="AK1797" s="204"/>
      <c r="AL1797" s="204"/>
      <c r="AM1797" s="204"/>
      <c r="AN1797" s="204"/>
      <c r="AO1797" s="204"/>
      <c r="AP1797" s="204"/>
      <c r="AQ1797" s="204"/>
      <c r="AR1797" s="204"/>
      <c r="AS1797" s="204"/>
      <c r="AT1797" s="204"/>
      <c r="AU1797" s="204"/>
      <c r="AV1797" s="489"/>
      <c r="AW1797" s="204"/>
      <c r="AX1797" s="204"/>
      <c r="AY1797" s="204"/>
      <c r="AZ1797" s="204"/>
    </row>
    <row r="1798" spans="2:52" ht="52.2" customHeight="1" x14ac:dyDescent="0.25">
      <c r="B1798" s="204"/>
      <c r="C1798" s="204"/>
      <c r="D1798" s="204"/>
      <c r="E1798" s="204"/>
      <c r="F1798" s="204"/>
      <c r="G1798" s="204"/>
      <c r="H1798" s="205"/>
      <c r="I1798" s="204"/>
      <c r="J1798" s="204"/>
      <c r="K1798" s="204"/>
      <c r="L1798" s="204"/>
      <c r="M1798" s="204"/>
      <c r="N1798" s="204"/>
      <c r="O1798" s="204"/>
      <c r="P1798" s="204"/>
      <c r="Q1798" s="204"/>
      <c r="R1798" s="204"/>
      <c r="S1798" s="204"/>
      <c r="T1798" s="204"/>
      <c r="U1798" s="204"/>
      <c r="V1798" s="590"/>
      <c r="W1798" s="590"/>
      <c r="X1798" s="590"/>
      <c r="Y1798" s="590"/>
      <c r="Z1798" s="590"/>
      <c r="AA1798" s="590"/>
      <c r="AB1798" s="204"/>
      <c r="AC1798" s="204"/>
      <c r="AD1798" s="204"/>
      <c r="AE1798" s="204"/>
      <c r="AF1798" s="204"/>
      <c r="AG1798" s="204"/>
      <c r="AH1798" s="204"/>
      <c r="AI1798" s="204"/>
      <c r="AJ1798" s="204"/>
      <c r="AK1798" s="204"/>
      <c r="AL1798" s="204"/>
      <c r="AM1798" s="204"/>
      <c r="AN1798" s="204"/>
      <c r="AO1798" s="204"/>
      <c r="AP1798" s="204"/>
      <c r="AQ1798" s="204"/>
      <c r="AR1798" s="204"/>
      <c r="AS1798" s="204"/>
      <c r="AT1798" s="204"/>
      <c r="AU1798" s="204"/>
      <c r="AV1798" s="489"/>
      <c r="AW1798" s="204"/>
      <c r="AX1798" s="204"/>
      <c r="AY1798" s="204"/>
      <c r="AZ1798" s="204"/>
    </row>
    <row r="1799" spans="2:52" ht="52.2" customHeight="1" x14ac:dyDescent="0.25">
      <c r="B1799" s="204"/>
      <c r="C1799" s="204"/>
      <c r="D1799" s="204"/>
      <c r="E1799" s="204"/>
      <c r="F1799" s="204"/>
      <c r="G1799" s="204"/>
      <c r="H1799" s="205"/>
      <c r="I1799" s="204"/>
      <c r="J1799" s="204"/>
      <c r="K1799" s="204"/>
      <c r="L1799" s="204"/>
      <c r="M1799" s="204"/>
      <c r="N1799" s="204"/>
      <c r="O1799" s="204"/>
      <c r="P1799" s="204"/>
      <c r="Q1799" s="204"/>
      <c r="R1799" s="204"/>
      <c r="S1799" s="204"/>
      <c r="T1799" s="204"/>
      <c r="U1799" s="204"/>
      <c r="V1799" s="590"/>
      <c r="W1799" s="590"/>
      <c r="X1799" s="590"/>
      <c r="Y1799" s="590"/>
      <c r="Z1799" s="590"/>
      <c r="AA1799" s="590"/>
      <c r="AB1799" s="204"/>
      <c r="AC1799" s="204"/>
      <c r="AD1799" s="204"/>
      <c r="AE1799" s="204"/>
      <c r="AF1799" s="204"/>
      <c r="AG1799" s="204"/>
      <c r="AH1799" s="204"/>
      <c r="AI1799" s="204"/>
      <c r="AJ1799" s="204"/>
      <c r="AK1799" s="204"/>
      <c r="AL1799" s="204"/>
      <c r="AM1799" s="204"/>
      <c r="AN1799" s="204"/>
      <c r="AO1799" s="204"/>
      <c r="AP1799" s="204"/>
      <c r="AQ1799" s="204"/>
      <c r="AR1799" s="204"/>
      <c r="AS1799" s="204"/>
      <c r="AT1799" s="204"/>
      <c r="AU1799" s="204"/>
      <c r="AV1799" s="489"/>
      <c r="AW1799" s="204"/>
      <c r="AX1799" s="204"/>
      <c r="AY1799" s="204"/>
      <c r="AZ1799" s="204"/>
    </row>
    <row r="1800" spans="2:52" ht="52.2" customHeight="1" x14ac:dyDescent="0.25">
      <c r="B1800" s="204"/>
      <c r="C1800" s="204"/>
      <c r="D1800" s="204"/>
      <c r="E1800" s="204"/>
      <c r="F1800" s="204"/>
      <c r="G1800" s="204"/>
      <c r="H1800" s="205"/>
      <c r="I1800" s="204"/>
      <c r="J1800" s="204"/>
      <c r="K1800" s="204"/>
      <c r="L1800" s="204"/>
      <c r="M1800" s="204"/>
      <c r="N1800" s="204"/>
      <c r="O1800" s="204"/>
      <c r="P1800" s="204"/>
      <c r="Q1800" s="204"/>
      <c r="R1800" s="204"/>
      <c r="S1800" s="204"/>
      <c r="T1800" s="204"/>
      <c r="U1800" s="204"/>
      <c r="V1800" s="590"/>
      <c r="W1800" s="590"/>
      <c r="X1800" s="590"/>
      <c r="Y1800" s="590"/>
      <c r="Z1800" s="590"/>
      <c r="AA1800" s="590"/>
      <c r="AB1800" s="204"/>
      <c r="AC1800" s="204"/>
      <c r="AD1800" s="204"/>
      <c r="AE1800" s="204"/>
      <c r="AF1800" s="204"/>
      <c r="AG1800" s="204"/>
      <c r="AH1800" s="204"/>
      <c r="AI1800" s="204"/>
      <c r="AJ1800" s="204"/>
      <c r="AK1800" s="204"/>
      <c r="AL1800" s="204"/>
      <c r="AM1800" s="204"/>
      <c r="AN1800" s="204"/>
      <c r="AO1800" s="204"/>
      <c r="AP1800" s="204"/>
      <c r="AQ1800" s="204"/>
      <c r="AR1800" s="204"/>
      <c r="AS1800" s="204"/>
      <c r="AT1800" s="204"/>
      <c r="AU1800" s="204"/>
      <c r="AV1800" s="489"/>
      <c r="AW1800" s="204"/>
      <c r="AX1800" s="204"/>
      <c r="AY1800" s="204"/>
      <c r="AZ1800" s="204"/>
    </row>
    <row r="1801" spans="2:52" ht="52.2" customHeight="1" x14ac:dyDescent="0.25">
      <c r="B1801" s="204"/>
      <c r="C1801" s="204"/>
      <c r="D1801" s="204"/>
      <c r="E1801" s="204"/>
      <c r="F1801" s="204"/>
      <c r="G1801" s="204"/>
      <c r="H1801" s="205"/>
      <c r="I1801" s="204"/>
      <c r="J1801" s="204"/>
      <c r="K1801" s="204"/>
      <c r="L1801" s="204"/>
      <c r="M1801" s="204"/>
      <c r="N1801" s="204"/>
      <c r="O1801" s="204"/>
      <c r="P1801" s="204"/>
      <c r="Q1801" s="204"/>
      <c r="R1801" s="204"/>
      <c r="S1801" s="204"/>
      <c r="T1801" s="204"/>
      <c r="U1801" s="204"/>
      <c r="V1801" s="590"/>
      <c r="W1801" s="590"/>
      <c r="X1801" s="590"/>
      <c r="Y1801" s="590"/>
      <c r="Z1801" s="590"/>
      <c r="AA1801" s="590"/>
      <c r="AB1801" s="204"/>
      <c r="AC1801" s="204"/>
      <c r="AD1801" s="204"/>
      <c r="AE1801" s="204"/>
      <c r="AF1801" s="204"/>
      <c r="AG1801" s="204"/>
      <c r="AH1801" s="204"/>
      <c r="AI1801" s="204"/>
      <c r="AJ1801" s="204"/>
      <c r="AK1801" s="204"/>
      <c r="AL1801" s="204"/>
      <c r="AM1801" s="204"/>
      <c r="AN1801" s="204"/>
      <c r="AO1801" s="204"/>
      <c r="AP1801" s="204"/>
      <c r="AQ1801" s="204"/>
      <c r="AR1801" s="204"/>
      <c r="AS1801" s="204"/>
      <c r="AT1801" s="204"/>
      <c r="AU1801" s="204"/>
      <c r="AV1801" s="489"/>
      <c r="AW1801" s="204"/>
      <c r="AX1801" s="204"/>
      <c r="AY1801" s="204"/>
      <c r="AZ1801" s="204"/>
    </row>
    <row r="1802" spans="2:52" ht="52.2" customHeight="1" x14ac:dyDescent="0.25">
      <c r="B1802" s="204"/>
      <c r="C1802" s="204"/>
      <c r="D1802" s="204"/>
      <c r="E1802" s="204"/>
      <c r="F1802" s="204"/>
      <c r="G1802" s="204"/>
      <c r="H1802" s="205"/>
      <c r="I1802" s="204"/>
      <c r="J1802" s="204"/>
      <c r="K1802" s="204"/>
      <c r="L1802" s="204"/>
      <c r="M1802" s="204"/>
      <c r="N1802" s="204"/>
      <c r="O1802" s="204"/>
      <c r="P1802" s="204"/>
      <c r="Q1802" s="204"/>
      <c r="R1802" s="204"/>
      <c r="S1802" s="204"/>
      <c r="T1802" s="204"/>
      <c r="U1802" s="204"/>
      <c r="V1802" s="590"/>
      <c r="W1802" s="590"/>
      <c r="X1802" s="590"/>
      <c r="Y1802" s="590"/>
      <c r="Z1802" s="590"/>
      <c r="AA1802" s="590"/>
      <c r="AB1802" s="204"/>
      <c r="AC1802" s="204"/>
      <c r="AD1802" s="204"/>
      <c r="AE1802" s="204"/>
      <c r="AF1802" s="204"/>
      <c r="AG1802" s="204"/>
      <c r="AH1802" s="204"/>
      <c r="AI1802" s="204"/>
      <c r="AJ1802" s="204"/>
      <c r="AK1802" s="204"/>
      <c r="AL1802" s="204"/>
      <c r="AM1802" s="204"/>
      <c r="AN1802" s="204"/>
      <c r="AO1802" s="204"/>
      <c r="AP1802" s="204"/>
      <c r="AQ1802" s="204"/>
      <c r="AR1802" s="204"/>
      <c r="AS1802" s="204"/>
      <c r="AT1802" s="204"/>
      <c r="AU1802" s="204"/>
      <c r="AV1802" s="489"/>
      <c r="AW1802" s="204"/>
      <c r="AX1802" s="204"/>
      <c r="AY1802" s="204"/>
      <c r="AZ1802" s="204"/>
    </row>
    <row r="1803" spans="2:52" ht="52.2" customHeight="1" x14ac:dyDescent="0.25">
      <c r="B1803" s="204"/>
      <c r="C1803" s="204"/>
      <c r="D1803" s="204"/>
      <c r="E1803" s="204"/>
      <c r="F1803" s="204"/>
      <c r="G1803" s="204"/>
      <c r="H1803" s="205"/>
      <c r="I1803" s="204"/>
      <c r="J1803" s="204"/>
      <c r="K1803" s="204"/>
      <c r="L1803" s="204"/>
      <c r="M1803" s="204"/>
      <c r="N1803" s="204"/>
      <c r="O1803" s="204"/>
      <c r="P1803" s="204"/>
      <c r="Q1803" s="204"/>
      <c r="R1803" s="204"/>
      <c r="S1803" s="204"/>
      <c r="T1803" s="204"/>
      <c r="U1803" s="204"/>
      <c r="V1803" s="590"/>
      <c r="W1803" s="590"/>
      <c r="X1803" s="590"/>
      <c r="Y1803" s="590"/>
      <c r="Z1803" s="590"/>
      <c r="AA1803" s="590"/>
      <c r="AB1803" s="204"/>
      <c r="AC1803" s="204"/>
      <c r="AD1803" s="204"/>
      <c r="AE1803" s="204"/>
      <c r="AF1803" s="204"/>
      <c r="AG1803" s="204"/>
      <c r="AH1803" s="204"/>
      <c r="AI1803" s="204"/>
      <c r="AJ1803" s="204"/>
      <c r="AK1803" s="204"/>
      <c r="AL1803" s="204"/>
      <c r="AM1803" s="204"/>
      <c r="AN1803" s="204"/>
      <c r="AO1803" s="204"/>
      <c r="AP1803" s="204"/>
      <c r="AQ1803" s="204"/>
      <c r="AR1803" s="204"/>
      <c r="AS1803" s="204"/>
      <c r="AT1803" s="204"/>
      <c r="AU1803" s="204"/>
      <c r="AV1803" s="489"/>
      <c r="AW1803" s="204"/>
      <c r="AX1803" s="204"/>
      <c r="AY1803" s="204"/>
      <c r="AZ1803" s="204"/>
    </row>
    <row r="1804" spans="2:52" ht="52.2" customHeight="1" x14ac:dyDescent="0.25">
      <c r="B1804" s="204"/>
      <c r="C1804" s="204"/>
      <c r="D1804" s="204"/>
      <c r="E1804" s="204"/>
      <c r="F1804" s="204"/>
      <c r="G1804" s="204"/>
      <c r="H1804" s="205"/>
      <c r="I1804" s="204"/>
      <c r="J1804" s="204"/>
      <c r="K1804" s="204"/>
      <c r="L1804" s="204"/>
      <c r="M1804" s="204"/>
      <c r="N1804" s="204"/>
      <c r="O1804" s="204"/>
      <c r="P1804" s="204"/>
      <c r="Q1804" s="204"/>
      <c r="R1804" s="204"/>
      <c r="S1804" s="204"/>
      <c r="T1804" s="204"/>
      <c r="U1804" s="204"/>
      <c r="V1804" s="590"/>
      <c r="W1804" s="590"/>
      <c r="X1804" s="590"/>
      <c r="Y1804" s="590"/>
      <c r="Z1804" s="590"/>
      <c r="AA1804" s="590"/>
      <c r="AB1804" s="204"/>
      <c r="AC1804" s="204"/>
      <c r="AD1804" s="204"/>
      <c r="AE1804" s="204"/>
      <c r="AF1804" s="204"/>
      <c r="AG1804" s="204"/>
      <c r="AH1804" s="204"/>
      <c r="AI1804" s="204"/>
      <c r="AJ1804" s="204"/>
      <c r="AK1804" s="204"/>
      <c r="AL1804" s="204"/>
      <c r="AM1804" s="204"/>
      <c r="AN1804" s="204"/>
      <c r="AO1804" s="204"/>
      <c r="AP1804" s="204"/>
      <c r="AQ1804" s="204"/>
      <c r="AR1804" s="204"/>
      <c r="AS1804" s="204"/>
      <c r="AT1804" s="204"/>
      <c r="AU1804" s="204"/>
      <c r="AV1804" s="489"/>
      <c r="AW1804" s="204"/>
      <c r="AX1804" s="204"/>
      <c r="AY1804" s="204"/>
      <c r="AZ1804" s="204"/>
    </row>
    <row r="1805" spans="2:52" ht="52.2" customHeight="1" x14ac:dyDescent="0.25">
      <c r="B1805" s="204"/>
      <c r="C1805" s="204"/>
      <c r="D1805" s="204"/>
      <c r="E1805" s="204"/>
      <c r="F1805" s="204"/>
      <c r="G1805" s="204"/>
      <c r="H1805" s="205"/>
      <c r="I1805" s="204"/>
      <c r="J1805" s="204"/>
      <c r="K1805" s="204"/>
      <c r="L1805" s="204"/>
      <c r="M1805" s="204"/>
      <c r="N1805" s="204"/>
      <c r="O1805" s="204"/>
      <c r="P1805" s="204"/>
      <c r="Q1805" s="204"/>
      <c r="R1805" s="204"/>
      <c r="S1805" s="204"/>
      <c r="T1805" s="204"/>
      <c r="U1805" s="204"/>
      <c r="V1805" s="590"/>
      <c r="W1805" s="590"/>
      <c r="X1805" s="590"/>
      <c r="Y1805" s="590"/>
      <c r="Z1805" s="590"/>
      <c r="AA1805" s="590"/>
      <c r="AB1805" s="204"/>
      <c r="AC1805" s="204"/>
      <c r="AD1805" s="204"/>
      <c r="AE1805" s="204"/>
      <c r="AF1805" s="204"/>
      <c r="AG1805" s="204"/>
      <c r="AH1805" s="204"/>
      <c r="AI1805" s="204"/>
      <c r="AJ1805" s="204"/>
      <c r="AK1805" s="204"/>
      <c r="AL1805" s="204"/>
      <c r="AM1805" s="204"/>
      <c r="AN1805" s="204"/>
      <c r="AO1805" s="204"/>
      <c r="AP1805" s="204"/>
      <c r="AQ1805" s="204"/>
      <c r="AR1805" s="204"/>
      <c r="AS1805" s="204"/>
      <c r="AT1805" s="204"/>
      <c r="AU1805" s="204"/>
      <c r="AV1805" s="489"/>
      <c r="AW1805" s="204"/>
      <c r="AX1805" s="204"/>
      <c r="AY1805" s="204"/>
      <c r="AZ1805" s="204"/>
    </row>
    <row r="1806" spans="2:52" ht="52.2" customHeight="1" x14ac:dyDescent="0.25">
      <c r="B1806" s="204"/>
      <c r="C1806" s="204"/>
      <c r="D1806" s="204"/>
      <c r="E1806" s="204"/>
      <c r="F1806" s="204"/>
      <c r="G1806" s="204"/>
      <c r="H1806" s="205"/>
      <c r="I1806" s="204"/>
      <c r="J1806" s="204"/>
      <c r="K1806" s="204"/>
      <c r="L1806" s="204"/>
      <c r="M1806" s="204"/>
      <c r="N1806" s="204"/>
      <c r="O1806" s="204"/>
      <c r="P1806" s="204"/>
      <c r="Q1806" s="204"/>
      <c r="R1806" s="204"/>
      <c r="S1806" s="204"/>
      <c r="T1806" s="204"/>
      <c r="U1806" s="204"/>
      <c r="V1806" s="590"/>
      <c r="W1806" s="590"/>
      <c r="X1806" s="590"/>
      <c r="Y1806" s="590"/>
      <c r="Z1806" s="590"/>
      <c r="AA1806" s="590"/>
      <c r="AB1806" s="204"/>
      <c r="AC1806" s="204"/>
      <c r="AD1806" s="204"/>
      <c r="AE1806" s="204"/>
      <c r="AF1806" s="204"/>
      <c r="AG1806" s="204"/>
      <c r="AH1806" s="204"/>
      <c r="AI1806" s="204"/>
      <c r="AJ1806" s="204"/>
      <c r="AK1806" s="204"/>
      <c r="AL1806" s="204"/>
      <c r="AM1806" s="204"/>
      <c r="AN1806" s="204"/>
      <c r="AO1806" s="204"/>
      <c r="AP1806" s="204"/>
      <c r="AQ1806" s="204"/>
      <c r="AR1806" s="204"/>
      <c r="AS1806" s="204"/>
      <c r="AT1806" s="204"/>
      <c r="AU1806" s="204"/>
      <c r="AV1806" s="489"/>
      <c r="AW1806" s="204"/>
      <c r="AX1806" s="204"/>
      <c r="AY1806" s="204"/>
      <c r="AZ1806" s="204"/>
    </row>
    <row r="1807" spans="2:52" ht="52.2" customHeight="1" x14ac:dyDescent="0.25">
      <c r="B1807" s="204"/>
      <c r="C1807" s="204"/>
      <c r="D1807" s="204"/>
      <c r="E1807" s="204"/>
      <c r="F1807" s="204"/>
      <c r="G1807" s="204"/>
      <c r="H1807" s="205"/>
      <c r="I1807" s="204"/>
      <c r="J1807" s="204"/>
      <c r="K1807" s="204"/>
      <c r="L1807" s="204"/>
      <c r="M1807" s="204"/>
      <c r="N1807" s="204"/>
      <c r="O1807" s="204"/>
      <c r="P1807" s="204"/>
      <c r="Q1807" s="204"/>
      <c r="R1807" s="204"/>
      <c r="S1807" s="204"/>
      <c r="T1807" s="204"/>
      <c r="U1807" s="204"/>
      <c r="V1807" s="590"/>
      <c r="W1807" s="590"/>
      <c r="X1807" s="590"/>
      <c r="Y1807" s="590"/>
      <c r="Z1807" s="590"/>
      <c r="AA1807" s="590"/>
      <c r="AB1807" s="204"/>
      <c r="AC1807" s="204"/>
      <c r="AD1807" s="204"/>
      <c r="AE1807" s="204"/>
      <c r="AF1807" s="204"/>
      <c r="AG1807" s="204"/>
      <c r="AH1807" s="204"/>
      <c r="AI1807" s="204"/>
      <c r="AJ1807" s="204"/>
      <c r="AK1807" s="204"/>
      <c r="AL1807" s="204"/>
      <c r="AM1807" s="204"/>
      <c r="AN1807" s="204"/>
      <c r="AO1807" s="204"/>
      <c r="AP1807" s="204"/>
      <c r="AQ1807" s="204"/>
      <c r="AR1807" s="204"/>
      <c r="AS1807" s="204"/>
      <c r="AT1807" s="204"/>
      <c r="AU1807" s="204"/>
      <c r="AV1807" s="489"/>
      <c r="AW1807" s="204"/>
      <c r="AX1807" s="204"/>
      <c r="AY1807" s="204"/>
      <c r="AZ1807" s="204"/>
    </row>
    <row r="1808" spans="2:52" ht="52.2" customHeight="1" x14ac:dyDescent="0.25">
      <c r="B1808" s="204"/>
      <c r="C1808" s="204"/>
      <c r="D1808" s="204"/>
      <c r="E1808" s="204"/>
      <c r="F1808" s="204"/>
      <c r="G1808" s="204"/>
      <c r="H1808" s="205"/>
      <c r="I1808" s="204"/>
      <c r="J1808" s="204"/>
      <c r="K1808" s="204"/>
      <c r="L1808" s="204"/>
      <c r="M1808" s="204"/>
      <c r="N1808" s="204"/>
      <c r="O1808" s="204"/>
      <c r="P1808" s="204"/>
      <c r="Q1808" s="204"/>
      <c r="R1808" s="204"/>
      <c r="S1808" s="204"/>
      <c r="T1808" s="204"/>
      <c r="U1808" s="204"/>
      <c r="V1808" s="590"/>
      <c r="W1808" s="590"/>
      <c r="X1808" s="590"/>
      <c r="Y1808" s="590"/>
      <c r="Z1808" s="590"/>
      <c r="AA1808" s="590"/>
      <c r="AB1808" s="204"/>
      <c r="AC1808" s="204"/>
      <c r="AD1808" s="204"/>
      <c r="AE1808" s="204"/>
      <c r="AF1808" s="204"/>
      <c r="AG1808" s="204"/>
      <c r="AH1808" s="204"/>
      <c r="AI1808" s="204"/>
      <c r="AJ1808" s="204"/>
      <c r="AK1808" s="204"/>
      <c r="AL1808" s="204"/>
      <c r="AM1808" s="204"/>
      <c r="AN1808" s="204"/>
      <c r="AO1808" s="204"/>
      <c r="AP1808" s="204"/>
      <c r="AQ1808" s="204"/>
      <c r="AR1808" s="204"/>
      <c r="AS1808" s="204"/>
      <c r="AT1808" s="204"/>
      <c r="AU1808" s="204"/>
      <c r="AV1808" s="489"/>
      <c r="AW1808" s="204"/>
      <c r="AX1808" s="204"/>
      <c r="AY1808" s="204"/>
      <c r="AZ1808" s="204"/>
    </row>
    <row r="1809" spans="2:52" ht="52.2" customHeight="1" x14ac:dyDescent="0.25">
      <c r="B1809" s="204"/>
      <c r="C1809" s="204"/>
      <c r="D1809" s="204"/>
      <c r="E1809" s="204"/>
      <c r="F1809" s="204"/>
      <c r="G1809" s="204"/>
      <c r="H1809" s="205"/>
      <c r="I1809" s="204"/>
      <c r="J1809" s="204"/>
      <c r="K1809" s="204"/>
      <c r="L1809" s="204"/>
      <c r="M1809" s="204"/>
      <c r="N1809" s="204"/>
      <c r="O1809" s="204"/>
      <c r="P1809" s="204"/>
      <c r="Q1809" s="204"/>
      <c r="R1809" s="204"/>
      <c r="S1809" s="204"/>
      <c r="T1809" s="204"/>
      <c r="U1809" s="204"/>
      <c r="V1809" s="590"/>
      <c r="W1809" s="590"/>
      <c r="X1809" s="590"/>
      <c r="Y1809" s="590"/>
      <c r="Z1809" s="590"/>
      <c r="AA1809" s="590"/>
      <c r="AB1809" s="204"/>
      <c r="AC1809" s="204"/>
      <c r="AD1809" s="204"/>
      <c r="AE1809" s="204"/>
      <c r="AF1809" s="204"/>
      <c r="AG1809" s="204"/>
      <c r="AH1809" s="204"/>
      <c r="AI1809" s="204"/>
      <c r="AJ1809" s="204"/>
      <c r="AK1809" s="204"/>
      <c r="AL1809" s="204"/>
      <c r="AM1809" s="204"/>
      <c r="AN1809" s="204"/>
      <c r="AO1809" s="204"/>
      <c r="AP1809" s="204"/>
      <c r="AQ1809" s="204"/>
      <c r="AR1809" s="204"/>
      <c r="AS1809" s="204"/>
      <c r="AT1809" s="204"/>
      <c r="AU1809" s="204"/>
      <c r="AV1809" s="489"/>
      <c r="AW1809" s="204"/>
      <c r="AX1809" s="204"/>
      <c r="AY1809" s="204"/>
      <c r="AZ1809" s="204"/>
    </row>
    <row r="1810" spans="2:52" ht="52.2" customHeight="1" x14ac:dyDescent="0.25">
      <c r="B1810" s="204"/>
      <c r="C1810" s="204"/>
      <c r="D1810" s="204"/>
      <c r="E1810" s="204"/>
      <c r="F1810" s="204"/>
      <c r="G1810" s="204"/>
      <c r="H1810" s="205"/>
      <c r="I1810" s="204"/>
      <c r="J1810" s="204"/>
      <c r="K1810" s="204"/>
      <c r="L1810" s="204"/>
      <c r="M1810" s="204"/>
      <c r="N1810" s="204"/>
      <c r="O1810" s="204"/>
      <c r="P1810" s="204"/>
      <c r="Q1810" s="204"/>
      <c r="R1810" s="204"/>
      <c r="S1810" s="204"/>
      <c r="T1810" s="204"/>
      <c r="U1810" s="204"/>
      <c r="V1810" s="590"/>
      <c r="W1810" s="590"/>
      <c r="X1810" s="590"/>
      <c r="Y1810" s="590"/>
      <c r="Z1810" s="590"/>
      <c r="AA1810" s="590"/>
      <c r="AB1810" s="204"/>
      <c r="AC1810" s="204"/>
      <c r="AD1810" s="204"/>
      <c r="AE1810" s="204"/>
      <c r="AF1810" s="204"/>
      <c r="AG1810" s="204"/>
      <c r="AH1810" s="204"/>
      <c r="AI1810" s="204"/>
      <c r="AJ1810" s="204"/>
      <c r="AK1810" s="204"/>
      <c r="AL1810" s="204"/>
      <c r="AM1810" s="204"/>
      <c r="AN1810" s="204"/>
      <c r="AO1810" s="204"/>
      <c r="AP1810" s="204"/>
      <c r="AQ1810" s="204"/>
      <c r="AR1810" s="204"/>
      <c r="AS1810" s="204"/>
      <c r="AT1810" s="204"/>
      <c r="AU1810" s="204"/>
      <c r="AV1810" s="489"/>
      <c r="AW1810" s="204"/>
      <c r="AX1810" s="204"/>
      <c r="AY1810" s="204"/>
      <c r="AZ1810" s="204"/>
    </row>
    <row r="1811" spans="2:52" ht="52.2" customHeight="1" x14ac:dyDescent="0.25">
      <c r="B1811" s="204"/>
      <c r="C1811" s="204"/>
      <c r="D1811" s="204"/>
      <c r="E1811" s="204"/>
      <c r="F1811" s="204"/>
      <c r="G1811" s="204"/>
      <c r="H1811" s="205"/>
      <c r="I1811" s="204"/>
      <c r="J1811" s="204"/>
      <c r="K1811" s="204"/>
      <c r="L1811" s="204"/>
      <c r="M1811" s="204"/>
      <c r="N1811" s="204"/>
      <c r="O1811" s="204"/>
      <c r="P1811" s="204"/>
      <c r="Q1811" s="204"/>
      <c r="R1811" s="204"/>
      <c r="S1811" s="204"/>
      <c r="T1811" s="204"/>
      <c r="U1811" s="204"/>
      <c r="V1811" s="590"/>
      <c r="W1811" s="590"/>
      <c r="X1811" s="590"/>
      <c r="Y1811" s="590"/>
      <c r="Z1811" s="590"/>
      <c r="AA1811" s="590"/>
      <c r="AB1811" s="204"/>
      <c r="AC1811" s="204"/>
      <c r="AD1811" s="204"/>
      <c r="AE1811" s="204"/>
      <c r="AF1811" s="204"/>
      <c r="AG1811" s="204"/>
      <c r="AH1811" s="204"/>
      <c r="AI1811" s="204"/>
      <c r="AJ1811" s="204"/>
      <c r="AK1811" s="204"/>
      <c r="AL1811" s="204"/>
      <c r="AM1811" s="204"/>
      <c r="AN1811" s="204"/>
      <c r="AO1811" s="204"/>
      <c r="AP1811" s="204"/>
      <c r="AQ1811" s="204"/>
      <c r="AR1811" s="204"/>
      <c r="AS1811" s="204"/>
      <c r="AT1811" s="204"/>
      <c r="AU1811" s="204"/>
      <c r="AV1811" s="489"/>
      <c r="AW1811" s="204"/>
      <c r="AX1811" s="204"/>
      <c r="AY1811" s="204"/>
      <c r="AZ1811" s="204"/>
    </row>
    <row r="1812" spans="2:52" ht="52.2" customHeight="1" x14ac:dyDescent="0.25">
      <c r="B1812" s="204"/>
      <c r="C1812" s="204"/>
      <c r="D1812" s="204"/>
      <c r="E1812" s="204"/>
      <c r="F1812" s="204"/>
      <c r="G1812" s="204"/>
      <c r="H1812" s="205"/>
      <c r="I1812" s="204"/>
      <c r="J1812" s="204"/>
      <c r="K1812" s="204"/>
      <c r="L1812" s="204"/>
      <c r="M1812" s="204"/>
      <c r="N1812" s="204"/>
      <c r="O1812" s="204"/>
      <c r="P1812" s="204"/>
      <c r="Q1812" s="204"/>
      <c r="R1812" s="204"/>
      <c r="S1812" s="204"/>
      <c r="T1812" s="204"/>
      <c r="U1812" s="204"/>
      <c r="V1812" s="590"/>
      <c r="W1812" s="590"/>
      <c r="X1812" s="590"/>
      <c r="Y1812" s="590"/>
      <c r="Z1812" s="590"/>
      <c r="AA1812" s="590"/>
      <c r="AB1812" s="204"/>
      <c r="AC1812" s="204"/>
      <c r="AD1812" s="204"/>
      <c r="AE1812" s="204"/>
      <c r="AF1812" s="204"/>
      <c r="AG1812" s="204"/>
      <c r="AH1812" s="204"/>
      <c r="AI1812" s="204"/>
      <c r="AJ1812" s="204"/>
      <c r="AK1812" s="204"/>
      <c r="AL1812" s="204"/>
      <c r="AM1812" s="204"/>
      <c r="AN1812" s="204"/>
      <c r="AO1812" s="204"/>
      <c r="AP1812" s="204"/>
      <c r="AQ1812" s="204"/>
      <c r="AR1812" s="204"/>
      <c r="AS1812" s="204"/>
      <c r="AT1812" s="204"/>
      <c r="AU1812" s="204"/>
      <c r="AV1812" s="489"/>
      <c r="AW1812" s="204"/>
      <c r="AX1812" s="204"/>
      <c r="AY1812" s="204"/>
      <c r="AZ1812" s="204"/>
    </row>
    <row r="1813" spans="2:52" ht="52.2" customHeight="1" x14ac:dyDescent="0.25">
      <c r="B1813" s="204"/>
      <c r="C1813" s="204"/>
      <c r="D1813" s="204"/>
      <c r="E1813" s="204"/>
      <c r="F1813" s="204"/>
      <c r="G1813" s="204"/>
      <c r="H1813" s="205"/>
      <c r="I1813" s="204"/>
      <c r="J1813" s="204"/>
      <c r="K1813" s="204"/>
      <c r="L1813" s="204"/>
      <c r="M1813" s="204"/>
      <c r="N1813" s="204"/>
      <c r="O1813" s="204"/>
      <c r="P1813" s="204"/>
      <c r="Q1813" s="204"/>
      <c r="R1813" s="204"/>
      <c r="S1813" s="204"/>
      <c r="T1813" s="204"/>
      <c r="U1813" s="204"/>
      <c r="V1813" s="590"/>
      <c r="W1813" s="590"/>
      <c r="X1813" s="590"/>
      <c r="Y1813" s="590"/>
      <c r="Z1813" s="590"/>
      <c r="AA1813" s="590"/>
      <c r="AB1813" s="204"/>
      <c r="AC1813" s="204"/>
      <c r="AD1813" s="204"/>
      <c r="AE1813" s="204"/>
      <c r="AF1813" s="204"/>
      <c r="AG1813" s="204"/>
      <c r="AH1813" s="204"/>
      <c r="AI1813" s="204"/>
      <c r="AJ1813" s="204"/>
      <c r="AK1813" s="204"/>
      <c r="AL1813" s="204"/>
      <c r="AM1813" s="204"/>
      <c r="AN1813" s="204"/>
      <c r="AO1813" s="204"/>
      <c r="AP1813" s="204"/>
      <c r="AQ1813" s="204"/>
      <c r="AR1813" s="204"/>
      <c r="AS1813" s="204"/>
      <c r="AT1813" s="204"/>
      <c r="AU1813" s="204"/>
      <c r="AV1813" s="489"/>
      <c r="AW1813" s="204"/>
      <c r="AX1813" s="204"/>
      <c r="AY1813" s="204"/>
      <c r="AZ1813" s="204"/>
    </row>
    <row r="1814" spans="2:52" ht="52.2" customHeight="1" x14ac:dyDescent="0.25">
      <c r="B1814" s="204"/>
      <c r="C1814" s="204"/>
      <c r="D1814" s="204"/>
      <c r="E1814" s="204"/>
      <c r="F1814" s="204"/>
      <c r="G1814" s="204"/>
      <c r="H1814" s="205"/>
      <c r="I1814" s="204"/>
      <c r="J1814" s="204"/>
      <c r="K1814" s="204"/>
      <c r="L1814" s="204"/>
      <c r="M1814" s="204"/>
      <c r="N1814" s="204"/>
      <c r="O1814" s="204"/>
      <c r="P1814" s="204"/>
      <c r="Q1814" s="204"/>
      <c r="R1814" s="204"/>
      <c r="S1814" s="204"/>
      <c r="T1814" s="204"/>
      <c r="U1814" s="204"/>
      <c r="V1814" s="590"/>
      <c r="W1814" s="590"/>
      <c r="X1814" s="590"/>
      <c r="Y1814" s="590"/>
      <c r="Z1814" s="590"/>
      <c r="AA1814" s="590"/>
      <c r="AB1814" s="204"/>
      <c r="AC1814" s="204"/>
      <c r="AD1814" s="204"/>
      <c r="AE1814" s="204"/>
      <c r="AF1814" s="204"/>
      <c r="AG1814" s="204"/>
      <c r="AH1814" s="204"/>
      <c r="AI1814" s="204"/>
      <c r="AJ1814" s="204"/>
      <c r="AK1814" s="204"/>
      <c r="AL1814" s="204"/>
      <c r="AM1814" s="204"/>
      <c r="AN1814" s="204"/>
      <c r="AO1814" s="204"/>
      <c r="AP1814" s="204"/>
      <c r="AQ1814" s="204"/>
      <c r="AR1814" s="204"/>
      <c r="AS1814" s="204"/>
      <c r="AT1814" s="204"/>
      <c r="AU1814" s="204"/>
      <c r="AV1814" s="489"/>
      <c r="AW1814" s="204"/>
      <c r="AX1814" s="204"/>
      <c r="AY1814" s="204"/>
      <c r="AZ1814" s="204"/>
    </row>
    <row r="1815" spans="2:52" ht="52.2" customHeight="1" x14ac:dyDescent="0.25">
      <c r="B1815" s="204"/>
      <c r="C1815" s="204"/>
      <c r="D1815" s="204"/>
      <c r="E1815" s="204"/>
      <c r="F1815" s="204"/>
      <c r="G1815" s="204"/>
      <c r="H1815" s="205"/>
      <c r="I1815" s="204"/>
      <c r="J1815" s="204"/>
      <c r="K1815" s="204"/>
      <c r="L1815" s="204"/>
      <c r="M1815" s="204"/>
      <c r="N1815" s="204"/>
      <c r="O1815" s="204"/>
      <c r="P1815" s="204"/>
      <c r="Q1815" s="204"/>
      <c r="R1815" s="204"/>
      <c r="S1815" s="204"/>
      <c r="T1815" s="204"/>
      <c r="U1815" s="204"/>
      <c r="V1815" s="590"/>
      <c r="W1815" s="590"/>
      <c r="X1815" s="590"/>
      <c r="Y1815" s="590"/>
      <c r="Z1815" s="590"/>
      <c r="AA1815" s="590"/>
      <c r="AB1815" s="204"/>
      <c r="AC1815" s="204"/>
      <c r="AD1815" s="204"/>
      <c r="AE1815" s="204"/>
      <c r="AF1815" s="204"/>
      <c r="AG1815" s="204"/>
      <c r="AH1815" s="204"/>
      <c r="AI1815" s="204"/>
      <c r="AJ1815" s="204"/>
      <c r="AK1815" s="204"/>
      <c r="AL1815" s="204"/>
      <c r="AM1815" s="204"/>
      <c r="AN1815" s="204"/>
      <c r="AO1815" s="204"/>
      <c r="AP1815" s="204"/>
      <c r="AQ1815" s="204"/>
      <c r="AR1815" s="204"/>
      <c r="AS1815" s="204"/>
      <c r="AT1815" s="204"/>
      <c r="AU1815" s="204"/>
      <c r="AV1815" s="489"/>
      <c r="AW1815" s="204"/>
      <c r="AX1815" s="204"/>
      <c r="AY1815" s="204"/>
      <c r="AZ1815" s="204"/>
    </row>
    <row r="1816" spans="2:52" ht="52.2" customHeight="1" x14ac:dyDescent="0.25">
      <c r="B1816" s="204"/>
      <c r="C1816" s="204"/>
      <c r="D1816" s="204"/>
      <c r="E1816" s="204"/>
      <c r="F1816" s="204"/>
      <c r="G1816" s="204"/>
      <c r="H1816" s="205"/>
      <c r="I1816" s="204"/>
      <c r="J1816" s="204"/>
      <c r="K1816" s="204"/>
      <c r="L1816" s="204"/>
      <c r="M1816" s="204"/>
      <c r="N1816" s="204"/>
      <c r="O1816" s="204"/>
      <c r="P1816" s="204"/>
      <c r="Q1816" s="204"/>
      <c r="R1816" s="204"/>
      <c r="S1816" s="204"/>
      <c r="T1816" s="204"/>
      <c r="U1816" s="204"/>
      <c r="V1816" s="590"/>
      <c r="W1816" s="590"/>
      <c r="X1816" s="590"/>
      <c r="Y1816" s="590"/>
      <c r="Z1816" s="590"/>
      <c r="AA1816" s="590"/>
      <c r="AB1816" s="204"/>
      <c r="AC1816" s="204"/>
      <c r="AD1816" s="204"/>
      <c r="AE1816" s="204"/>
      <c r="AF1816" s="204"/>
      <c r="AG1816" s="204"/>
      <c r="AH1816" s="204"/>
      <c r="AI1816" s="204"/>
      <c r="AJ1816" s="204"/>
      <c r="AK1816" s="204"/>
      <c r="AL1816" s="204"/>
      <c r="AM1816" s="204"/>
      <c r="AN1816" s="204"/>
      <c r="AO1816" s="204"/>
      <c r="AP1816" s="204"/>
      <c r="AQ1816" s="204"/>
      <c r="AR1816" s="204"/>
      <c r="AS1816" s="204"/>
      <c r="AT1816" s="204"/>
      <c r="AU1816" s="204"/>
      <c r="AV1816" s="489"/>
      <c r="AW1816" s="204"/>
      <c r="AX1816" s="204"/>
      <c r="AY1816" s="204"/>
      <c r="AZ1816" s="204"/>
    </row>
    <row r="1817" spans="2:52" ht="52.2" customHeight="1" x14ac:dyDescent="0.25">
      <c r="B1817" s="204"/>
      <c r="C1817" s="204"/>
      <c r="D1817" s="204"/>
      <c r="E1817" s="204"/>
      <c r="F1817" s="204"/>
      <c r="G1817" s="204"/>
      <c r="H1817" s="205"/>
      <c r="I1817" s="204"/>
      <c r="J1817" s="204"/>
      <c r="K1817" s="204"/>
      <c r="L1817" s="204"/>
      <c r="M1817" s="204"/>
      <c r="N1817" s="204"/>
      <c r="O1817" s="204"/>
      <c r="P1817" s="204"/>
      <c r="Q1817" s="204"/>
      <c r="R1817" s="204"/>
      <c r="S1817" s="204"/>
      <c r="T1817" s="204"/>
      <c r="U1817" s="204"/>
      <c r="V1817" s="590"/>
      <c r="W1817" s="590"/>
      <c r="X1817" s="590"/>
      <c r="Y1817" s="590"/>
      <c r="Z1817" s="590"/>
      <c r="AA1817" s="590"/>
      <c r="AB1817" s="204"/>
      <c r="AC1817" s="204"/>
      <c r="AD1817" s="204"/>
      <c r="AE1817" s="204"/>
      <c r="AF1817" s="204"/>
      <c r="AG1817" s="204"/>
      <c r="AH1817" s="204"/>
      <c r="AI1817" s="204"/>
      <c r="AJ1817" s="204"/>
      <c r="AK1817" s="204"/>
      <c r="AL1817" s="204"/>
      <c r="AM1817" s="204"/>
      <c r="AN1817" s="204"/>
      <c r="AO1817" s="204"/>
      <c r="AP1817" s="204"/>
      <c r="AQ1817" s="204"/>
      <c r="AR1817" s="204"/>
      <c r="AS1817" s="204"/>
      <c r="AT1817" s="204"/>
      <c r="AU1817" s="204"/>
      <c r="AV1817" s="489"/>
      <c r="AW1817" s="204"/>
      <c r="AX1817" s="204"/>
      <c r="AY1817" s="204"/>
      <c r="AZ1817" s="204"/>
    </row>
    <row r="1818" spans="2:52" ht="52.2" customHeight="1" x14ac:dyDescent="0.25">
      <c r="B1818" s="204"/>
      <c r="C1818" s="204"/>
      <c r="D1818" s="204"/>
      <c r="E1818" s="204"/>
      <c r="F1818" s="204"/>
      <c r="G1818" s="204"/>
      <c r="H1818" s="205"/>
      <c r="I1818" s="204"/>
      <c r="J1818" s="204"/>
      <c r="K1818" s="204"/>
      <c r="L1818" s="204"/>
      <c r="M1818" s="204"/>
      <c r="N1818" s="204"/>
      <c r="O1818" s="204"/>
      <c r="P1818" s="204"/>
      <c r="Q1818" s="204"/>
      <c r="R1818" s="204"/>
      <c r="S1818" s="204"/>
      <c r="T1818" s="204"/>
      <c r="U1818" s="204"/>
      <c r="V1818" s="590"/>
      <c r="W1818" s="590"/>
      <c r="X1818" s="590"/>
      <c r="Y1818" s="590"/>
      <c r="Z1818" s="590"/>
      <c r="AA1818" s="590"/>
      <c r="AB1818" s="204"/>
      <c r="AC1818" s="204"/>
      <c r="AD1818" s="204"/>
      <c r="AE1818" s="204"/>
      <c r="AF1818" s="204"/>
      <c r="AG1818" s="204"/>
      <c r="AH1818" s="204"/>
      <c r="AI1818" s="204"/>
      <c r="AJ1818" s="204"/>
      <c r="AK1818" s="204"/>
      <c r="AL1818" s="204"/>
      <c r="AM1818" s="204"/>
      <c r="AN1818" s="204"/>
      <c r="AO1818" s="204"/>
      <c r="AP1818" s="204"/>
      <c r="AQ1818" s="204"/>
      <c r="AR1818" s="204"/>
      <c r="AS1818" s="204"/>
      <c r="AT1818" s="204"/>
      <c r="AU1818" s="204"/>
      <c r="AV1818" s="489"/>
      <c r="AW1818" s="204"/>
      <c r="AX1818" s="204"/>
      <c r="AY1818" s="204"/>
      <c r="AZ1818" s="204"/>
    </row>
    <row r="1819" spans="2:52" ht="52.2" customHeight="1" x14ac:dyDescent="0.25">
      <c r="B1819" s="204"/>
      <c r="C1819" s="204"/>
      <c r="D1819" s="204"/>
      <c r="E1819" s="204"/>
      <c r="F1819" s="204"/>
      <c r="G1819" s="204"/>
      <c r="H1819" s="205"/>
      <c r="I1819" s="204"/>
      <c r="J1819" s="204"/>
      <c r="K1819" s="204"/>
      <c r="L1819" s="204"/>
      <c r="M1819" s="204"/>
      <c r="N1819" s="204"/>
      <c r="O1819" s="204"/>
      <c r="P1819" s="204"/>
      <c r="Q1819" s="204"/>
      <c r="R1819" s="204"/>
      <c r="S1819" s="204"/>
      <c r="T1819" s="204"/>
      <c r="U1819" s="204"/>
      <c r="V1819" s="590"/>
      <c r="W1819" s="590"/>
      <c r="X1819" s="590"/>
      <c r="Y1819" s="590"/>
      <c r="Z1819" s="590"/>
      <c r="AA1819" s="590"/>
      <c r="AB1819" s="204"/>
      <c r="AC1819" s="204"/>
      <c r="AD1819" s="204"/>
      <c r="AE1819" s="204"/>
      <c r="AF1819" s="204"/>
      <c r="AG1819" s="204"/>
      <c r="AH1819" s="204"/>
      <c r="AI1819" s="204"/>
      <c r="AJ1819" s="204"/>
      <c r="AK1819" s="204"/>
      <c r="AL1819" s="204"/>
      <c r="AM1819" s="204"/>
      <c r="AN1819" s="204"/>
      <c r="AO1819" s="204"/>
      <c r="AP1819" s="204"/>
      <c r="AQ1819" s="204"/>
      <c r="AR1819" s="204"/>
      <c r="AS1819" s="204"/>
      <c r="AT1819" s="204"/>
      <c r="AU1819" s="204"/>
      <c r="AV1819" s="489"/>
      <c r="AW1819" s="204"/>
      <c r="AX1819" s="204"/>
      <c r="AY1819" s="204"/>
      <c r="AZ1819" s="204"/>
    </row>
    <row r="1820" spans="2:52" ht="52.2" customHeight="1" x14ac:dyDescent="0.25">
      <c r="B1820" s="204"/>
      <c r="C1820" s="204"/>
      <c r="D1820" s="204"/>
      <c r="E1820" s="204"/>
      <c r="F1820" s="204"/>
      <c r="G1820" s="204"/>
      <c r="H1820" s="205"/>
      <c r="I1820" s="204"/>
      <c r="J1820" s="204"/>
      <c r="K1820" s="204"/>
      <c r="L1820" s="204"/>
      <c r="M1820" s="204"/>
      <c r="N1820" s="204"/>
      <c r="O1820" s="204"/>
      <c r="P1820" s="204"/>
      <c r="Q1820" s="204"/>
      <c r="R1820" s="204"/>
      <c r="S1820" s="204"/>
      <c r="T1820" s="204"/>
      <c r="U1820" s="204"/>
      <c r="V1820" s="590"/>
      <c r="W1820" s="590"/>
      <c r="X1820" s="590"/>
      <c r="Y1820" s="590"/>
      <c r="Z1820" s="590"/>
      <c r="AA1820" s="590"/>
      <c r="AB1820" s="204"/>
      <c r="AC1820" s="204"/>
      <c r="AD1820" s="204"/>
      <c r="AE1820" s="204"/>
      <c r="AF1820" s="204"/>
      <c r="AG1820" s="204"/>
      <c r="AH1820" s="204"/>
      <c r="AI1820" s="204"/>
      <c r="AJ1820" s="204"/>
      <c r="AK1820" s="204"/>
      <c r="AL1820" s="204"/>
      <c r="AM1820" s="204"/>
      <c r="AN1820" s="204"/>
      <c r="AO1820" s="204"/>
      <c r="AP1820" s="204"/>
      <c r="AQ1820" s="204"/>
      <c r="AR1820" s="204"/>
      <c r="AS1820" s="204"/>
      <c r="AT1820" s="204"/>
      <c r="AU1820" s="204"/>
      <c r="AV1820" s="489"/>
      <c r="AW1820" s="204"/>
      <c r="AX1820" s="204"/>
      <c r="AY1820" s="204"/>
      <c r="AZ1820" s="204"/>
    </row>
    <row r="1821" spans="2:52" ht="52.2" customHeight="1" x14ac:dyDescent="0.25">
      <c r="B1821" s="204"/>
      <c r="C1821" s="204"/>
      <c r="D1821" s="204"/>
      <c r="E1821" s="204"/>
      <c r="F1821" s="204"/>
      <c r="G1821" s="204"/>
      <c r="H1821" s="205"/>
      <c r="I1821" s="204"/>
      <c r="J1821" s="204"/>
      <c r="K1821" s="204"/>
      <c r="L1821" s="204"/>
      <c r="M1821" s="204"/>
      <c r="N1821" s="204"/>
      <c r="O1821" s="204"/>
      <c r="P1821" s="204"/>
      <c r="Q1821" s="204"/>
      <c r="R1821" s="204"/>
      <c r="S1821" s="204"/>
      <c r="T1821" s="204"/>
      <c r="U1821" s="204"/>
      <c r="V1821" s="590"/>
      <c r="W1821" s="590"/>
      <c r="X1821" s="590"/>
      <c r="Y1821" s="590"/>
      <c r="Z1821" s="590"/>
      <c r="AA1821" s="590"/>
      <c r="AB1821" s="204"/>
      <c r="AC1821" s="204"/>
      <c r="AD1821" s="204"/>
      <c r="AE1821" s="204"/>
      <c r="AF1821" s="204"/>
      <c r="AG1821" s="204"/>
      <c r="AH1821" s="204"/>
      <c r="AI1821" s="204"/>
      <c r="AJ1821" s="204"/>
      <c r="AK1821" s="204"/>
      <c r="AL1821" s="204"/>
      <c r="AM1821" s="204"/>
      <c r="AN1821" s="204"/>
      <c r="AO1821" s="204"/>
      <c r="AP1821" s="204"/>
      <c r="AQ1821" s="204"/>
      <c r="AR1821" s="204"/>
      <c r="AS1821" s="204"/>
      <c r="AT1821" s="204"/>
      <c r="AU1821" s="204"/>
      <c r="AV1821" s="489"/>
      <c r="AW1821" s="204"/>
      <c r="AX1821" s="204"/>
      <c r="AY1821" s="204"/>
      <c r="AZ1821" s="204"/>
    </row>
    <row r="1822" spans="2:52" ht="52.2" customHeight="1" x14ac:dyDescent="0.25">
      <c r="B1822" s="204"/>
      <c r="C1822" s="204"/>
      <c r="D1822" s="204"/>
      <c r="E1822" s="204"/>
      <c r="F1822" s="204"/>
      <c r="G1822" s="204"/>
      <c r="H1822" s="205"/>
      <c r="I1822" s="204"/>
      <c r="J1822" s="204"/>
      <c r="K1822" s="204"/>
      <c r="L1822" s="204"/>
      <c r="M1822" s="204"/>
      <c r="N1822" s="204"/>
      <c r="O1822" s="204"/>
      <c r="P1822" s="204"/>
      <c r="Q1822" s="204"/>
      <c r="R1822" s="204"/>
      <c r="S1822" s="204"/>
      <c r="T1822" s="204"/>
      <c r="U1822" s="204"/>
      <c r="V1822" s="590"/>
      <c r="W1822" s="590"/>
      <c r="X1822" s="590"/>
      <c r="Y1822" s="590"/>
      <c r="Z1822" s="590"/>
      <c r="AA1822" s="590"/>
      <c r="AB1822" s="204"/>
      <c r="AC1822" s="204"/>
      <c r="AD1822" s="204"/>
      <c r="AE1822" s="204"/>
      <c r="AF1822" s="204"/>
      <c r="AG1822" s="204"/>
      <c r="AH1822" s="204"/>
      <c r="AI1822" s="204"/>
      <c r="AJ1822" s="204"/>
      <c r="AK1822" s="204"/>
      <c r="AL1822" s="204"/>
      <c r="AM1822" s="204"/>
      <c r="AN1822" s="204"/>
      <c r="AO1822" s="204"/>
      <c r="AP1822" s="204"/>
      <c r="AQ1822" s="204"/>
      <c r="AR1822" s="204"/>
      <c r="AS1822" s="204"/>
      <c r="AT1822" s="204"/>
      <c r="AU1822" s="204"/>
      <c r="AV1822" s="489"/>
      <c r="AW1822" s="204"/>
      <c r="AX1822" s="204"/>
      <c r="AY1822" s="204"/>
      <c r="AZ1822" s="204"/>
    </row>
    <row r="1823" spans="2:52" ht="52.2" customHeight="1" x14ac:dyDescent="0.25">
      <c r="B1823" s="204"/>
      <c r="C1823" s="204"/>
      <c r="D1823" s="204"/>
      <c r="E1823" s="204"/>
      <c r="F1823" s="204"/>
      <c r="G1823" s="204"/>
      <c r="H1823" s="205"/>
      <c r="I1823" s="204"/>
      <c r="J1823" s="204"/>
      <c r="K1823" s="204"/>
      <c r="L1823" s="204"/>
      <c r="M1823" s="204"/>
      <c r="N1823" s="204"/>
      <c r="O1823" s="204"/>
      <c r="P1823" s="204"/>
      <c r="Q1823" s="204"/>
      <c r="R1823" s="204"/>
      <c r="S1823" s="204"/>
      <c r="T1823" s="204"/>
      <c r="U1823" s="204"/>
      <c r="V1823" s="590"/>
      <c r="W1823" s="590"/>
      <c r="X1823" s="590"/>
      <c r="Y1823" s="590"/>
      <c r="Z1823" s="590"/>
      <c r="AA1823" s="590"/>
      <c r="AB1823" s="204"/>
      <c r="AC1823" s="204"/>
      <c r="AD1823" s="204"/>
      <c r="AE1823" s="204"/>
      <c r="AF1823" s="204"/>
      <c r="AG1823" s="204"/>
      <c r="AH1823" s="204"/>
      <c r="AI1823" s="204"/>
      <c r="AJ1823" s="204"/>
      <c r="AK1823" s="204"/>
      <c r="AL1823" s="204"/>
      <c r="AM1823" s="204"/>
      <c r="AN1823" s="204"/>
      <c r="AO1823" s="204"/>
      <c r="AP1823" s="204"/>
      <c r="AQ1823" s="204"/>
      <c r="AR1823" s="204"/>
      <c r="AS1823" s="204"/>
      <c r="AT1823" s="204"/>
      <c r="AU1823" s="204"/>
      <c r="AV1823" s="489"/>
      <c r="AW1823" s="204"/>
      <c r="AX1823" s="204"/>
      <c r="AY1823" s="204"/>
      <c r="AZ1823" s="204"/>
    </row>
    <row r="1824" spans="2:52" ht="52.2" customHeight="1" x14ac:dyDescent="0.25">
      <c r="B1824" s="204"/>
      <c r="C1824" s="204"/>
      <c r="D1824" s="204"/>
      <c r="E1824" s="204"/>
      <c r="F1824" s="204"/>
      <c r="G1824" s="204"/>
      <c r="H1824" s="205"/>
      <c r="I1824" s="204"/>
      <c r="J1824" s="204"/>
      <c r="K1824" s="204"/>
      <c r="L1824" s="204"/>
      <c r="M1824" s="204"/>
      <c r="N1824" s="204"/>
      <c r="O1824" s="204"/>
      <c r="P1824" s="204"/>
      <c r="Q1824" s="204"/>
      <c r="R1824" s="204"/>
      <c r="S1824" s="204"/>
      <c r="T1824" s="204"/>
      <c r="U1824" s="204"/>
      <c r="V1824" s="590"/>
      <c r="W1824" s="590"/>
      <c r="X1824" s="590"/>
      <c r="Y1824" s="590"/>
      <c r="Z1824" s="590"/>
      <c r="AA1824" s="590"/>
      <c r="AB1824" s="204"/>
      <c r="AC1824" s="204"/>
      <c r="AD1824" s="204"/>
      <c r="AE1824" s="204"/>
      <c r="AF1824" s="204"/>
      <c r="AG1824" s="204"/>
      <c r="AH1824" s="204"/>
      <c r="AI1824" s="204"/>
      <c r="AJ1824" s="204"/>
      <c r="AK1824" s="204"/>
      <c r="AL1824" s="204"/>
      <c r="AM1824" s="204"/>
      <c r="AN1824" s="204"/>
      <c r="AO1824" s="204"/>
      <c r="AP1824" s="204"/>
      <c r="AQ1824" s="204"/>
      <c r="AR1824" s="204"/>
      <c r="AS1824" s="204"/>
      <c r="AT1824" s="204"/>
      <c r="AU1824" s="204"/>
      <c r="AV1824" s="489"/>
      <c r="AW1824" s="204"/>
      <c r="AX1824" s="204"/>
      <c r="AY1824" s="204"/>
      <c r="AZ1824" s="204"/>
    </row>
    <row r="1825" spans="2:52" ht="52.2" customHeight="1" x14ac:dyDescent="0.25">
      <c r="B1825" s="204"/>
      <c r="C1825" s="204"/>
      <c r="D1825" s="204"/>
      <c r="E1825" s="204"/>
      <c r="F1825" s="204"/>
      <c r="G1825" s="204"/>
      <c r="H1825" s="205"/>
      <c r="I1825" s="204"/>
      <c r="J1825" s="204"/>
      <c r="K1825" s="204"/>
      <c r="L1825" s="204"/>
      <c r="M1825" s="204"/>
      <c r="N1825" s="204"/>
      <c r="O1825" s="204"/>
      <c r="P1825" s="204"/>
      <c r="Q1825" s="204"/>
      <c r="R1825" s="204"/>
      <c r="S1825" s="204"/>
      <c r="T1825" s="204"/>
      <c r="U1825" s="204"/>
      <c r="V1825" s="590"/>
      <c r="W1825" s="590"/>
      <c r="X1825" s="590"/>
      <c r="Y1825" s="590"/>
      <c r="Z1825" s="590"/>
      <c r="AA1825" s="590"/>
      <c r="AB1825" s="204"/>
      <c r="AC1825" s="204"/>
      <c r="AD1825" s="204"/>
      <c r="AE1825" s="204"/>
      <c r="AF1825" s="204"/>
      <c r="AG1825" s="204"/>
      <c r="AH1825" s="204"/>
      <c r="AI1825" s="204"/>
      <c r="AJ1825" s="204"/>
      <c r="AK1825" s="204"/>
      <c r="AL1825" s="204"/>
      <c r="AM1825" s="204"/>
      <c r="AN1825" s="204"/>
      <c r="AO1825" s="204"/>
      <c r="AP1825" s="204"/>
      <c r="AQ1825" s="204"/>
      <c r="AR1825" s="204"/>
      <c r="AS1825" s="204"/>
      <c r="AT1825" s="204"/>
      <c r="AU1825" s="204"/>
      <c r="AV1825" s="489"/>
      <c r="AW1825" s="204"/>
      <c r="AX1825" s="204"/>
      <c r="AY1825" s="204"/>
      <c r="AZ1825" s="204"/>
    </row>
    <row r="1826" spans="2:52" ht="52.2" customHeight="1" x14ac:dyDescent="0.25">
      <c r="B1826" s="204"/>
      <c r="C1826" s="204"/>
      <c r="D1826" s="204"/>
      <c r="E1826" s="204"/>
      <c r="F1826" s="204"/>
      <c r="G1826" s="204"/>
      <c r="H1826" s="205"/>
      <c r="I1826" s="204"/>
      <c r="J1826" s="204"/>
      <c r="K1826" s="204"/>
      <c r="L1826" s="204"/>
      <c r="M1826" s="204"/>
      <c r="N1826" s="204"/>
      <c r="O1826" s="204"/>
      <c r="P1826" s="204"/>
      <c r="Q1826" s="204"/>
      <c r="R1826" s="204"/>
      <c r="S1826" s="204"/>
      <c r="T1826" s="204"/>
      <c r="U1826" s="204"/>
      <c r="V1826" s="590"/>
      <c r="W1826" s="590"/>
      <c r="X1826" s="590"/>
      <c r="Y1826" s="590"/>
      <c r="Z1826" s="590"/>
      <c r="AA1826" s="590"/>
      <c r="AB1826" s="204"/>
      <c r="AC1826" s="204"/>
      <c r="AD1826" s="204"/>
      <c r="AE1826" s="204"/>
      <c r="AF1826" s="204"/>
      <c r="AG1826" s="204"/>
      <c r="AH1826" s="204"/>
      <c r="AI1826" s="204"/>
      <c r="AJ1826" s="204"/>
      <c r="AK1826" s="204"/>
      <c r="AL1826" s="204"/>
      <c r="AM1826" s="204"/>
      <c r="AN1826" s="204"/>
      <c r="AO1826" s="204"/>
      <c r="AP1826" s="204"/>
      <c r="AQ1826" s="204"/>
      <c r="AR1826" s="204"/>
      <c r="AS1826" s="204"/>
      <c r="AT1826" s="204"/>
      <c r="AU1826" s="204"/>
      <c r="AV1826" s="489"/>
      <c r="AW1826" s="204"/>
      <c r="AX1826" s="204"/>
      <c r="AY1826" s="204"/>
      <c r="AZ1826" s="204"/>
    </row>
    <row r="1827" spans="2:52" ht="52.2" customHeight="1" x14ac:dyDescent="0.25">
      <c r="B1827" s="204"/>
      <c r="C1827" s="204"/>
      <c r="D1827" s="204"/>
      <c r="E1827" s="204"/>
      <c r="F1827" s="204"/>
      <c r="G1827" s="204"/>
      <c r="H1827" s="205"/>
      <c r="I1827" s="204"/>
      <c r="J1827" s="204"/>
      <c r="K1827" s="204"/>
      <c r="L1827" s="204"/>
      <c r="M1827" s="204"/>
      <c r="N1827" s="204"/>
      <c r="O1827" s="204"/>
      <c r="P1827" s="204"/>
      <c r="Q1827" s="204"/>
      <c r="R1827" s="204"/>
      <c r="S1827" s="204"/>
      <c r="T1827" s="204"/>
      <c r="U1827" s="204"/>
      <c r="V1827" s="590"/>
      <c r="W1827" s="590"/>
      <c r="X1827" s="590"/>
      <c r="Y1827" s="590"/>
      <c r="Z1827" s="590"/>
      <c r="AA1827" s="590"/>
      <c r="AB1827" s="204"/>
      <c r="AC1827" s="204"/>
      <c r="AD1827" s="204"/>
      <c r="AE1827" s="204"/>
      <c r="AF1827" s="204"/>
      <c r="AG1827" s="204"/>
      <c r="AH1827" s="204"/>
      <c r="AI1827" s="204"/>
      <c r="AJ1827" s="204"/>
      <c r="AK1827" s="204"/>
      <c r="AL1827" s="204"/>
      <c r="AM1827" s="204"/>
      <c r="AN1827" s="204"/>
      <c r="AO1827" s="204"/>
      <c r="AP1827" s="204"/>
      <c r="AQ1827" s="204"/>
      <c r="AR1827" s="204"/>
      <c r="AS1827" s="204"/>
      <c r="AT1827" s="204"/>
      <c r="AU1827" s="204"/>
      <c r="AV1827" s="489"/>
      <c r="AW1827" s="204"/>
      <c r="AX1827" s="204"/>
      <c r="AY1827" s="204"/>
      <c r="AZ1827" s="204"/>
    </row>
    <row r="1828" spans="2:52" ht="52.2" customHeight="1" x14ac:dyDescent="0.25">
      <c r="B1828" s="204"/>
      <c r="C1828" s="204"/>
      <c r="D1828" s="204"/>
      <c r="E1828" s="204"/>
      <c r="F1828" s="204"/>
      <c r="G1828" s="204"/>
      <c r="H1828" s="205"/>
      <c r="I1828" s="204"/>
      <c r="J1828" s="204"/>
      <c r="K1828" s="204"/>
      <c r="L1828" s="204"/>
      <c r="M1828" s="204"/>
      <c r="N1828" s="204"/>
      <c r="O1828" s="204"/>
      <c r="P1828" s="204"/>
      <c r="Q1828" s="204"/>
      <c r="R1828" s="204"/>
      <c r="S1828" s="204"/>
      <c r="T1828" s="204"/>
      <c r="U1828" s="204"/>
      <c r="V1828" s="590"/>
      <c r="W1828" s="590"/>
      <c r="X1828" s="590"/>
      <c r="Y1828" s="590"/>
      <c r="Z1828" s="590"/>
      <c r="AA1828" s="590"/>
      <c r="AB1828" s="204"/>
      <c r="AC1828" s="204"/>
      <c r="AD1828" s="204"/>
      <c r="AE1828" s="204"/>
      <c r="AF1828" s="204"/>
      <c r="AG1828" s="204"/>
      <c r="AH1828" s="204"/>
      <c r="AI1828" s="204"/>
      <c r="AJ1828" s="204"/>
      <c r="AK1828" s="204"/>
      <c r="AL1828" s="204"/>
      <c r="AM1828" s="204"/>
      <c r="AN1828" s="204"/>
      <c r="AO1828" s="204"/>
      <c r="AP1828" s="204"/>
      <c r="AQ1828" s="204"/>
      <c r="AR1828" s="204"/>
      <c r="AS1828" s="204"/>
      <c r="AT1828" s="204"/>
      <c r="AU1828" s="204"/>
      <c r="AV1828" s="489"/>
      <c r="AW1828" s="204"/>
      <c r="AX1828" s="204"/>
      <c r="AY1828" s="204"/>
      <c r="AZ1828" s="204"/>
    </row>
    <row r="1829" spans="2:52" ht="52.2" customHeight="1" x14ac:dyDescent="0.25">
      <c r="B1829" s="204"/>
      <c r="C1829" s="204"/>
      <c r="D1829" s="204"/>
      <c r="E1829" s="204"/>
      <c r="F1829" s="204"/>
      <c r="G1829" s="204"/>
      <c r="H1829" s="205"/>
      <c r="I1829" s="204"/>
      <c r="J1829" s="204"/>
      <c r="K1829" s="204"/>
      <c r="L1829" s="204"/>
      <c r="M1829" s="204"/>
      <c r="N1829" s="204"/>
      <c r="O1829" s="204"/>
      <c r="P1829" s="204"/>
      <c r="Q1829" s="204"/>
      <c r="R1829" s="204"/>
      <c r="S1829" s="204"/>
      <c r="T1829" s="204"/>
      <c r="U1829" s="204"/>
      <c r="V1829" s="590"/>
      <c r="W1829" s="590"/>
      <c r="X1829" s="590"/>
      <c r="Y1829" s="590"/>
      <c r="Z1829" s="590"/>
      <c r="AA1829" s="590"/>
      <c r="AB1829" s="204"/>
      <c r="AC1829" s="204"/>
      <c r="AD1829" s="204"/>
      <c r="AE1829" s="204"/>
      <c r="AF1829" s="204"/>
      <c r="AG1829" s="204"/>
      <c r="AH1829" s="204"/>
      <c r="AI1829" s="204"/>
      <c r="AJ1829" s="204"/>
      <c r="AK1829" s="204"/>
      <c r="AL1829" s="204"/>
      <c r="AM1829" s="204"/>
      <c r="AN1829" s="204"/>
      <c r="AO1829" s="204"/>
      <c r="AP1829" s="204"/>
      <c r="AQ1829" s="204"/>
      <c r="AR1829" s="204"/>
      <c r="AS1829" s="204"/>
      <c r="AT1829" s="204"/>
      <c r="AU1829" s="204"/>
      <c r="AV1829" s="489"/>
      <c r="AW1829" s="204"/>
      <c r="AX1829" s="204"/>
      <c r="AY1829" s="204"/>
      <c r="AZ1829" s="204"/>
    </row>
    <row r="1830" spans="2:52" ht="52.2" customHeight="1" x14ac:dyDescent="0.25">
      <c r="B1830" s="204"/>
      <c r="C1830" s="204"/>
      <c r="D1830" s="204"/>
      <c r="E1830" s="204"/>
      <c r="F1830" s="204"/>
      <c r="G1830" s="204"/>
      <c r="H1830" s="205"/>
      <c r="I1830" s="204"/>
      <c r="J1830" s="204"/>
      <c r="K1830" s="204"/>
      <c r="L1830" s="204"/>
      <c r="M1830" s="204"/>
      <c r="N1830" s="204"/>
      <c r="O1830" s="204"/>
      <c r="P1830" s="204"/>
      <c r="Q1830" s="204"/>
      <c r="R1830" s="204"/>
      <c r="S1830" s="204"/>
      <c r="T1830" s="204"/>
      <c r="U1830" s="204"/>
      <c r="V1830" s="590"/>
      <c r="W1830" s="590"/>
      <c r="X1830" s="590"/>
      <c r="Y1830" s="590"/>
      <c r="Z1830" s="590"/>
      <c r="AA1830" s="590"/>
      <c r="AB1830" s="204"/>
      <c r="AC1830" s="204"/>
      <c r="AD1830" s="204"/>
      <c r="AE1830" s="204"/>
      <c r="AF1830" s="204"/>
      <c r="AG1830" s="204"/>
      <c r="AH1830" s="204"/>
      <c r="AI1830" s="204"/>
      <c r="AJ1830" s="204"/>
      <c r="AK1830" s="204"/>
      <c r="AL1830" s="204"/>
      <c r="AM1830" s="204"/>
      <c r="AN1830" s="204"/>
      <c r="AO1830" s="204"/>
      <c r="AP1830" s="204"/>
      <c r="AQ1830" s="204"/>
      <c r="AR1830" s="204"/>
      <c r="AS1830" s="204"/>
      <c r="AT1830" s="204"/>
      <c r="AU1830" s="204"/>
      <c r="AV1830" s="489"/>
      <c r="AW1830" s="204"/>
      <c r="AX1830" s="204"/>
      <c r="AY1830" s="204"/>
      <c r="AZ1830" s="204"/>
    </row>
    <row r="1831" spans="2:52" ht="52.2" customHeight="1" x14ac:dyDescent="0.25">
      <c r="B1831" s="204"/>
      <c r="C1831" s="204"/>
      <c r="D1831" s="204"/>
      <c r="E1831" s="204"/>
      <c r="F1831" s="204"/>
      <c r="G1831" s="204"/>
      <c r="H1831" s="205"/>
      <c r="I1831" s="204"/>
      <c r="J1831" s="204"/>
      <c r="K1831" s="204"/>
      <c r="L1831" s="204"/>
      <c r="M1831" s="204"/>
      <c r="N1831" s="204"/>
      <c r="O1831" s="204"/>
      <c r="P1831" s="204"/>
      <c r="Q1831" s="204"/>
      <c r="R1831" s="204"/>
      <c r="S1831" s="204"/>
      <c r="T1831" s="204"/>
      <c r="U1831" s="204"/>
      <c r="V1831" s="590"/>
      <c r="W1831" s="590"/>
      <c r="X1831" s="590"/>
      <c r="Y1831" s="590"/>
      <c r="Z1831" s="590"/>
      <c r="AA1831" s="590"/>
      <c r="AB1831" s="204"/>
      <c r="AC1831" s="204"/>
      <c r="AD1831" s="204"/>
      <c r="AE1831" s="204"/>
      <c r="AF1831" s="204"/>
      <c r="AG1831" s="204"/>
      <c r="AH1831" s="204"/>
      <c r="AI1831" s="204"/>
      <c r="AJ1831" s="204"/>
      <c r="AK1831" s="204"/>
      <c r="AL1831" s="204"/>
      <c r="AM1831" s="204"/>
      <c r="AN1831" s="204"/>
      <c r="AO1831" s="204"/>
      <c r="AP1831" s="204"/>
      <c r="AQ1831" s="204"/>
      <c r="AR1831" s="204"/>
      <c r="AS1831" s="204"/>
      <c r="AT1831" s="204"/>
      <c r="AU1831" s="204"/>
      <c r="AV1831" s="489"/>
      <c r="AW1831" s="204"/>
      <c r="AX1831" s="204"/>
      <c r="AY1831" s="204"/>
      <c r="AZ1831" s="204"/>
    </row>
    <row r="1832" spans="2:52" ht="52.2" customHeight="1" x14ac:dyDescent="0.25">
      <c r="B1832" s="204"/>
      <c r="C1832" s="204"/>
      <c r="D1832" s="204"/>
      <c r="E1832" s="204"/>
      <c r="F1832" s="204"/>
      <c r="G1832" s="204"/>
      <c r="H1832" s="205"/>
      <c r="I1832" s="204"/>
      <c r="J1832" s="204"/>
      <c r="K1832" s="204"/>
      <c r="L1832" s="204"/>
      <c r="M1832" s="204"/>
      <c r="N1832" s="204"/>
      <c r="O1832" s="204"/>
      <c r="P1832" s="204"/>
      <c r="Q1832" s="204"/>
      <c r="R1832" s="204"/>
      <c r="S1832" s="204"/>
      <c r="T1832" s="204"/>
      <c r="U1832" s="204"/>
      <c r="V1832" s="590"/>
      <c r="W1832" s="590"/>
      <c r="X1832" s="590"/>
      <c r="Y1832" s="590"/>
      <c r="Z1832" s="590"/>
      <c r="AA1832" s="590"/>
      <c r="AB1832" s="204"/>
      <c r="AC1832" s="204"/>
      <c r="AD1832" s="204"/>
      <c r="AE1832" s="204"/>
      <c r="AF1832" s="204"/>
      <c r="AG1832" s="204"/>
      <c r="AH1832" s="204"/>
      <c r="AI1832" s="204"/>
      <c r="AJ1832" s="204"/>
      <c r="AK1832" s="204"/>
      <c r="AL1832" s="204"/>
      <c r="AM1832" s="204"/>
      <c r="AN1832" s="204"/>
      <c r="AO1832" s="204"/>
      <c r="AP1832" s="204"/>
      <c r="AQ1832" s="204"/>
      <c r="AR1832" s="204"/>
      <c r="AS1832" s="204"/>
      <c r="AT1832" s="204"/>
      <c r="AU1832" s="204"/>
      <c r="AV1832" s="489"/>
      <c r="AW1832" s="204"/>
      <c r="AX1832" s="204"/>
      <c r="AY1832" s="204"/>
      <c r="AZ1832" s="204"/>
    </row>
    <row r="1833" spans="2:52" ht="52.2" customHeight="1" x14ac:dyDescent="0.25">
      <c r="B1833" s="204"/>
      <c r="C1833" s="204"/>
      <c r="D1833" s="204"/>
      <c r="E1833" s="204"/>
      <c r="F1833" s="204"/>
      <c r="G1833" s="204"/>
      <c r="H1833" s="205"/>
      <c r="I1833" s="204"/>
      <c r="J1833" s="204"/>
      <c r="K1833" s="204"/>
      <c r="L1833" s="204"/>
      <c r="M1833" s="204"/>
      <c r="N1833" s="204"/>
      <c r="O1833" s="204"/>
      <c r="P1833" s="204"/>
      <c r="Q1833" s="204"/>
      <c r="R1833" s="204"/>
      <c r="S1833" s="204"/>
      <c r="T1833" s="204"/>
      <c r="U1833" s="204"/>
      <c r="V1833" s="590"/>
      <c r="W1833" s="590"/>
      <c r="X1833" s="590"/>
      <c r="Y1833" s="590"/>
      <c r="Z1833" s="590"/>
      <c r="AA1833" s="590"/>
      <c r="AB1833" s="204"/>
      <c r="AC1833" s="204"/>
      <c r="AD1833" s="204"/>
      <c r="AE1833" s="204"/>
      <c r="AF1833" s="204"/>
      <c r="AG1833" s="204"/>
      <c r="AH1833" s="204"/>
      <c r="AI1833" s="204"/>
      <c r="AJ1833" s="204"/>
      <c r="AK1833" s="204"/>
      <c r="AL1833" s="204"/>
      <c r="AM1833" s="204"/>
      <c r="AN1833" s="204"/>
      <c r="AO1833" s="204"/>
      <c r="AP1833" s="204"/>
      <c r="AQ1833" s="204"/>
      <c r="AR1833" s="204"/>
      <c r="AS1833" s="204"/>
      <c r="AT1833" s="204"/>
      <c r="AU1833" s="204"/>
      <c r="AV1833" s="489"/>
      <c r="AW1833" s="204"/>
      <c r="AX1833" s="204"/>
      <c r="AY1833" s="204"/>
      <c r="AZ1833" s="204"/>
    </row>
    <row r="1834" spans="2:52" ht="52.2" customHeight="1" x14ac:dyDescent="0.25">
      <c r="B1834" s="204"/>
      <c r="C1834" s="204"/>
      <c r="D1834" s="204"/>
      <c r="E1834" s="204"/>
      <c r="F1834" s="204"/>
      <c r="G1834" s="204"/>
      <c r="H1834" s="205"/>
      <c r="I1834" s="204"/>
      <c r="J1834" s="204"/>
      <c r="K1834" s="204"/>
      <c r="L1834" s="204"/>
      <c r="M1834" s="204"/>
      <c r="N1834" s="204"/>
      <c r="O1834" s="204"/>
      <c r="P1834" s="204"/>
      <c r="Q1834" s="204"/>
      <c r="R1834" s="204"/>
      <c r="S1834" s="204"/>
      <c r="T1834" s="204"/>
      <c r="U1834" s="204"/>
      <c r="V1834" s="590"/>
      <c r="W1834" s="590"/>
      <c r="X1834" s="590"/>
      <c r="Y1834" s="590"/>
      <c r="Z1834" s="590"/>
      <c r="AA1834" s="590"/>
      <c r="AB1834" s="204"/>
      <c r="AC1834" s="204"/>
      <c r="AD1834" s="204"/>
      <c r="AE1834" s="204"/>
      <c r="AF1834" s="204"/>
      <c r="AG1834" s="204"/>
      <c r="AH1834" s="204"/>
      <c r="AI1834" s="204"/>
      <c r="AJ1834" s="204"/>
      <c r="AK1834" s="204"/>
      <c r="AL1834" s="204"/>
      <c r="AM1834" s="204"/>
      <c r="AN1834" s="204"/>
      <c r="AO1834" s="204"/>
      <c r="AP1834" s="204"/>
      <c r="AQ1834" s="204"/>
      <c r="AR1834" s="204"/>
      <c r="AS1834" s="204"/>
      <c r="AT1834" s="204"/>
      <c r="AU1834" s="204"/>
      <c r="AV1834" s="489"/>
      <c r="AW1834" s="204"/>
      <c r="AX1834" s="204"/>
      <c r="AY1834" s="204"/>
      <c r="AZ1834" s="204"/>
    </row>
    <row r="1835" spans="2:52" ht="52.2" customHeight="1" x14ac:dyDescent="0.25">
      <c r="B1835" s="204"/>
      <c r="C1835" s="204"/>
      <c r="D1835" s="204"/>
      <c r="E1835" s="204"/>
      <c r="F1835" s="204"/>
      <c r="G1835" s="204"/>
      <c r="H1835" s="205"/>
      <c r="I1835" s="204"/>
      <c r="J1835" s="204"/>
      <c r="K1835" s="204"/>
      <c r="L1835" s="204"/>
      <c r="M1835" s="204"/>
      <c r="N1835" s="204"/>
      <c r="O1835" s="204"/>
      <c r="P1835" s="204"/>
      <c r="Q1835" s="204"/>
      <c r="R1835" s="204"/>
      <c r="S1835" s="204"/>
      <c r="T1835" s="204"/>
      <c r="U1835" s="204"/>
      <c r="V1835" s="590"/>
      <c r="W1835" s="590"/>
      <c r="X1835" s="590"/>
      <c r="Y1835" s="590"/>
      <c r="Z1835" s="590"/>
      <c r="AA1835" s="590"/>
      <c r="AB1835" s="204"/>
      <c r="AC1835" s="204"/>
      <c r="AD1835" s="204"/>
      <c r="AE1835" s="204"/>
      <c r="AF1835" s="204"/>
      <c r="AG1835" s="204"/>
      <c r="AH1835" s="204"/>
      <c r="AI1835" s="204"/>
      <c r="AJ1835" s="204"/>
      <c r="AK1835" s="204"/>
      <c r="AL1835" s="204"/>
      <c r="AM1835" s="204"/>
      <c r="AN1835" s="204"/>
      <c r="AO1835" s="204"/>
      <c r="AP1835" s="204"/>
      <c r="AQ1835" s="204"/>
      <c r="AR1835" s="204"/>
      <c r="AS1835" s="204"/>
      <c r="AT1835" s="204"/>
      <c r="AU1835" s="204"/>
      <c r="AV1835" s="489"/>
      <c r="AW1835" s="204"/>
      <c r="AX1835" s="204"/>
      <c r="AY1835" s="204"/>
      <c r="AZ1835" s="204"/>
    </row>
    <row r="1836" spans="2:52" ht="52.2" customHeight="1" x14ac:dyDescent="0.25">
      <c r="B1836" s="204"/>
      <c r="C1836" s="204"/>
      <c r="D1836" s="204"/>
      <c r="E1836" s="204"/>
      <c r="F1836" s="204"/>
      <c r="G1836" s="204"/>
      <c r="H1836" s="205"/>
      <c r="I1836" s="204"/>
      <c r="J1836" s="204"/>
      <c r="K1836" s="204"/>
      <c r="L1836" s="204"/>
      <c r="M1836" s="204"/>
      <c r="N1836" s="204"/>
      <c r="O1836" s="204"/>
      <c r="P1836" s="204"/>
      <c r="Q1836" s="204"/>
      <c r="R1836" s="204"/>
      <c r="S1836" s="204"/>
      <c r="T1836" s="204"/>
      <c r="U1836" s="204"/>
      <c r="V1836" s="590"/>
      <c r="W1836" s="590"/>
      <c r="X1836" s="590"/>
      <c r="Y1836" s="590"/>
      <c r="Z1836" s="590"/>
      <c r="AA1836" s="590"/>
      <c r="AB1836" s="204"/>
      <c r="AC1836" s="204"/>
      <c r="AD1836" s="204"/>
      <c r="AE1836" s="204"/>
      <c r="AF1836" s="204"/>
      <c r="AG1836" s="204"/>
      <c r="AH1836" s="204"/>
      <c r="AI1836" s="204"/>
      <c r="AJ1836" s="204"/>
      <c r="AK1836" s="204"/>
      <c r="AL1836" s="204"/>
      <c r="AM1836" s="204"/>
      <c r="AN1836" s="204"/>
      <c r="AO1836" s="204"/>
      <c r="AP1836" s="204"/>
      <c r="AQ1836" s="204"/>
      <c r="AR1836" s="204"/>
      <c r="AS1836" s="204"/>
      <c r="AT1836" s="204"/>
      <c r="AU1836" s="204"/>
      <c r="AV1836" s="489"/>
      <c r="AW1836" s="204"/>
      <c r="AX1836" s="204"/>
      <c r="AY1836" s="204"/>
      <c r="AZ1836" s="204"/>
    </row>
    <row r="1837" spans="2:52" ht="52.2" customHeight="1" x14ac:dyDescent="0.25">
      <c r="B1837" s="204"/>
      <c r="C1837" s="204"/>
      <c r="D1837" s="204"/>
      <c r="E1837" s="204"/>
      <c r="F1837" s="204"/>
      <c r="G1837" s="204"/>
      <c r="H1837" s="205"/>
      <c r="I1837" s="204"/>
      <c r="J1837" s="204"/>
      <c r="K1837" s="204"/>
      <c r="L1837" s="204"/>
      <c r="M1837" s="204"/>
      <c r="N1837" s="204"/>
      <c r="O1837" s="204"/>
      <c r="P1837" s="204"/>
      <c r="Q1837" s="204"/>
      <c r="R1837" s="204"/>
      <c r="S1837" s="204"/>
      <c r="T1837" s="204"/>
      <c r="U1837" s="204"/>
      <c r="V1837" s="590"/>
      <c r="W1837" s="590"/>
      <c r="X1837" s="590"/>
      <c r="Y1837" s="590"/>
      <c r="Z1837" s="590"/>
      <c r="AA1837" s="590"/>
      <c r="AB1837" s="204"/>
      <c r="AC1837" s="204"/>
      <c r="AD1837" s="204"/>
      <c r="AE1837" s="204"/>
      <c r="AF1837" s="204"/>
      <c r="AG1837" s="204"/>
      <c r="AH1837" s="204"/>
      <c r="AI1837" s="204"/>
      <c r="AJ1837" s="204"/>
      <c r="AK1837" s="204"/>
      <c r="AL1837" s="204"/>
      <c r="AM1837" s="204"/>
      <c r="AN1837" s="204"/>
      <c r="AO1837" s="204"/>
      <c r="AP1837" s="204"/>
      <c r="AQ1837" s="204"/>
      <c r="AR1837" s="204"/>
      <c r="AS1837" s="204"/>
      <c r="AT1837" s="204"/>
      <c r="AU1837" s="204"/>
      <c r="AV1837" s="489"/>
      <c r="AW1837" s="204"/>
      <c r="AX1837" s="204"/>
      <c r="AY1837" s="204"/>
      <c r="AZ1837" s="204"/>
    </row>
    <row r="1838" spans="2:52" ht="52.2" customHeight="1" x14ac:dyDescent="0.25">
      <c r="B1838" s="204"/>
      <c r="C1838" s="204"/>
      <c r="D1838" s="204"/>
      <c r="E1838" s="204"/>
      <c r="F1838" s="204"/>
      <c r="G1838" s="204"/>
      <c r="H1838" s="205"/>
      <c r="I1838" s="204"/>
      <c r="J1838" s="204"/>
      <c r="K1838" s="204"/>
      <c r="L1838" s="204"/>
      <c r="M1838" s="204"/>
      <c r="N1838" s="204"/>
      <c r="O1838" s="204"/>
      <c r="P1838" s="204"/>
      <c r="Q1838" s="204"/>
      <c r="R1838" s="204"/>
      <c r="S1838" s="204"/>
      <c r="T1838" s="204"/>
      <c r="U1838" s="204"/>
      <c r="V1838" s="590"/>
      <c r="W1838" s="590"/>
      <c r="X1838" s="590"/>
      <c r="Y1838" s="590"/>
      <c r="Z1838" s="590"/>
      <c r="AA1838" s="590"/>
      <c r="AB1838" s="204"/>
      <c r="AC1838" s="204"/>
      <c r="AD1838" s="204"/>
      <c r="AE1838" s="204"/>
      <c r="AF1838" s="204"/>
      <c r="AG1838" s="204"/>
      <c r="AH1838" s="204"/>
      <c r="AI1838" s="204"/>
      <c r="AJ1838" s="204"/>
      <c r="AK1838" s="204"/>
      <c r="AL1838" s="204"/>
      <c r="AM1838" s="204"/>
      <c r="AN1838" s="204"/>
      <c r="AO1838" s="204"/>
      <c r="AP1838" s="204"/>
      <c r="AQ1838" s="204"/>
      <c r="AR1838" s="204"/>
      <c r="AS1838" s="204"/>
      <c r="AT1838" s="204"/>
      <c r="AU1838" s="204"/>
      <c r="AV1838" s="489"/>
      <c r="AW1838" s="204"/>
      <c r="AX1838" s="204"/>
      <c r="AY1838" s="204"/>
      <c r="AZ1838" s="204"/>
    </row>
    <row r="1839" spans="2:52" ht="52.2" customHeight="1" x14ac:dyDescent="0.25">
      <c r="B1839" s="204"/>
      <c r="C1839" s="204"/>
      <c r="D1839" s="204"/>
      <c r="E1839" s="204"/>
      <c r="F1839" s="204"/>
      <c r="G1839" s="204"/>
      <c r="H1839" s="205"/>
      <c r="I1839" s="204"/>
      <c r="J1839" s="204"/>
      <c r="K1839" s="204"/>
      <c r="L1839" s="204"/>
      <c r="M1839" s="204"/>
      <c r="N1839" s="204"/>
      <c r="O1839" s="204"/>
      <c r="P1839" s="204"/>
      <c r="Q1839" s="204"/>
      <c r="R1839" s="204"/>
      <c r="S1839" s="204"/>
      <c r="T1839" s="204"/>
      <c r="U1839" s="204"/>
      <c r="V1839" s="590"/>
      <c r="W1839" s="590"/>
      <c r="X1839" s="590"/>
      <c r="Y1839" s="590"/>
      <c r="Z1839" s="590"/>
      <c r="AA1839" s="590"/>
      <c r="AB1839" s="204"/>
      <c r="AC1839" s="204"/>
      <c r="AD1839" s="204"/>
      <c r="AE1839" s="204"/>
      <c r="AF1839" s="204"/>
      <c r="AG1839" s="204"/>
      <c r="AH1839" s="204"/>
      <c r="AI1839" s="204"/>
      <c r="AJ1839" s="204"/>
      <c r="AK1839" s="204"/>
      <c r="AL1839" s="204"/>
      <c r="AM1839" s="204"/>
      <c r="AN1839" s="204"/>
      <c r="AO1839" s="204"/>
      <c r="AP1839" s="204"/>
      <c r="AQ1839" s="204"/>
      <c r="AR1839" s="204"/>
      <c r="AS1839" s="204"/>
      <c r="AT1839" s="204"/>
      <c r="AU1839" s="204"/>
      <c r="AV1839" s="489"/>
      <c r="AW1839" s="204"/>
      <c r="AX1839" s="204"/>
      <c r="AY1839" s="204"/>
      <c r="AZ1839" s="204"/>
    </row>
    <row r="1840" spans="2:52" ht="52.2" customHeight="1" x14ac:dyDescent="0.25">
      <c r="B1840" s="204"/>
      <c r="C1840" s="204"/>
      <c r="D1840" s="204"/>
      <c r="E1840" s="204"/>
      <c r="F1840" s="204"/>
      <c r="G1840" s="204"/>
      <c r="H1840" s="205"/>
      <c r="I1840" s="204"/>
      <c r="J1840" s="204"/>
      <c r="K1840" s="204"/>
      <c r="L1840" s="204"/>
      <c r="M1840" s="204"/>
      <c r="N1840" s="204"/>
      <c r="O1840" s="204"/>
      <c r="P1840" s="204"/>
      <c r="Q1840" s="204"/>
      <c r="R1840" s="204"/>
      <c r="S1840" s="204"/>
      <c r="T1840" s="204"/>
      <c r="U1840" s="204"/>
      <c r="V1840" s="590"/>
      <c r="W1840" s="590"/>
      <c r="X1840" s="590"/>
      <c r="Y1840" s="590"/>
      <c r="Z1840" s="590"/>
      <c r="AA1840" s="590"/>
      <c r="AB1840" s="204"/>
      <c r="AC1840" s="204"/>
      <c r="AD1840" s="204"/>
      <c r="AE1840" s="204"/>
      <c r="AF1840" s="204"/>
      <c r="AG1840" s="204"/>
      <c r="AH1840" s="204"/>
      <c r="AI1840" s="204"/>
      <c r="AJ1840" s="204"/>
      <c r="AK1840" s="204"/>
      <c r="AL1840" s="204"/>
      <c r="AM1840" s="204"/>
      <c r="AN1840" s="204"/>
      <c r="AO1840" s="204"/>
      <c r="AP1840" s="204"/>
      <c r="AQ1840" s="204"/>
      <c r="AR1840" s="204"/>
      <c r="AS1840" s="204"/>
      <c r="AT1840" s="204"/>
      <c r="AU1840" s="204"/>
      <c r="AV1840" s="489"/>
      <c r="AW1840" s="204"/>
      <c r="AX1840" s="204"/>
      <c r="AY1840" s="204"/>
      <c r="AZ1840" s="204"/>
    </row>
    <row r="1841" spans="2:52" ht="52.2" customHeight="1" x14ac:dyDescent="0.25">
      <c r="B1841" s="204"/>
      <c r="C1841" s="204"/>
      <c r="D1841" s="204"/>
      <c r="E1841" s="204"/>
      <c r="F1841" s="204"/>
      <c r="G1841" s="204"/>
      <c r="H1841" s="205"/>
      <c r="I1841" s="204"/>
      <c r="J1841" s="204"/>
      <c r="K1841" s="204"/>
      <c r="L1841" s="204"/>
      <c r="M1841" s="204"/>
      <c r="N1841" s="204"/>
      <c r="O1841" s="204"/>
      <c r="P1841" s="204"/>
      <c r="Q1841" s="204"/>
      <c r="R1841" s="204"/>
      <c r="S1841" s="204"/>
      <c r="T1841" s="204"/>
      <c r="U1841" s="204"/>
      <c r="V1841" s="590"/>
      <c r="W1841" s="590"/>
      <c r="X1841" s="590"/>
      <c r="Y1841" s="590"/>
      <c r="Z1841" s="590"/>
      <c r="AA1841" s="590"/>
      <c r="AB1841" s="204"/>
      <c r="AC1841" s="204"/>
      <c r="AD1841" s="204"/>
      <c r="AE1841" s="204"/>
      <c r="AF1841" s="204"/>
      <c r="AG1841" s="204"/>
      <c r="AH1841" s="204"/>
      <c r="AI1841" s="204"/>
      <c r="AJ1841" s="204"/>
      <c r="AK1841" s="204"/>
      <c r="AL1841" s="204"/>
      <c r="AM1841" s="204"/>
      <c r="AN1841" s="204"/>
      <c r="AO1841" s="204"/>
      <c r="AP1841" s="204"/>
      <c r="AQ1841" s="204"/>
      <c r="AR1841" s="204"/>
      <c r="AS1841" s="204"/>
      <c r="AT1841" s="204"/>
      <c r="AU1841" s="204"/>
      <c r="AV1841" s="489"/>
      <c r="AW1841" s="204"/>
      <c r="AX1841" s="204"/>
      <c r="AY1841" s="204"/>
      <c r="AZ1841" s="204"/>
    </row>
    <row r="1842" spans="2:52" ht="52.2" customHeight="1" x14ac:dyDescent="0.25">
      <c r="B1842" s="204"/>
      <c r="C1842" s="204"/>
      <c r="D1842" s="204"/>
      <c r="E1842" s="204"/>
      <c r="F1842" s="204"/>
      <c r="G1842" s="204"/>
      <c r="H1842" s="205"/>
      <c r="I1842" s="204"/>
      <c r="J1842" s="204"/>
      <c r="K1842" s="204"/>
      <c r="L1842" s="204"/>
      <c r="M1842" s="204"/>
      <c r="N1842" s="204"/>
      <c r="O1842" s="204"/>
      <c r="P1842" s="204"/>
      <c r="Q1842" s="204"/>
      <c r="R1842" s="204"/>
      <c r="S1842" s="204"/>
      <c r="T1842" s="204"/>
      <c r="U1842" s="204"/>
      <c r="V1842" s="590"/>
      <c r="W1842" s="590"/>
      <c r="X1842" s="590"/>
      <c r="Y1842" s="590"/>
      <c r="Z1842" s="590"/>
      <c r="AA1842" s="590"/>
      <c r="AB1842" s="204"/>
      <c r="AC1842" s="204"/>
      <c r="AD1842" s="204"/>
      <c r="AE1842" s="204"/>
      <c r="AF1842" s="204"/>
      <c r="AG1842" s="204"/>
      <c r="AH1842" s="204"/>
      <c r="AI1842" s="204"/>
      <c r="AJ1842" s="204"/>
      <c r="AK1842" s="204"/>
      <c r="AL1842" s="204"/>
      <c r="AM1842" s="204"/>
      <c r="AN1842" s="204"/>
      <c r="AO1842" s="204"/>
      <c r="AP1842" s="204"/>
      <c r="AQ1842" s="204"/>
      <c r="AR1842" s="204"/>
      <c r="AS1842" s="204"/>
      <c r="AT1842" s="204"/>
      <c r="AU1842" s="204"/>
      <c r="AV1842" s="489"/>
      <c r="AW1842" s="204"/>
      <c r="AX1842" s="204"/>
      <c r="AY1842" s="204"/>
      <c r="AZ1842" s="204"/>
    </row>
    <row r="1843" spans="2:52" ht="52.2" customHeight="1" x14ac:dyDescent="0.25">
      <c r="B1843" s="204"/>
      <c r="C1843" s="204"/>
      <c r="D1843" s="204"/>
      <c r="E1843" s="204"/>
      <c r="F1843" s="204"/>
      <c r="G1843" s="204"/>
      <c r="H1843" s="205"/>
      <c r="I1843" s="204"/>
      <c r="J1843" s="204"/>
      <c r="K1843" s="204"/>
      <c r="L1843" s="204"/>
      <c r="M1843" s="204"/>
      <c r="N1843" s="204"/>
      <c r="O1843" s="204"/>
      <c r="P1843" s="204"/>
      <c r="Q1843" s="204"/>
      <c r="R1843" s="204"/>
      <c r="S1843" s="204"/>
      <c r="T1843" s="204"/>
      <c r="U1843" s="204"/>
      <c r="V1843" s="590"/>
      <c r="W1843" s="590"/>
      <c r="X1843" s="590"/>
      <c r="Y1843" s="590"/>
      <c r="Z1843" s="590"/>
      <c r="AA1843" s="590"/>
      <c r="AB1843" s="204"/>
      <c r="AC1843" s="204"/>
      <c r="AD1843" s="204"/>
      <c r="AE1843" s="204"/>
      <c r="AF1843" s="204"/>
      <c r="AG1843" s="204"/>
      <c r="AH1843" s="204"/>
      <c r="AI1843" s="204"/>
      <c r="AJ1843" s="204"/>
      <c r="AK1843" s="204"/>
      <c r="AL1843" s="204"/>
      <c r="AM1843" s="204"/>
      <c r="AN1843" s="204"/>
      <c r="AO1843" s="204"/>
      <c r="AP1843" s="204"/>
      <c r="AQ1843" s="204"/>
      <c r="AR1843" s="204"/>
      <c r="AS1843" s="204"/>
      <c r="AT1843" s="204"/>
      <c r="AU1843" s="204"/>
      <c r="AV1843" s="489"/>
      <c r="AW1843" s="204"/>
      <c r="AX1843" s="204"/>
      <c r="AY1843" s="204"/>
      <c r="AZ1843" s="204"/>
    </row>
    <row r="1844" spans="2:52" ht="52.2" customHeight="1" x14ac:dyDescent="0.25">
      <c r="B1844" s="204"/>
      <c r="C1844" s="204"/>
      <c r="D1844" s="204"/>
      <c r="E1844" s="204"/>
      <c r="F1844" s="204"/>
      <c r="G1844" s="204"/>
      <c r="H1844" s="205"/>
      <c r="I1844" s="204"/>
      <c r="J1844" s="204"/>
      <c r="K1844" s="204"/>
      <c r="L1844" s="204"/>
      <c r="M1844" s="204"/>
      <c r="N1844" s="204"/>
      <c r="O1844" s="204"/>
      <c r="P1844" s="204"/>
      <c r="Q1844" s="204"/>
      <c r="R1844" s="204"/>
      <c r="S1844" s="204"/>
      <c r="T1844" s="204"/>
      <c r="U1844" s="204"/>
      <c r="V1844" s="590"/>
      <c r="W1844" s="590"/>
      <c r="X1844" s="590"/>
      <c r="Y1844" s="590"/>
      <c r="Z1844" s="590"/>
      <c r="AA1844" s="590"/>
      <c r="AB1844" s="204"/>
      <c r="AC1844" s="204"/>
      <c r="AD1844" s="204"/>
      <c r="AE1844" s="204"/>
      <c r="AF1844" s="204"/>
      <c r="AG1844" s="204"/>
      <c r="AH1844" s="204"/>
      <c r="AI1844" s="204"/>
      <c r="AJ1844" s="204"/>
      <c r="AK1844" s="204"/>
      <c r="AL1844" s="204"/>
      <c r="AM1844" s="204"/>
      <c r="AN1844" s="204"/>
      <c r="AO1844" s="204"/>
      <c r="AP1844" s="204"/>
      <c r="AQ1844" s="204"/>
      <c r="AR1844" s="204"/>
      <c r="AS1844" s="204"/>
      <c r="AT1844" s="204"/>
      <c r="AU1844" s="204"/>
      <c r="AV1844" s="489"/>
      <c r="AW1844" s="204"/>
      <c r="AX1844" s="204"/>
      <c r="AY1844" s="204"/>
      <c r="AZ1844" s="204"/>
    </row>
    <row r="1845" spans="2:52" ht="52.2" customHeight="1" x14ac:dyDescent="0.25">
      <c r="B1845" s="204"/>
      <c r="C1845" s="204"/>
      <c r="D1845" s="204"/>
      <c r="E1845" s="204"/>
      <c r="F1845" s="204"/>
      <c r="G1845" s="204"/>
      <c r="H1845" s="205"/>
      <c r="I1845" s="204"/>
      <c r="J1845" s="204"/>
      <c r="K1845" s="204"/>
      <c r="L1845" s="204"/>
      <c r="M1845" s="204"/>
      <c r="N1845" s="204"/>
      <c r="O1845" s="204"/>
      <c r="P1845" s="204"/>
      <c r="Q1845" s="204"/>
      <c r="R1845" s="204"/>
      <c r="S1845" s="204"/>
      <c r="T1845" s="204"/>
      <c r="U1845" s="204"/>
      <c r="V1845" s="590"/>
      <c r="W1845" s="590"/>
      <c r="X1845" s="590"/>
      <c r="Y1845" s="590"/>
      <c r="Z1845" s="590"/>
      <c r="AA1845" s="590"/>
      <c r="AB1845" s="204"/>
      <c r="AC1845" s="204"/>
      <c r="AD1845" s="204"/>
      <c r="AE1845" s="204"/>
      <c r="AF1845" s="204"/>
      <c r="AG1845" s="204"/>
      <c r="AH1845" s="204"/>
      <c r="AI1845" s="204"/>
      <c r="AJ1845" s="204"/>
      <c r="AK1845" s="204"/>
      <c r="AL1845" s="204"/>
      <c r="AM1845" s="204"/>
      <c r="AN1845" s="204"/>
      <c r="AO1845" s="204"/>
      <c r="AP1845" s="204"/>
      <c r="AQ1845" s="204"/>
      <c r="AR1845" s="204"/>
      <c r="AS1845" s="204"/>
      <c r="AT1845" s="204"/>
      <c r="AU1845" s="204"/>
      <c r="AV1845" s="489"/>
      <c r="AW1845" s="204"/>
      <c r="AX1845" s="204"/>
      <c r="AY1845" s="204"/>
      <c r="AZ1845" s="204"/>
    </row>
    <row r="1846" spans="2:52" ht="52.2" customHeight="1" x14ac:dyDescent="0.25">
      <c r="B1846" s="204"/>
      <c r="C1846" s="204"/>
      <c r="D1846" s="204"/>
      <c r="E1846" s="204"/>
      <c r="F1846" s="204"/>
      <c r="G1846" s="204"/>
      <c r="H1846" s="205"/>
      <c r="I1846" s="204"/>
      <c r="J1846" s="204"/>
      <c r="K1846" s="204"/>
      <c r="L1846" s="204"/>
      <c r="M1846" s="204"/>
      <c r="N1846" s="204"/>
      <c r="O1846" s="204"/>
      <c r="P1846" s="204"/>
      <c r="Q1846" s="204"/>
      <c r="R1846" s="204"/>
      <c r="S1846" s="204"/>
      <c r="T1846" s="204"/>
      <c r="U1846" s="204"/>
      <c r="V1846" s="590"/>
      <c r="W1846" s="590"/>
      <c r="X1846" s="590"/>
      <c r="Y1846" s="590"/>
      <c r="Z1846" s="590"/>
      <c r="AA1846" s="590"/>
      <c r="AB1846" s="204"/>
      <c r="AC1846" s="204"/>
      <c r="AD1846" s="204"/>
      <c r="AE1846" s="204"/>
      <c r="AF1846" s="204"/>
      <c r="AG1846" s="204"/>
      <c r="AH1846" s="204"/>
      <c r="AI1846" s="204"/>
      <c r="AJ1846" s="204"/>
      <c r="AK1846" s="204"/>
      <c r="AL1846" s="204"/>
      <c r="AM1846" s="204"/>
      <c r="AN1846" s="204"/>
      <c r="AO1846" s="204"/>
      <c r="AP1846" s="204"/>
      <c r="AQ1846" s="204"/>
      <c r="AR1846" s="204"/>
      <c r="AS1846" s="204"/>
      <c r="AT1846" s="204"/>
      <c r="AU1846" s="204"/>
      <c r="AV1846" s="489"/>
      <c r="AW1846" s="204"/>
      <c r="AX1846" s="204"/>
      <c r="AY1846" s="204"/>
      <c r="AZ1846" s="204"/>
    </row>
    <row r="1847" spans="2:52" ht="52.2" customHeight="1" x14ac:dyDescent="0.25">
      <c r="B1847" s="204"/>
      <c r="C1847" s="204"/>
      <c r="D1847" s="204"/>
      <c r="E1847" s="204"/>
      <c r="F1847" s="204"/>
      <c r="G1847" s="204"/>
      <c r="H1847" s="205"/>
      <c r="I1847" s="204"/>
      <c r="J1847" s="204"/>
      <c r="K1847" s="204"/>
      <c r="L1847" s="204"/>
      <c r="M1847" s="204"/>
      <c r="N1847" s="204"/>
      <c r="O1847" s="204"/>
      <c r="P1847" s="204"/>
      <c r="Q1847" s="204"/>
      <c r="R1847" s="204"/>
      <c r="S1847" s="204"/>
      <c r="T1847" s="204"/>
      <c r="U1847" s="204"/>
      <c r="V1847" s="590"/>
      <c r="W1847" s="590"/>
      <c r="X1847" s="590"/>
      <c r="Y1847" s="590"/>
      <c r="Z1847" s="590"/>
      <c r="AA1847" s="590"/>
      <c r="AB1847" s="204"/>
      <c r="AC1847" s="204"/>
      <c r="AD1847" s="204"/>
      <c r="AE1847" s="204"/>
      <c r="AF1847" s="204"/>
      <c r="AG1847" s="204"/>
      <c r="AH1847" s="204"/>
      <c r="AI1847" s="204"/>
      <c r="AJ1847" s="204"/>
      <c r="AK1847" s="204"/>
      <c r="AL1847" s="204"/>
      <c r="AM1847" s="204"/>
      <c r="AN1847" s="204"/>
      <c r="AO1847" s="204"/>
      <c r="AP1847" s="204"/>
      <c r="AQ1847" s="204"/>
      <c r="AR1847" s="204"/>
      <c r="AS1847" s="204"/>
      <c r="AT1847" s="204"/>
      <c r="AU1847" s="204"/>
      <c r="AV1847" s="489"/>
      <c r="AW1847" s="204"/>
      <c r="AX1847" s="204"/>
      <c r="AY1847" s="204"/>
      <c r="AZ1847" s="204"/>
    </row>
    <row r="1848" spans="2:52" ht="52.2" customHeight="1" x14ac:dyDescent="0.25">
      <c r="B1848" s="204"/>
      <c r="C1848" s="204"/>
      <c r="D1848" s="204"/>
      <c r="E1848" s="204"/>
      <c r="F1848" s="204"/>
      <c r="G1848" s="204"/>
      <c r="H1848" s="205"/>
      <c r="I1848" s="204"/>
      <c r="J1848" s="204"/>
      <c r="K1848" s="204"/>
      <c r="L1848" s="204"/>
      <c r="M1848" s="204"/>
      <c r="N1848" s="204"/>
      <c r="O1848" s="204"/>
      <c r="P1848" s="204"/>
      <c r="Q1848" s="204"/>
      <c r="R1848" s="204"/>
      <c r="S1848" s="204"/>
      <c r="T1848" s="204"/>
      <c r="U1848" s="204"/>
      <c r="V1848" s="590"/>
      <c r="W1848" s="590"/>
      <c r="X1848" s="590"/>
      <c r="Y1848" s="590"/>
      <c r="Z1848" s="590"/>
      <c r="AA1848" s="590"/>
      <c r="AB1848" s="204"/>
      <c r="AC1848" s="204"/>
      <c r="AD1848" s="204"/>
      <c r="AE1848" s="204"/>
      <c r="AF1848" s="204"/>
      <c r="AG1848" s="204"/>
      <c r="AH1848" s="204"/>
      <c r="AI1848" s="204"/>
      <c r="AJ1848" s="204"/>
      <c r="AK1848" s="204"/>
      <c r="AL1848" s="204"/>
      <c r="AM1848" s="204"/>
      <c r="AN1848" s="204"/>
      <c r="AO1848" s="204"/>
      <c r="AP1848" s="204"/>
      <c r="AQ1848" s="204"/>
      <c r="AR1848" s="204"/>
      <c r="AS1848" s="204"/>
      <c r="AT1848" s="204"/>
      <c r="AU1848" s="204"/>
      <c r="AV1848" s="489"/>
      <c r="AW1848" s="204"/>
      <c r="AX1848" s="204"/>
      <c r="AY1848" s="204"/>
      <c r="AZ1848" s="204"/>
    </row>
    <row r="1849" spans="2:52" ht="52.2" customHeight="1" x14ac:dyDescent="0.25">
      <c r="B1849" s="204"/>
      <c r="C1849" s="204"/>
      <c r="D1849" s="204"/>
      <c r="E1849" s="204"/>
      <c r="F1849" s="204"/>
      <c r="G1849" s="204"/>
      <c r="H1849" s="205"/>
      <c r="I1849" s="204"/>
      <c r="J1849" s="204"/>
      <c r="K1849" s="204"/>
      <c r="L1849" s="204"/>
      <c r="M1849" s="204"/>
      <c r="N1849" s="204"/>
      <c r="O1849" s="204"/>
      <c r="P1849" s="204"/>
      <c r="Q1849" s="204"/>
      <c r="R1849" s="204"/>
      <c r="S1849" s="204"/>
      <c r="T1849" s="204"/>
      <c r="U1849" s="204"/>
      <c r="V1849" s="590"/>
      <c r="W1849" s="590"/>
      <c r="X1849" s="590"/>
      <c r="Y1849" s="590"/>
      <c r="Z1849" s="590"/>
      <c r="AA1849" s="590"/>
      <c r="AB1849" s="204"/>
      <c r="AC1849" s="204"/>
      <c r="AD1849" s="204"/>
      <c r="AE1849" s="204"/>
      <c r="AF1849" s="204"/>
      <c r="AG1849" s="204"/>
      <c r="AH1849" s="204"/>
      <c r="AI1849" s="204"/>
      <c r="AJ1849" s="204"/>
      <c r="AK1849" s="204"/>
      <c r="AL1849" s="204"/>
      <c r="AM1849" s="204"/>
      <c r="AN1849" s="204"/>
      <c r="AO1849" s="204"/>
      <c r="AP1849" s="204"/>
      <c r="AQ1849" s="204"/>
      <c r="AR1849" s="204"/>
      <c r="AS1849" s="204"/>
      <c r="AT1849" s="204"/>
      <c r="AU1849" s="204"/>
      <c r="AV1849" s="489"/>
      <c r="AW1849" s="204"/>
      <c r="AX1849" s="204"/>
      <c r="AY1849" s="204"/>
      <c r="AZ1849" s="204"/>
    </row>
    <row r="1850" spans="2:52" ht="52.2" customHeight="1" x14ac:dyDescent="0.25">
      <c r="B1850" s="204"/>
      <c r="C1850" s="204"/>
      <c r="D1850" s="204"/>
      <c r="E1850" s="204"/>
      <c r="F1850" s="204"/>
      <c r="G1850" s="204"/>
      <c r="H1850" s="205"/>
      <c r="I1850" s="204"/>
      <c r="J1850" s="204"/>
      <c r="K1850" s="204"/>
      <c r="L1850" s="204"/>
      <c r="M1850" s="204"/>
      <c r="N1850" s="204"/>
      <c r="O1850" s="204"/>
      <c r="P1850" s="204"/>
      <c r="Q1850" s="204"/>
      <c r="R1850" s="204"/>
      <c r="S1850" s="204"/>
      <c r="T1850" s="204"/>
      <c r="U1850" s="204"/>
      <c r="V1850" s="590"/>
      <c r="W1850" s="590"/>
      <c r="X1850" s="590"/>
      <c r="Y1850" s="590"/>
      <c r="Z1850" s="590"/>
      <c r="AA1850" s="590"/>
      <c r="AB1850" s="204"/>
      <c r="AC1850" s="204"/>
      <c r="AD1850" s="204"/>
      <c r="AE1850" s="204"/>
      <c r="AF1850" s="204"/>
      <c r="AG1850" s="204"/>
      <c r="AH1850" s="204"/>
      <c r="AI1850" s="204"/>
      <c r="AJ1850" s="204"/>
      <c r="AK1850" s="204"/>
      <c r="AL1850" s="204"/>
      <c r="AM1850" s="204"/>
      <c r="AN1850" s="204"/>
      <c r="AO1850" s="204"/>
      <c r="AP1850" s="204"/>
      <c r="AQ1850" s="204"/>
      <c r="AR1850" s="204"/>
      <c r="AS1850" s="204"/>
      <c r="AT1850" s="204"/>
      <c r="AU1850" s="204"/>
      <c r="AV1850" s="489"/>
      <c r="AW1850" s="204"/>
      <c r="AX1850" s="204"/>
      <c r="AY1850" s="204"/>
      <c r="AZ1850" s="204"/>
    </row>
    <row r="1851" spans="2:52" ht="52.2" customHeight="1" x14ac:dyDescent="0.25">
      <c r="B1851" s="204"/>
      <c r="C1851" s="204"/>
      <c r="D1851" s="204"/>
      <c r="E1851" s="204"/>
      <c r="F1851" s="204"/>
      <c r="G1851" s="204"/>
      <c r="H1851" s="205"/>
      <c r="I1851" s="204"/>
      <c r="J1851" s="204"/>
      <c r="K1851" s="204"/>
      <c r="L1851" s="204"/>
      <c r="M1851" s="204"/>
      <c r="N1851" s="204"/>
      <c r="O1851" s="204"/>
      <c r="P1851" s="204"/>
      <c r="Q1851" s="204"/>
      <c r="R1851" s="204"/>
      <c r="S1851" s="204"/>
      <c r="T1851" s="204"/>
      <c r="U1851" s="204"/>
      <c r="V1851" s="590"/>
      <c r="W1851" s="590"/>
      <c r="X1851" s="590"/>
      <c r="Y1851" s="590"/>
      <c r="Z1851" s="590"/>
      <c r="AA1851" s="590"/>
      <c r="AB1851" s="204"/>
      <c r="AC1851" s="204"/>
      <c r="AD1851" s="204"/>
      <c r="AE1851" s="204"/>
      <c r="AF1851" s="204"/>
      <c r="AG1851" s="204"/>
      <c r="AH1851" s="204"/>
      <c r="AI1851" s="204"/>
      <c r="AJ1851" s="204"/>
      <c r="AK1851" s="204"/>
      <c r="AL1851" s="204"/>
      <c r="AM1851" s="204"/>
      <c r="AN1851" s="204"/>
      <c r="AO1851" s="204"/>
      <c r="AP1851" s="204"/>
      <c r="AQ1851" s="204"/>
      <c r="AR1851" s="204"/>
      <c r="AS1851" s="204"/>
      <c r="AT1851" s="204"/>
      <c r="AU1851" s="204"/>
      <c r="AV1851" s="489"/>
      <c r="AW1851" s="204"/>
      <c r="AX1851" s="204"/>
      <c r="AY1851" s="204"/>
      <c r="AZ1851" s="204"/>
    </row>
    <row r="1852" spans="2:52" ht="52.2" customHeight="1" x14ac:dyDescent="0.25">
      <c r="B1852" s="204"/>
      <c r="C1852" s="204"/>
      <c r="D1852" s="204"/>
      <c r="E1852" s="204"/>
      <c r="F1852" s="204"/>
      <c r="G1852" s="204"/>
      <c r="H1852" s="205"/>
      <c r="I1852" s="204"/>
      <c r="J1852" s="204"/>
      <c r="K1852" s="204"/>
      <c r="L1852" s="204"/>
      <c r="M1852" s="204"/>
      <c r="N1852" s="204"/>
      <c r="O1852" s="204"/>
      <c r="P1852" s="204"/>
      <c r="Q1852" s="204"/>
      <c r="R1852" s="204"/>
      <c r="S1852" s="204"/>
      <c r="T1852" s="204"/>
      <c r="U1852" s="204"/>
      <c r="V1852" s="590"/>
      <c r="W1852" s="590"/>
      <c r="X1852" s="590"/>
      <c r="Y1852" s="590"/>
      <c r="Z1852" s="590"/>
      <c r="AA1852" s="590"/>
      <c r="AB1852" s="204"/>
      <c r="AC1852" s="204"/>
      <c r="AD1852" s="204"/>
      <c r="AE1852" s="204"/>
      <c r="AF1852" s="204"/>
      <c r="AG1852" s="204"/>
      <c r="AH1852" s="204"/>
      <c r="AI1852" s="204"/>
      <c r="AJ1852" s="204"/>
      <c r="AK1852" s="204"/>
      <c r="AL1852" s="204"/>
      <c r="AM1852" s="204"/>
      <c r="AN1852" s="204"/>
      <c r="AO1852" s="204"/>
      <c r="AP1852" s="204"/>
      <c r="AQ1852" s="204"/>
      <c r="AR1852" s="204"/>
      <c r="AS1852" s="204"/>
      <c r="AT1852" s="204"/>
      <c r="AU1852" s="204"/>
      <c r="AV1852" s="489"/>
      <c r="AW1852" s="204"/>
      <c r="AX1852" s="204"/>
      <c r="AY1852" s="204"/>
      <c r="AZ1852" s="204"/>
    </row>
    <row r="1853" spans="2:52" ht="52.2" customHeight="1" x14ac:dyDescent="0.25">
      <c r="B1853" s="204"/>
      <c r="C1853" s="204"/>
      <c r="D1853" s="204"/>
      <c r="E1853" s="204"/>
      <c r="F1853" s="204"/>
      <c r="G1853" s="204"/>
      <c r="H1853" s="205"/>
      <c r="I1853" s="204"/>
      <c r="J1853" s="204"/>
      <c r="K1853" s="204"/>
      <c r="L1853" s="204"/>
      <c r="M1853" s="204"/>
      <c r="N1853" s="204"/>
      <c r="O1853" s="204"/>
      <c r="P1853" s="204"/>
      <c r="Q1853" s="204"/>
      <c r="R1853" s="204"/>
      <c r="S1853" s="204"/>
      <c r="T1853" s="204"/>
      <c r="U1853" s="204"/>
      <c r="V1853" s="590"/>
      <c r="W1853" s="590"/>
      <c r="X1853" s="590"/>
      <c r="Y1853" s="590"/>
      <c r="Z1853" s="590"/>
      <c r="AA1853" s="590"/>
      <c r="AB1853" s="204"/>
      <c r="AC1853" s="204"/>
      <c r="AD1853" s="204"/>
      <c r="AE1853" s="204"/>
      <c r="AF1853" s="204"/>
      <c r="AG1853" s="204"/>
      <c r="AH1853" s="204"/>
      <c r="AI1853" s="204"/>
      <c r="AJ1853" s="204"/>
      <c r="AK1853" s="204"/>
      <c r="AL1853" s="204"/>
      <c r="AM1853" s="204"/>
      <c r="AN1853" s="204"/>
      <c r="AO1853" s="204"/>
      <c r="AP1853" s="204"/>
      <c r="AQ1853" s="204"/>
      <c r="AR1853" s="204"/>
      <c r="AS1853" s="204"/>
      <c r="AT1853" s="204"/>
      <c r="AU1853" s="204"/>
      <c r="AV1853" s="489"/>
      <c r="AW1853" s="204"/>
      <c r="AX1853" s="204"/>
      <c r="AY1853" s="204"/>
      <c r="AZ1853" s="204"/>
    </row>
    <row r="1854" spans="2:52" ht="52.2" customHeight="1" x14ac:dyDescent="0.25">
      <c r="B1854" s="204"/>
      <c r="C1854" s="204"/>
      <c r="D1854" s="204"/>
      <c r="E1854" s="204"/>
      <c r="F1854" s="204"/>
      <c r="G1854" s="204"/>
      <c r="H1854" s="205"/>
      <c r="I1854" s="204"/>
      <c r="J1854" s="204"/>
      <c r="K1854" s="204"/>
      <c r="L1854" s="204"/>
      <c r="M1854" s="204"/>
      <c r="N1854" s="204"/>
      <c r="O1854" s="204"/>
      <c r="P1854" s="204"/>
      <c r="Q1854" s="204"/>
      <c r="R1854" s="204"/>
      <c r="S1854" s="204"/>
      <c r="T1854" s="204"/>
      <c r="U1854" s="204"/>
      <c r="V1854" s="590"/>
      <c r="W1854" s="590"/>
      <c r="X1854" s="590"/>
      <c r="Y1854" s="590"/>
      <c r="Z1854" s="590"/>
      <c r="AA1854" s="590"/>
      <c r="AB1854" s="204"/>
      <c r="AC1854" s="204"/>
      <c r="AD1854" s="204"/>
      <c r="AE1854" s="204"/>
      <c r="AF1854" s="204"/>
      <c r="AG1854" s="204"/>
      <c r="AH1854" s="204"/>
      <c r="AI1854" s="204"/>
      <c r="AJ1854" s="204"/>
      <c r="AK1854" s="204"/>
      <c r="AL1854" s="204"/>
      <c r="AM1854" s="204"/>
      <c r="AN1854" s="204"/>
      <c r="AO1854" s="204"/>
      <c r="AP1854" s="204"/>
      <c r="AQ1854" s="204"/>
      <c r="AR1854" s="204"/>
      <c r="AS1854" s="204"/>
      <c r="AT1854" s="204"/>
      <c r="AU1854" s="204"/>
      <c r="AV1854" s="489"/>
      <c r="AW1854" s="204"/>
      <c r="AX1854" s="204"/>
      <c r="AY1854" s="204"/>
      <c r="AZ1854" s="204"/>
    </row>
    <row r="1855" spans="2:52" ht="52.2" customHeight="1" x14ac:dyDescent="0.25">
      <c r="B1855" s="204"/>
      <c r="C1855" s="204"/>
      <c r="D1855" s="204"/>
      <c r="E1855" s="204"/>
      <c r="F1855" s="204"/>
      <c r="G1855" s="204"/>
      <c r="H1855" s="205"/>
      <c r="I1855" s="204"/>
      <c r="J1855" s="204"/>
      <c r="K1855" s="204"/>
      <c r="L1855" s="204"/>
      <c r="M1855" s="204"/>
      <c r="N1855" s="204"/>
      <c r="O1855" s="204"/>
      <c r="P1855" s="204"/>
      <c r="Q1855" s="204"/>
      <c r="R1855" s="204"/>
      <c r="S1855" s="204"/>
      <c r="T1855" s="204"/>
      <c r="U1855" s="204"/>
      <c r="V1855" s="590"/>
      <c r="W1855" s="590"/>
      <c r="X1855" s="590"/>
      <c r="Y1855" s="590"/>
      <c r="Z1855" s="590"/>
      <c r="AA1855" s="590"/>
      <c r="AB1855" s="204"/>
      <c r="AC1855" s="204"/>
      <c r="AD1855" s="204"/>
      <c r="AE1855" s="204"/>
      <c r="AF1855" s="204"/>
      <c r="AG1855" s="204"/>
      <c r="AH1855" s="204"/>
      <c r="AI1855" s="204"/>
      <c r="AJ1855" s="204"/>
      <c r="AK1855" s="204"/>
      <c r="AL1855" s="204"/>
      <c r="AM1855" s="204"/>
      <c r="AN1855" s="204"/>
      <c r="AO1855" s="204"/>
      <c r="AP1855" s="204"/>
      <c r="AQ1855" s="204"/>
      <c r="AR1855" s="204"/>
      <c r="AS1855" s="204"/>
      <c r="AT1855" s="204"/>
      <c r="AU1855" s="204"/>
      <c r="AV1855" s="489"/>
      <c r="AW1855" s="204"/>
      <c r="AX1855" s="204"/>
      <c r="AY1855" s="204"/>
      <c r="AZ1855" s="204"/>
    </row>
    <row r="1856" spans="2:52" ht="52.2" customHeight="1" x14ac:dyDescent="0.25">
      <c r="B1856" s="204"/>
      <c r="C1856" s="204"/>
      <c r="D1856" s="204"/>
      <c r="E1856" s="204"/>
      <c r="F1856" s="204"/>
      <c r="G1856" s="204"/>
      <c r="H1856" s="205"/>
      <c r="I1856" s="204"/>
      <c r="J1856" s="204"/>
      <c r="K1856" s="204"/>
      <c r="L1856" s="204"/>
      <c r="M1856" s="204"/>
      <c r="N1856" s="204"/>
      <c r="O1856" s="204"/>
      <c r="P1856" s="204"/>
      <c r="Q1856" s="204"/>
      <c r="R1856" s="204"/>
      <c r="S1856" s="204"/>
      <c r="T1856" s="204"/>
      <c r="U1856" s="204"/>
      <c r="V1856" s="590"/>
      <c r="W1856" s="590"/>
      <c r="X1856" s="590"/>
      <c r="Y1856" s="590"/>
      <c r="Z1856" s="590"/>
      <c r="AA1856" s="590"/>
      <c r="AB1856" s="204"/>
      <c r="AC1856" s="204"/>
      <c r="AD1856" s="204"/>
      <c r="AE1856" s="204"/>
      <c r="AF1856" s="204"/>
      <c r="AG1856" s="204"/>
      <c r="AH1856" s="204"/>
      <c r="AI1856" s="204"/>
      <c r="AJ1856" s="204"/>
      <c r="AK1856" s="204"/>
      <c r="AL1856" s="204"/>
      <c r="AM1856" s="204"/>
      <c r="AN1856" s="204"/>
      <c r="AO1856" s="204"/>
      <c r="AP1856" s="204"/>
      <c r="AQ1856" s="204"/>
      <c r="AR1856" s="204"/>
      <c r="AS1856" s="204"/>
      <c r="AT1856" s="204"/>
      <c r="AU1856" s="204"/>
      <c r="AV1856" s="489"/>
      <c r="AW1856" s="204"/>
      <c r="AX1856" s="204"/>
      <c r="AY1856" s="204"/>
      <c r="AZ1856" s="204"/>
    </row>
    <row r="1857" spans="2:52" ht="52.2" customHeight="1" x14ac:dyDescent="0.25">
      <c r="B1857" s="204"/>
      <c r="C1857" s="204"/>
      <c r="D1857" s="204"/>
      <c r="E1857" s="204"/>
      <c r="F1857" s="204"/>
      <c r="G1857" s="204"/>
      <c r="H1857" s="205"/>
      <c r="I1857" s="204"/>
      <c r="J1857" s="204"/>
      <c r="K1857" s="204"/>
      <c r="L1857" s="204"/>
      <c r="M1857" s="204"/>
      <c r="N1857" s="204"/>
      <c r="O1857" s="204"/>
      <c r="P1857" s="204"/>
      <c r="Q1857" s="204"/>
      <c r="R1857" s="204"/>
      <c r="S1857" s="204"/>
      <c r="T1857" s="204"/>
      <c r="U1857" s="204"/>
      <c r="V1857" s="590"/>
      <c r="W1857" s="590"/>
      <c r="X1857" s="590"/>
      <c r="Y1857" s="590"/>
      <c r="Z1857" s="590"/>
      <c r="AA1857" s="590"/>
      <c r="AB1857" s="204"/>
      <c r="AC1857" s="204"/>
      <c r="AD1857" s="204"/>
      <c r="AE1857" s="204"/>
      <c r="AF1857" s="204"/>
      <c r="AG1857" s="204"/>
      <c r="AH1857" s="204"/>
      <c r="AI1857" s="204"/>
      <c r="AJ1857" s="204"/>
      <c r="AK1857" s="204"/>
      <c r="AL1857" s="204"/>
      <c r="AM1857" s="204"/>
      <c r="AN1857" s="204"/>
      <c r="AO1857" s="204"/>
      <c r="AP1857" s="204"/>
      <c r="AQ1857" s="204"/>
      <c r="AR1857" s="204"/>
      <c r="AS1857" s="204"/>
      <c r="AT1857" s="204"/>
      <c r="AU1857" s="204"/>
      <c r="AV1857" s="489"/>
      <c r="AW1857" s="204"/>
      <c r="AX1857" s="204"/>
      <c r="AY1857" s="204"/>
      <c r="AZ1857" s="204"/>
    </row>
    <row r="1858" spans="2:52" ht="52.2" customHeight="1" x14ac:dyDescent="0.25">
      <c r="B1858" s="204"/>
      <c r="C1858" s="204"/>
      <c r="D1858" s="204"/>
      <c r="E1858" s="204"/>
      <c r="F1858" s="204"/>
      <c r="G1858" s="204"/>
      <c r="H1858" s="205"/>
      <c r="I1858" s="204"/>
      <c r="J1858" s="204"/>
      <c r="K1858" s="204"/>
      <c r="L1858" s="204"/>
      <c r="M1858" s="204"/>
      <c r="N1858" s="204"/>
      <c r="O1858" s="204"/>
      <c r="P1858" s="204"/>
      <c r="Q1858" s="204"/>
      <c r="R1858" s="204"/>
      <c r="S1858" s="204"/>
      <c r="T1858" s="204"/>
      <c r="U1858" s="204"/>
      <c r="V1858" s="590"/>
      <c r="W1858" s="590"/>
      <c r="X1858" s="590"/>
      <c r="Y1858" s="590"/>
      <c r="Z1858" s="590"/>
      <c r="AA1858" s="590"/>
      <c r="AB1858" s="204"/>
      <c r="AC1858" s="204"/>
      <c r="AD1858" s="204"/>
      <c r="AE1858" s="204"/>
      <c r="AF1858" s="204"/>
      <c r="AG1858" s="204"/>
      <c r="AH1858" s="204"/>
      <c r="AI1858" s="204"/>
      <c r="AJ1858" s="204"/>
      <c r="AK1858" s="204"/>
      <c r="AL1858" s="204"/>
      <c r="AM1858" s="204"/>
      <c r="AN1858" s="204"/>
      <c r="AO1858" s="204"/>
      <c r="AP1858" s="204"/>
      <c r="AQ1858" s="204"/>
      <c r="AR1858" s="204"/>
      <c r="AS1858" s="204"/>
      <c r="AT1858" s="204"/>
      <c r="AU1858" s="204"/>
      <c r="AV1858" s="489"/>
      <c r="AW1858" s="204"/>
      <c r="AX1858" s="204"/>
      <c r="AY1858" s="204"/>
      <c r="AZ1858" s="204"/>
    </row>
    <row r="1859" spans="2:52" ht="52.2" customHeight="1" x14ac:dyDescent="0.25">
      <c r="B1859" s="204"/>
      <c r="C1859" s="204"/>
      <c r="D1859" s="204"/>
      <c r="E1859" s="204"/>
      <c r="F1859" s="204"/>
      <c r="G1859" s="204"/>
      <c r="H1859" s="205"/>
      <c r="I1859" s="204"/>
      <c r="J1859" s="204"/>
      <c r="K1859" s="204"/>
      <c r="L1859" s="204"/>
      <c r="M1859" s="204"/>
      <c r="N1859" s="204"/>
      <c r="O1859" s="204"/>
      <c r="P1859" s="204"/>
      <c r="Q1859" s="204"/>
      <c r="R1859" s="204"/>
      <c r="S1859" s="204"/>
      <c r="T1859" s="204"/>
      <c r="U1859" s="204"/>
      <c r="V1859" s="590"/>
      <c r="W1859" s="590"/>
      <c r="X1859" s="590"/>
      <c r="Y1859" s="590"/>
      <c r="Z1859" s="590"/>
      <c r="AA1859" s="590"/>
      <c r="AB1859" s="204"/>
      <c r="AC1859" s="204"/>
      <c r="AD1859" s="204"/>
      <c r="AE1859" s="204"/>
      <c r="AF1859" s="204"/>
      <c r="AG1859" s="204"/>
      <c r="AH1859" s="204"/>
      <c r="AI1859" s="204"/>
      <c r="AJ1859" s="204"/>
      <c r="AK1859" s="204"/>
      <c r="AL1859" s="204"/>
      <c r="AM1859" s="204"/>
      <c r="AN1859" s="204"/>
      <c r="AO1859" s="204"/>
      <c r="AP1859" s="204"/>
      <c r="AQ1859" s="204"/>
      <c r="AR1859" s="204"/>
      <c r="AS1859" s="204"/>
      <c r="AT1859" s="204"/>
      <c r="AU1859" s="204"/>
      <c r="AV1859" s="489"/>
      <c r="AW1859" s="204"/>
      <c r="AX1859" s="204"/>
      <c r="AY1859" s="204"/>
      <c r="AZ1859" s="204"/>
    </row>
    <row r="1860" spans="2:52" ht="52.2" customHeight="1" x14ac:dyDescent="0.25">
      <c r="B1860" s="204"/>
      <c r="C1860" s="204"/>
      <c r="D1860" s="204"/>
      <c r="E1860" s="204"/>
      <c r="F1860" s="204"/>
      <c r="G1860" s="204"/>
      <c r="H1860" s="205"/>
      <c r="I1860" s="204"/>
      <c r="J1860" s="204"/>
      <c r="K1860" s="204"/>
      <c r="L1860" s="204"/>
      <c r="M1860" s="204"/>
      <c r="N1860" s="204"/>
      <c r="O1860" s="204"/>
      <c r="P1860" s="204"/>
      <c r="Q1860" s="204"/>
      <c r="R1860" s="204"/>
      <c r="S1860" s="204"/>
      <c r="T1860" s="204"/>
      <c r="U1860" s="204"/>
      <c r="V1860" s="590"/>
      <c r="W1860" s="590"/>
      <c r="X1860" s="590"/>
      <c r="Y1860" s="590"/>
      <c r="Z1860" s="590"/>
      <c r="AA1860" s="590"/>
      <c r="AB1860" s="204"/>
      <c r="AC1860" s="204"/>
      <c r="AD1860" s="204"/>
      <c r="AE1860" s="204"/>
      <c r="AF1860" s="204"/>
      <c r="AG1860" s="204"/>
      <c r="AH1860" s="204"/>
      <c r="AI1860" s="204"/>
      <c r="AJ1860" s="204"/>
      <c r="AK1860" s="204"/>
      <c r="AL1860" s="204"/>
      <c r="AM1860" s="204"/>
      <c r="AN1860" s="204"/>
      <c r="AO1860" s="204"/>
      <c r="AP1860" s="204"/>
      <c r="AQ1860" s="204"/>
      <c r="AR1860" s="204"/>
      <c r="AS1860" s="204"/>
      <c r="AT1860" s="204"/>
      <c r="AU1860" s="204"/>
      <c r="AV1860" s="489"/>
      <c r="AW1860" s="204"/>
      <c r="AX1860" s="204"/>
      <c r="AY1860" s="204"/>
      <c r="AZ1860" s="204"/>
    </row>
    <row r="1861" spans="2:52" ht="52.2" customHeight="1" x14ac:dyDescent="0.25">
      <c r="B1861" s="204"/>
      <c r="C1861" s="204"/>
      <c r="D1861" s="204"/>
      <c r="E1861" s="204"/>
      <c r="F1861" s="204"/>
      <c r="G1861" s="204"/>
      <c r="H1861" s="205"/>
      <c r="I1861" s="204"/>
      <c r="J1861" s="204"/>
      <c r="K1861" s="204"/>
      <c r="L1861" s="204"/>
      <c r="M1861" s="204"/>
      <c r="N1861" s="204"/>
      <c r="O1861" s="204"/>
      <c r="P1861" s="204"/>
      <c r="Q1861" s="204"/>
      <c r="R1861" s="204"/>
      <c r="S1861" s="204"/>
      <c r="T1861" s="204"/>
      <c r="U1861" s="204"/>
      <c r="V1861" s="590"/>
      <c r="W1861" s="590"/>
      <c r="X1861" s="590"/>
      <c r="Y1861" s="590"/>
      <c r="Z1861" s="590"/>
      <c r="AA1861" s="590"/>
      <c r="AB1861" s="204"/>
      <c r="AC1861" s="204"/>
      <c r="AD1861" s="204"/>
      <c r="AE1861" s="204"/>
      <c r="AF1861" s="204"/>
      <c r="AG1861" s="204"/>
      <c r="AH1861" s="204"/>
      <c r="AI1861" s="204"/>
      <c r="AJ1861" s="204"/>
      <c r="AK1861" s="204"/>
      <c r="AL1861" s="204"/>
      <c r="AM1861" s="204"/>
      <c r="AN1861" s="204"/>
      <c r="AO1861" s="204"/>
      <c r="AP1861" s="204"/>
      <c r="AQ1861" s="204"/>
      <c r="AR1861" s="204"/>
      <c r="AS1861" s="204"/>
      <c r="AT1861" s="204"/>
      <c r="AU1861" s="204"/>
      <c r="AV1861" s="489"/>
      <c r="AW1861" s="204"/>
      <c r="AX1861" s="204"/>
      <c r="AY1861" s="204"/>
      <c r="AZ1861" s="204"/>
    </row>
    <row r="1862" spans="2:52" ht="52.2" customHeight="1" x14ac:dyDescent="0.25">
      <c r="B1862" s="204"/>
      <c r="C1862" s="204"/>
      <c r="D1862" s="204"/>
      <c r="E1862" s="204"/>
      <c r="F1862" s="204"/>
      <c r="G1862" s="204"/>
      <c r="H1862" s="205"/>
      <c r="I1862" s="204"/>
      <c r="J1862" s="204"/>
      <c r="K1862" s="204"/>
      <c r="L1862" s="204"/>
      <c r="M1862" s="204"/>
      <c r="N1862" s="204"/>
      <c r="O1862" s="204"/>
      <c r="P1862" s="204"/>
      <c r="Q1862" s="204"/>
      <c r="R1862" s="204"/>
      <c r="S1862" s="204"/>
      <c r="T1862" s="204"/>
      <c r="U1862" s="204"/>
      <c r="V1862" s="590"/>
      <c r="W1862" s="590"/>
      <c r="X1862" s="590"/>
      <c r="Y1862" s="590"/>
      <c r="Z1862" s="590"/>
      <c r="AA1862" s="590"/>
      <c r="AB1862" s="204"/>
      <c r="AC1862" s="204"/>
      <c r="AD1862" s="204"/>
      <c r="AE1862" s="204"/>
      <c r="AF1862" s="204"/>
      <c r="AG1862" s="204"/>
      <c r="AH1862" s="204"/>
      <c r="AI1862" s="204"/>
      <c r="AJ1862" s="204"/>
      <c r="AK1862" s="204"/>
      <c r="AL1862" s="204"/>
      <c r="AM1862" s="204"/>
      <c r="AN1862" s="204"/>
      <c r="AO1862" s="204"/>
      <c r="AP1862" s="204"/>
      <c r="AQ1862" s="204"/>
      <c r="AR1862" s="204"/>
      <c r="AS1862" s="204"/>
      <c r="AT1862" s="204"/>
      <c r="AU1862" s="204"/>
      <c r="AV1862" s="489"/>
      <c r="AW1862" s="204"/>
      <c r="AX1862" s="204"/>
      <c r="AY1862" s="204"/>
      <c r="AZ1862" s="204"/>
    </row>
    <row r="1863" spans="2:52" ht="52.2" customHeight="1" x14ac:dyDescent="0.25">
      <c r="B1863" s="204"/>
      <c r="C1863" s="204"/>
      <c r="D1863" s="204"/>
      <c r="E1863" s="204"/>
      <c r="F1863" s="204"/>
      <c r="G1863" s="204"/>
      <c r="H1863" s="205"/>
      <c r="I1863" s="204"/>
      <c r="J1863" s="204"/>
      <c r="K1863" s="204"/>
      <c r="L1863" s="204"/>
      <c r="M1863" s="204"/>
      <c r="N1863" s="204"/>
      <c r="O1863" s="204"/>
      <c r="P1863" s="204"/>
      <c r="Q1863" s="204"/>
      <c r="R1863" s="204"/>
      <c r="S1863" s="204"/>
      <c r="T1863" s="204"/>
      <c r="U1863" s="204"/>
      <c r="V1863" s="590"/>
      <c r="W1863" s="590"/>
      <c r="X1863" s="590"/>
      <c r="Y1863" s="590"/>
      <c r="Z1863" s="590"/>
      <c r="AA1863" s="590"/>
      <c r="AB1863" s="204"/>
      <c r="AC1863" s="204"/>
      <c r="AD1863" s="204"/>
      <c r="AE1863" s="204"/>
      <c r="AF1863" s="204"/>
      <c r="AG1863" s="204"/>
      <c r="AH1863" s="204"/>
      <c r="AI1863" s="204"/>
      <c r="AJ1863" s="204"/>
      <c r="AK1863" s="204"/>
      <c r="AL1863" s="204"/>
      <c r="AM1863" s="204"/>
      <c r="AN1863" s="204"/>
      <c r="AO1863" s="204"/>
      <c r="AP1863" s="204"/>
      <c r="AQ1863" s="204"/>
      <c r="AR1863" s="204"/>
      <c r="AS1863" s="204"/>
      <c r="AT1863" s="204"/>
      <c r="AU1863" s="204"/>
      <c r="AV1863" s="489"/>
      <c r="AW1863" s="204"/>
      <c r="AX1863" s="204"/>
      <c r="AY1863" s="204"/>
      <c r="AZ1863" s="204"/>
    </row>
    <row r="1864" spans="2:52" ht="52.2" customHeight="1" x14ac:dyDescent="0.25">
      <c r="B1864" s="204"/>
      <c r="C1864" s="204"/>
      <c r="D1864" s="204"/>
      <c r="E1864" s="204"/>
      <c r="F1864" s="204"/>
      <c r="G1864" s="204"/>
      <c r="H1864" s="205"/>
      <c r="I1864" s="204"/>
      <c r="J1864" s="204"/>
      <c r="K1864" s="204"/>
      <c r="L1864" s="204"/>
      <c r="M1864" s="204"/>
      <c r="N1864" s="204"/>
      <c r="O1864" s="204"/>
      <c r="P1864" s="204"/>
      <c r="Q1864" s="204"/>
      <c r="R1864" s="204"/>
      <c r="S1864" s="204"/>
      <c r="T1864" s="204"/>
      <c r="U1864" s="204"/>
      <c r="V1864" s="590"/>
      <c r="W1864" s="590"/>
      <c r="X1864" s="590"/>
      <c r="Y1864" s="590"/>
      <c r="Z1864" s="590"/>
      <c r="AA1864" s="590"/>
      <c r="AB1864" s="204"/>
      <c r="AC1864" s="204"/>
      <c r="AD1864" s="204"/>
      <c r="AE1864" s="204"/>
      <c r="AF1864" s="204"/>
      <c r="AG1864" s="204"/>
      <c r="AH1864" s="204"/>
      <c r="AI1864" s="204"/>
      <c r="AJ1864" s="204"/>
      <c r="AK1864" s="204"/>
      <c r="AL1864" s="204"/>
      <c r="AM1864" s="204"/>
      <c r="AN1864" s="204"/>
      <c r="AO1864" s="204"/>
      <c r="AP1864" s="204"/>
      <c r="AQ1864" s="204"/>
      <c r="AR1864" s="204"/>
      <c r="AS1864" s="204"/>
      <c r="AT1864" s="204"/>
      <c r="AU1864" s="204"/>
      <c r="AV1864" s="489"/>
      <c r="AW1864" s="204"/>
      <c r="AX1864" s="204"/>
      <c r="AY1864" s="204"/>
      <c r="AZ1864" s="204"/>
    </row>
    <row r="1865" spans="2:52" ht="52.2" customHeight="1" x14ac:dyDescent="0.25">
      <c r="B1865" s="204"/>
      <c r="C1865" s="204"/>
      <c r="D1865" s="204"/>
      <c r="E1865" s="204"/>
      <c r="F1865" s="204"/>
      <c r="G1865" s="204"/>
      <c r="H1865" s="205"/>
      <c r="I1865" s="204"/>
      <c r="J1865" s="204"/>
      <c r="K1865" s="204"/>
      <c r="L1865" s="204"/>
      <c r="M1865" s="204"/>
      <c r="N1865" s="204"/>
      <c r="O1865" s="204"/>
      <c r="P1865" s="204"/>
      <c r="Q1865" s="204"/>
      <c r="R1865" s="204"/>
      <c r="S1865" s="204"/>
      <c r="T1865" s="204"/>
      <c r="U1865" s="204"/>
      <c r="V1865" s="590"/>
      <c r="W1865" s="590"/>
      <c r="X1865" s="590"/>
      <c r="Y1865" s="590"/>
      <c r="Z1865" s="590"/>
      <c r="AA1865" s="590"/>
      <c r="AB1865" s="204"/>
      <c r="AC1865" s="204"/>
      <c r="AD1865" s="204"/>
      <c r="AE1865" s="204"/>
      <c r="AF1865" s="204"/>
      <c r="AG1865" s="204"/>
      <c r="AH1865" s="204"/>
      <c r="AI1865" s="204"/>
      <c r="AJ1865" s="204"/>
      <c r="AK1865" s="204"/>
      <c r="AL1865" s="204"/>
      <c r="AM1865" s="204"/>
      <c r="AN1865" s="204"/>
      <c r="AO1865" s="204"/>
      <c r="AP1865" s="204"/>
      <c r="AQ1865" s="204"/>
      <c r="AR1865" s="204"/>
      <c r="AS1865" s="204"/>
      <c r="AT1865" s="204"/>
      <c r="AU1865" s="204"/>
      <c r="AV1865" s="489"/>
      <c r="AW1865" s="204"/>
      <c r="AX1865" s="204"/>
      <c r="AY1865" s="204"/>
      <c r="AZ1865" s="204"/>
    </row>
    <row r="1866" spans="2:52" ht="52.2" customHeight="1" x14ac:dyDescent="0.25">
      <c r="B1866" s="204"/>
      <c r="C1866" s="204"/>
      <c r="D1866" s="204"/>
      <c r="E1866" s="204"/>
      <c r="F1866" s="204"/>
      <c r="G1866" s="204"/>
      <c r="H1866" s="205"/>
      <c r="I1866" s="204"/>
      <c r="J1866" s="204"/>
      <c r="K1866" s="204"/>
      <c r="L1866" s="204"/>
      <c r="M1866" s="204"/>
      <c r="N1866" s="204"/>
      <c r="O1866" s="204"/>
      <c r="P1866" s="204"/>
      <c r="Q1866" s="204"/>
      <c r="R1866" s="204"/>
      <c r="S1866" s="204"/>
      <c r="T1866" s="204"/>
      <c r="U1866" s="204"/>
      <c r="V1866" s="590"/>
      <c r="W1866" s="590"/>
      <c r="X1866" s="590"/>
      <c r="Y1866" s="590"/>
      <c r="Z1866" s="590"/>
      <c r="AA1866" s="590"/>
      <c r="AB1866" s="204"/>
      <c r="AC1866" s="204"/>
      <c r="AD1866" s="204"/>
      <c r="AE1866" s="204"/>
      <c r="AF1866" s="204"/>
      <c r="AG1866" s="204"/>
      <c r="AH1866" s="204"/>
      <c r="AI1866" s="204"/>
      <c r="AJ1866" s="204"/>
      <c r="AK1866" s="204"/>
      <c r="AL1866" s="204"/>
      <c r="AM1866" s="204"/>
      <c r="AN1866" s="204"/>
      <c r="AO1866" s="204"/>
      <c r="AP1866" s="204"/>
      <c r="AQ1866" s="204"/>
      <c r="AR1866" s="204"/>
      <c r="AS1866" s="204"/>
      <c r="AT1866" s="204"/>
      <c r="AU1866" s="204"/>
      <c r="AV1866" s="489"/>
      <c r="AW1866" s="204"/>
      <c r="AX1866" s="204"/>
      <c r="AY1866" s="204"/>
      <c r="AZ1866" s="204"/>
    </row>
    <row r="1867" spans="2:52" ht="52.2" customHeight="1" x14ac:dyDescent="0.25">
      <c r="B1867" s="204"/>
      <c r="C1867" s="204"/>
      <c r="D1867" s="204"/>
      <c r="E1867" s="204"/>
      <c r="F1867" s="204"/>
      <c r="G1867" s="204"/>
      <c r="H1867" s="205"/>
      <c r="I1867" s="204"/>
      <c r="J1867" s="204"/>
      <c r="K1867" s="204"/>
      <c r="L1867" s="204"/>
      <c r="M1867" s="204"/>
      <c r="N1867" s="204"/>
      <c r="O1867" s="204"/>
      <c r="P1867" s="204"/>
      <c r="Q1867" s="204"/>
      <c r="R1867" s="204"/>
      <c r="S1867" s="204"/>
      <c r="T1867" s="204"/>
      <c r="U1867" s="204"/>
      <c r="V1867" s="590"/>
      <c r="W1867" s="590"/>
      <c r="X1867" s="590"/>
      <c r="Y1867" s="590"/>
      <c r="Z1867" s="590"/>
      <c r="AA1867" s="590"/>
      <c r="AB1867" s="204"/>
      <c r="AC1867" s="204"/>
      <c r="AD1867" s="204"/>
      <c r="AE1867" s="204"/>
      <c r="AF1867" s="204"/>
      <c r="AG1867" s="204"/>
      <c r="AH1867" s="204"/>
      <c r="AI1867" s="204"/>
      <c r="AJ1867" s="204"/>
      <c r="AK1867" s="204"/>
      <c r="AL1867" s="204"/>
      <c r="AM1867" s="204"/>
      <c r="AN1867" s="204"/>
      <c r="AO1867" s="204"/>
      <c r="AP1867" s="204"/>
      <c r="AQ1867" s="204"/>
      <c r="AR1867" s="204"/>
      <c r="AS1867" s="204"/>
      <c r="AT1867" s="204"/>
      <c r="AU1867" s="204"/>
      <c r="AV1867" s="489"/>
      <c r="AW1867" s="204"/>
      <c r="AX1867" s="204"/>
      <c r="AY1867" s="204"/>
      <c r="AZ1867" s="204"/>
    </row>
    <row r="1868" spans="2:52" ht="52.2" customHeight="1" x14ac:dyDescent="0.25">
      <c r="B1868" s="204"/>
      <c r="C1868" s="204"/>
      <c r="D1868" s="204"/>
      <c r="E1868" s="204"/>
      <c r="F1868" s="204"/>
      <c r="G1868" s="204"/>
      <c r="H1868" s="205"/>
      <c r="I1868" s="204"/>
      <c r="J1868" s="204"/>
      <c r="K1868" s="204"/>
      <c r="L1868" s="204"/>
      <c r="M1868" s="204"/>
      <c r="N1868" s="204"/>
      <c r="O1868" s="204"/>
      <c r="P1868" s="204"/>
      <c r="Q1868" s="204"/>
      <c r="R1868" s="204"/>
      <c r="S1868" s="204"/>
      <c r="T1868" s="204"/>
      <c r="U1868" s="204"/>
      <c r="V1868" s="590"/>
      <c r="W1868" s="590"/>
      <c r="X1868" s="590"/>
      <c r="Y1868" s="590"/>
      <c r="Z1868" s="590"/>
      <c r="AA1868" s="590"/>
      <c r="AB1868" s="204"/>
      <c r="AC1868" s="204"/>
      <c r="AD1868" s="204"/>
      <c r="AE1868" s="204"/>
      <c r="AF1868" s="204"/>
      <c r="AG1868" s="204"/>
      <c r="AH1868" s="204"/>
      <c r="AI1868" s="204"/>
      <c r="AJ1868" s="204"/>
      <c r="AK1868" s="204"/>
      <c r="AL1868" s="204"/>
      <c r="AM1868" s="204"/>
      <c r="AN1868" s="204"/>
      <c r="AO1868" s="204"/>
      <c r="AP1868" s="204"/>
      <c r="AQ1868" s="204"/>
      <c r="AR1868" s="204"/>
      <c r="AS1868" s="204"/>
      <c r="AT1868" s="204"/>
      <c r="AU1868" s="204"/>
      <c r="AV1868" s="489"/>
      <c r="AW1868" s="204"/>
      <c r="AX1868" s="204"/>
      <c r="AY1868" s="204"/>
      <c r="AZ1868" s="204"/>
    </row>
    <row r="1869" spans="2:52" ht="52.2" customHeight="1" x14ac:dyDescent="0.25">
      <c r="B1869" s="204"/>
      <c r="C1869" s="204"/>
      <c r="D1869" s="204"/>
      <c r="E1869" s="204"/>
      <c r="F1869" s="204"/>
      <c r="G1869" s="204"/>
      <c r="H1869" s="205"/>
      <c r="I1869" s="204"/>
      <c r="J1869" s="204"/>
      <c r="K1869" s="204"/>
      <c r="L1869" s="204"/>
      <c r="M1869" s="204"/>
      <c r="N1869" s="204"/>
      <c r="O1869" s="204"/>
      <c r="P1869" s="204"/>
      <c r="Q1869" s="204"/>
      <c r="R1869" s="204"/>
      <c r="S1869" s="204"/>
      <c r="T1869" s="204"/>
      <c r="U1869" s="204"/>
      <c r="V1869" s="590"/>
      <c r="W1869" s="590"/>
      <c r="X1869" s="590"/>
      <c r="Y1869" s="590"/>
      <c r="Z1869" s="590"/>
      <c r="AA1869" s="590"/>
      <c r="AB1869" s="204"/>
      <c r="AC1869" s="204"/>
      <c r="AD1869" s="204"/>
      <c r="AE1869" s="204"/>
      <c r="AF1869" s="204"/>
      <c r="AG1869" s="204"/>
      <c r="AH1869" s="204"/>
      <c r="AI1869" s="204"/>
      <c r="AJ1869" s="204"/>
      <c r="AK1869" s="204"/>
      <c r="AL1869" s="204"/>
      <c r="AM1869" s="204"/>
      <c r="AN1869" s="204"/>
      <c r="AO1869" s="204"/>
      <c r="AP1869" s="204"/>
      <c r="AQ1869" s="204"/>
      <c r="AR1869" s="204"/>
      <c r="AS1869" s="204"/>
      <c r="AT1869" s="204"/>
      <c r="AU1869" s="204"/>
      <c r="AV1869" s="489"/>
      <c r="AW1869" s="204"/>
      <c r="AX1869" s="204"/>
      <c r="AY1869" s="204"/>
      <c r="AZ1869" s="204"/>
    </row>
    <row r="1870" spans="2:52" ht="52.2" customHeight="1" x14ac:dyDescent="0.25">
      <c r="B1870" s="204"/>
      <c r="C1870" s="204"/>
      <c r="D1870" s="204"/>
      <c r="E1870" s="204"/>
      <c r="F1870" s="204"/>
      <c r="G1870" s="204"/>
      <c r="H1870" s="205"/>
      <c r="I1870" s="204"/>
      <c r="J1870" s="204"/>
      <c r="K1870" s="204"/>
      <c r="L1870" s="204"/>
      <c r="M1870" s="204"/>
      <c r="N1870" s="204"/>
      <c r="O1870" s="204"/>
      <c r="P1870" s="204"/>
      <c r="Q1870" s="204"/>
      <c r="R1870" s="204"/>
      <c r="S1870" s="204"/>
      <c r="T1870" s="204"/>
      <c r="U1870" s="204"/>
      <c r="V1870" s="590"/>
      <c r="W1870" s="590"/>
      <c r="X1870" s="590"/>
      <c r="Y1870" s="590"/>
      <c r="Z1870" s="590"/>
      <c r="AA1870" s="590"/>
      <c r="AB1870" s="204"/>
      <c r="AC1870" s="204"/>
      <c r="AD1870" s="204"/>
      <c r="AE1870" s="204"/>
      <c r="AF1870" s="204"/>
      <c r="AG1870" s="204"/>
      <c r="AH1870" s="204"/>
      <c r="AI1870" s="204"/>
      <c r="AJ1870" s="204"/>
      <c r="AK1870" s="204"/>
      <c r="AL1870" s="204"/>
      <c r="AM1870" s="204"/>
      <c r="AN1870" s="204"/>
      <c r="AO1870" s="204"/>
      <c r="AP1870" s="204"/>
      <c r="AQ1870" s="204"/>
      <c r="AR1870" s="204"/>
      <c r="AS1870" s="204"/>
      <c r="AT1870" s="204"/>
      <c r="AU1870" s="204"/>
      <c r="AV1870" s="489"/>
      <c r="AW1870" s="204"/>
      <c r="AX1870" s="204"/>
      <c r="AY1870" s="204"/>
      <c r="AZ1870" s="204"/>
    </row>
    <row r="1871" spans="2:52" ht="52.2" customHeight="1" x14ac:dyDescent="0.25">
      <c r="B1871" s="204"/>
      <c r="C1871" s="204"/>
      <c r="D1871" s="204"/>
      <c r="E1871" s="204"/>
      <c r="F1871" s="204"/>
      <c r="G1871" s="204"/>
      <c r="H1871" s="205"/>
      <c r="I1871" s="204"/>
      <c r="J1871" s="204"/>
      <c r="K1871" s="204"/>
      <c r="L1871" s="204"/>
      <c r="M1871" s="204"/>
      <c r="N1871" s="204"/>
      <c r="O1871" s="204"/>
      <c r="P1871" s="204"/>
      <c r="Q1871" s="204"/>
      <c r="R1871" s="204"/>
      <c r="S1871" s="204"/>
      <c r="T1871" s="204"/>
      <c r="U1871" s="204"/>
      <c r="V1871" s="590"/>
      <c r="W1871" s="590"/>
      <c r="X1871" s="590"/>
      <c r="Y1871" s="590"/>
      <c r="Z1871" s="590"/>
      <c r="AA1871" s="590"/>
      <c r="AB1871" s="204"/>
      <c r="AC1871" s="204"/>
      <c r="AD1871" s="204"/>
      <c r="AE1871" s="204"/>
      <c r="AF1871" s="204"/>
      <c r="AG1871" s="204"/>
      <c r="AH1871" s="204"/>
      <c r="AI1871" s="204"/>
      <c r="AJ1871" s="204"/>
      <c r="AK1871" s="204"/>
      <c r="AL1871" s="204"/>
      <c r="AM1871" s="204"/>
      <c r="AN1871" s="204"/>
      <c r="AO1871" s="204"/>
      <c r="AP1871" s="204"/>
      <c r="AQ1871" s="204"/>
      <c r="AR1871" s="204"/>
      <c r="AS1871" s="204"/>
      <c r="AT1871" s="204"/>
      <c r="AU1871" s="204"/>
      <c r="AV1871" s="489"/>
      <c r="AW1871" s="204"/>
      <c r="AX1871" s="204"/>
      <c r="AY1871" s="204"/>
      <c r="AZ1871" s="204"/>
    </row>
    <row r="1872" spans="2:52" ht="52.2" customHeight="1" x14ac:dyDescent="0.25">
      <c r="B1872" s="204"/>
      <c r="C1872" s="204"/>
      <c r="D1872" s="204"/>
      <c r="E1872" s="204"/>
      <c r="F1872" s="204"/>
      <c r="G1872" s="204"/>
      <c r="H1872" s="205"/>
      <c r="I1872" s="204"/>
      <c r="J1872" s="204"/>
      <c r="K1872" s="204"/>
      <c r="L1872" s="204"/>
      <c r="M1872" s="204"/>
      <c r="N1872" s="204"/>
      <c r="O1872" s="204"/>
      <c r="P1872" s="204"/>
      <c r="Q1872" s="204"/>
      <c r="R1872" s="204"/>
      <c r="S1872" s="204"/>
      <c r="T1872" s="204"/>
      <c r="U1872" s="204"/>
      <c r="V1872" s="590"/>
      <c r="W1872" s="590"/>
      <c r="X1872" s="590"/>
      <c r="Y1872" s="590"/>
      <c r="Z1872" s="590"/>
      <c r="AA1872" s="590"/>
      <c r="AB1872" s="204"/>
      <c r="AC1872" s="204"/>
      <c r="AD1872" s="204"/>
      <c r="AE1872" s="204"/>
      <c r="AF1872" s="204"/>
      <c r="AG1872" s="204"/>
      <c r="AH1872" s="204"/>
      <c r="AI1872" s="204"/>
      <c r="AJ1872" s="204"/>
      <c r="AK1872" s="204"/>
      <c r="AL1872" s="204"/>
      <c r="AM1872" s="204"/>
      <c r="AN1872" s="204"/>
      <c r="AO1872" s="204"/>
      <c r="AP1872" s="204"/>
      <c r="AQ1872" s="204"/>
      <c r="AR1872" s="204"/>
      <c r="AS1872" s="204"/>
      <c r="AT1872" s="204"/>
      <c r="AU1872" s="204"/>
      <c r="AV1872" s="489"/>
      <c r="AW1872" s="204"/>
      <c r="AX1872" s="204"/>
      <c r="AY1872" s="204"/>
      <c r="AZ1872" s="204"/>
    </row>
    <row r="1873" spans="2:52" ht="52.2" customHeight="1" x14ac:dyDescent="0.25">
      <c r="B1873" s="204"/>
      <c r="C1873" s="204"/>
      <c r="D1873" s="204"/>
      <c r="E1873" s="204"/>
      <c r="F1873" s="204"/>
      <c r="G1873" s="204"/>
      <c r="H1873" s="205"/>
      <c r="I1873" s="204"/>
      <c r="J1873" s="204"/>
      <c r="K1873" s="204"/>
      <c r="L1873" s="204"/>
      <c r="M1873" s="204"/>
      <c r="N1873" s="204"/>
      <c r="O1873" s="204"/>
      <c r="P1873" s="204"/>
      <c r="Q1873" s="204"/>
      <c r="R1873" s="204"/>
      <c r="S1873" s="204"/>
      <c r="T1873" s="204"/>
      <c r="U1873" s="204"/>
      <c r="V1873" s="590"/>
      <c r="W1873" s="590"/>
      <c r="X1873" s="590"/>
      <c r="Y1873" s="590"/>
      <c r="Z1873" s="590"/>
      <c r="AA1873" s="590"/>
      <c r="AB1873" s="204"/>
      <c r="AC1873" s="204"/>
      <c r="AD1873" s="204"/>
      <c r="AE1873" s="204"/>
      <c r="AF1873" s="204"/>
      <c r="AG1873" s="204"/>
      <c r="AH1873" s="204"/>
      <c r="AI1873" s="204"/>
      <c r="AJ1873" s="204"/>
      <c r="AK1873" s="204"/>
      <c r="AL1873" s="204"/>
      <c r="AM1873" s="204"/>
      <c r="AN1873" s="204"/>
      <c r="AO1873" s="204"/>
      <c r="AP1873" s="204"/>
      <c r="AQ1873" s="204"/>
      <c r="AR1873" s="204"/>
      <c r="AS1873" s="204"/>
      <c r="AT1873" s="204"/>
      <c r="AU1873" s="204"/>
      <c r="AV1873" s="489"/>
      <c r="AW1873" s="204"/>
      <c r="AX1873" s="204"/>
      <c r="AY1873" s="204"/>
      <c r="AZ1873" s="204"/>
    </row>
    <row r="1874" spans="2:52" ht="52.2" customHeight="1" x14ac:dyDescent="0.25">
      <c r="B1874" s="204"/>
      <c r="C1874" s="204"/>
      <c r="D1874" s="204"/>
      <c r="E1874" s="204"/>
      <c r="F1874" s="204"/>
      <c r="G1874" s="204"/>
      <c r="H1874" s="205"/>
      <c r="I1874" s="204"/>
      <c r="J1874" s="204"/>
      <c r="K1874" s="204"/>
      <c r="L1874" s="204"/>
      <c r="M1874" s="204"/>
      <c r="N1874" s="204"/>
      <c r="O1874" s="204"/>
      <c r="P1874" s="204"/>
      <c r="Q1874" s="204"/>
      <c r="R1874" s="204"/>
      <c r="S1874" s="204"/>
      <c r="T1874" s="204"/>
      <c r="U1874" s="204"/>
      <c r="V1874" s="590"/>
      <c r="W1874" s="590"/>
      <c r="X1874" s="590"/>
      <c r="Y1874" s="590"/>
      <c r="Z1874" s="590"/>
      <c r="AA1874" s="590"/>
      <c r="AB1874" s="204"/>
      <c r="AC1874" s="204"/>
      <c r="AD1874" s="204"/>
      <c r="AE1874" s="204"/>
      <c r="AF1874" s="204"/>
      <c r="AG1874" s="204"/>
      <c r="AH1874" s="204"/>
      <c r="AI1874" s="204"/>
      <c r="AJ1874" s="204"/>
      <c r="AK1874" s="204"/>
      <c r="AL1874" s="204"/>
      <c r="AM1874" s="204"/>
      <c r="AN1874" s="204"/>
      <c r="AO1874" s="204"/>
      <c r="AP1874" s="204"/>
      <c r="AQ1874" s="204"/>
      <c r="AR1874" s="204"/>
      <c r="AS1874" s="204"/>
      <c r="AT1874" s="204"/>
      <c r="AU1874" s="204"/>
      <c r="AV1874" s="489"/>
      <c r="AW1874" s="204"/>
      <c r="AX1874" s="204"/>
      <c r="AY1874" s="204"/>
      <c r="AZ1874" s="204"/>
    </row>
    <row r="1875" spans="2:52" ht="52.2" customHeight="1" x14ac:dyDescent="0.25">
      <c r="B1875" s="204"/>
      <c r="C1875" s="204"/>
      <c r="D1875" s="204"/>
      <c r="E1875" s="204"/>
      <c r="F1875" s="204"/>
      <c r="G1875" s="204"/>
      <c r="H1875" s="205"/>
      <c r="I1875" s="204"/>
      <c r="J1875" s="204"/>
      <c r="K1875" s="204"/>
      <c r="L1875" s="204"/>
      <c r="M1875" s="204"/>
      <c r="N1875" s="204"/>
      <c r="O1875" s="204"/>
      <c r="P1875" s="204"/>
      <c r="Q1875" s="204"/>
      <c r="R1875" s="204"/>
      <c r="S1875" s="204"/>
      <c r="T1875" s="204"/>
      <c r="U1875" s="204"/>
      <c r="V1875" s="590"/>
      <c r="W1875" s="590"/>
      <c r="X1875" s="590"/>
      <c r="Y1875" s="590"/>
      <c r="Z1875" s="590"/>
      <c r="AA1875" s="590"/>
      <c r="AB1875" s="204"/>
      <c r="AC1875" s="204"/>
      <c r="AD1875" s="204"/>
      <c r="AE1875" s="204"/>
      <c r="AF1875" s="204"/>
      <c r="AG1875" s="204"/>
      <c r="AH1875" s="204"/>
      <c r="AI1875" s="204"/>
      <c r="AJ1875" s="204"/>
      <c r="AK1875" s="204"/>
      <c r="AL1875" s="204"/>
      <c r="AM1875" s="204"/>
      <c r="AN1875" s="204"/>
      <c r="AO1875" s="204"/>
      <c r="AP1875" s="204"/>
      <c r="AQ1875" s="204"/>
      <c r="AR1875" s="204"/>
      <c r="AS1875" s="204"/>
      <c r="AT1875" s="204"/>
      <c r="AU1875" s="204"/>
      <c r="AV1875" s="489"/>
      <c r="AW1875" s="204"/>
      <c r="AX1875" s="204"/>
      <c r="AY1875" s="204"/>
      <c r="AZ1875" s="204"/>
    </row>
    <row r="1876" spans="2:52" ht="52.2" customHeight="1" x14ac:dyDescent="0.25">
      <c r="B1876" s="204"/>
      <c r="C1876" s="204"/>
      <c r="D1876" s="204"/>
      <c r="E1876" s="204"/>
      <c r="F1876" s="204"/>
      <c r="G1876" s="204"/>
      <c r="H1876" s="205"/>
      <c r="I1876" s="204"/>
      <c r="J1876" s="204"/>
      <c r="K1876" s="204"/>
      <c r="L1876" s="204"/>
      <c r="M1876" s="204"/>
      <c r="N1876" s="204"/>
      <c r="O1876" s="204"/>
      <c r="P1876" s="204"/>
      <c r="Q1876" s="204"/>
      <c r="R1876" s="204"/>
      <c r="S1876" s="204"/>
      <c r="T1876" s="204"/>
      <c r="U1876" s="204"/>
      <c r="V1876" s="590"/>
      <c r="W1876" s="590"/>
      <c r="X1876" s="590"/>
      <c r="Y1876" s="590"/>
      <c r="Z1876" s="590"/>
      <c r="AA1876" s="590"/>
      <c r="AB1876" s="204"/>
      <c r="AC1876" s="204"/>
      <c r="AD1876" s="204"/>
      <c r="AE1876" s="204"/>
      <c r="AF1876" s="204"/>
      <c r="AG1876" s="204"/>
      <c r="AH1876" s="204"/>
      <c r="AI1876" s="204"/>
      <c r="AJ1876" s="204"/>
      <c r="AK1876" s="204"/>
      <c r="AL1876" s="204"/>
      <c r="AM1876" s="204"/>
      <c r="AN1876" s="204"/>
      <c r="AO1876" s="204"/>
      <c r="AP1876" s="204"/>
      <c r="AQ1876" s="204"/>
      <c r="AR1876" s="204"/>
      <c r="AS1876" s="204"/>
      <c r="AT1876" s="204"/>
      <c r="AU1876" s="204"/>
      <c r="AV1876" s="489"/>
      <c r="AW1876" s="204"/>
      <c r="AX1876" s="204"/>
      <c r="AY1876" s="204"/>
      <c r="AZ1876" s="204"/>
    </row>
    <row r="1877" spans="2:52" ht="52.2" customHeight="1" x14ac:dyDescent="0.25">
      <c r="B1877" s="204"/>
      <c r="C1877" s="204"/>
      <c r="D1877" s="204"/>
      <c r="E1877" s="204"/>
      <c r="F1877" s="204"/>
      <c r="G1877" s="204"/>
      <c r="H1877" s="205"/>
      <c r="I1877" s="204"/>
      <c r="J1877" s="204"/>
      <c r="K1877" s="204"/>
      <c r="L1877" s="204"/>
      <c r="M1877" s="204"/>
      <c r="N1877" s="204"/>
      <c r="O1877" s="204"/>
      <c r="P1877" s="204"/>
      <c r="Q1877" s="204"/>
      <c r="R1877" s="204"/>
      <c r="S1877" s="204"/>
      <c r="T1877" s="204"/>
      <c r="U1877" s="204"/>
      <c r="V1877" s="590"/>
      <c r="W1877" s="590"/>
      <c r="X1877" s="590"/>
      <c r="Y1877" s="590"/>
      <c r="Z1877" s="590"/>
      <c r="AA1877" s="590"/>
      <c r="AB1877" s="204"/>
      <c r="AC1877" s="204"/>
      <c r="AD1877" s="204"/>
      <c r="AE1877" s="204"/>
      <c r="AF1877" s="204"/>
      <c r="AG1877" s="204"/>
      <c r="AH1877" s="204"/>
      <c r="AI1877" s="204"/>
      <c r="AJ1877" s="204"/>
      <c r="AK1877" s="204"/>
      <c r="AL1877" s="204"/>
      <c r="AM1877" s="204"/>
      <c r="AN1877" s="204"/>
      <c r="AO1877" s="204"/>
      <c r="AP1877" s="204"/>
      <c r="AQ1877" s="204"/>
      <c r="AR1877" s="204"/>
      <c r="AS1877" s="204"/>
      <c r="AT1877" s="204"/>
      <c r="AU1877" s="204"/>
      <c r="AV1877" s="489"/>
      <c r="AW1877" s="204"/>
      <c r="AX1877" s="204"/>
      <c r="AY1877" s="204"/>
      <c r="AZ1877" s="204"/>
    </row>
    <row r="1878" spans="2:52" ht="52.2" customHeight="1" x14ac:dyDescent="0.25">
      <c r="B1878" s="204"/>
      <c r="C1878" s="204"/>
      <c r="D1878" s="204"/>
      <c r="E1878" s="204"/>
      <c r="F1878" s="204"/>
      <c r="G1878" s="204"/>
      <c r="H1878" s="205"/>
      <c r="I1878" s="204"/>
      <c r="J1878" s="204"/>
      <c r="K1878" s="204"/>
      <c r="L1878" s="204"/>
      <c r="M1878" s="204"/>
      <c r="N1878" s="204"/>
      <c r="O1878" s="204"/>
      <c r="P1878" s="204"/>
      <c r="Q1878" s="204"/>
      <c r="R1878" s="204"/>
      <c r="S1878" s="204"/>
      <c r="T1878" s="204"/>
      <c r="U1878" s="204"/>
      <c r="V1878" s="590"/>
      <c r="W1878" s="590"/>
      <c r="X1878" s="590"/>
      <c r="Y1878" s="590"/>
      <c r="Z1878" s="590"/>
      <c r="AA1878" s="590"/>
      <c r="AB1878" s="204"/>
      <c r="AC1878" s="204"/>
      <c r="AD1878" s="204"/>
      <c r="AE1878" s="204"/>
      <c r="AF1878" s="204"/>
      <c r="AG1878" s="204"/>
      <c r="AH1878" s="204"/>
      <c r="AI1878" s="204"/>
      <c r="AJ1878" s="204"/>
      <c r="AK1878" s="204"/>
      <c r="AL1878" s="204"/>
      <c r="AM1878" s="204"/>
      <c r="AN1878" s="204"/>
      <c r="AO1878" s="204"/>
      <c r="AP1878" s="204"/>
      <c r="AQ1878" s="204"/>
      <c r="AR1878" s="204"/>
      <c r="AS1878" s="204"/>
      <c r="AT1878" s="204"/>
      <c r="AU1878" s="204"/>
      <c r="AV1878" s="489"/>
      <c r="AW1878" s="204"/>
      <c r="AX1878" s="204"/>
      <c r="AY1878" s="204"/>
      <c r="AZ1878" s="204"/>
    </row>
    <row r="1879" spans="2:52" ht="52.2" customHeight="1" x14ac:dyDescent="0.25">
      <c r="B1879" s="204"/>
      <c r="C1879" s="204"/>
      <c r="D1879" s="204"/>
      <c r="E1879" s="204"/>
      <c r="F1879" s="204"/>
      <c r="G1879" s="204"/>
      <c r="H1879" s="205"/>
      <c r="I1879" s="204"/>
      <c r="J1879" s="204"/>
      <c r="K1879" s="204"/>
      <c r="L1879" s="204"/>
      <c r="M1879" s="204"/>
      <c r="N1879" s="204"/>
      <c r="O1879" s="204"/>
      <c r="P1879" s="204"/>
      <c r="Q1879" s="204"/>
      <c r="R1879" s="204"/>
      <c r="S1879" s="204"/>
      <c r="T1879" s="204"/>
      <c r="U1879" s="204"/>
      <c r="V1879" s="590"/>
      <c r="W1879" s="590"/>
      <c r="X1879" s="590"/>
      <c r="Y1879" s="590"/>
      <c r="Z1879" s="590"/>
      <c r="AA1879" s="590"/>
      <c r="AB1879" s="204"/>
      <c r="AC1879" s="204"/>
      <c r="AD1879" s="204"/>
      <c r="AE1879" s="204"/>
      <c r="AF1879" s="204"/>
      <c r="AG1879" s="204"/>
      <c r="AH1879" s="204"/>
      <c r="AI1879" s="204"/>
      <c r="AJ1879" s="204"/>
      <c r="AK1879" s="204"/>
      <c r="AL1879" s="204"/>
      <c r="AM1879" s="204"/>
      <c r="AN1879" s="204"/>
      <c r="AO1879" s="204"/>
      <c r="AP1879" s="204"/>
      <c r="AQ1879" s="204"/>
      <c r="AR1879" s="204"/>
      <c r="AS1879" s="204"/>
      <c r="AT1879" s="204"/>
      <c r="AU1879" s="204"/>
      <c r="AV1879" s="489"/>
      <c r="AW1879" s="204"/>
      <c r="AX1879" s="204"/>
      <c r="AY1879" s="204"/>
      <c r="AZ1879" s="204"/>
    </row>
    <row r="1880" spans="2:52" ht="52.2" customHeight="1" x14ac:dyDescent="0.25">
      <c r="B1880" s="204"/>
      <c r="C1880" s="204"/>
      <c r="D1880" s="204"/>
      <c r="E1880" s="204"/>
      <c r="F1880" s="204"/>
      <c r="G1880" s="204"/>
      <c r="H1880" s="205"/>
      <c r="I1880" s="204"/>
      <c r="J1880" s="204"/>
      <c r="K1880" s="204"/>
      <c r="L1880" s="204"/>
      <c r="M1880" s="204"/>
      <c r="N1880" s="204"/>
      <c r="O1880" s="204"/>
      <c r="P1880" s="204"/>
      <c r="Q1880" s="204"/>
      <c r="R1880" s="204"/>
      <c r="S1880" s="204"/>
      <c r="T1880" s="204"/>
      <c r="U1880" s="204"/>
      <c r="V1880" s="590"/>
      <c r="W1880" s="590"/>
      <c r="X1880" s="590"/>
      <c r="Y1880" s="590"/>
      <c r="Z1880" s="590"/>
      <c r="AA1880" s="590"/>
      <c r="AB1880" s="204"/>
      <c r="AC1880" s="204"/>
      <c r="AD1880" s="204"/>
      <c r="AE1880" s="204"/>
      <c r="AF1880" s="204"/>
      <c r="AG1880" s="204"/>
      <c r="AH1880" s="204"/>
      <c r="AI1880" s="204"/>
      <c r="AJ1880" s="204"/>
      <c r="AK1880" s="204"/>
      <c r="AL1880" s="204"/>
      <c r="AM1880" s="204"/>
      <c r="AN1880" s="204"/>
      <c r="AO1880" s="204"/>
      <c r="AP1880" s="204"/>
      <c r="AQ1880" s="204"/>
      <c r="AR1880" s="204"/>
      <c r="AS1880" s="204"/>
      <c r="AT1880" s="204"/>
      <c r="AU1880" s="204"/>
      <c r="AV1880" s="489"/>
      <c r="AW1880" s="204"/>
      <c r="AX1880" s="204"/>
      <c r="AY1880" s="204"/>
      <c r="AZ1880" s="204"/>
    </row>
    <row r="1881" spans="2:52" ht="52.2" customHeight="1" x14ac:dyDescent="0.25">
      <c r="B1881" s="204"/>
      <c r="C1881" s="204"/>
      <c r="D1881" s="204"/>
      <c r="E1881" s="204"/>
      <c r="F1881" s="204"/>
      <c r="G1881" s="204"/>
      <c r="H1881" s="205"/>
      <c r="I1881" s="204"/>
      <c r="J1881" s="204"/>
      <c r="K1881" s="204"/>
      <c r="L1881" s="204"/>
      <c r="M1881" s="204"/>
      <c r="N1881" s="204"/>
      <c r="O1881" s="204"/>
      <c r="P1881" s="204"/>
      <c r="Q1881" s="204"/>
      <c r="R1881" s="204"/>
      <c r="S1881" s="204"/>
      <c r="T1881" s="204"/>
      <c r="U1881" s="204"/>
      <c r="V1881" s="590"/>
      <c r="W1881" s="590"/>
      <c r="X1881" s="590"/>
      <c r="Y1881" s="590"/>
      <c r="Z1881" s="590"/>
      <c r="AA1881" s="590"/>
      <c r="AB1881" s="204"/>
      <c r="AC1881" s="204"/>
      <c r="AD1881" s="204"/>
      <c r="AE1881" s="204"/>
      <c r="AF1881" s="204"/>
      <c r="AG1881" s="204"/>
      <c r="AH1881" s="204"/>
      <c r="AI1881" s="204"/>
      <c r="AJ1881" s="204"/>
      <c r="AK1881" s="204"/>
      <c r="AL1881" s="204"/>
      <c r="AM1881" s="204"/>
      <c r="AN1881" s="204"/>
      <c r="AO1881" s="204"/>
      <c r="AP1881" s="204"/>
      <c r="AQ1881" s="204"/>
      <c r="AR1881" s="204"/>
      <c r="AS1881" s="204"/>
      <c r="AT1881" s="204"/>
      <c r="AU1881" s="204"/>
      <c r="AV1881" s="489"/>
      <c r="AW1881" s="204"/>
      <c r="AX1881" s="204"/>
      <c r="AY1881" s="204"/>
      <c r="AZ1881" s="204"/>
    </row>
    <row r="1882" spans="2:52" ht="52.2" customHeight="1" x14ac:dyDescent="0.25">
      <c r="B1882" s="204"/>
      <c r="C1882" s="204"/>
      <c r="D1882" s="204"/>
      <c r="E1882" s="204"/>
      <c r="F1882" s="204"/>
      <c r="G1882" s="204"/>
      <c r="H1882" s="205"/>
      <c r="I1882" s="204"/>
      <c r="J1882" s="204"/>
      <c r="K1882" s="204"/>
      <c r="L1882" s="204"/>
      <c r="M1882" s="204"/>
      <c r="N1882" s="204"/>
      <c r="O1882" s="204"/>
      <c r="P1882" s="204"/>
      <c r="Q1882" s="204"/>
      <c r="R1882" s="204"/>
      <c r="S1882" s="204"/>
      <c r="T1882" s="204"/>
      <c r="U1882" s="204"/>
      <c r="V1882" s="590"/>
      <c r="W1882" s="590"/>
      <c r="X1882" s="590"/>
      <c r="Y1882" s="590"/>
      <c r="Z1882" s="590"/>
      <c r="AA1882" s="590"/>
      <c r="AB1882" s="204"/>
      <c r="AC1882" s="204"/>
      <c r="AD1882" s="204"/>
      <c r="AE1882" s="204"/>
      <c r="AF1882" s="204"/>
      <c r="AG1882" s="204"/>
      <c r="AH1882" s="204"/>
      <c r="AI1882" s="204"/>
      <c r="AJ1882" s="204"/>
      <c r="AK1882" s="204"/>
      <c r="AL1882" s="204"/>
      <c r="AM1882" s="204"/>
      <c r="AN1882" s="204"/>
      <c r="AO1882" s="204"/>
      <c r="AP1882" s="204"/>
      <c r="AQ1882" s="204"/>
      <c r="AR1882" s="204"/>
      <c r="AS1882" s="204"/>
      <c r="AT1882" s="204"/>
      <c r="AU1882" s="204"/>
      <c r="AV1882" s="489"/>
      <c r="AW1882" s="204"/>
      <c r="AX1882" s="204"/>
      <c r="AY1882" s="204"/>
      <c r="AZ1882" s="204"/>
    </row>
    <row r="1883" spans="2:52" ht="52.2" customHeight="1" x14ac:dyDescent="0.25">
      <c r="B1883" s="204"/>
      <c r="C1883" s="204"/>
      <c r="D1883" s="204"/>
      <c r="E1883" s="204"/>
      <c r="F1883" s="204"/>
      <c r="G1883" s="204"/>
      <c r="H1883" s="205"/>
      <c r="I1883" s="204"/>
      <c r="J1883" s="204"/>
      <c r="K1883" s="204"/>
      <c r="L1883" s="204"/>
      <c r="M1883" s="204"/>
      <c r="N1883" s="204"/>
      <c r="O1883" s="204"/>
      <c r="P1883" s="204"/>
      <c r="Q1883" s="204"/>
      <c r="R1883" s="204"/>
      <c r="S1883" s="204"/>
      <c r="T1883" s="204"/>
      <c r="U1883" s="204"/>
      <c r="V1883" s="590"/>
      <c r="W1883" s="590"/>
      <c r="X1883" s="590"/>
      <c r="Y1883" s="590"/>
      <c r="Z1883" s="590"/>
      <c r="AA1883" s="590"/>
      <c r="AB1883" s="204"/>
      <c r="AC1883" s="204"/>
      <c r="AD1883" s="204"/>
      <c r="AE1883" s="204"/>
      <c r="AF1883" s="204"/>
      <c r="AG1883" s="204"/>
      <c r="AH1883" s="204"/>
      <c r="AI1883" s="204"/>
      <c r="AJ1883" s="204"/>
      <c r="AK1883" s="204"/>
      <c r="AL1883" s="204"/>
      <c r="AM1883" s="204"/>
      <c r="AN1883" s="204"/>
      <c r="AO1883" s="204"/>
      <c r="AP1883" s="204"/>
      <c r="AQ1883" s="204"/>
      <c r="AR1883" s="204"/>
      <c r="AS1883" s="204"/>
      <c r="AT1883" s="204"/>
      <c r="AU1883" s="204"/>
      <c r="AV1883" s="489"/>
      <c r="AW1883" s="204"/>
      <c r="AX1883" s="204"/>
      <c r="AY1883" s="204"/>
      <c r="AZ1883" s="204"/>
    </row>
    <row r="1884" spans="2:52" ht="52.2" customHeight="1" x14ac:dyDescent="0.25">
      <c r="B1884" s="204"/>
      <c r="C1884" s="204"/>
      <c r="D1884" s="204"/>
      <c r="E1884" s="204"/>
      <c r="F1884" s="204"/>
      <c r="G1884" s="204"/>
      <c r="H1884" s="205"/>
      <c r="I1884" s="204"/>
      <c r="J1884" s="204"/>
      <c r="K1884" s="204"/>
      <c r="L1884" s="204"/>
      <c r="M1884" s="204"/>
      <c r="N1884" s="204"/>
      <c r="O1884" s="204"/>
      <c r="P1884" s="204"/>
      <c r="Q1884" s="204"/>
      <c r="R1884" s="204"/>
      <c r="S1884" s="204"/>
      <c r="T1884" s="204"/>
      <c r="U1884" s="204"/>
      <c r="V1884" s="590"/>
      <c r="W1884" s="590"/>
      <c r="X1884" s="590"/>
      <c r="Y1884" s="590"/>
      <c r="Z1884" s="590"/>
      <c r="AA1884" s="590"/>
      <c r="AB1884" s="204"/>
      <c r="AC1884" s="204"/>
      <c r="AD1884" s="204"/>
      <c r="AE1884" s="204"/>
      <c r="AF1884" s="204"/>
      <c r="AG1884" s="204"/>
      <c r="AH1884" s="204"/>
      <c r="AI1884" s="204"/>
      <c r="AJ1884" s="204"/>
      <c r="AK1884" s="204"/>
      <c r="AL1884" s="204"/>
      <c r="AM1884" s="204"/>
      <c r="AN1884" s="204"/>
      <c r="AO1884" s="204"/>
      <c r="AP1884" s="204"/>
      <c r="AQ1884" s="204"/>
      <c r="AR1884" s="204"/>
      <c r="AS1884" s="204"/>
      <c r="AT1884" s="204"/>
      <c r="AU1884" s="204"/>
      <c r="AV1884" s="489"/>
      <c r="AW1884" s="204"/>
      <c r="AX1884" s="204"/>
      <c r="AY1884" s="204"/>
      <c r="AZ1884" s="204"/>
    </row>
    <row r="1885" spans="2:52" ht="52.2" customHeight="1" x14ac:dyDescent="0.25">
      <c r="B1885" s="204"/>
      <c r="C1885" s="204"/>
      <c r="D1885" s="204"/>
      <c r="E1885" s="204"/>
      <c r="F1885" s="204"/>
      <c r="G1885" s="204"/>
      <c r="H1885" s="205"/>
      <c r="I1885" s="204"/>
      <c r="J1885" s="204"/>
      <c r="K1885" s="204"/>
      <c r="L1885" s="204"/>
      <c r="M1885" s="204"/>
      <c r="N1885" s="204"/>
      <c r="O1885" s="204"/>
      <c r="P1885" s="204"/>
      <c r="Q1885" s="204"/>
      <c r="R1885" s="204"/>
      <c r="S1885" s="204"/>
      <c r="T1885" s="204"/>
      <c r="U1885" s="204"/>
      <c r="V1885" s="590"/>
      <c r="W1885" s="590"/>
      <c r="X1885" s="590"/>
      <c r="Y1885" s="590"/>
      <c r="Z1885" s="590"/>
      <c r="AA1885" s="590"/>
      <c r="AB1885" s="204"/>
      <c r="AC1885" s="204"/>
      <c r="AD1885" s="204"/>
      <c r="AE1885" s="204"/>
      <c r="AF1885" s="204"/>
      <c r="AG1885" s="204"/>
      <c r="AH1885" s="204"/>
      <c r="AI1885" s="204"/>
      <c r="AJ1885" s="204"/>
      <c r="AK1885" s="204"/>
      <c r="AL1885" s="204"/>
      <c r="AM1885" s="204"/>
      <c r="AN1885" s="204"/>
      <c r="AO1885" s="204"/>
      <c r="AP1885" s="204"/>
      <c r="AQ1885" s="204"/>
      <c r="AR1885" s="204"/>
      <c r="AS1885" s="204"/>
      <c r="AT1885" s="204"/>
      <c r="AU1885" s="204"/>
      <c r="AV1885" s="489"/>
      <c r="AW1885" s="204"/>
      <c r="AX1885" s="204"/>
      <c r="AY1885" s="204"/>
      <c r="AZ1885" s="204"/>
    </row>
    <row r="1886" spans="2:52" ht="52.2" customHeight="1" x14ac:dyDescent="0.25">
      <c r="B1886" s="204"/>
      <c r="C1886" s="204"/>
      <c r="D1886" s="204"/>
      <c r="E1886" s="204"/>
      <c r="F1886" s="204"/>
      <c r="G1886" s="204"/>
      <c r="H1886" s="205"/>
      <c r="I1886" s="204"/>
      <c r="J1886" s="204"/>
      <c r="K1886" s="204"/>
      <c r="L1886" s="204"/>
      <c r="M1886" s="204"/>
      <c r="N1886" s="204"/>
      <c r="O1886" s="204"/>
      <c r="P1886" s="204"/>
      <c r="Q1886" s="204"/>
      <c r="R1886" s="204"/>
      <c r="S1886" s="204"/>
      <c r="T1886" s="204"/>
      <c r="U1886" s="204"/>
      <c r="V1886" s="590"/>
      <c r="W1886" s="590"/>
      <c r="X1886" s="590"/>
      <c r="Y1886" s="590"/>
      <c r="Z1886" s="590"/>
      <c r="AA1886" s="590"/>
      <c r="AB1886" s="204"/>
      <c r="AC1886" s="204"/>
      <c r="AD1886" s="204"/>
      <c r="AE1886" s="204"/>
      <c r="AF1886" s="204"/>
      <c r="AG1886" s="204"/>
      <c r="AH1886" s="204"/>
      <c r="AI1886" s="204"/>
      <c r="AJ1886" s="204"/>
      <c r="AK1886" s="204"/>
      <c r="AL1886" s="204"/>
      <c r="AM1886" s="204"/>
      <c r="AN1886" s="204"/>
      <c r="AO1886" s="204"/>
      <c r="AP1886" s="204"/>
      <c r="AQ1886" s="204"/>
      <c r="AR1886" s="204"/>
      <c r="AS1886" s="204"/>
      <c r="AT1886" s="204"/>
      <c r="AU1886" s="204"/>
      <c r="AV1886" s="489"/>
      <c r="AW1886" s="204"/>
      <c r="AX1886" s="204"/>
      <c r="AY1886" s="204"/>
      <c r="AZ1886" s="204"/>
    </row>
    <row r="1887" spans="2:52" ht="52.2" customHeight="1" x14ac:dyDescent="0.25">
      <c r="B1887" s="204"/>
      <c r="C1887" s="204"/>
      <c r="D1887" s="204"/>
      <c r="E1887" s="204"/>
      <c r="F1887" s="204"/>
      <c r="G1887" s="204"/>
      <c r="H1887" s="205"/>
      <c r="I1887" s="204"/>
      <c r="J1887" s="204"/>
      <c r="K1887" s="204"/>
      <c r="L1887" s="204"/>
      <c r="M1887" s="204"/>
      <c r="N1887" s="204"/>
      <c r="O1887" s="204"/>
      <c r="P1887" s="204"/>
      <c r="Q1887" s="204"/>
      <c r="R1887" s="204"/>
      <c r="S1887" s="204"/>
      <c r="T1887" s="204"/>
      <c r="U1887" s="204"/>
      <c r="V1887" s="590"/>
      <c r="W1887" s="590"/>
      <c r="X1887" s="590"/>
      <c r="Y1887" s="590"/>
      <c r="Z1887" s="590"/>
      <c r="AA1887" s="590"/>
      <c r="AB1887" s="204"/>
      <c r="AC1887" s="204"/>
      <c r="AD1887" s="204"/>
      <c r="AE1887" s="204"/>
      <c r="AF1887" s="204"/>
      <c r="AG1887" s="204"/>
      <c r="AH1887" s="204"/>
      <c r="AI1887" s="204"/>
      <c r="AJ1887" s="204"/>
      <c r="AK1887" s="204"/>
      <c r="AL1887" s="204"/>
      <c r="AM1887" s="204"/>
      <c r="AN1887" s="204"/>
      <c r="AO1887" s="204"/>
      <c r="AP1887" s="204"/>
      <c r="AQ1887" s="204"/>
      <c r="AR1887" s="204"/>
      <c r="AS1887" s="204"/>
      <c r="AT1887" s="204"/>
      <c r="AU1887" s="204"/>
      <c r="AV1887" s="489"/>
      <c r="AW1887" s="204"/>
      <c r="AX1887" s="204"/>
      <c r="AY1887" s="204"/>
      <c r="AZ1887" s="204"/>
    </row>
    <row r="1888" spans="2:52" ht="52.2" customHeight="1" x14ac:dyDescent="0.25">
      <c r="B1888" s="204"/>
      <c r="C1888" s="204"/>
      <c r="D1888" s="204"/>
      <c r="E1888" s="204"/>
      <c r="F1888" s="204"/>
      <c r="G1888" s="204"/>
      <c r="H1888" s="205"/>
      <c r="I1888" s="204"/>
      <c r="J1888" s="204"/>
      <c r="K1888" s="204"/>
      <c r="L1888" s="204"/>
      <c r="M1888" s="204"/>
      <c r="N1888" s="204"/>
      <c r="O1888" s="204"/>
      <c r="P1888" s="204"/>
      <c r="Q1888" s="204"/>
      <c r="R1888" s="204"/>
      <c r="S1888" s="204"/>
      <c r="T1888" s="204"/>
      <c r="U1888" s="204"/>
      <c r="V1888" s="590"/>
      <c r="W1888" s="590"/>
      <c r="X1888" s="590"/>
      <c r="Y1888" s="590"/>
      <c r="Z1888" s="590"/>
      <c r="AA1888" s="590"/>
      <c r="AB1888" s="204"/>
      <c r="AC1888" s="204"/>
      <c r="AD1888" s="204"/>
      <c r="AE1888" s="204"/>
      <c r="AF1888" s="204"/>
      <c r="AG1888" s="204"/>
      <c r="AH1888" s="204"/>
      <c r="AI1888" s="204"/>
      <c r="AJ1888" s="204"/>
      <c r="AK1888" s="204"/>
      <c r="AL1888" s="204"/>
      <c r="AM1888" s="204"/>
      <c r="AN1888" s="204"/>
      <c r="AO1888" s="204"/>
      <c r="AP1888" s="204"/>
      <c r="AQ1888" s="204"/>
      <c r="AR1888" s="204"/>
      <c r="AS1888" s="204"/>
      <c r="AT1888" s="204"/>
      <c r="AU1888" s="204"/>
      <c r="AV1888" s="489"/>
      <c r="AW1888" s="204"/>
      <c r="AX1888" s="204"/>
      <c r="AY1888" s="204"/>
      <c r="AZ1888" s="204"/>
    </row>
    <row r="1889" spans="2:52" ht="52.2" customHeight="1" x14ac:dyDescent="0.25">
      <c r="B1889" s="204"/>
      <c r="C1889" s="204"/>
      <c r="D1889" s="204"/>
      <c r="E1889" s="204"/>
      <c r="F1889" s="204"/>
      <c r="G1889" s="204"/>
      <c r="H1889" s="205"/>
      <c r="I1889" s="204"/>
      <c r="J1889" s="204"/>
      <c r="K1889" s="204"/>
      <c r="L1889" s="204"/>
      <c r="M1889" s="204"/>
      <c r="N1889" s="204"/>
      <c r="O1889" s="204"/>
      <c r="P1889" s="204"/>
      <c r="Q1889" s="204"/>
      <c r="R1889" s="204"/>
      <c r="S1889" s="204"/>
      <c r="T1889" s="204"/>
      <c r="U1889" s="204"/>
      <c r="V1889" s="590"/>
      <c r="W1889" s="590"/>
      <c r="X1889" s="590"/>
      <c r="Y1889" s="590"/>
      <c r="Z1889" s="590"/>
      <c r="AA1889" s="590"/>
      <c r="AB1889" s="204"/>
      <c r="AC1889" s="204"/>
      <c r="AD1889" s="204"/>
      <c r="AE1889" s="204"/>
      <c r="AF1889" s="204"/>
      <c r="AG1889" s="204"/>
      <c r="AH1889" s="204"/>
      <c r="AI1889" s="204"/>
      <c r="AJ1889" s="204"/>
      <c r="AK1889" s="204"/>
      <c r="AL1889" s="204"/>
      <c r="AM1889" s="204"/>
      <c r="AN1889" s="204"/>
      <c r="AO1889" s="204"/>
      <c r="AP1889" s="204"/>
      <c r="AQ1889" s="204"/>
      <c r="AR1889" s="204"/>
      <c r="AS1889" s="204"/>
      <c r="AT1889" s="204"/>
      <c r="AU1889" s="204"/>
      <c r="AV1889" s="489"/>
      <c r="AW1889" s="204"/>
      <c r="AX1889" s="204"/>
      <c r="AY1889" s="204"/>
      <c r="AZ1889" s="204"/>
    </row>
    <row r="1890" spans="2:52" ht="52.2" customHeight="1" x14ac:dyDescent="0.25">
      <c r="B1890" s="204"/>
      <c r="C1890" s="204"/>
      <c r="D1890" s="204"/>
      <c r="E1890" s="204"/>
      <c r="F1890" s="204"/>
      <c r="G1890" s="204"/>
      <c r="H1890" s="205"/>
      <c r="I1890" s="204"/>
      <c r="J1890" s="204"/>
      <c r="K1890" s="204"/>
      <c r="L1890" s="204"/>
      <c r="M1890" s="204"/>
      <c r="N1890" s="204"/>
      <c r="O1890" s="204"/>
      <c r="P1890" s="204"/>
      <c r="Q1890" s="204"/>
      <c r="R1890" s="204"/>
      <c r="S1890" s="204"/>
      <c r="T1890" s="204"/>
      <c r="U1890" s="204"/>
      <c r="V1890" s="590"/>
      <c r="W1890" s="590"/>
      <c r="X1890" s="590"/>
      <c r="Y1890" s="590"/>
      <c r="Z1890" s="590"/>
      <c r="AA1890" s="590"/>
      <c r="AB1890" s="204"/>
      <c r="AC1890" s="204"/>
      <c r="AD1890" s="204"/>
      <c r="AE1890" s="204"/>
      <c r="AF1890" s="204"/>
      <c r="AG1890" s="204"/>
      <c r="AH1890" s="204"/>
      <c r="AI1890" s="204"/>
      <c r="AJ1890" s="204"/>
      <c r="AK1890" s="204"/>
      <c r="AL1890" s="204"/>
      <c r="AM1890" s="204"/>
      <c r="AN1890" s="204"/>
      <c r="AO1890" s="204"/>
      <c r="AP1890" s="204"/>
      <c r="AQ1890" s="204"/>
      <c r="AR1890" s="204"/>
      <c r="AS1890" s="204"/>
      <c r="AT1890" s="204"/>
      <c r="AU1890" s="204"/>
      <c r="AV1890" s="489"/>
      <c r="AW1890" s="204"/>
      <c r="AX1890" s="204"/>
      <c r="AY1890" s="204"/>
      <c r="AZ1890" s="204"/>
    </row>
    <row r="1891" spans="2:52" ht="52.2" customHeight="1" x14ac:dyDescent="0.25">
      <c r="B1891" s="204"/>
      <c r="C1891" s="204"/>
      <c r="D1891" s="204"/>
      <c r="E1891" s="204"/>
      <c r="F1891" s="204"/>
      <c r="G1891" s="204"/>
      <c r="H1891" s="205"/>
      <c r="I1891" s="204"/>
      <c r="J1891" s="204"/>
      <c r="K1891" s="204"/>
      <c r="L1891" s="204"/>
      <c r="M1891" s="204"/>
      <c r="N1891" s="204"/>
      <c r="O1891" s="204"/>
      <c r="P1891" s="204"/>
      <c r="Q1891" s="204"/>
      <c r="R1891" s="204"/>
      <c r="S1891" s="204"/>
      <c r="T1891" s="204"/>
      <c r="U1891" s="204"/>
      <c r="V1891" s="590"/>
      <c r="W1891" s="590"/>
      <c r="X1891" s="590"/>
      <c r="Y1891" s="590"/>
      <c r="Z1891" s="590"/>
      <c r="AA1891" s="590"/>
      <c r="AB1891" s="204"/>
      <c r="AC1891" s="204"/>
      <c r="AD1891" s="204"/>
      <c r="AE1891" s="204"/>
      <c r="AF1891" s="204"/>
      <c r="AG1891" s="204"/>
      <c r="AH1891" s="204"/>
      <c r="AI1891" s="204"/>
      <c r="AJ1891" s="204"/>
      <c r="AK1891" s="204"/>
      <c r="AL1891" s="204"/>
      <c r="AM1891" s="204"/>
      <c r="AN1891" s="204"/>
      <c r="AO1891" s="204"/>
      <c r="AP1891" s="204"/>
      <c r="AQ1891" s="204"/>
      <c r="AR1891" s="204"/>
      <c r="AS1891" s="204"/>
      <c r="AT1891" s="204"/>
      <c r="AU1891" s="204"/>
      <c r="AV1891" s="489"/>
      <c r="AW1891" s="204"/>
      <c r="AX1891" s="204"/>
      <c r="AY1891" s="204"/>
      <c r="AZ1891" s="204"/>
    </row>
    <row r="1892" spans="2:52" ht="52.2" customHeight="1" x14ac:dyDescent="0.25">
      <c r="B1892" s="204"/>
      <c r="C1892" s="204"/>
      <c r="D1892" s="204"/>
      <c r="E1892" s="204"/>
      <c r="F1892" s="204"/>
      <c r="G1892" s="204"/>
      <c r="H1892" s="205"/>
      <c r="I1892" s="204"/>
      <c r="J1892" s="204"/>
      <c r="K1892" s="204"/>
      <c r="L1892" s="204"/>
      <c r="M1892" s="204"/>
      <c r="N1892" s="204"/>
      <c r="O1892" s="204"/>
      <c r="P1892" s="204"/>
      <c r="Q1892" s="204"/>
      <c r="R1892" s="204"/>
      <c r="S1892" s="204"/>
      <c r="T1892" s="204"/>
      <c r="U1892" s="204"/>
      <c r="V1892" s="590"/>
      <c r="W1892" s="590"/>
      <c r="X1892" s="590"/>
      <c r="Y1892" s="590"/>
      <c r="Z1892" s="590"/>
      <c r="AA1892" s="590"/>
      <c r="AB1892" s="204"/>
      <c r="AC1892" s="204"/>
      <c r="AD1892" s="204"/>
      <c r="AE1892" s="204"/>
      <c r="AF1892" s="204"/>
      <c r="AG1892" s="204"/>
      <c r="AH1892" s="204"/>
      <c r="AI1892" s="204"/>
      <c r="AJ1892" s="204"/>
      <c r="AK1892" s="204"/>
      <c r="AL1892" s="204"/>
      <c r="AM1892" s="204"/>
      <c r="AN1892" s="204"/>
      <c r="AO1892" s="204"/>
      <c r="AP1892" s="204"/>
      <c r="AQ1892" s="204"/>
      <c r="AR1892" s="204"/>
      <c r="AS1892" s="204"/>
      <c r="AT1892" s="204"/>
      <c r="AU1892" s="204"/>
      <c r="AV1892" s="489"/>
      <c r="AW1892" s="204"/>
      <c r="AX1892" s="204"/>
      <c r="AY1892" s="204"/>
      <c r="AZ1892" s="204"/>
    </row>
    <row r="1893" spans="2:52" ht="52.2" customHeight="1" x14ac:dyDescent="0.25">
      <c r="B1893" s="204"/>
      <c r="C1893" s="204"/>
      <c r="D1893" s="204"/>
      <c r="E1893" s="204"/>
      <c r="F1893" s="204"/>
      <c r="G1893" s="204"/>
      <c r="H1893" s="205"/>
      <c r="I1893" s="204"/>
      <c r="J1893" s="204"/>
      <c r="K1893" s="204"/>
      <c r="L1893" s="204"/>
      <c r="M1893" s="204"/>
      <c r="N1893" s="204"/>
      <c r="O1893" s="204"/>
      <c r="P1893" s="204"/>
      <c r="Q1893" s="204"/>
      <c r="R1893" s="204"/>
      <c r="S1893" s="204"/>
      <c r="T1893" s="204"/>
      <c r="U1893" s="204"/>
      <c r="V1893" s="590"/>
      <c r="W1893" s="590"/>
      <c r="X1893" s="590"/>
      <c r="Y1893" s="590"/>
      <c r="Z1893" s="590"/>
      <c r="AA1893" s="590"/>
      <c r="AB1893" s="204"/>
      <c r="AC1893" s="204"/>
      <c r="AD1893" s="204"/>
      <c r="AE1893" s="204"/>
      <c r="AF1893" s="204"/>
      <c r="AG1893" s="204"/>
      <c r="AH1893" s="204"/>
      <c r="AI1893" s="204"/>
      <c r="AJ1893" s="204"/>
      <c r="AK1893" s="204"/>
      <c r="AL1893" s="204"/>
      <c r="AM1893" s="204"/>
      <c r="AN1893" s="204"/>
      <c r="AO1893" s="204"/>
      <c r="AP1893" s="204"/>
      <c r="AQ1893" s="204"/>
      <c r="AR1893" s="204"/>
      <c r="AS1893" s="204"/>
      <c r="AT1893" s="204"/>
      <c r="AU1893" s="204"/>
      <c r="AV1893" s="489"/>
      <c r="AW1893" s="204"/>
      <c r="AX1893" s="204"/>
      <c r="AY1893" s="204"/>
      <c r="AZ1893" s="204"/>
    </row>
    <row r="1894" spans="2:52" ht="52.2" customHeight="1" x14ac:dyDescent="0.25">
      <c r="B1894" s="204"/>
      <c r="C1894" s="204"/>
      <c r="D1894" s="204"/>
      <c r="E1894" s="204"/>
      <c r="F1894" s="204"/>
      <c r="G1894" s="204"/>
      <c r="H1894" s="205"/>
      <c r="I1894" s="204"/>
      <c r="J1894" s="204"/>
      <c r="K1894" s="204"/>
      <c r="L1894" s="204"/>
      <c r="M1894" s="204"/>
      <c r="N1894" s="204"/>
      <c r="O1894" s="204"/>
      <c r="P1894" s="204"/>
      <c r="Q1894" s="204"/>
      <c r="R1894" s="204"/>
      <c r="S1894" s="204"/>
      <c r="T1894" s="204"/>
      <c r="U1894" s="204"/>
      <c r="V1894" s="590"/>
      <c r="W1894" s="590"/>
      <c r="X1894" s="590"/>
      <c r="Y1894" s="590"/>
      <c r="Z1894" s="590"/>
      <c r="AA1894" s="590"/>
      <c r="AB1894" s="204"/>
      <c r="AC1894" s="204"/>
      <c r="AD1894" s="204"/>
      <c r="AE1894" s="204"/>
      <c r="AF1894" s="204"/>
      <c r="AG1894" s="204"/>
      <c r="AH1894" s="204"/>
      <c r="AI1894" s="204"/>
      <c r="AJ1894" s="204"/>
      <c r="AK1894" s="204"/>
      <c r="AL1894" s="204"/>
      <c r="AM1894" s="204"/>
      <c r="AN1894" s="204"/>
      <c r="AO1894" s="204"/>
      <c r="AP1894" s="204"/>
      <c r="AQ1894" s="204"/>
      <c r="AR1894" s="204"/>
      <c r="AS1894" s="204"/>
      <c r="AT1894" s="204"/>
      <c r="AU1894" s="204"/>
      <c r="AV1894" s="489"/>
      <c r="AW1894" s="204"/>
      <c r="AX1894" s="204"/>
      <c r="AY1894" s="204"/>
      <c r="AZ1894" s="204"/>
    </row>
    <row r="1895" spans="2:52" ht="52.2" customHeight="1" x14ac:dyDescent="0.25">
      <c r="B1895" s="204"/>
      <c r="C1895" s="204"/>
      <c r="D1895" s="204"/>
      <c r="E1895" s="204"/>
      <c r="F1895" s="204"/>
      <c r="G1895" s="204"/>
      <c r="H1895" s="205"/>
      <c r="I1895" s="204"/>
      <c r="J1895" s="204"/>
      <c r="K1895" s="204"/>
      <c r="L1895" s="204"/>
      <c r="M1895" s="204"/>
      <c r="N1895" s="204"/>
      <c r="O1895" s="204"/>
      <c r="P1895" s="204"/>
      <c r="Q1895" s="204"/>
      <c r="R1895" s="204"/>
      <c r="S1895" s="204"/>
      <c r="T1895" s="204"/>
      <c r="U1895" s="204"/>
      <c r="V1895" s="590"/>
      <c r="W1895" s="590"/>
      <c r="X1895" s="590"/>
      <c r="Y1895" s="590"/>
      <c r="Z1895" s="590"/>
      <c r="AA1895" s="590"/>
      <c r="AB1895" s="204"/>
      <c r="AC1895" s="204"/>
      <c r="AD1895" s="204"/>
      <c r="AE1895" s="204"/>
      <c r="AF1895" s="204"/>
      <c r="AG1895" s="204"/>
      <c r="AH1895" s="204"/>
      <c r="AI1895" s="204"/>
      <c r="AJ1895" s="204"/>
      <c r="AK1895" s="204"/>
      <c r="AL1895" s="204"/>
      <c r="AM1895" s="204"/>
      <c r="AN1895" s="204"/>
      <c r="AO1895" s="204"/>
      <c r="AP1895" s="204"/>
      <c r="AQ1895" s="204"/>
      <c r="AR1895" s="204"/>
      <c r="AS1895" s="204"/>
      <c r="AT1895" s="204"/>
      <c r="AU1895" s="204"/>
      <c r="AV1895" s="489"/>
      <c r="AW1895" s="204"/>
      <c r="AX1895" s="204"/>
      <c r="AY1895" s="204"/>
      <c r="AZ1895" s="204"/>
    </row>
    <row r="1896" spans="2:52" ht="52.2" customHeight="1" x14ac:dyDescent="0.25">
      <c r="B1896" s="204"/>
      <c r="C1896" s="204"/>
      <c r="D1896" s="204"/>
      <c r="E1896" s="204"/>
      <c r="F1896" s="204"/>
      <c r="G1896" s="204"/>
      <c r="H1896" s="205"/>
      <c r="I1896" s="204"/>
      <c r="J1896" s="204"/>
      <c r="K1896" s="204"/>
      <c r="L1896" s="204"/>
      <c r="M1896" s="204"/>
      <c r="N1896" s="204"/>
      <c r="O1896" s="204"/>
      <c r="P1896" s="204"/>
      <c r="Q1896" s="204"/>
      <c r="R1896" s="204"/>
      <c r="S1896" s="204"/>
      <c r="T1896" s="204"/>
      <c r="U1896" s="204"/>
      <c r="V1896" s="590"/>
      <c r="W1896" s="590"/>
      <c r="X1896" s="590"/>
      <c r="Y1896" s="590"/>
      <c r="Z1896" s="590"/>
      <c r="AA1896" s="590"/>
      <c r="AB1896" s="204"/>
      <c r="AC1896" s="204"/>
      <c r="AD1896" s="204"/>
      <c r="AE1896" s="204"/>
      <c r="AF1896" s="204"/>
      <c r="AG1896" s="204"/>
      <c r="AH1896" s="204"/>
      <c r="AI1896" s="204"/>
      <c r="AJ1896" s="204"/>
      <c r="AK1896" s="204"/>
      <c r="AL1896" s="204"/>
      <c r="AM1896" s="204"/>
      <c r="AN1896" s="204"/>
      <c r="AO1896" s="204"/>
      <c r="AP1896" s="204"/>
      <c r="AQ1896" s="204"/>
      <c r="AR1896" s="204"/>
      <c r="AS1896" s="204"/>
      <c r="AT1896" s="204"/>
      <c r="AU1896" s="204"/>
      <c r="AV1896" s="489"/>
      <c r="AW1896" s="204"/>
      <c r="AX1896" s="204"/>
      <c r="AY1896" s="204"/>
      <c r="AZ1896" s="204"/>
    </row>
    <row r="1897" spans="2:52" ht="52.2" customHeight="1" x14ac:dyDescent="0.25">
      <c r="B1897" s="204"/>
      <c r="C1897" s="204"/>
      <c r="D1897" s="204"/>
      <c r="E1897" s="204"/>
      <c r="F1897" s="204"/>
      <c r="G1897" s="204"/>
      <c r="H1897" s="205"/>
      <c r="I1897" s="204"/>
      <c r="J1897" s="204"/>
      <c r="K1897" s="204"/>
      <c r="L1897" s="204"/>
      <c r="M1897" s="204"/>
      <c r="N1897" s="204"/>
      <c r="O1897" s="204"/>
      <c r="P1897" s="204"/>
      <c r="Q1897" s="204"/>
      <c r="R1897" s="204"/>
      <c r="S1897" s="204"/>
      <c r="T1897" s="204"/>
      <c r="U1897" s="204"/>
      <c r="V1897" s="590"/>
      <c r="W1897" s="590"/>
      <c r="X1897" s="590"/>
      <c r="Y1897" s="590"/>
      <c r="Z1897" s="590"/>
      <c r="AA1897" s="590"/>
      <c r="AB1897" s="204"/>
      <c r="AC1897" s="204"/>
      <c r="AD1897" s="204"/>
      <c r="AE1897" s="204"/>
      <c r="AF1897" s="204"/>
      <c r="AG1897" s="204"/>
      <c r="AH1897" s="204"/>
      <c r="AI1897" s="204"/>
      <c r="AJ1897" s="204"/>
      <c r="AK1897" s="204"/>
      <c r="AL1897" s="204"/>
      <c r="AM1897" s="204"/>
      <c r="AN1897" s="204"/>
      <c r="AO1897" s="204"/>
      <c r="AP1897" s="204"/>
      <c r="AQ1897" s="204"/>
      <c r="AR1897" s="204"/>
      <c r="AS1897" s="204"/>
      <c r="AT1897" s="204"/>
      <c r="AU1897" s="204"/>
      <c r="AV1897" s="489"/>
      <c r="AW1897" s="204"/>
      <c r="AX1897" s="204"/>
      <c r="AY1897" s="204"/>
      <c r="AZ1897" s="204"/>
    </row>
    <row r="1898" spans="2:52" ht="52.2" customHeight="1" x14ac:dyDescent="0.25">
      <c r="B1898" s="204"/>
      <c r="C1898" s="204"/>
      <c r="D1898" s="204"/>
      <c r="E1898" s="204"/>
      <c r="F1898" s="204"/>
      <c r="G1898" s="204"/>
      <c r="H1898" s="205"/>
      <c r="I1898" s="204"/>
      <c r="J1898" s="204"/>
      <c r="K1898" s="204"/>
      <c r="L1898" s="204"/>
      <c r="M1898" s="204"/>
      <c r="N1898" s="204"/>
      <c r="O1898" s="204"/>
      <c r="P1898" s="204"/>
      <c r="Q1898" s="204"/>
      <c r="R1898" s="204"/>
      <c r="S1898" s="204"/>
      <c r="T1898" s="204"/>
      <c r="U1898" s="204"/>
      <c r="V1898" s="590"/>
      <c r="W1898" s="590"/>
      <c r="X1898" s="590"/>
      <c r="Y1898" s="590"/>
      <c r="Z1898" s="590"/>
      <c r="AA1898" s="590"/>
      <c r="AB1898" s="204"/>
      <c r="AC1898" s="204"/>
      <c r="AD1898" s="204"/>
      <c r="AE1898" s="204"/>
      <c r="AF1898" s="204"/>
      <c r="AG1898" s="204"/>
      <c r="AH1898" s="204"/>
      <c r="AI1898" s="204"/>
      <c r="AJ1898" s="204"/>
      <c r="AK1898" s="204"/>
      <c r="AL1898" s="204"/>
      <c r="AM1898" s="204"/>
      <c r="AN1898" s="204"/>
      <c r="AO1898" s="204"/>
      <c r="AP1898" s="204"/>
      <c r="AQ1898" s="204"/>
      <c r="AR1898" s="204"/>
      <c r="AS1898" s="204"/>
      <c r="AT1898" s="204"/>
      <c r="AU1898" s="204"/>
      <c r="AV1898" s="489"/>
      <c r="AW1898" s="204"/>
      <c r="AX1898" s="204"/>
      <c r="AY1898" s="204"/>
      <c r="AZ1898" s="204"/>
    </row>
    <row r="1899" spans="2:52" ht="52.2" customHeight="1" x14ac:dyDescent="0.25">
      <c r="B1899" s="204"/>
      <c r="C1899" s="204"/>
      <c r="D1899" s="204"/>
      <c r="E1899" s="204"/>
      <c r="F1899" s="204"/>
      <c r="G1899" s="204"/>
      <c r="H1899" s="205"/>
      <c r="I1899" s="204"/>
      <c r="J1899" s="204"/>
      <c r="K1899" s="204"/>
      <c r="L1899" s="204"/>
      <c r="M1899" s="204"/>
      <c r="N1899" s="204"/>
      <c r="O1899" s="204"/>
      <c r="P1899" s="204"/>
      <c r="Q1899" s="204"/>
      <c r="R1899" s="204"/>
      <c r="S1899" s="204"/>
      <c r="T1899" s="204"/>
      <c r="U1899" s="204"/>
      <c r="V1899" s="590"/>
      <c r="W1899" s="590"/>
      <c r="X1899" s="590"/>
      <c r="Y1899" s="590"/>
      <c r="Z1899" s="590"/>
      <c r="AA1899" s="590"/>
      <c r="AB1899" s="204"/>
      <c r="AC1899" s="204"/>
      <c r="AD1899" s="204"/>
      <c r="AE1899" s="204"/>
      <c r="AF1899" s="204"/>
      <c r="AG1899" s="204"/>
      <c r="AH1899" s="204"/>
      <c r="AI1899" s="204"/>
      <c r="AJ1899" s="204"/>
      <c r="AK1899" s="204"/>
      <c r="AL1899" s="204"/>
      <c r="AM1899" s="204"/>
      <c r="AN1899" s="204"/>
      <c r="AO1899" s="204"/>
      <c r="AP1899" s="204"/>
      <c r="AQ1899" s="204"/>
      <c r="AR1899" s="204"/>
      <c r="AS1899" s="204"/>
      <c r="AT1899" s="204"/>
      <c r="AU1899" s="204"/>
      <c r="AV1899" s="489"/>
      <c r="AW1899" s="204"/>
      <c r="AX1899" s="204"/>
      <c r="AY1899" s="204"/>
      <c r="AZ1899" s="204"/>
    </row>
    <row r="1900" spans="2:52" ht="52.2" customHeight="1" x14ac:dyDescent="0.25">
      <c r="B1900" s="204"/>
      <c r="C1900" s="204"/>
      <c r="D1900" s="204"/>
      <c r="E1900" s="204"/>
      <c r="F1900" s="204"/>
      <c r="G1900" s="204"/>
      <c r="H1900" s="205"/>
      <c r="I1900" s="204"/>
      <c r="J1900" s="204"/>
      <c r="K1900" s="204"/>
      <c r="L1900" s="204"/>
      <c r="M1900" s="204"/>
      <c r="N1900" s="204"/>
      <c r="O1900" s="204"/>
      <c r="P1900" s="204"/>
      <c r="Q1900" s="204"/>
      <c r="R1900" s="204"/>
      <c r="S1900" s="204"/>
      <c r="T1900" s="204"/>
      <c r="U1900" s="204"/>
      <c r="V1900" s="590"/>
      <c r="W1900" s="590"/>
      <c r="X1900" s="590"/>
      <c r="Y1900" s="590"/>
      <c r="Z1900" s="590"/>
      <c r="AA1900" s="590"/>
      <c r="AB1900" s="204"/>
      <c r="AC1900" s="204"/>
      <c r="AD1900" s="204"/>
      <c r="AE1900" s="204"/>
      <c r="AF1900" s="204"/>
      <c r="AG1900" s="204"/>
      <c r="AH1900" s="204"/>
      <c r="AI1900" s="204"/>
      <c r="AJ1900" s="204"/>
      <c r="AK1900" s="204"/>
      <c r="AL1900" s="204"/>
      <c r="AM1900" s="204"/>
      <c r="AN1900" s="204"/>
      <c r="AO1900" s="204"/>
      <c r="AP1900" s="204"/>
      <c r="AQ1900" s="204"/>
      <c r="AR1900" s="204"/>
      <c r="AS1900" s="204"/>
      <c r="AT1900" s="204"/>
      <c r="AU1900" s="204"/>
      <c r="AV1900" s="489"/>
      <c r="AW1900" s="204"/>
      <c r="AX1900" s="204"/>
      <c r="AY1900" s="204"/>
      <c r="AZ1900" s="204"/>
    </row>
    <row r="1901" spans="2:52" ht="52.2" customHeight="1" x14ac:dyDescent="0.25">
      <c r="B1901" s="204"/>
      <c r="C1901" s="204"/>
      <c r="D1901" s="204"/>
      <c r="E1901" s="204"/>
      <c r="F1901" s="204"/>
      <c r="G1901" s="204"/>
      <c r="H1901" s="205"/>
      <c r="I1901" s="204"/>
      <c r="J1901" s="204"/>
      <c r="K1901" s="204"/>
      <c r="L1901" s="204"/>
      <c r="M1901" s="204"/>
      <c r="N1901" s="204"/>
      <c r="O1901" s="204"/>
      <c r="P1901" s="204"/>
      <c r="Q1901" s="204"/>
      <c r="R1901" s="204"/>
      <c r="S1901" s="204"/>
      <c r="T1901" s="204"/>
      <c r="U1901" s="204"/>
      <c r="V1901" s="590"/>
      <c r="W1901" s="590"/>
      <c r="X1901" s="590"/>
      <c r="Y1901" s="590"/>
      <c r="Z1901" s="590"/>
      <c r="AA1901" s="590"/>
      <c r="AB1901" s="204"/>
      <c r="AC1901" s="204"/>
      <c r="AD1901" s="204"/>
      <c r="AE1901" s="204"/>
      <c r="AF1901" s="204"/>
      <c r="AG1901" s="204"/>
      <c r="AH1901" s="204"/>
      <c r="AI1901" s="204"/>
      <c r="AJ1901" s="204"/>
      <c r="AK1901" s="204"/>
      <c r="AL1901" s="204"/>
      <c r="AM1901" s="204"/>
      <c r="AN1901" s="204"/>
      <c r="AO1901" s="204"/>
      <c r="AP1901" s="204"/>
      <c r="AQ1901" s="204"/>
      <c r="AR1901" s="204"/>
      <c r="AS1901" s="204"/>
      <c r="AT1901" s="204"/>
      <c r="AU1901" s="204"/>
      <c r="AV1901" s="489"/>
      <c r="AW1901" s="204"/>
      <c r="AX1901" s="204"/>
      <c r="AY1901" s="204"/>
      <c r="AZ1901" s="204"/>
    </row>
    <row r="1902" spans="2:52" ht="52.2" customHeight="1" x14ac:dyDescent="0.25">
      <c r="B1902" s="204"/>
      <c r="C1902" s="204"/>
      <c r="D1902" s="204"/>
      <c r="E1902" s="204"/>
      <c r="F1902" s="204"/>
      <c r="G1902" s="204"/>
      <c r="H1902" s="205"/>
      <c r="I1902" s="204"/>
      <c r="J1902" s="204"/>
      <c r="K1902" s="204"/>
      <c r="L1902" s="204"/>
      <c r="M1902" s="204"/>
      <c r="N1902" s="204"/>
      <c r="O1902" s="204"/>
      <c r="P1902" s="204"/>
      <c r="Q1902" s="204"/>
      <c r="R1902" s="204"/>
      <c r="S1902" s="204"/>
      <c r="T1902" s="204"/>
      <c r="U1902" s="204"/>
      <c r="V1902" s="590"/>
      <c r="W1902" s="590"/>
      <c r="X1902" s="590"/>
      <c r="Y1902" s="590"/>
      <c r="Z1902" s="590"/>
      <c r="AA1902" s="590"/>
      <c r="AB1902" s="204"/>
      <c r="AC1902" s="204"/>
      <c r="AD1902" s="204"/>
      <c r="AE1902" s="204"/>
      <c r="AF1902" s="204"/>
      <c r="AG1902" s="204"/>
      <c r="AH1902" s="204"/>
      <c r="AI1902" s="204"/>
      <c r="AJ1902" s="204"/>
      <c r="AK1902" s="204"/>
      <c r="AL1902" s="204"/>
      <c r="AM1902" s="204"/>
      <c r="AN1902" s="204"/>
      <c r="AO1902" s="204"/>
      <c r="AP1902" s="204"/>
      <c r="AQ1902" s="204"/>
      <c r="AR1902" s="204"/>
      <c r="AS1902" s="204"/>
      <c r="AT1902" s="204"/>
      <c r="AU1902" s="204"/>
      <c r="AV1902" s="489"/>
      <c r="AW1902" s="204"/>
      <c r="AX1902" s="204"/>
      <c r="AY1902" s="204"/>
      <c r="AZ1902" s="204"/>
    </row>
    <row r="1903" spans="2:52" ht="52.2" customHeight="1" x14ac:dyDescent="0.25">
      <c r="B1903" s="204"/>
      <c r="C1903" s="204"/>
      <c r="D1903" s="204"/>
      <c r="E1903" s="204"/>
      <c r="F1903" s="204"/>
      <c r="G1903" s="204"/>
      <c r="H1903" s="205"/>
      <c r="I1903" s="204"/>
      <c r="J1903" s="204"/>
      <c r="K1903" s="204"/>
      <c r="L1903" s="204"/>
      <c r="M1903" s="204"/>
      <c r="N1903" s="204"/>
      <c r="O1903" s="204"/>
      <c r="P1903" s="204"/>
      <c r="Q1903" s="204"/>
      <c r="R1903" s="204"/>
      <c r="S1903" s="204"/>
      <c r="T1903" s="204"/>
      <c r="U1903" s="204"/>
      <c r="V1903" s="590"/>
      <c r="W1903" s="590"/>
      <c r="X1903" s="590"/>
      <c r="Y1903" s="590"/>
      <c r="Z1903" s="590"/>
      <c r="AA1903" s="590"/>
      <c r="AB1903" s="204"/>
      <c r="AC1903" s="204"/>
      <c r="AD1903" s="204"/>
      <c r="AE1903" s="204"/>
      <c r="AF1903" s="204"/>
      <c r="AG1903" s="204"/>
      <c r="AH1903" s="204"/>
      <c r="AI1903" s="204"/>
      <c r="AJ1903" s="204"/>
      <c r="AK1903" s="204"/>
      <c r="AL1903" s="204"/>
      <c r="AM1903" s="204"/>
      <c r="AN1903" s="204"/>
      <c r="AO1903" s="204"/>
      <c r="AP1903" s="204"/>
      <c r="AQ1903" s="204"/>
      <c r="AR1903" s="204"/>
      <c r="AS1903" s="204"/>
      <c r="AT1903" s="204"/>
      <c r="AU1903" s="204"/>
      <c r="AV1903" s="489"/>
      <c r="AW1903" s="204"/>
      <c r="AX1903" s="204"/>
      <c r="AY1903" s="204"/>
      <c r="AZ1903" s="204"/>
    </row>
    <row r="1904" spans="2:52" ht="52.2" customHeight="1" x14ac:dyDescent="0.25">
      <c r="B1904" s="204"/>
      <c r="C1904" s="204"/>
      <c r="D1904" s="204"/>
      <c r="E1904" s="204"/>
      <c r="F1904" s="204"/>
      <c r="G1904" s="204"/>
      <c r="H1904" s="205"/>
      <c r="I1904" s="204"/>
      <c r="J1904" s="204"/>
      <c r="K1904" s="204"/>
      <c r="L1904" s="204"/>
      <c r="M1904" s="204"/>
      <c r="N1904" s="204"/>
      <c r="O1904" s="204"/>
      <c r="P1904" s="204"/>
      <c r="Q1904" s="204"/>
      <c r="R1904" s="204"/>
      <c r="S1904" s="204"/>
      <c r="T1904" s="204"/>
      <c r="U1904" s="204"/>
      <c r="V1904" s="590"/>
      <c r="W1904" s="590"/>
      <c r="X1904" s="590"/>
      <c r="Y1904" s="590"/>
      <c r="Z1904" s="590"/>
      <c r="AA1904" s="590"/>
      <c r="AB1904" s="204"/>
      <c r="AC1904" s="204"/>
      <c r="AD1904" s="204"/>
      <c r="AE1904" s="204"/>
      <c r="AF1904" s="204"/>
      <c r="AG1904" s="204"/>
      <c r="AH1904" s="204"/>
      <c r="AI1904" s="204"/>
      <c r="AJ1904" s="204"/>
      <c r="AK1904" s="204"/>
      <c r="AL1904" s="204"/>
      <c r="AM1904" s="204"/>
      <c r="AN1904" s="204"/>
      <c r="AO1904" s="204"/>
      <c r="AP1904" s="204"/>
      <c r="AQ1904" s="204"/>
      <c r="AR1904" s="204"/>
      <c r="AS1904" s="204"/>
      <c r="AT1904" s="204"/>
      <c r="AU1904" s="204"/>
      <c r="AV1904" s="489"/>
      <c r="AW1904" s="204"/>
      <c r="AX1904" s="204"/>
      <c r="AY1904" s="204"/>
      <c r="AZ1904" s="204"/>
    </row>
    <row r="1905" spans="2:52" ht="52.2" customHeight="1" x14ac:dyDescent="0.25">
      <c r="B1905" s="204"/>
      <c r="C1905" s="204"/>
      <c r="D1905" s="204"/>
      <c r="E1905" s="204"/>
      <c r="F1905" s="204"/>
      <c r="G1905" s="204"/>
      <c r="H1905" s="205"/>
      <c r="I1905" s="204"/>
      <c r="J1905" s="204"/>
      <c r="K1905" s="204"/>
      <c r="L1905" s="204"/>
      <c r="M1905" s="204"/>
      <c r="N1905" s="204"/>
      <c r="O1905" s="204"/>
      <c r="P1905" s="204"/>
      <c r="Q1905" s="204"/>
      <c r="R1905" s="204"/>
      <c r="S1905" s="204"/>
      <c r="T1905" s="204"/>
      <c r="U1905" s="204"/>
      <c r="V1905" s="590"/>
      <c r="W1905" s="590"/>
      <c r="X1905" s="590"/>
      <c r="Y1905" s="590"/>
      <c r="Z1905" s="590"/>
      <c r="AA1905" s="590"/>
      <c r="AB1905" s="204"/>
      <c r="AC1905" s="204"/>
      <c r="AD1905" s="204"/>
      <c r="AE1905" s="204"/>
      <c r="AF1905" s="204"/>
      <c r="AG1905" s="204"/>
      <c r="AH1905" s="204"/>
      <c r="AI1905" s="204"/>
      <c r="AJ1905" s="204"/>
      <c r="AK1905" s="204"/>
      <c r="AL1905" s="204"/>
      <c r="AM1905" s="204"/>
      <c r="AN1905" s="204"/>
      <c r="AO1905" s="204"/>
      <c r="AP1905" s="204"/>
      <c r="AQ1905" s="204"/>
      <c r="AR1905" s="204"/>
      <c r="AS1905" s="204"/>
      <c r="AT1905" s="204"/>
      <c r="AU1905" s="204"/>
      <c r="AV1905" s="489"/>
      <c r="AW1905" s="204"/>
      <c r="AX1905" s="204"/>
      <c r="AY1905" s="204"/>
      <c r="AZ1905" s="204"/>
    </row>
    <row r="1906" spans="2:52" ht="52.2" customHeight="1" x14ac:dyDescent="0.25">
      <c r="B1906" s="204"/>
      <c r="C1906" s="204"/>
      <c r="D1906" s="204"/>
      <c r="E1906" s="204"/>
      <c r="F1906" s="204"/>
      <c r="G1906" s="204"/>
      <c r="H1906" s="205"/>
      <c r="I1906" s="204"/>
      <c r="J1906" s="204"/>
      <c r="K1906" s="204"/>
      <c r="L1906" s="204"/>
      <c r="M1906" s="204"/>
      <c r="N1906" s="204"/>
      <c r="O1906" s="204"/>
      <c r="P1906" s="204"/>
      <c r="Q1906" s="204"/>
      <c r="R1906" s="204"/>
      <c r="S1906" s="204"/>
      <c r="T1906" s="204"/>
      <c r="U1906" s="204"/>
      <c r="V1906" s="590"/>
      <c r="W1906" s="590"/>
      <c r="X1906" s="590"/>
      <c r="Y1906" s="590"/>
      <c r="Z1906" s="590"/>
      <c r="AA1906" s="590"/>
      <c r="AB1906" s="204"/>
      <c r="AC1906" s="204"/>
      <c r="AD1906" s="204"/>
      <c r="AE1906" s="204"/>
      <c r="AF1906" s="204"/>
      <c r="AG1906" s="204"/>
      <c r="AH1906" s="204"/>
      <c r="AI1906" s="204"/>
      <c r="AJ1906" s="204"/>
      <c r="AK1906" s="204"/>
      <c r="AL1906" s="204"/>
      <c r="AM1906" s="204"/>
      <c r="AN1906" s="204"/>
      <c r="AO1906" s="204"/>
      <c r="AP1906" s="204"/>
      <c r="AQ1906" s="204"/>
      <c r="AR1906" s="204"/>
      <c r="AS1906" s="204"/>
      <c r="AT1906" s="204"/>
      <c r="AU1906" s="204"/>
      <c r="AV1906" s="489"/>
      <c r="AW1906" s="204"/>
      <c r="AX1906" s="204"/>
      <c r="AY1906" s="204"/>
      <c r="AZ1906" s="204"/>
    </row>
    <row r="1907" spans="2:52" ht="52.2" customHeight="1" x14ac:dyDescent="0.25">
      <c r="B1907" s="204"/>
      <c r="C1907" s="204"/>
      <c r="D1907" s="204"/>
      <c r="E1907" s="204"/>
      <c r="F1907" s="204"/>
      <c r="G1907" s="204"/>
      <c r="H1907" s="205"/>
      <c r="I1907" s="204"/>
      <c r="J1907" s="204"/>
      <c r="K1907" s="204"/>
      <c r="L1907" s="204"/>
      <c r="M1907" s="204"/>
      <c r="N1907" s="204"/>
      <c r="O1907" s="204"/>
      <c r="P1907" s="204"/>
      <c r="Q1907" s="204"/>
      <c r="R1907" s="204"/>
      <c r="S1907" s="204"/>
      <c r="T1907" s="204"/>
      <c r="U1907" s="204"/>
      <c r="V1907" s="590"/>
      <c r="W1907" s="590"/>
      <c r="X1907" s="590"/>
      <c r="Y1907" s="590"/>
      <c r="Z1907" s="590"/>
      <c r="AA1907" s="590"/>
      <c r="AB1907" s="204"/>
      <c r="AC1907" s="204"/>
      <c r="AD1907" s="204"/>
      <c r="AE1907" s="204"/>
      <c r="AF1907" s="204"/>
      <c r="AG1907" s="204"/>
      <c r="AH1907" s="204"/>
      <c r="AI1907" s="204"/>
      <c r="AJ1907" s="204"/>
      <c r="AK1907" s="204"/>
      <c r="AL1907" s="204"/>
      <c r="AM1907" s="204"/>
      <c r="AN1907" s="204"/>
      <c r="AO1907" s="204"/>
      <c r="AP1907" s="204"/>
      <c r="AQ1907" s="204"/>
      <c r="AR1907" s="204"/>
      <c r="AS1907" s="204"/>
      <c r="AT1907" s="204"/>
      <c r="AU1907" s="204"/>
      <c r="AV1907" s="489"/>
      <c r="AW1907" s="204"/>
      <c r="AX1907" s="204"/>
      <c r="AY1907" s="204"/>
      <c r="AZ1907" s="204"/>
    </row>
    <row r="1908" spans="2:52" ht="52.2" customHeight="1" x14ac:dyDescent="0.25">
      <c r="B1908" s="204"/>
      <c r="C1908" s="204"/>
      <c r="D1908" s="204"/>
      <c r="E1908" s="204"/>
      <c r="F1908" s="204"/>
      <c r="G1908" s="204"/>
      <c r="H1908" s="205"/>
      <c r="I1908" s="204"/>
      <c r="J1908" s="204"/>
      <c r="K1908" s="204"/>
      <c r="L1908" s="204"/>
      <c r="M1908" s="204"/>
      <c r="N1908" s="204"/>
      <c r="O1908" s="204"/>
      <c r="P1908" s="204"/>
      <c r="Q1908" s="204"/>
      <c r="R1908" s="204"/>
      <c r="S1908" s="204"/>
      <c r="T1908" s="204"/>
      <c r="U1908" s="204"/>
      <c r="V1908" s="590"/>
      <c r="W1908" s="590"/>
      <c r="X1908" s="590"/>
      <c r="Y1908" s="590"/>
      <c r="Z1908" s="590"/>
      <c r="AA1908" s="590"/>
      <c r="AB1908" s="204"/>
      <c r="AC1908" s="204"/>
      <c r="AD1908" s="204"/>
      <c r="AE1908" s="204"/>
      <c r="AF1908" s="204"/>
      <c r="AG1908" s="204"/>
      <c r="AH1908" s="204"/>
      <c r="AI1908" s="204"/>
      <c r="AJ1908" s="204"/>
      <c r="AK1908" s="204"/>
      <c r="AL1908" s="204"/>
      <c r="AM1908" s="204"/>
      <c r="AN1908" s="204"/>
      <c r="AO1908" s="204"/>
      <c r="AP1908" s="204"/>
      <c r="AQ1908" s="204"/>
      <c r="AR1908" s="204"/>
      <c r="AS1908" s="204"/>
      <c r="AT1908" s="204"/>
      <c r="AU1908" s="204"/>
      <c r="AV1908" s="489"/>
      <c r="AW1908" s="204"/>
      <c r="AX1908" s="204"/>
      <c r="AY1908" s="204"/>
      <c r="AZ1908" s="204"/>
    </row>
    <row r="1909" spans="2:52" ht="52.2" customHeight="1" x14ac:dyDescent="0.25">
      <c r="B1909" s="204"/>
      <c r="C1909" s="204"/>
      <c r="D1909" s="204"/>
      <c r="E1909" s="204"/>
      <c r="F1909" s="204"/>
      <c r="G1909" s="204"/>
      <c r="H1909" s="205"/>
      <c r="I1909" s="204"/>
      <c r="J1909" s="204"/>
      <c r="K1909" s="204"/>
      <c r="L1909" s="204"/>
      <c r="M1909" s="204"/>
      <c r="N1909" s="204"/>
      <c r="O1909" s="204"/>
      <c r="P1909" s="204"/>
      <c r="Q1909" s="204"/>
      <c r="R1909" s="204"/>
      <c r="S1909" s="204"/>
      <c r="T1909" s="204"/>
      <c r="U1909" s="204"/>
      <c r="V1909" s="590"/>
      <c r="W1909" s="590"/>
      <c r="X1909" s="590"/>
      <c r="Y1909" s="590"/>
      <c r="Z1909" s="590"/>
      <c r="AA1909" s="590"/>
      <c r="AB1909" s="204"/>
      <c r="AC1909" s="204"/>
      <c r="AD1909" s="204"/>
      <c r="AE1909" s="204"/>
      <c r="AF1909" s="204"/>
      <c r="AG1909" s="204"/>
      <c r="AH1909" s="204"/>
      <c r="AI1909" s="204"/>
      <c r="AJ1909" s="204"/>
      <c r="AK1909" s="204"/>
      <c r="AL1909" s="204"/>
      <c r="AM1909" s="204"/>
      <c r="AN1909" s="204"/>
      <c r="AO1909" s="204"/>
      <c r="AP1909" s="204"/>
      <c r="AQ1909" s="204"/>
      <c r="AR1909" s="204"/>
      <c r="AS1909" s="204"/>
      <c r="AT1909" s="204"/>
      <c r="AU1909" s="204"/>
      <c r="AV1909" s="489"/>
      <c r="AW1909" s="204"/>
      <c r="AX1909" s="204"/>
      <c r="AY1909" s="204"/>
      <c r="AZ1909" s="204"/>
    </row>
    <row r="1910" spans="2:52" ht="52.2" customHeight="1" x14ac:dyDescent="0.25">
      <c r="B1910" s="204"/>
      <c r="C1910" s="204"/>
      <c r="D1910" s="204"/>
      <c r="E1910" s="204"/>
      <c r="F1910" s="204"/>
      <c r="G1910" s="204"/>
      <c r="H1910" s="205"/>
      <c r="I1910" s="204"/>
      <c r="J1910" s="204"/>
      <c r="K1910" s="204"/>
      <c r="L1910" s="204"/>
      <c r="M1910" s="204"/>
      <c r="N1910" s="204"/>
      <c r="O1910" s="204"/>
      <c r="P1910" s="204"/>
      <c r="Q1910" s="204"/>
      <c r="R1910" s="204"/>
      <c r="S1910" s="204"/>
      <c r="T1910" s="204"/>
      <c r="U1910" s="204"/>
      <c r="V1910" s="590"/>
      <c r="W1910" s="590"/>
      <c r="X1910" s="590"/>
      <c r="Y1910" s="590"/>
      <c r="Z1910" s="590"/>
      <c r="AA1910" s="590"/>
      <c r="AB1910" s="204"/>
      <c r="AC1910" s="204"/>
      <c r="AD1910" s="204"/>
      <c r="AE1910" s="204"/>
      <c r="AF1910" s="204"/>
      <c r="AG1910" s="204"/>
      <c r="AH1910" s="204"/>
      <c r="AI1910" s="204"/>
      <c r="AJ1910" s="204"/>
      <c r="AK1910" s="204"/>
      <c r="AL1910" s="204"/>
      <c r="AM1910" s="204"/>
      <c r="AN1910" s="204"/>
      <c r="AO1910" s="204"/>
      <c r="AP1910" s="204"/>
      <c r="AQ1910" s="204"/>
      <c r="AR1910" s="204"/>
      <c r="AS1910" s="204"/>
      <c r="AT1910" s="204"/>
      <c r="AU1910" s="204"/>
      <c r="AV1910" s="489"/>
      <c r="AW1910" s="204"/>
      <c r="AX1910" s="204"/>
      <c r="AY1910" s="204"/>
      <c r="AZ1910" s="204"/>
    </row>
    <row r="1911" spans="2:52" ht="52.2" customHeight="1" x14ac:dyDescent="0.25">
      <c r="B1911" s="204"/>
      <c r="C1911" s="204"/>
      <c r="D1911" s="204"/>
      <c r="E1911" s="204"/>
      <c r="F1911" s="204"/>
      <c r="G1911" s="204"/>
      <c r="H1911" s="205"/>
      <c r="I1911" s="204"/>
      <c r="J1911" s="204"/>
      <c r="K1911" s="204"/>
      <c r="L1911" s="204"/>
      <c r="M1911" s="204"/>
      <c r="N1911" s="204"/>
      <c r="O1911" s="204"/>
      <c r="P1911" s="204"/>
      <c r="Q1911" s="204"/>
      <c r="R1911" s="204"/>
      <c r="S1911" s="204"/>
      <c r="T1911" s="204"/>
      <c r="U1911" s="204"/>
      <c r="V1911" s="590"/>
      <c r="W1911" s="590"/>
      <c r="X1911" s="590"/>
      <c r="Y1911" s="590"/>
      <c r="Z1911" s="590"/>
      <c r="AA1911" s="590"/>
      <c r="AB1911" s="204"/>
      <c r="AC1911" s="204"/>
      <c r="AD1911" s="204"/>
      <c r="AE1911" s="204"/>
      <c r="AF1911" s="204"/>
      <c r="AG1911" s="204"/>
      <c r="AH1911" s="204"/>
      <c r="AI1911" s="204"/>
      <c r="AJ1911" s="204"/>
      <c r="AK1911" s="204"/>
      <c r="AL1911" s="204"/>
      <c r="AM1911" s="204"/>
      <c r="AN1911" s="204"/>
      <c r="AO1911" s="204"/>
      <c r="AP1911" s="204"/>
      <c r="AQ1911" s="204"/>
      <c r="AR1911" s="204"/>
      <c r="AS1911" s="204"/>
      <c r="AT1911" s="204"/>
      <c r="AU1911" s="204"/>
      <c r="AV1911" s="489"/>
      <c r="AW1911" s="204"/>
      <c r="AX1911" s="204"/>
      <c r="AY1911" s="204"/>
      <c r="AZ1911" s="204"/>
    </row>
    <row r="1912" spans="2:52" ht="52.2" customHeight="1" x14ac:dyDescent="0.25">
      <c r="B1912" s="204"/>
      <c r="C1912" s="204"/>
      <c r="D1912" s="204"/>
      <c r="E1912" s="204"/>
      <c r="F1912" s="204"/>
      <c r="G1912" s="204"/>
      <c r="H1912" s="205"/>
      <c r="I1912" s="204"/>
      <c r="J1912" s="204"/>
      <c r="K1912" s="204"/>
      <c r="L1912" s="204"/>
      <c r="M1912" s="204"/>
      <c r="N1912" s="204"/>
      <c r="O1912" s="204"/>
      <c r="P1912" s="204"/>
      <c r="Q1912" s="204"/>
      <c r="R1912" s="204"/>
      <c r="S1912" s="204"/>
      <c r="T1912" s="204"/>
      <c r="U1912" s="204"/>
      <c r="V1912" s="590"/>
      <c r="W1912" s="590"/>
      <c r="X1912" s="590"/>
      <c r="Y1912" s="590"/>
      <c r="Z1912" s="590"/>
      <c r="AA1912" s="590"/>
      <c r="AB1912" s="204"/>
      <c r="AC1912" s="204"/>
      <c r="AD1912" s="204"/>
      <c r="AE1912" s="204"/>
      <c r="AF1912" s="204"/>
      <c r="AG1912" s="204"/>
      <c r="AH1912" s="204"/>
      <c r="AI1912" s="204"/>
      <c r="AJ1912" s="204"/>
      <c r="AK1912" s="204"/>
      <c r="AL1912" s="204"/>
      <c r="AM1912" s="204"/>
      <c r="AN1912" s="204"/>
      <c r="AO1912" s="204"/>
      <c r="AP1912" s="204"/>
      <c r="AQ1912" s="204"/>
      <c r="AR1912" s="204"/>
      <c r="AS1912" s="204"/>
      <c r="AT1912" s="204"/>
      <c r="AU1912" s="204"/>
      <c r="AV1912" s="489"/>
      <c r="AW1912" s="204"/>
      <c r="AX1912" s="204"/>
      <c r="AY1912" s="204"/>
      <c r="AZ1912" s="204"/>
    </row>
    <row r="1913" spans="2:52" ht="52.2" customHeight="1" x14ac:dyDescent="0.25">
      <c r="B1913" s="204"/>
      <c r="C1913" s="204"/>
      <c r="D1913" s="204"/>
      <c r="E1913" s="204"/>
      <c r="F1913" s="204"/>
      <c r="G1913" s="204"/>
      <c r="H1913" s="205"/>
      <c r="I1913" s="204"/>
      <c r="J1913" s="204"/>
      <c r="K1913" s="204"/>
      <c r="L1913" s="204"/>
      <c r="M1913" s="204"/>
      <c r="N1913" s="204"/>
      <c r="O1913" s="204"/>
      <c r="P1913" s="204"/>
      <c r="Q1913" s="204"/>
      <c r="R1913" s="204"/>
      <c r="S1913" s="204"/>
      <c r="T1913" s="204"/>
      <c r="U1913" s="204"/>
      <c r="V1913" s="590"/>
      <c r="W1913" s="590"/>
      <c r="X1913" s="590"/>
      <c r="Y1913" s="590"/>
      <c r="Z1913" s="590"/>
      <c r="AA1913" s="590"/>
      <c r="AB1913" s="204"/>
      <c r="AC1913" s="204"/>
      <c r="AD1913" s="204"/>
      <c r="AE1913" s="204"/>
      <c r="AF1913" s="204"/>
      <c r="AG1913" s="204"/>
      <c r="AH1913" s="204"/>
      <c r="AI1913" s="204"/>
      <c r="AJ1913" s="204"/>
      <c r="AK1913" s="204"/>
      <c r="AL1913" s="204"/>
      <c r="AM1913" s="204"/>
      <c r="AN1913" s="204"/>
      <c r="AO1913" s="204"/>
      <c r="AP1913" s="204"/>
      <c r="AQ1913" s="204"/>
      <c r="AR1913" s="204"/>
      <c r="AS1913" s="204"/>
      <c r="AT1913" s="204"/>
      <c r="AU1913" s="204"/>
      <c r="AV1913" s="489"/>
      <c r="AW1913" s="204"/>
      <c r="AX1913" s="204"/>
      <c r="AY1913" s="204"/>
      <c r="AZ1913" s="204"/>
    </row>
    <row r="1914" spans="2:52" ht="52.2" customHeight="1" x14ac:dyDescent="0.25">
      <c r="B1914" s="204"/>
      <c r="C1914" s="204"/>
      <c r="D1914" s="204"/>
      <c r="E1914" s="204"/>
      <c r="F1914" s="204"/>
      <c r="G1914" s="204"/>
      <c r="H1914" s="205"/>
      <c r="I1914" s="204"/>
      <c r="J1914" s="204"/>
      <c r="K1914" s="204"/>
      <c r="L1914" s="204"/>
      <c r="M1914" s="204"/>
      <c r="N1914" s="204"/>
      <c r="O1914" s="204"/>
      <c r="P1914" s="204"/>
      <c r="Q1914" s="204"/>
      <c r="R1914" s="204"/>
      <c r="S1914" s="204"/>
      <c r="T1914" s="204"/>
      <c r="U1914" s="204"/>
      <c r="V1914" s="590"/>
      <c r="W1914" s="590"/>
      <c r="X1914" s="590"/>
      <c r="Y1914" s="590"/>
      <c r="Z1914" s="590"/>
      <c r="AA1914" s="590"/>
      <c r="AB1914" s="204"/>
      <c r="AC1914" s="204"/>
      <c r="AD1914" s="204"/>
      <c r="AE1914" s="204"/>
      <c r="AF1914" s="204"/>
      <c r="AG1914" s="204"/>
      <c r="AH1914" s="204"/>
      <c r="AI1914" s="204"/>
      <c r="AJ1914" s="204"/>
      <c r="AK1914" s="204"/>
      <c r="AL1914" s="204"/>
      <c r="AM1914" s="204"/>
      <c r="AN1914" s="204"/>
      <c r="AO1914" s="204"/>
      <c r="AP1914" s="204"/>
      <c r="AQ1914" s="204"/>
      <c r="AR1914" s="204"/>
      <c r="AS1914" s="204"/>
      <c r="AT1914" s="204"/>
      <c r="AU1914" s="204"/>
      <c r="AV1914" s="489"/>
      <c r="AW1914" s="204"/>
      <c r="AX1914" s="204"/>
      <c r="AY1914" s="204"/>
      <c r="AZ1914" s="204"/>
    </row>
    <row r="1915" spans="2:52" ht="52.2" customHeight="1" x14ac:dyDescent="0.25">
      <c r="B1915" s="204"/>
      <c r="C1915" s="204"/>
      <c r="D1915" s="204"/>
      <c r="E1915" s="204"/>
      <c r="F1915" s="204"/>
      <c r="G1915" s="204"/>
      <c r="H1915" s="205"/>
      <c r="I1915" s="204"/>
      <c r="J1915" s="204"/>
      <c r="K1915" s="204"/>
      <c r="L1915" s="204"/>
      <c r="M1915" s="204"/>
      <c r="N1915" s="204"/>
      <c r="O1915" s="204"/>
      <c r="P1915" s="204"/>
      <c r="Q1915" s="204"/>
      <c r="R1915" s="204"/>
      <c r="S1915" s="204"/>
      <c r="T1915" s="204"/>
      <c r="U1915" s="204"/>
      <c r="V1915" s="590"/>
      <c r="W1915" s="590"/>
      <c r="X1915" s="590"/>
      <c r="Y1915" s="590"/>
      <c r="Z1915" s="590"/>
      <c r="AA1915" s="590"/>
      <c r="AB1915" s="204"/>
      <c r="AC1915" s="204"/>
      <c r="AD1915" s="204"/>
      <c r="AE1915" s="204"/>
      <c r="AF1915" s="204"/>
      <c r="AG1915" s="204"/>
      <c r="AH1915" s="204"/>
      <c r="AI1915" s="204"/>
      <c r="AJ1915" s="204"/>
      <c r="AK1915" s="204"/>
      <c r="AL1915" s="204"/>
      <c r="AM1915" s="204"/>
      <c r="AN1915" s="204"/>
      <c r="AO1915" s="204"/>
      <c r="AP1915" s="204"/>
      <c r="AQ1915" s="204"/>
      <c r="AR1915" s="204"/>
      <c r="AS1915" s="204"/>
      <c r="AT1915" s="204"/>
      <c r="AU1915" s="204"/>
      <c r="AV1915" s="489"/>
      <c r="AW1915" s="204"/>
      <c r="AX1915" s="204"/>
      <c r="AY1915" s="204"/>
      <c r="AZ1915" s="204"/>
    </row>
    <row r="1916" spans="2:52" ht="52.2" customHeight="1" x14ac:dyDescent="0.25">
      <c r="B1916" s="204"/>
      <c r="C1916" s="204"/>
      <c r="D1916" s="204"/>
      <c r="E1916" s="204"/>
      <c r="F1916" s="204"/>
      <c r="G1916" s="204"/>
      <c r="H1916" s="205"/>
      <c r="I1916" s="204"/>
      <c r="J1916" s="204"/>
      <c r="K1916" s="204"/>
      <c r="L1916" s="204"/>
      <c r="M1916" s="204"/>
      <c r="N1916" s="204"/>
      <c r="O1916" s="204"/>
      <c r="P1916" s="204"/>
      <c r="Q1916" s="204"/>
      <c r="R1916" s="204"/>
      <c r="S1916" s="204"/>
      <c r="T1916" s="204"/>
      <c r="U1916" s="204"/>
      <c r="V1916" s="590"/>
      <c r="W1916" s="590"/>
      <c r="X1916" s="590"/>
      <c r="Y1916" s="590"/>
      <c r="Z1916" s="590"/>
      <c r="AA1916" s="590"/>
      <c r="AB1916" s="204"/>
      <c r="AC1916" s="204"/>
      <c r="AD1916" s="204"/>
      <c r="AE1916" s="204"/>
      <c r="AF1916" s="204"/>
      <c r="AG1916" s="204"/>
      <c r="AH1916" s="204"/>
      <c r="AI1916" s="204"/>
      <c r="AJ1916" s="204"/>
      <c r="AK1916" s="204"/>
      <c r="AL1916" s="204"/>
      <c r="AM1916" s="204"/>
      <c r="AN1916" s="204"/>
      <c r="AO1916" s="204"/>
      <c r="AP1916" s="204"/>
      <c r="AQ1916" s="204"/>
      <c r="AR1916" s="204"/>
      <c r="AS1916" s="204"/>
      <c r="AT1916" s="204"/>
      <c r="AU1916" s="204"/>
      <c r="AV1916" s="489"/>
      <c r="AW1916" s="204"/>
      <c r="AX1916" s="204"/>
      <c r="AY1916" s="204"/>
      <c r="AZ1916" s="204"/>
    </row>
    <row r="1917" spans="2:52" ht="52.2" customHeight="1" x14ac:dyDescent="0.25">
      <c r="B1917" s="204"/>
      <c r="C1917" s="204"/>
      <c r="D1917" s="204"/>
      <c r="E1917" s="204"/>
      <c r="F1917" s="204"/>
      <c r="G1917" s="204"/>
      <c r="H1917" s="205"/>
      <c r="I1917" s="204"/>
      <c r="J1917" s="204"/>
      <c r="K1917" s="204"/>
      <c r="L1917" s="204"/>
      <c r="M1917" s="204"/>
      <c r="N1917" s="204"/>
      <c r="O1917" s="204"/>
      <c r="P1917" s="204"/>
      <c r="Q1917" s="204"/>
      <c r="R1917" s="204"/>
      <c r="S1917" s="204"/>
      <c r="T1917" s="204"/>
      <c r="U1917" s="204"/>
      <c r="V1917" s="590"/>
      <c r="W1917" s="590"/>
      <c r="X1917" s="590"/>
      <c r="Y1917" s="590"/>
      <c r="Z1917" s="590"/>
      <c r="AA1917" s="590"/>
      <c r="AB1917" s="204"/>
      <c r="AC1917" s="204"/>
      <c r="AD1917" s="204"/>
      <c r="AE1917" s="204"/>
      <c r="AF1917" s="204"/>
      <c r="AG1917" s="204"/>
      <c r="AH1917" s="204"/>
      <c r="AI1917" s="204"/>
      <c r="AJ1917" s="204"/>
      <c r="AK1917" s="204"/>
      <c r="AL1917" s="204"/>
      <c r="AM1917" s="204"/>
      <c r="AN1917" s="204"/>
      <c r="AO1917" s="204"/>
      <c r="AP1917" s="204"/>
      <c r="AQ1917" s="204"/>
      <c r="AR1917" s="204"/>
      <c r="AS1917" s="204"/>
      <c r="AT1917" s="204"/>
      <c r="AU1917" s="204"/>
      <c r="AV1917" s="489"/>
      <c r="AW1917" s="204"/>
      <c r="AX1917" s="204"/>
      <c r="AY1917" s="204"/>
      <c r="AZ1917" s="204"/>
    </row>
    <row r="1918" spans="2:52" ht="52.2" customHeight="1" x14ac:dyDescent="0.25">
      <c r="B1918" s="204"/>
      <c r="C1918" s="204"/>
      <c r="D1918" s="204"/>
      <c r="E1918" s="204"/>
      <c r="F1918" s="204"/>
      <c r="G1918" s="204"/>
      <c r="H1918" s="205"/>
      <c r="I1918" s="204"/>
      <c r="J1918" s="204"/>
      <c r="K1918" s="204"/>
      <c r="L1918" s="204"/>
      <c r="M1918" s="204"/>
      <c r="N1918" s="204"/>
      <c r="O1918" s="204"/>
      <c r="P1918" s="204"/>
      <c r="Q1918" s="204"/>
      <c r="R1918" s="204"/>
      <c r="S1918" s="204"/>
      <c r="T1918" s="204"/>
      <c r="U1918" s="204"/>
      <c r="V1918" s="590"/>
      <c r="W1918" s="590"/>
      <c r="X1918" s="590"/>
      <c r="Y1918" s="590"/>
      <c r="Z1918" s="590"/>
      <c r="AA1918" s="590"/>
      <c r="AB1918" s="204"/>
      <c r="AC1918" s="204"/>
      <c r="AD1918" s="204"/>
      <c r="AE1918" s="204"/>
      <c r="AF1918" s="204"/>
      <c r="AG1918" s="204"/>
      <c r="AH1918" s="204"/>
      <c r="AI1918" s="204"/>
      <c r="AJ1918" s="204"/>
      <c r="AK1918" s="204"/>
      <c r="AL1918" s="204"/>
      <c r="AM1918" s="204"/>
      <c r="AN1918" s="204"/>
      <c r="AO1918" s="204"/>
      <c r="AP1918" s="204"/>
      <c r="AQ1918" s="204"/>
      <c r="AR1918" s="204"/>
      <c r="AS1918" s="204"/>
      <c r="AT1918" s="204"/>
      <c r="AU1918" s="204"/>
      <c r="AV1918" s="489"/>
      <c r="AW1918" s="204"/>
      <c r="AX1918" s="204"/>
      <c r="AY1918" s="204"/>
      <c r="AZ1918" s="204"/>
    </row>
    <row r="1919" spans="2:52" ht="52.2" customHeight="1" x14ac:dyDescent="0.25">
      <c r="B1919" s="204"/>
      <c r="C1919" s="204"/>
      <c r="D1919" s="204"/>
      <c r="E1919" s="204"/>
      <c r="F1919" s="204"/>
      <c r="G1919" s="204"/>
      <c r="H1919" s="205"/>
      <c r="I1919" s="204"/>
      <c r="J1919" s="204"/>
      <c r="K1919" s="204"/>
      <c r="L1919" s="204"/>
      <c r="M1919" s="204"/>
      <c r="N1919" s="204"/>
      <c r="O1919" s="204"/>
      <c r="P1919" s="204"/>
      <c r="Q1919" s="204"/>
      <c r="R1919" s="204"/>
      <c r="S1919" s="204"/>
      <c r="T1919" s="204"/>
      <c r="U1919" s="204"/>
      <c r="V1919" s="590"/>
      <c r="W1919" s="590"/>
      <c r="X1919" s="590"/>
      <c r="Y1919" s="590"/>
      <c r="Z1919" s="590"/>
      <c r="AA1919" s="590"/>
      <c r="AB1919" s="204"/>
      <c r="AC1919" s="204"/>
      <c r="AD1919" s="204"/>
      <c r="AE1919" s="204"/>
      <c r="AF1919" s="204"/>
      <c r="AG1919" s="204"/>
      <c r="AH1919" s="204"/>
      <c r="AI1919" s="204"/>
      <c r="AJ1919" s="204"/>
      <c r="AK1919" s="204"/>
      <c r="AL1919" s="204"/>
      <c r="AM1919" s="204"/>
      <c r="AN1919" s="204"/>
      <c r="AO1919" s="204"/>
      <c r="AP1919" s="204"/>
      <c r="AQ1919" s="204"/>
      <c r="AR1919" s="204"/>
      <c r="AS1919" s="204"/>
      <c r="AT1919" s="204"/>
      <c r="AU1919" s="204"/>
      <c r="AV1919" s="489"/>
      <c r="AW1919" s="204"/>
      <c r="AX1919" s="204"/>
      <c r="AY1919" s="204"/>
      <c r="AZ1919" s="204"/>
    </row>
    <row r="1920" spans="2:52" ht="52.2" customHeight="1" x14ac:dyDescent="0.25">
      <c r="B1920" s="204"/>
      <c r="C1920" s="204"/>
      <c r="D1920" s="204"/>
      <c r="E1920" s="204"/>
      <c r="F1920" s="204"/>
      <c r="G1920" s="204"/>
      <c r="H1920" s="205"/>
      <c r="I1920" s="204"/>
      <c r="J1920" s="204"/>
      <c r="K1920" s="204"/>
      <c r="L1920" s="204"/>
      <c r="M1920" s="204"/>
      <c r="N1920" s="204"/>
      <c r="O1920" s="204"/>
      <c r="P1920" s="204"/>
      <c r="Q1920" s="204"/>
      <c r="R1920" s="204"/>
      <c r="S1920" s="204"/>
      <c r="T1920" s="204"/>
      <c r="U1920" s="204"/>
      <c r="V1920" s="590"/>
      <c r="W1920" s="590"/>
      <c r="X1920" s="590"/>
      <c r="Y1920" s="590"/>
      <c r="Z1920" s="590"/>
      <c r="AA1920" s="590"/>
      <c r="AB1920" s="204"/>
      <c r="AC1920" s="204"/>
      <c r="AD1920" s="204"/>
      <c r="AE1920" s="204"/>
      <c r="AF1920" s="204"/>
      <c r="AG1920" s="204"/>
      <c r="AH1920" s="204"/>
      <c r="AI1920" s="204"/>
      <c r="AJ1920" s="204"/>
      <c r="AK1920" s="204"/>
      <c r="AL1920" s="204"/>
      <c r="AM1920" s="204"/>
      <c r="AN1920" s="204"/>
      <c r="AO1920" s="204"/>
      <c r="AP1920" s="204"/>
      <c r="AQ1920" s="204"/>
      <c r="AR1920" s="204"/>
      <c r="AS1920" s="204"/>
      <c r="AT1920" s="204"/>
      <c r="AU1920" s="204"/>
      <c r="AV1920" s="489"/>
      <c r="AW1920" s="204"/>
      <c r="AX1920" s="204"/>
      <c r="AY1920" s="204"/>
      <c r="AZ1920" s="204"/>
    </row>
    <row r="1921" spans="2:52" ht="52.2" customHeight="1" x14ac:dyDescent="0.25">
      <c r="B1921" s="204"/>
      <c r="C1921" s="204"/>
      <c r="D1921" s="204"/>
      <c r="E1921" s="204"/>
      <c r="F1921" s="204"/>
      <c r="G1921" s="204"/>
      <c r="H1921" s="205"/>
      <c r="I1921" s="204"/>
      <c r="J1921" s="204"/>
      <c r="K1921" s="204"/>
      <c r="L1921" s="204"/>
      <c r="M1921" s="204"/>
      <c r="N1921" s="204"/>
      <c r="O1921" s="204"/>
      <c r="P1921" s="204"/>
      <c r="Q1921" s="204"/>
      <c r="R1921" s="204"/>
      <c r="S1921" s="204"/>
      <c r="T1921" s="204"/>
      <c r="U1921" s="204"/>
      <c r="V1921" s="590"/>
      <c r="W1921" s="590"/>
      <c r="X1921" s="590"/>
      <c r="Y1921" s="590"/>
      <c r="Z1921" s="590"/>
      <c r="AA1921" s="590"/>
      <c r="AB1921" s="204"/>
      <c r="AC1921" s="204"/>
      <c r="AD1921" s="204"/>
      <c r="AE1921" s="204"/>
      <c r="AF1921" s="204"/>
      <c r="AG1921" s="204"/>
      <c r="AH1921" s="204"/>
      <c r="AI1921" s="204"/>
      <c r="AJ1921" s="204"/>
      <c r="AK1921" s="204"/>
      <c r="AL1921" s="204"/>
      <c r="AM1921" s="204"/>
      <c r="AN1921" s="204"/>
      <c r="AO1921" s="204"/>
      <c r="AP1921" s="204"/>
      <c r="AQ1921" s="204"/>
      <c r="AR1921" s="204"/>
      <c r="AS1921" s="204"/>
      <c r="AT1921" s="204"/>
      <c r="AU1921" s="204"/>
      <c r="AV1921" s="489"/>
      <c r="AW1921" s="204"/>
      <c r="AX1921" s="204"/>
      <c r="AY1921" s="204"/>
      <c r="AZ1921" s="204"/>
    </row>
    <row r="1922" spans="2:52" ht="52.2" customHeight="1" x14ac:dyDescent="0.25">
      <c r="B1922" s="204"/>
      <c r="C1922" s="204"/>
      <c r="D1922" s="204"/>
      <c r="E1922" s="204"/>
      <c r="F1922" s="204"/>
      <c r="G1922" s="204"/>
      <c r="H1922" s="205"/>
      <c r="I1922" s="204"/>
      <c r="J1922" s="204"/>
      <c r="K1922" s="204"/>
      <c r="L1922" s="204"/>
      <c r="M1922" s="204"/>
      <c r="N1922" s="204"/>
      <c r="O1922" s="204"/>
      <c r="P1922" s="204"/>
      <c r="Q1922" s="204"/>
      <c r="R1922" s="204"/>
      <c r="S1922" s="204"/>
      <c r="T1922" s="204"/>
      <c r="U1922" s="204"/>
      <c r="V1922" s="590"/>
      <c r="W1922" s="590"/>
      <c r="X1922" s="590"/>
      <c r="Y1922" s="590"/>
      <c r="Z1922" s="590"/>
      <c r="AA1922" s="590"/>
      <c r="AB1922" s="204"/>
      <c r="AC1922" s="204"/>
      <c r="AD1922" s="204"/>
      <c r="AE1922" s="204"/>
      <c r="AF1922" s="204"/>
      <c r="AG1922" s="204"/>
      <c r="AH1922" s="204"/>
      <c r="AI1922" s="204"/>
      <c r="AJ1922" s="204"/>
      <c r="AK1922" s="204"/>
      <c r="AL1922" s="204"/>
      <c r="AM1922" s="204"/>
      <c r="AN1922" s="204"/>
      <c r="AO1922" s="204"/>
      <c r="AP1922" s="204"/>
      <c r="AQ1922" s="204"/>
      <c r="AR1922" s="204"/>
      <c r="AS1922" s="204"/>
      <c r="AT1922" s="204"/>
      <c r="AU1922" s="204"/>
      <c r="AV1922" s="489"/>
      <c r="AW1922" s="204"/>
      <c r="AX1922" s="204"/>
      <c r="AY1922" s="204"/>
      <c r="AZ1922" s="204"/>
    </row>
    <row r="1923" spans="2:52" ht="52.2" customHeight="1" x14ac:dyDescent="0.25">
      <c r="B1923" s="204"/>
      <c r="C1923" s="204"/>
      <c r="D1923" s="204"/>
      <c r="E1923" s="204"/>
      <c r="F1923" s="204"/>
      <c r="G1923" s="204"/>
      <c r="H1923" s="205"/>
      <c r="I1923" s="204"/>
      <c r="J1923" s="204"/>
      <c r="K1923" s="204"/>
      <c r="L1923" s="204"/>
      <c r="M1923" s="204"/>
      <c r="N1923" s="204"/>
      <c r="O1923" s="204"/>
      <c r="P1923" s="204"/>
      <c r="Q1923" s="204"/>
      <c r="R1923" s="204"/>
      <c r="S1923" s="204"/>
      <c r="T1923" s="204"/>
      <c r="U1923" s="204"/>
      <c r="V1923" s="590"/>
      <c r="W1923" s="590"/>
      <c r="X1923" s="590"/>
      <c r="Y1923" s="590"/>
      <c r="Z1923" s="590"/>
      <c r="AA1923" s="590"/>
      <c r="AB1923" s="204"/>
      <c r="AC1923" s="204"/>
      <c r="AD1923" s="204"/>
      <c r="AE1923" s="204"/>
      <c r="AF1923" s="204"/>
      <c r="AG1923" s="204"/>
      <c r="AH1923" s="204"/>
      <c r="AI1923" s="204"/>
      <c r="AJ1923" s="204"/>
      <c r="AK1923" s="204"/>
      <c r="AL1923" s="204"/>
      <c r="AM1923" s="204"/>
      <c r="AN1923" s="204"/>
      <c r="AO1923" s="204"/>
      <c r="AP1923" s="204"/>
      <c r="AQ1923" s="204"/>
      <c r="AR1923" s="204"/>
      <c r="AS1923" s="204"/>
      <c r="AT1923" s="204"/>
      <c r="AU1923" s="204"/>
      <c r="AV1923" s="489"/>
      <c r="AW1923" s="204"/>
      <c r="AX1923" s="204"/>
      <c r="AY1923" s="204"/>
      <c r="AZ1923" s="204"/>
    </row>
    <row r="1924" spans="2:52" ht="52.2" customHeight="1" x14ac:dyDescent="0.25">
      <c r="B1924" s="204"/>
      <c r="C1924" s="204"/>
      <c r="D1924" s="204"/>
      <c r="E1924" s="204"/>
      <c r="F1924" s="204"/>
      <c r="G1924" s="204"/>
      <c r="H1924" s="205"/>
      <c r="I1924" s="204"/>
      <c r="J1924" s="204"/>
      <c r="K1924" s="204"/>
      <c r="L1924" s="204"/>
      <c r="M1924" s="204"/>
      <c r="N1924" s="204"/>
      <c r="O1924" s="204"/>
      <c r="P1924" s="204"/>
      <c r="Q1924" s="204"/>
      <c r="R1924" s="204"/>
      <c r="S1924" s="204"/>
      <c r="T1924" s="204"/>
      <c r="U1924" s="204"/>
      <c r="V1924" s="590"/>
      <c r="W1924" s="590"/>
      <c r="X1924" s="590"/>
      <c r="Y1924" s="590"/>
      <c r="Z1924" s="590"/>
      <c r="AA1924" s="590"/>
      <c r="AB1924" s="204"/>
      <c r="AC1924" s="204"/>
      <c r="AD1924" s="204"/>
      <c r="AE1924" s="204"/>
      <c r="AF1924" s="204"/>
      <c r="AG1924" s="204"/>
      <c r="AH1924" s="204"/>
      <c r="AI1924" s="204"/>
      <c r="AJ1924" s="204"/>
      <c r="AK1924" s="204"/>
      <c r="AL1924" s="204"/>
      <c r="AM1924" s="204"/>
      <c r="AN1924" s="204"/>
      <c r="AO1924" s="204"/>
      <c r="AP1924" s="204"/>
      <c r="AQ1924" s="204"/>
      <c r="AR1924" s="204"/>
      <c r="AS1924" s="204"/>
      <c r="AT1924" s="204"/>
      <c r="AU1924" s="204"/>
      <c r="AV1924" s="489"/>
      <c r="AW1924" s="204"/>
      <c r="AX1924" s="204"/>
      <c r="AY1924" s="204"/>
      <c r="AZ1924" s="204"/>
    </row>
    <row r="1925" spans="2:52" ht="52.2" customHeight="1" x14ac:dyDescent="0.25">
      <c r="B1925" s="204"/>
      <c r="C1925" s="204"/>
      <c r="D1925" s="204"/>
      <c r="E1925" s="204"/>
      <c r="F1925" s="204"/>
      <c r="G1925" s="204"/>
      <c r="H1925" s="205"/>
      <c r="I1925" s="204"/>
      <c r="J1925" s="204"/>
      <c r="K1925" s="204"/>
      <c r="L1925" s="204"/>
      <c r="M1925" s="204"/>
      <c r="N1925" s="204"/>
      <c r="O1925" s="204"/>
      <c r="P1925" s="204"/>
      <c r="Q1925" s="204"/>
      <c r="R1925" s="204"/>
      <c r="S1925" s="204"/>
      <c r="T1925" s="204"/>
      <c r="U1925" s="204"/>
      <c r="V1925" s="590"/>
      <c r="W1925" s="590"/>
      <c r="X1925" s="590"/>
      <c r="Y1925" s="590"/>
      <c r="Z1925" s="590"/>
      <c r="AA1925" s="590"/>
      <c r="AB1925" s="204"/>
      <c r="AC1925" s="204"/>
      <c r="AD1925" s="204"/>
      <c r="AE1925" s="204"/>
      <c r="AF1925" s="204"/>
      <c r="AG1925" s="204"/>
      <c r="AH1925" s="204"/>
      <c r="AI1925" s="204"/>
      <c r="AJ1925" s="204"/>
      <c r="AK1925" s="204"/>
      <c r="AL1925" s="204"/>
      <c r="AM1925" s="204"/>
      <c r="AN1925" s="204"/>
      <c r="AO1925" s="204"/>
      <c r="AP1925" s="204"/>
      <c r="AQ1925" s="204"/>
      <c r="AR1925" s="204"/>
      <c r="AS1925" s="204"/>
      <c r="AT1925" s="204"/>
      <c r="AU1925" s="204"/>
      <c r="AV1925" s="489"/>
      <c r="AW1925" s="204"/>
      <c r="AX1925" s="204"/>
      <c r="AY1925" s="204"/>
      <c r="AZ1925" s="204"/>
    </row>
    <row r="1926" spans="2:52" ht="52.2" customHeight="1" x14ac:dyDescent="0.25">
      <c r="B1926" s="204"/>
      <c r="C1926" s="204"/>
      <c r="D1926" s="204"/>
      <c r="E1926" s="204"/>
      <c r="F1926" s="204"/>
      <c r="G1926" s="204"/>
      <c r="H1926" s="205"/>
      <c r="I1926" s="204"/>
      <c r="J1926" s="204"/>
      <c r="K1926" s="204"/>
      <c r="L1926" s="204"/>
      <c r="M1926" s="204"/>
      <c r="N1926" s="204"/>
      <c r="O1926" s="204"/>
      <c r="P1926" s="204"/>
      <c r="Q1926" s="204"/>
      <c r="R1926" s="204"/>
      <c r="S1926" s="204"/>
      <c r="T1926" s="204"/>
      <c r="U1926" s="204"/>
      <c r="V1926" s="590"/>
      <c r="W1926" s="590"/>
      <c r="X1926" s="590"/>
      <c r="Y1926" s="590"/>
      <c r="Z1926" s="590"/>
      <c r="AA1926" s="590"/>
      <c r="AB1926" s="204"/>
      <c r="AC1926" s="204"/>
      <c r="AD1926" s="204"/>
      <c r="AE1926" s="204"/>
      <c r="AF1926" s="204"/>
      <c r="AG1926" s="204"/>
      <c r="AH1926" s="204"/>
      <c r="AI1926" s="204"/>
      <c r="AJ1926" s="204"/>
      <c r="AK1926" s="204"/>
      <c r="AL1926" s="204"/>
      <c r="AM1926" s="204"/>
      <c r="AN1926" s="204"/>
      <c r="AO1926" s="204"/>
      <c r="AP1926" s="204"/>
      <c r="AQ1926" s="204"/>
      <c r="AR1926" s="204"/>
      <c r="AS1926" s="204"/>
      <c r="AT1926" s="204"/>
      <c r="AU1926" s="204"/>
      <c r="AV1926" s="489"/>
      <c r="AW1926" s="204"/>
      <c r="AX1926" s="204"/>
      <c r="AY1926" s="204"/>
      <c r="AZ1926" s="204"/>
    </row>
    <row r="1927" spans="2:52" ht="52.2" customHeight="1" x14ac:dyDescent="0.25">
      <c r="B1927" s="204"/>
      <c r="C1927" s="204"/>
      <c r="D1927" s="204"/>
      <c r="E1927" s="204"/>
      <c r="F1927" s="204"/>
      <c r="G1927" s="204"/>
      <c r="H1927" s="205"/>
      <c r="I1927" s="204"/>
      <c r="J1927" s="204"/>
      <c r="K1927" s="204"/>
      <c r="L1927" s="204"/>
      <c r="M1927" s="204"/>
      <c r="N1927" s="204"/>
      <c r="O1927" s="204"/>
      <c r="P1927" s="204"/>
      <c r="Q1927" s="204"/>
      <c r="R1927" s="204"/>
      <c r="S1927" s="204"/>
      <c r="T1927" s="204"/>
      <c r="U1927" s="204"/>
      <c r="V1927" s="590"/>
      <c r="W1927" s="590"/>
      <c r="X1927" s="590"/>
      <c r="Y1927" s="590"/>
      <c r="Z1927" s="590"/>
      <c r="AA1927" s="590"/>
      <c r="AB1927" s="204"/>
      <c r="AC1927" s="204"/>
      <c r="AD1927" s="204"/>
      <c r="AE1927" s="204"/>
      <c r="AF1927" s="204"/>
      <c r="AG1927" s="204"/>
      <c r="AH1927" s="204"/>
      <c r="AI1927" s="204"/>
      <c r="AJ1927" s="204"/>
      <c r="AK1927" s="204"/>
      <c r="AL1927" s="204"/>
      <c r="AM1927" s="204"/>
      <c r="AN1927" s="204"/>
      <c r="AO1927" s="204"/>
      <c r="AP1927" s="204"/>
      <c r="AQ1927" s="204"/>
      <c r="AR1927" s="204"/>
      <c r="AS1927" s="204"/>
      <c r="AT1927" s="204"/>
      <c r="AU1927" s="204"/>
      <c r="AV1927" s="489"/>
      <c r="AW1927" s="204"/>
      <c r="AX1927" s="204"/>
      <c r="AY1927" s="204"/>
      <c r="AZ1927" s="204"/>
    </row>
    <row r="1928" spans="2:52" ht="52.2" customHeight="1" x14ac:dyDescent="0.25">
      <c r="B1928" s="204"/>
      <c r="C1928" s="204"/>
      <c r="D1928" s="204"/>
      <c r="E1928" s="204"/>
      <c r="F1928" s="204"/>
      <c r="G1928" s="204"/>
      <c r="H1928" s="205"/>
      <c r="I1928" s="204"/>
      <c r="J1928" s="204"/>
      <c r="K1928" s="204"/>
      <c r="L1928" s="204"/>
      <c r="M1928" s="204"/>
      <c r="N1928" s="204"/>
      <c r="O1928" s="204"/>
      <c r="P1928" s="204"/>
      <c r="Q1928" s="204"/>
      <c r="R1928" s="204"/>
      <c r="S1928" s="204"/>
      <c r="T1928" s="204"/>
      <c r="U1928" s="204"/>
      <c r="V1928" s="590"/>
      <c r="W1928" s="590"/>
      <c r="X1928" s="590"/>
      <c r="Y1928" s="590"/>
      <c r="Z1928" s="590"/>
      <c r="AA1928" s="590"/>
      <c r="AB1928" s="204"/>
      <c r="AC1928" s="204"/>
      <c r="AD1928" s="204"/>
      <c r="AE1928" s="204"/>
      <c r="AF1928" s="204"/>
      <c r="AG1928" s="204"/>
      <c r="AH1928" s="204"/>
      <c r="AI1928" s="204"/>
      <c r="AJ1928" s="204"/>
      <c r="AK1928" s="204"/>
      <c r="AL1928" s="204"/>
      <c r="AM1928" s="204"/>
      <c r="AN1928" s="204"/>
      <c r="AO1928" s="204"/>
      <c r="AP1928" s="204"/>
      <c r="AQ1928" s="204"/>
      <c r="AR1928" s="204"/>
      <c r="AS1928" s="204"/>
      <c r="AT1928" s="204"/>
      <c r="AU1928" s="204"/>
      <c r="AV1928" s="489"/>
      <c r="AW1928" s="204"/>
      <c r="AX1928" s="204"/>
      <c r="AY1928" s="204"/>
      <c r="AZ1928" s="204"/>
    </row>
    <row r="1929" spans="2:52" ht="52.2" customHeight="1" x14ac:dyDescent="0.25">
      <c r="B1929" s="204"/>
      <c r="C1929" s="204"/>
      <c r="D1929" s="204"/>
      <c r="E1929" s="204"/>
      <c r="F1929" s="204"/>
      <c r="G1929" s="204"/>
      <c r="H1929" s="205"/>
      <c r="I1929" s="204"/>
      <c r="J1929" s="204"/>
      <c r="K1929" s="204"/>
      <c r="L1929" s="204"/>
      <c r="M1929" s="204"/>
      <c r="N1929" s="204"/>
      <c r="O1929" s="204"/>
      <c r="P1929" s="204"/>
      <c r="Q1929" s="204"/>
      <c r="R1929" s="204"/>
      <c r="S1929" s="204"/>
      <c r="T1929" s="204"/>
      <c r="U1929" s="204"/>
      <c r="V1929" s="590"/>
      <c r="W1929" s="590"/>
      <c r="X1929" s="590"/>
      <c r="Y1929" s="590"/>
      <c r="Z1929" s="590"/>
      <c r="AA1929" s="590"/>
      <c r="AB1929" s="204"/>
      <c r="AC1929" s="204"/>
      <c r="AD1929" s="204"/>
      <c r="AE1929" s="204"/>
      <c r="AF1929" s="204"/>
      <c r="AG1929" s="204"/>
      <c r="AH1929" s="204"/>
      <c r="AI1929" s="204"/>
      <c r="AJ1929" s="204"/>
      <c r="AK1929" s="204"/>
      <c r="AL1929" s="204"/>
      <c r="AM1929" s="204"/>
      <c r="AN1929" s="204"/>
      <c r="AO1929" s="204"/>
      <c r="AP1929" s="204"/>
      <c r="AQ1929" s="204"/>
      <c r="AR1929" s="204"/>
      <c r="AS1929" s="204"/>
      <c r="AT1929" s="204"/>
      <c r="AU1929" s="204"/>
      <c r="AV1929" s="489"/>
      <c r="AW1929" s="204"/>
      <c r="AX1929" s="204"/>
      <c r="AY1929" s="204"/>
      <c r="AZ1929" s="204"/>
    </row>
    <row r="1930" spans="2:52" ht="52.2" customHeight="1" x14ac:dyDescent="0.25">
      <c r="B1930" s="204"/>
      <c r="C1930" s="204"/>
      <c r="D1930" s="204"/>
      <c r="E1930" s="204"/>
      <c r="F1930" s="204"/>
      <c r="G1930" s="204"/>
      <c r="H1930" s="205"/>
      <c r="I1930" s="204"/>
      <c r="J1930" s="204"/>
      <c r="K1930" s="204"/>
      <c r="L1930" s="204"/>
      <c r="M1930" s="204"/>
      <c r="N1930" s="204"/>
      <c r="O1930" s="204"/>
      <c r="P1930" s="204"/>
      <c r="Q1930" s="204"/>
      <c r="R1930" s="204"/>
      <c r="S1930" s="204"/>
      <c r="T1930" s="204"/>
      <c r="U1930" s="204"/>
      <c r="V1930" s="590"/>
      <c r="W1930" s="590"/>
      <c r="X1930" s="590"/>
      <c r="Y1930" s="590"/>
      <c r="Z1930" s="590"/>
      <c r="AA1930" s="590"/>
      <c r="AB1930" s="204"/>
      <c r="AC1930" s="204"/>
      <c r="AD1930" s="204"/>
      <c r="AE1930" s="204"/>
      <c r="AF1930" s="204"/>
      <c r="AG1930" s="204"/>
      <c r="AH1930" s="204"/>
      <c r="AI1930" s="204"/>
      <c r="AJ1930" s="204"/>
      <c r="AK1930" s="204"/>
      <c r="AL1930" s="204"/>
      <c r="AM1930" s="204"/>
      <c r="AN1930" s="204"/>
      <c r="AO1930" s="204"/>
      <c r="AP1930" s="204"/>
      <c r="AQ1930" s="204"/>
      <c r="AR1930" s="204"/>
      <c r="AS1930" s="204"/>
      <c r="AT1930" s="204"/>
      <c r="AU1930" s="204"/>
      <c r="AV1930" s="489"/>
      <c r="AW1930" s="204"/>
      <c r="AX1930" s="204"/>
      <c r="AY1930" s="204"/>
      <c r="AZ1930" s="204"/>
    </row>
    <row r="1931" spans="2:52" ht="52.2" customHeight="1" x14ac:dyDescent="0.25">
      <c r="B1931" s="204"/>
      <c r="C1931" s="204"/>
      <c r="D1931" s="204"/>
      <c r="E1931" s="204"/>
      <c r="F1931" s="204"/>
      <c r="G1931" s="204"/>
      <c r="H1931" s="205"/>
      <c r="I1931" s="204"/>
      <c r="J1931" s="204"/>
      <c r="K1931" s="204"/>
      <c r="L1931" s="204"/>
      <c r="M1931" s="204"/>
      <c r="N1931" s="204"/>
      <c r="O1931" s="204"/>
      <c r="P1931" s="204"/>
      <c r="Q1931" s="204"/>
      <c r="R1931" s="204"/>
      <c r="S1931" s="204"/>
      <c r="T1931" s="204"/>
      <c r="U1931" s="204"/>
      <c r="V1931" s="590"/>
      <c r="W1931" s="590"/>
      <c r="X1931" s="590"/>
      <c r="Y1931" s="590"/>
      <c r="Z1931" s="590"/>
      <c r="AA1931" s="590"/>
      <c r="AB1931" s="204"/>
      <c r="AC1931" s="204"/>
      <c r="AD1931" s="204"/>
      <c r="AE1931" s="204"/>
      <c r="AF1931" s="204"/>
      <c r="AG1931" s="204"/>
      <c r="AH1931" s="204"/>
      <c r="AI1931" s="204"/>
      <c r="AJ1931" s="204"/>
      <c r="AK1931" s="204"/>
      <c r="AL1931" s="204"/>
      <c r="AM1931" s="204"/>
      <c r="AN1931" s="204"/>
      <c r="AO1931" s="204"/>
      <c r="AP1931" s="204"/>
      <c r="AQ1931" s="204"/>
      <c r="AR1931" s="204"/>
      <c r="AS1931" s="204"/>
      <c r="AT1931" s="204"/>
      <c r="AU1931" s="204"/>
      <c r="AV1931" s="489"/>
      <c r="AW1931" s="204"/>
      <c r="AX1931" s="204"/>
      <c r="AY1931" s="204"/>
      <c r="AZ1931" s="204"/>
    </row>
    <row r="1932" spans="2:52" ht="52.2" customHeight="1" x14ac:dyDescent="0.25">
      <c r="B1932" s="204"/>
      <c r="C1932" s="204"/>
      <c r="D1932" s="204"/>
      <c r="E1932" s="204"/>
      <c r="F1932" s="204"/>
      <c r="G1932" s="204"/>
      <c r="H1932" s="205"/>
      <c r="I1932" s="204"/>
      <c r="J1932" s="204"/>
      <c r="K1932" s="204"/>
      <c r="L1932" s="204"/>
      <c r="M1932" s="204"/>
      <c r="N1932" s="204"/>
      <c r="O1932" s="204"/>
      <c r="P1932" s="204"/>
      <c r="Q1932" s="204"/>
      <c r="R1932" s="204"/>
      <c r="S1932" s="204"/>
      <c r="T1932" s="204"/>
      <c r="U1932" s="204"/>
      <c r="V1932" s="590"/>
      <c r="W1932" s="590"/>
      <c r="X1932" s="590"/>
      <c r="Y1932" s="590"/>
      <c r="Z1932" s="590"/>
      <c r="AA1932" s="590"/>
      <c r="AB1932" s="204"/>
      <c r="AC1932" s="204"/>
      <c r="AD1932" s="204"/>
      <c r="AE1932" s="204"/>
      <c r="AF1932" s="204"/>
      <c r="AG1932" s="204"/>
      <c r="AH1932" s="204"/>
      <c r="AI1932" s="204"/>
      <c r="AJ1932" s="204"/>
      <c r="AK1932" s="204"/>
      <c r="AL1932" s="204"/>
      <c r="AM1932" s="204"/>
      <c r="AN1932" s="204"/>
      <c r="AO1932" s="204"/>
      <c r="AP1932" s="204"/>
      <c r="AQ1932" s="204"/>
      <c r="AR1932" s="204"/>
      <c r="AS1932" s="204"/>
      <c r="AT1932" s="204"/>
      <c r="AU1932" s="204"/>
      <c r="AV1932" s="489"/>
      <c r="AW1932" s="204"/>
      <c r="AX1932" s="204"/>
      <c r="AY1932" s="204"/>
      <c r="AZ1932" s="204"/>
    </row>
    <row r="1933" spans="2:52" ht="52.2" customHeight="1" x14ac:dyDescent="0.25">
      <c r="B1933" s="204"/>
      <c r="C1933" s="204"/>
      <c r="D1933" s="204"/>
      <c r="E1933" s="204"/>
      <c r="F1933" s="204"/>
      <c r="G1933" s="204"/>
      <c r="H1933" s="205"/>
      <c r="I1933" s="204"/>
      <c r="J1933" s="204"/>
      <c r="K1933" s="204"/>
      <c r="L1933" s="204"/>
      <c r="M1933" s="204"/>
      <c r="N1933" s="204"/>
      <c r="O1933" s="204"/>
      <c r="P1933" s="204"/>
      <c r="Q1933" s="204"/>
      <c r="R1933" s="204"/>
      <c r="S1933" s="204"/>
      <c r="T1933" s="204"/>
      <c r="U1933" s="204"/>
      <c r="V1933" s="590"/>
      <c r="W1933" s="590"/>
      <c r="X1933" s="590"/>
      <c r="Y1933" s="590"/>
      <c r="Z1933" s="590"/>
      <c r="AA1933" s="590"/>
      <c r="AB1933" s="204"/>
      <c r="AC1933" s="204"/>
      <c r="AD1933" s="204"/>
      <c r="AE1933" s="204"/>
      <c r="AF1933" s="204"/>
      <c r="AG1933" s="204"/>
      <c r="AH1933" s="204"/>
      <c r="AI1933" s="204"/>
      <c r="AJ1933" s="204"/>
      <c r="AK1933" s="204"/>
      <c r="AL1933" s="204"/>
      <c r="AM1933" s="204"/>
      <c r="AN1933" s="204"/>
      <c r="AO1933" s="204"/>
      <c r="AP1933" s="204"/>
      <c r="AQ1933" s="204"/>
      <c r="AR1933" s="204"/>
      <c r="AS1933" s="204"/>
      <c r="AT1933" s="204"/>
      <c r="AU1933" s="204"/>
      <c r="AV1933" s="489"/>
      <c r="AW1933" s="204"/>
      <c r="AX1933" s="204"/>
      <c r="AY1933" s="204"/>
      <c r="AZ1933" s="204"/>
    </row>
    <row r="1934" spans="2:52" ht="52.2" customHeight="1" x14ac:dyDescent="0.25">
      <c r="B1934" s="204"/>
      <c r="C1934" s="204"/>
      <c r="D1934" s="204"/>
      <c r="E1934" s="204"/>
      <c r="F1934" s="204"/>
      <c r="G1934" s="204"/>
      <c r="H1934" s="205"/>
      <c r="I1934" s="204"/>
      <c r="J1934" s="204"/>
      <c r="K1934" s="204"/>
      <c r="L1934" s="204"/>
      <c r="M1934" s="204"/>
      <c r="N1934" s="204"/>
      <c r="O1934" s="204"/>
      <c r="P1934" s="204"/>
      <c r="Q1934" s="204"/>
      <c r="R1934" s="204"/>
      <c r="S1934" s="204"/>
      <c r="T1934" s="204"/>
      <c r="U1934" s="204"/>
      <c r="V1934" s="590"/>
      <c r="W1934" s="590"/>
      <c r="X1934" s="590"/>
      <c r="Y1934" s="590"/>
      <c r="Z1934" s="590"/>
      <c r="AA1934" s="590"/>
      <c r="AB1934" s="204"/>
      <c r="AC1934" s="204"/>
      <c r="AD1934" s="204"/>
      <c r="AE1934" s="204"/>
      <c r="AF1934" s="204"/>
      <c r="AG1934" s="204"/>
      <c r="AH1934" s="204"/>
      <c r="AI1934" s="204"/>
      <c r="AJ1934" s="204"/>
      <c r="AK1934" s="204"/>
      <c r="AL1934" s="204"/>
      <c r="AM1934" s="204"/>
      <c r="AN1934" s="204"/>
      <c r="AO1934" s="204"/>
      <c r="AP1934" s="204"/>
      <c r="AQ1934" s="204"/>
      <c r="AR1934" s="204"/>
      <c r="AS1934" s="204"/>
      <c r="AT1934" s="204"/>
      <c r="AU1934" s="204"/>
      <c r="AV1934" s="489"/>
      <c r="AW1934" s="204"/>
      <c r="AX1934" s="204"/>
      <c r="AY1934" s="204"/>
      <c r="AZ1934" s="204"/>
    </row>
    <row r="1935" spans="2:52" ht="52.2" customHeight="1" x14ac:dyDescent="0.25">
      <c r="B1935" s="204"/>
      <c r="C1935" s="204"/>
      <c r="D1935" s="204"/>
      <c r="E1935" s="204"/>
      <c r="F1935" s="204"/>
      <c r="G1935" s="204"/>
      <c r="H1935" s="205"/>
      <c r="I1935" s="204"/>
      <c r="J1935" s="204"/>
      <c r="K1935" s="204"/>
      <c r="L1935" s="204"/>
      <c r="M1935" s="204"/>
      <c r="N1935" s="204"/>
      <c r="O1935" s="204"/>
      <c r="P1935" s="204"/>
      <c r="Q1935" s="204"/>
      <c r="R1935" s="204"/>
      <c r="S1935" s="204"/>
      <c r="T1935" s="204"/>
      <c r="U1935" s="204"/>
      <c r="V1935" s="590"/>
      <c r="W1935" s="590"/>
      <c r="X1935" s="590"/>
      <c r="Y1935" s="590"/>
      <c r="Z1935" s="590"/>
      <c r="AA1935" s="590"/>
      <c r="AB1935" s="204"/>
      <c r="AC1935" s="204"/>
      <c r="AD1935" s="204"/>
      <c r="AE1935" s="204"/>
      <c r="AF1935" s="204"/>
      <c r="AG1935" s="204"/>
      <c r="AH1935" s="204"/>
      <c r="AI1935" s="204"/>
      <c r="AJ1935" s="204"/>
      <c r="AK1935" s="204"/>
      <c r="AL1935" s="204"/>
      <c r="AM1935" s="204"/>
      <c r="AN1935" s="204"/>
      <c r="AO1935" s="204"/>
      <c r="AP1935" s="204"/>
      <c r="AQ1935" s="204"/>
      <c r="AR1935" s="204"/>
      <c r="AS1935" s="204"/>
      <c r="AT1935" s="204"/>
      <c r="AU1935" s="204"/>
      <c r="AV1935" s="489"/>
      <c r="AW1935" s="204"/>
      <c r="AX1935" s="204"/>
      <c r="AY1935" s="204"/>
      <c r="AZ1935" s="204"/>
    </row>
    <row r="1936" spans="2:52" ht="52.2" customHeight="1" x14ac:dyDescent="0.25">
      <c r="B1936" s="204"/>
      <c r="C1936" s="204"/>
      <c r="D1936" s="204"/>
      <c r="E1936" s="204"/>
      <c r="F1936" s="204"/>
      <c r="G1936" s="204"/>
      <c r="H1936" s="205"/>
      <c r="I1936" s="204"/>
      <c r="J1936" s="204"/>
      <c r="K1936" s="204"/>
      <c r="L1936" s="204"/>
      <c r="M1936" s="204"/>
      <c r="N1936" s="204"/>
      <c r="O1936" s="204"/>
      <c r="P1936" s="204"/>
      <c r="Q1936" s="204"/>
      <c r="R1936" s="204"/>
      <c r="S1936" s="204"/>
      <c r="T1936" s="204"/>
      <c r="U1936" s="204"/>
      <c r="V1936" s="590"/>
      <c r="W1936" s="590"/>
      <c r="X1936" s="590"/>
      <c r="Y1936" s="590"/>
      <c r="Z1936" s="590"/>
      <c r="AA1936" s="590"/>
      <c r="AB1936" s="204"/>
      <c r="AC1936" s="204"/>
      <c r="AD1936" s="204"/>
      <c r="AE1936" s="204"/>
      <c r="AF1936" s="204"/>
      <c r="AG1936" s="204"/>
      <c r="AH1936" s="204"/>
      <c r="AI1936" s="204"/>
      <c r="AJ1936" s="204"/>
      <c r="AK1936" s="204"/>
      <c r="AL1936" s="204"/>
      <c r="AM1936" s="204"/>
      <c r="AN1936" s="204"/>
      <c r="AO1936" s="204"/>
      <c r="AP1936" s="204"/>
      <c r="AQ1936" s="204"/>
      <c r="AR1936" s="204"/>
      <c r="AS1936" s="204"/>
      <c r="AT1936" s="204"/>
      <c r="AU1936" s="204"/>
      <c r="AV1936" s="489"/>
      <c r="AW1936" s="204"/>
      <c r="AX1936" s="204"/>
      <c r="AY1936" s="204"/>
      <c r="AZ1936" s="204"/>
    </row>
    <row r="1937" spans="2:52" ht="52.2" customHeight="1" x14ac:dyDescent="0.25">
      <c r="B1937" s="204"/>
      <c r="C1937" s="204"/>
      <c r="D1937" s="204"/>
      <c r="E1937" s="204"/>
      <c r="F1937" s="204"/>
      <c r="G1937" s="204"/>
      <c r="H1937" s="205"/>
      <c r="I1937" s="204"/>
      <c r="J1937" s="204"/>
      <c r="K1937" s="204"/>
      <c r="L1937" s="204"/>
      <c r="M1937" s="204"/>
      <c r="N1937" s="204"/>
      <c r="O1937" s="204"/>
      <c r="P1937" s="204"/>
      <c r="Q1937" s="204"/>
      <c r="R1937" s="204"/>
      <c r="S1937" s="204"/>
      <c r="T1937" s="204"/>
      <c r="U1937" s="204"/>
      <c r="V1937" s="590"/>
      <c r="W1937" s="590"/>
      <c r="X1937" s="590"/>
      <c r="Y1937" s="590"/>
      <c r="Z1937" s="590"/>
      <c r="AA1937" s="590"/>
      <c r="AB1937" s="204"/>
      <c r="AC1937" s="204"/>
      <c r="AD1937" s="204"/>
      <c r="AE1937" s="204"/>
      <c r="AF1937" s="204"/>
      <c r="AG1937" s="204"/>
      <c r="AH1937" s="204"/>
      <c r="AI1937" s="204"/>
      <c r="AJ1937" s="204"/>
      <c r="AK1937" s="204"/>
      <c r="AL1937" s="204"/>
      <c r="AM1937" s="204"/>
      <c r="AN1937" s="204"/>
      <c r="AO1937" s="204"/>
      <c r="AP1937" s="204"/>
      <c r="AQ1937" s="204"/>
      <c r="AR1937" s="204"/>
      <c r="AS1937" s="204"/>
      <c r="AT1937" s="204"/>
      <c r="AU1937" s="204"/>
      <c r="AV1937" s="489"/>
      <c r="AW1937" s="204"/>
      <c r="AX1937" s="204"/>
      <c r="AY1937" s="204"/>
      <c r="AZ1937" s="204"/>
    </row>
    <row r="1938" spans="2:52" ht="52.2" customHeight="1" x14ac:dyDescent="0.25">
      <c r="B1938" s="204"/>
      <c r="C1938" s="204"/>
      <c r="D1938" s="204"/>
      <c r="E1938" s="204"/>
      <c r="F1938" s="204"/>
      <c r="G1938" s="204"/>
      <c r="H1938" s="205"/>
      <c r="I1938" s="204"/>
      <c r="J1938" s="204"/>
      <c r="K1938" s="204"/>
      <c r="L1938" s="204"/>
      <c r="M1938" s="204"/>
      <c r="N1938" s="204"/>
      <c r="O1938" s="204"/>
      <c r="P1938" s="204"/>
      <c r="Q1938" s="204"/>
      <c r="R1938" s="204"/>
      <c r="S1938" s="204"/>
      <c r="T1938" s="204"/>
      <c r="U1938" s="204"/>
      <c r="V1938" s="590"/>
      <c r="W1938" s="590"/>
      <c r="X1938" s="590"/>
      <c r="Y1938" s="590"/>
      <c r="Z1938" s="590"/>
      <c r="AA1938" s="590"/>
      <c r="AB1938" s="204"/>
      <c r="AC1938" s="204"/>
      <c r="AD1938" s="204"/>
      <c r="AE1938" s="204"/>
      <c r="AF1938" s="204"/>
      <c r="AG1938" s="204"/>
      <c r="AH1938" s="204"/>
      <c r="AI1938" s="204"/>
      <c r="AJ1938" s="204"/>
      <c r="AK1938" s="204"/>
      <c r="AL1938" s="204"/>
      <c r="AM1938" s="204"/>
      <c r="AN1938" s="204"/>
      <c r="AO1938" s="204"/>
      <c r="AP1938" s="204"/>
      <c r="AQ1938" s="204"/>
      <c r="AR1938" s="204"/>
      <c r="AS1938" s="204"/>
      <c r="AT1938" s="204"/>
      <c r="AU1938" s="204"/>
      <c r="AV1938" s="489"/>
      <c r="AW1938" s="204"/>
      <c r="AX1938" s="204"/>
      <c r="AY1938" s="204"/>
      <c r="AZ1938" s="204"/>
    </row>
    <row r="1939" spans="2:52" ht="52.2" customHeight="1" x14ac:dyDescent="0.25">
      <c r="B1939" s="204"/>
      <c r="C1939" s="204"/>
      <c r="D1939" s="204"/>
      <c r="E1939" s="204"/>
      <c r="F1939" s="204"/>
      <c r="G1939" s="204"/>
      <c r="H1939" s="205"/>
      <c r="I1939" s="204"/>
      <c r="J1939" s="204"/>
      <c r="K1939" s="204"/>
      <c r="L1939" s="204"/>
      <c r="M1939" s="204"/>
      <c r="N1939" s="204"/>
      <c r="O1939" s="204"/>
      <c r="P1939" s="204"/>
      <c r="Q1939" s="204"/>
      <c r="R1939" s="204"/>
      <c r="S1939" s="204"/>
      <c r="T1939" s="204"/>
      <c r="U1939" s="204"/>
      <c r="V1939" s="590"/>
      <c r="W1939" s="590"/>
      <c r="X1939" s="590"/>
      <c r="Y1939" s="590"/>
      <c r="Z1939" s="590"/>
      <c r="AA1939" s="590"/>
      <c r="AB1939" s="204"/>
      <c r="AC1939" s="204"/>
      <c r="AD1939" s="204"/>
      <c r="AE1939" s="204"/>
      <c r="AF1939" s="204"/>
      <c r="AG1939" s="204"/>
      <c r="AH1939" s="204"/>
      <c r="AI1939" s="204"/>
      <c r="AJ1939" s="204"/>
      <c r="AK1939" s="204"/>
      <c r="AL1939" s="204"/>
      <c r="AM1939" s="204"/>
      <c r="AN1939" s="204"/>
      <c r="AO1939" s="204"/>
      <c r="AP1939" s="204"/>
      <c r="AQ1939" s="204"/>
      <c r="AR1939" s="204"/>
      <c r="AS1939" s="204"/>
      <c r="AT1939" s="204"/>
      <c r="AU1939" s="204"/>
      <c r="AV1939" s="489"/>
      <c r="AW1939" s="204"/>
      <c r="AX1939" s="204"/>
      <c r="AY1939" s="204"/>
      <c r="AZ1939" s="204"/>
    </row>
    <row r="1940" spans="2:52" ht="52.2" customHeight="1" x14ac:dyDescent="0.25">
      <c r="B1940" s="204"/>
      <c r="C1940" s="204"/>
      <c r="D1940" s="204"/>
      <c r="E1940" s="204"/>
      <c r="F1940" s="204"/>
      <c r="G1940" s="204"/>
      <c r="H1940" s="205"/>
      <c r="I1940" s="204"/>
      <c r="J1940" s="204"/>
      <c r="K1940" s="204"/>
      <c r="L1940" s="204"/>
      <c r="M1940" s="204"/>
      <c r="N1940" s="204"/>
      <c r="O1940" s="204"/>
      <c r="P1940" s="204"/>
      <c r="Q1940" s="204"/>
      <c r="R1940" s="204"/>
      <c r="S1940" s="204"/>
      <c r="T1940" s="204"/>
      <c r="U1940" s="204"/>
      <c r="V1940" s="590"/>
      <c r="W1940" s="590"/>
      <c r="X1940" s="590"/>
      <c r="Y1940" s="590"/>
      <c r="Z1940" s="590"/>
      <c r="AA1940" s="590"/>
      <c r="AB1940" s="204"/>
      <c r="AC1940" s="204"/>
      <c r="AD1940" s="204"/>
      <c r="AE1940" s="204"/>
      <c r="AF1940" s="204"/>
      <c r="AG1940" s="204"/>
      <c r="AH1940" s="204"/>
      <c r="AI1940" s="204"/>
      <c r="AJ1940" s="204"/>
      <c r="AK1940" s="204"/>
      <c r="AL1940" s="204"/>
      <c r="AM1940" s="204"/>
      <c r="AN1940" s="204"/>
      <c r="AO1940" s="204"/>
      <c r="AP1940" s="204"/>
      <c r="AQ1940" s="204"/>
      <c r="AR1940" s="204"/>
      <c r="AS1940" s="204"/>
      <c r="AT1940" s="204"/>
      <c r="AU1940" s="204"/>
      <c r="AV1940" s="489"/>
      <c r="AW1940" s="204"/>
      <c r="AX1940" s="204"/>
      <c r="AY1940" s="204"/>
      <c r="AZ1940" s="204"/>
    </row>
    <row r="1941" spans="2:52" ht="52.2" customHeight="1" x14ac:dyDescent="0.25">
      <c r="B1941" s="204"/>
      <c r="C1941" s="204"/>
      <c r="D1941" s="204"/>
      <c r="E1941" s="204"/>
      <c r="F1941" s="204"/>
      <c r="G1941" s="204"/>
      <c r="H1941" s="205"/>
      <c r="I1941" s="204"/>
      <c r="J1941" s="204"/>
      <c r="K1941" s="204"/>
      <c r="L1941" s="204"/>
      <c r="M1941" s="204"/>
      <c r="N1941" s="204"/>
      <c r="O1941" s="204"/>
      <c r="P1941" s="204"/>
      <c r="Q1941" s="204"/>
      <c r="R1941" s="204"/>
      <c r="S1941" s="204"/>
      <c r="T1941" s="204"/>
      <c r="U1941" s="204"/>
      <c r="V1941" s="590"/>
      <c r="W1941" s="590"/>
      <c r="X1941" s="590"/>
      <c r="Y1941" s="590"/>
      <c r="Z1941" s="590"/>
      <c r="AA1941" s="590"/>
      <c r="AB1941" s="204"/>
      <c r="AC1941" s="204"/>
      <c r="AD1941" s="204"/>
      <c r="AE1941" s="204"/>
      <c r="AF1941" s="204"/>
      <c r="AG1941" s="204"/>
      <c r="AH1941" s="204"/>
      <c r="AI1941" s="204"/>
      <c r="AJ1941" s="204"/>
      <c r="AK1941" s="204"/>
      <c r="AL1941" s="204"/>
      <c r="AM1941" s="204"/>
      <c r="AN1941" s="204"/>
      <c r="AO1941" s="204"/>
      <c r="AP1941" s="204"/>
      <c r="AQ1941" s="204"/>
      <c r="AR1941" s="204"/>
      <c r="AS1941" s="204"/>
      <c r="AT1941" s="204"/>
      <c r="AU1941" s="204"/>
      <c r="AV1941" s="489"/>
      <c r="AW1941" s="204"/>
      <c r="AX1941" s="204"/>
      <c r="AY1941" s="204"/>
      <c r="AZ1941" s="204"/>
    </row>
    <row r="1942" spans="2:52" ht="52.2" customHeight="1" x14ac:dyDescent="0.25">
      <c r="B1942" s="204"/>
      <c r="C1942" s="204"/>
      <c r="D1942" s="204"/>
      <c r="E1942" s="204"/>
      <c r="F1942" s="204"/>
      <c r="G1942" s="204"/>
      <c r="H1942" s="205"/>
      <c r="I1942" s="204"/>
      <c r="J1942" s="204"/>
      <c r="K1942" s="204"/>
      <c r="L1942" s="204"/>
      <c r="M1942" s="204"/>
      <c r="N1942" s="204"/>
      <c r="O1942" s="204"/>
      <c r="P1942" s="204"/>
      <c r="Q1942" s="204"/>
      <c r="R1942" s="204"/>
      <c r="S1942" s="204"/>
      <c r="T1942" s="204"/>
      <c r="U1942" s="204"/>
      <c r="V1942" s="590"/>
      <c r="W1942" s="590"/>
      <c r="X1942" s="590"/>
      <c r="Y1942" s="590"/>
      <c r="Z1942" s="590"/>
      <c r="AA1942" s="590"/>
      <c r="AB1942" s="204"/>
      <c r="AC1942" s="204"/>
      <c r="AD1942" s="204"/>
      <c r="AE1942" s="204"/>
      <c r="AF1942" s="204"/>
      <c r="AG1942" s="204"/>
      <c r="AH1942" s="204"/>
      <c r="AI1942" s="204"/>
      <c r="AJ1942" s="204"/>
      <c r="AK1942" s="204"/>
      <c r="AL1942" s="204"/>
      <c r="AM1942" s="204"/>
      <c r="AN1942" s="204"/>
      <c r="AO1942" s="204"/>
      <c r="AP1942" s="204"/>
      <c r="AQ1942" s="204"/>
      <c r="AR1942" s="204"/>
      <c r="AS1942" s="204"/>
      <c r="AT1942" s="204"/>
      <c r="AU1942" s="204"/>
      <c r="AV1942" s="489"/>
      <c r="AW1942" s="204"/>
      <c r="AX1942" s="204"/>
      <c r="AY1942" s="204"/>
      <c r="AZ1942" s="204"/>
    </row>
    <row r="1943" spans="2:52" ht="52.2" customHeight="1" x14ac:dyDescent="0.25">
      <c r="B1943" s="204"/>
      <c r="C1943" s="204"/>
      <c r="D1943" s="204"/>
      <c r="E1943" s="204"/>
      <c r="F1943" s="204"/>
      <c r="G1943" s="204"/>
      <c r="H1943" s="205"/>
      <c r="I1943" s="204"/>
      <c r="J1943" s="204"/>
      <c r="K1943" s="204"/>
      <c r="L1943" s="204"/>
      <c r="M1943" s="204"/>
      <c r="N1943" s="204"/>
      <c r="O1943" s="204"/>
      <c r="P1943" s="204"/>
      <c r="Q1943" s="204"/>
      <c r="R1943" s="204"/>
      <c r="S1943" s="204"/>
      <c r="T1943" s="204"/>
      <c r="U1943" s="204"/>
      <c r="V1943" s="590"/>
      <c r="W1943" s="590"/>
      <c r="X1943" s="590"/>
      <c r="Y1943" s="590"/>
      <c r="Z1943" s="590"/>
      <c r="AA1943" s="590"/>
      <c r="AB1943" s="204"/>
      <c r="AC1943" s="204"/>
      <c r="AD1943" s="204"/>
      <c r="AE1943" s="204"/>
      <c r="AF1943" s="204"/>
      <c r="AG1943" s="204"/>
      <c r="AH1943" s="204"/>
      <c r="AI1943" s="204"/>
      <c r="AJ1943" s="204"/>
      <c r="AK1943" s="204"/>
      <c r="AL1943" s="204"/>
      <c r="AM1943" s="204"/>
      <c r="AN1943" s="204"/>
      <c r="AO1943" s="204"/>
      <c r="AP1943" s="204"/>
      <c r="AQ1943" s="204"/>
      <c r="AR1943" s="204"/>
      <c r="AS1943" s="204"/>
      <c r="AT1943" s="204"/>
      <c r="AU1943" s="204"/>
      <c r="AV1943" s="489"/>
      <c r="AW1943" s="204"/>
      <c r="AX1943" s="204"/>
      <c r="AY1943" s="204"/>
      <c r="AZ1943" s="204"/>
    </row>
    <row r="1944" spans="2:52" ht="52.2" customHeight="1" x14ac:dyDescent="0.25">
      <c r="B1944" s="204"/>
      <c r="C1944" s="204"/>
      <c r="D1944" s="204"/>
      <c r="E1944" s="204"/>
      <c r="F1944" s="204"/>
      <c r="G1944" s="204"/>
      <c r="H1944" s="205"/>
      <c r="I1944" s="204"/>
      <c r="J1944" s="204"/>
      <c r="K1944" s="204"/>
      <c r="L1944" s="204"/>
      <c r="M1944" s="204"/>
      <c r="N1944" s="204"/>
      <c r="O1944" s="204"/>
      <c r="P1944" s="204"/>
      <c r="Q1944" s="204"/>
      <c r="R1944" s="204"/>
      <c r="S1944" s="204"/>
      <c r="T1944" s="204"/>
      <c r="U1944" s="204"/>
      <c r="V1944" s="590"/>
      <c r="W1944" s="590"/>
      <c r="X1944" s="590"/>
      <c r="Y1944" s="590"/>
      <c r="Z1944" s="590"/>
      <c r="AA1944" s="590"/>
      <c r="AB1944" s="204"/>
      <c r="AC1944" s="204"/>
      <c r="AD1944" s="204"/>
      <c r="AE1944" s="204"/>
      <c r="AF1944" s="204"/>
      <c r="AG1944" s="204"/>
      <c r="AH1944" s="204"/>
      <c r="AI1944" s="204"/>
      <c r="AJ1944" s="204"/>
      <c r="AK1944" s="204"/>
      <c r="AL1944" s="204"/>
      <c r="AM1944" s="204"/>
      <c r="AN1944" s="204"/>
      <c r="AO1944" s="204"/>
      <c r="AP1944" s="204"/>
      <c r="AQ1944" s="204"/>
      <c r="AR1944" s="204"/>
      <c r="AS1944" s="204"/>
      <c r="AT1944" s="204"/>
      <c r="AU1944" s="204"/>
      <c r="AV1944" s="489"/>
      <c r="AW1944" s="204"/>
      <c r="AX1944" s="204"/>
      <c r="AY1944" s="204"/>
      <c r="AZ1944" s="204"/>
    </row>
    <row r="1945" spans="2:52" ht="52.2" customHeight="1" x14ac:dyDescent="0.25">
      <c r="B1945" s="204"/>
      <c r="C1945" s="204"/>
      <c r="D1945" s="204"/>
      <c r="E1945" s="204"/>
      <c r="F1945" s="204"/>
      <c r="G1945" s="204"/>
      <c r="H1945" s="205"/>
      <c r="I1945" s="204"/>
      <c r="J1945" s="204"/>
      <c r="K1945" s="204"/>
      <c r="L1945" s="204"/>
      <c r="M1945" s="204"/>
      <c r="N1945" s="204"/>
      <c r="O1945" s="204"/>
      <c r="P1945" s="204"/>
      <c r="Q1945" s="204"/>
      <c r="R1945" s="204"/>
      <c r="S1945" s="204"/>
      <c r="T1945" s="204"/>
      <c r="U1945" s="204"/>
      <c r="V1945" s="590"/>
      <c r="W1945" s="590"/>
      <c r="X1945" s="590"/>
      <c r="Y1945" s="590"/>
      <c r="Z1945" s="590"/>
      <c r="AA1945" s="590"/>
      <c r="AB1945" s="204"/>
      <c r="AC1945" s="204"/>
      <c r="AD1945" s="204"/>
      <c r="AE1945" s="204"/>
      <c r="AF1945" s="204"/>
      <c r="AG1945" s="204"/>
      <c r="AH1945" s="204"/>
      <c r="AI1945" s="204"/>
      <c r="AJ1945" s="204"/>
      <c r="AK1945" s="204"/>
      <c r="AL1945" s="204"/>
      <c r="AM1945" s="204"/>
      <c r="AN1945" s="204"/>
      <c r="AO1945" s="204"/>
      <c r="AP1945" s="204"/>
      <c r="AQ1945" s="204"/>
      <c r="AR1945" s="204"/>
      <c r="AS1945" s="204"/>
      <c r="AT1945" s="204"/>
      <c r="AU1945" s="204"/>
      <c r="AV1945" s="489"/>
      <c r="AW1945" s="204"/>
      <c r="AX1945" s="204"/>
      <c r="AY1945" s="204"/>
      <c r="AZ1945" s="204"/>
    </row>
    <row r="1946" spans="2:52" ht="52.2" customHeight="1" x14ac:dyDescent="0.25">
      <c r="B1946" s="204"/>
      <c r="C1946" s="204"/>
      <c r="D1946" s="204"/>
      <c r="E1946" s="204"/>
      <c r="F1946" s="204"/>
      <c r="G1946" s="204"/>
      <c r="H1946" s="205"/>
      <c r="I1946" s="204"/>
      <c r="J1946" s="204"/>
      <c r="K1946" s="204"/>
      <c r="L1946" s="204"/>
      <c r="M1946" s="204"/>
      <c r="N1946" s="204"/>
      <c r="O1946" s="204"/>
      <c r="P1946" s="204"/>
      <c r="Q1946" s="204"/>
      <c r="R1946" s="204"/>
      <c r="S1946" s="204"/>
      <c r="T1946" s="204"/>
      <c r="U1946" s="204"/>
      <c r="V1946" s="590"/>
      <c r="W1946" s="590"/>
      <c r="X1946" s="590"/>
      <c r="Y1946" s="590"/>
      <c r="Z1946" s="590"/>
      <c r="AA1946" s="590"/>
      <c r="AB1946" s="204"/>
      <c r="AC1946" s="204"/>
      <c r="AD1946" s="204"/>
      <c r="AE1946" s="204"/>
      <c r="AF1946" s="204"/>
      <c r="AG1946" s="204"/>
      <c r="AH1946" s="204"/>
      <c r="AI1946" s="204"/>
      <c r="AJ1946" s="204"/>
      <c r="AK1946" s="204"/>
      <c r="AL1946" s="204"/>
      <c r="AM1946" s="204"/>
      <c r="AN1946" s="204"/>
      <c r="AO1946" s="204"/>
      <c r="AP1946" s="204"/>
      <c r="AQ1946" s="204"/>
      <c r="AR1946" s="204"/>
      <c r="AS1946" s="204"/>
      <c r="AT1946" s="204"/>
      <c r="AU1946" s="204"/>
      <c r="AV1946" s="489"/>
      <c r="AW1946" s="204"/>
      <c r="AX1946" s="204"/>
      <c r="AY1946" s="204"/>
      <c r="AZ1946" s="204"/>
    </row>
    <row r="1947" spans="2:52" ht="52.2" customHeight="1" x14ac:dyDescent="0.25">
      <c r="B1947" s="204"/>
      <c r="C1947" s="204"/>
      <c r="D1947" s="204"/>
      <c r="E1947" s="204"/>
      <c r="F1947" s="204"/>
      <c r="G1947" s="204"/>
      <c r="H1947" s="205"/>
      <c r="I1947" s="204"/>
      <c r="J1947" s="204"/>
      <c r="K1947" s="204"/>
      <c r="L1947" s="204"/>
      <c r="M1947" s="204"/>
      <c r="N1947" s="204"/>
      <c r="O1947" s="204"/>
      <c r="P1947" s="204"/>
      <c r="Q1947" s="204"/>
      <c r="R1947" s="204"/>
      <c r="S1947" s="204"/>
      <c r="T1947" s="204"/>
      <c r="U1947" s="204"/>
      <c r="V1947" s="590"/>
      <c r="W1947" s="590"/>
      <c r="X1947" s="590"/>
      <c r="Y1947" s="590"/>
      <c r="Z1947" s="590"/>
      <c r="AA1947" s="590"/>
      <c r="AB1947" s="204"/>
      <c r="AC1947" s="204"/>
      <c r="AD1947" s="204"/>
      <c r="AE1947" s="204"/>
      <c r="AF1947" s="204"/>
      <c r="AG1947" s="204"/>
      <c r="AH1947" s="204"/>
      <c r="AI1947" s="204"/>
      <c r="AJ1947" s="204"/>
      <c r="AK1947" s="204"/>
      <c r="AL1947" s="204"/>
      <c r="AM1947" s="204"/>
      <c r="AN1947" s="204"/>
      <c r="AO1947" s="204"/>
      <c r="AP1947" s="204"/>
      <c r="AQ1947" s="204"/>
      <c r="AR1947" s="204"/>
      <c r="AS1947" s="204"/>
      <c r="AT1947" s="204"/>
      <c r="AU1947" s="204"/>
      <c r="AV1947" s="489"/>
      <c r="AW1947" s="204"/>
      <c r="AX1947" s="204"/>
      <c r="AY1947" s="204"/>
      <c r="AZ1947" s="204"/>
    </row>
    <row r="1948" spans="2:52" ht="52.2" customHeight="1" x14ac:dyDescent="0.25">
      <c r="B1948" s="204"/>
      <c r="C1948" s="204"/>
      <c r="D1948" s="204"/>
      <c r="E1948" s="204"/>
      <c r="F1948" s="204"/>
      <c r="G1948" s="204"/>
      <c r="H1948" s="205"/>
      <c r="I1948" s="204"/>
      <c r="J1948" s="204"/>
      <c r="K1948" s="204"/>
      <c r="L1948" s="204"/>
      <c r="M1948" s="204"/>
      <c r="N1948" s="204"/>
      <c r="O1948" s="204"/>
      <c r="P1948" s="204"/>
      <c r="Q1948" s="204"/>
      <c r="R1948" s="204"/>
      <c r="S1948" s="204"/>
      <c r="T1948" s="204"/>
      <c r="U1948" s="204"/>
      <c r="V1948" s="590"/>
      <c r="W1948" s="590"/>
      <c r="X1948" s="590"/>
      <c r="Y1948" s="590"/>
      <c r="Z1948" s="590"/>
      <c r="AA1948" s="590"/>
      <c r="AB1948" s="204"/>
      <c r="AC1948" s="204"/>
      <c r="AD1948" s="204"/>
      <c r="AE1948" s="204"/>
      <c r="AF1948" s="204"/>
      <c r="AG1948" s="204"/>
      <c r="AH1948" s="204"/>
      <c r="AI1948" s="204"/>
      <c r="AJ1948" s="204"/>
      <c r="AK1948" s="204"/>
      <c r="AL1948" s="204"/>
      <c r="AM1948" s="204"/>
      <c r="AN1948" s="204"/>
      <c r="AO1948" s="204"/>
      <c r="AP1948" s="204"/>
      <c r="AQ1948" s="204"/>
      <c r="AR1948" s="204"/>
      <c r="AS1948" s="204"/>
      <c r="AT1948" s="204"/>
      <c r="AU1948" s="204"/>
      <c r="AV1948" s="489"/>
      <c r="AW1948" s="204"/>
      <c r="AX1948" s="204"/>
      <c r="AY1948" s="204"/>
      <c r="AZ1948" s="204"/>
    </row>
    <row r="1949" spans="2:52" ht="52.2" customHeight="1" x14ac:dyDescent="0.25">
      <c r="B1949" s="204"/>
      <c r="C1949" s="204"/>
      <c r="D1949" s="204"/>
      <c r="E1949" s="204"/>
      <c r="F1949" s="204"/>
      <c r="G1949" s="204"/>
      <c r="H1949" s="205"/>
      <c r="I1949" s="204"/>
      <c r="J1949" s="204"/>
      <c r="K1949" s="204"/>
      <c r="L1949" s="204"/>
      <c r="M1949" s="204"/>
      <c r="N1949" s="204"/>
      <c r="O1949" s="204"/>
      <c r="P1949" s="204"/>
      <c r="Q1949" s="204"/>
      <c r="R1949" s="204"/>
      <c r="S1949" s="204"/>
      <c r="T1949" s="204"/>
      <c r="U1949" s="204"/>
      <c r="V1949" s="590"/>
      <c r="W1949" s="590"/>
      <c r="X1949" s="590"/>
      <c r="Y1949" s="590"/>
      <c r="Z1949" s="590"/>
      <c r="AA1949" s="590"/>
      <c r="AB1949" s="204"/>
      <c r="AC1949" s="204"/>
      <c r="AD1949" s="204"/>
      <c r="AE1949" s="204"/>
      <c r="AF1949" s="204"/>
      <c r="AG1949" s="204"/>
      <c r="AH1949" s="204"/>
      <c r="AI1949" s="204"/>
      <c r="AJ1949" s="204"/>
      <c r="AK1949" s="204"/>
      <c r="AL1949" s="204"/>
      <c r="AM1949" s="204"/>
      <c r="AN1949" s="204"/>
      <c r="AO1949" s="204"/>
      <c r="AP1949" s="204"/>
      <c r="AQ1949" s="204"/>
      <c r="AR1949" s="204"/>
      <c r="AS1949" s="204"/>
      <c r="AT1949" s="204"/>
      <c r="AU1949" s="204"/>
      <c r="AV1949" s="489"/>
      <c r="AW1949" s="204"/>
      <c r="AX1949" s="204"/>
      <c r="AY1949" s="204"/>
      <c r="AZ1949" s="204"/>
    </row>
    <row r="1950" spans="2:52" ht="52.2" customHeight="1" x14ac:dyDescent="0.25">
      <c r="B1950" s="204"/>
      <c r="C1950" s="204"/>
      <c r="D1950" s="204"/>
      <c r="E1950" s="204"/>
      <c r="F1950" s="204"/>
      <c r="G1950" s="204"/>
      <c r="H1950" s="205"/>
      <c r="I1950" s="204"/>
      <c r="J1950" s="204"/>
      <c r="K1950" s="204"/>
      <c r="L1950" s="204"/>
      <c r="M1950" s="204"/>
      <c r="N1950" s="204"/>
      <c r="O1950" s="204"/>
      <c r="P1950" s="204"/>
      <c r="Q1950" s="204"/>
      <c r="R1950" s="204"/>
      <c r="S1950" s="204"/>
      <c r="T1950" s="204"/>
      <c r="U1950" s="204"/>
      <c r="V1950" s="590"/>
      <c r="W1950" s="590"/>
      <c r="X1950" s="590"/>
      <c r="Y1950" s="590"/>
      <c r="Z1950" s="590"/>
      <c r="AA1950" s="590"/>
      <c r="AB1950" s="204"/>
      <c r="AC1950" s="204"/>
      <c r="AD1950" s="204"/>
      <c r="AE1950" s="204"/>
      <c r="AF1950" s="204"/>
      <c r="AG1950" s="204"/>
      <c r="AH1950" s="204"/>
      <c r="AI1950" s="204"/>
      <c r="AJ1950" s="204"/>
      <c r="AK1950" s="204"/>
      <c r="AL1950" s="204"/>
      <c r="AM1950" s="204"/>
      <c r="AN1950" s="204"/>
      <c r="AO1950" s="204"/>
      <c r="AP1950" s="204"/>
      <c r="AQ1950" s="204"/>
      <c r="AR1950" s="204"/>
      <c r="AS1950" s="204"/>
      <c r="AT1950" s="204"/>
      <c r="AU1950" s="204"/>
      <c r="AV1950" s="489"/>
      <c r="AW1950" s="204"/>
      <c r="AX1950" s="204"/>
      <c r="AY1950" s="204"/>
      <c r="AZ1950" s="204"/>
    </row>
    <row r="1951" spans="2:52" ht="52.2" customHeight="1" x14ac:dyDescent="0.25">
      <c r="B1951" s="204"/>
      <c r="C1951" s="204"/>
      <c r="D1951" s="204"/>
      <c r="E1951" s="204"/>
      <c r="F1951" s="204"/>
      <c r="G1951" s="204"/>
      <c r="H1951" s="205"/>
      <c r="I1951" s="204"/>
      <c r="J1951" s="204"/>
      <c r="K1951" s="204"/>
      <c r="L1951" s="204"/>
      <c r="M1951" s="204"/>
      <c r="N1951" s="204"/>
      <c r="O1951" s="204"/>
      <c r="P1951" s="204"/>
      <c r="Q1951" s="204"/>
      <c r="R1951" s="204"/>
      <c r="S1951" s="204"/>
      <c r="T1951" s="204"/>
      <c r="U1951" s="204"/>
      <c r="V1951" s="590"/>
      <c r="W1951" s="590"/>
      <c r="X1951" s="590"/>
      <c r="Y1951" s="590"/>
      <c r="Z1951" s="590"/>
      <c r="AA1951" s="590"/>
      <c r="AB1951" s="204"/>
      <c r="AC1951" s="204"/>
      <c r="AD1951" s="204"/>
      <c r="AE1951" s="204"/>
      <c r="AF1951" s="204"/>
      <c r="AG1951" s="204"/>
      <c r="AH1951" s="204"/>
      <c r="AI1951" s="204"/>
      <c r="AJ1951" s="204"/>
      <c r="AK1951" s="204"/>
      <c r="AL1951" s="204"/>
      <c r="AM1951" s="204"/>
      <c r="AN1951" s="204"/>
      <c r="AO1951" s="204"/>
      <c r="AP1951" s="204"/>
      <c r="AQ1951" s="204"/>
      <c r="AR1951" s="204"/>
      <c r="AS1951" s="204"/>
      <c r="AT1951" s="204"/>
      <c r="AU1951" s="204"/>
      <c r="AV1951" s="489"/>
      <c r="AW1951" s="204"/>
      <c r="AX1951" s="204"/>
      <c r="AY1951" s="204"/>
      <c r="AZ1951" s="204"/>
    </row>
    <row r="1952" spans="2:52" ht="52.2" customHeight="1" x14ac:dyDescent="0.25">
      <c r="B1952" s="204"/>
      <c r="C1952" s="204"/>
      <c r="D1952" s="204"/>
      <c r="E1952" s="204"/>
      <c r="F1952" s="204"/>
      <c r="G1952" s="204"/>
      <c r="H1952" s="205"/>
      <c r="I1952" s="204"/>
      <c r="J1952" s="204"/>
      <c r="K1952" s="204"/>
      <c r="L1952" s="204"/>
      <c r="M1952" s="204"/>
      <c r="N1952" s="204"/>
      <c r="O1952" s="204"/>
      <c r="P1952" s="204"/>
      <c r="Q1952" s="204"/>
      <c r="R1952" s="204"/>
      <c r="S1952" s="204"/>
      <c r="T1952" s="204"/>
      <c r="U1952" s="204"/>
      <c r="V1952" s="590"/>
      <c r="W1952" s="590"/>
      <c r="X1952" s="590"/>
      <c r="Y1952" s="590"/>
      <c r="Z1952" s="590"/>
      <c r="AA1952" s="590"/>
      <c r="AB1952" s="204"/>
      <c r="AC1952" s="204"/>
      <c r="AD1952" s="204"/>
      <c r="AE1952" s="204"/>
      <c r="AF1952" s="204"/>
      <c r="AG1952" s="204"/>
      <c r="AH1952" s="204"/>
      <c r="AI1952" s="204"/>
      <c r="AJ1952" s="204"/>
      <c r="AK1952" s="204"/>
      <c r="AL1952" s="204"/>
      <c r="AM1952" s="204"/>
      <c r="AN1952" s="204"/>
      <c r="AO1952" s="204"/>
      <c r="AP1952" s="204"/>
      <c r="AQ1952" s="204"/>
      <c r="AR1952" s="204"/>
      <c r="AS1952" s="204"/>
      <c r="AT1952" s="204"/>
      <c r="AU1952" s="204"/>
      <c r="AV1952" s="489"/>
      <c r="AW1952" s="204"/>
      <c r="AX1952" s="204"/>
      <c r="AY1952" s="204"/>
      <c r="AZ1952" s="204"/>
    </row>
    <row r="1953" spans="2:52" ht="52.2" customHeight="1" x14ac:dyDescent="0.25">
      <c r="B1953" s="204"/>
      <c r="C1953" s="204"/>
      <c r="D1953" s="204"/>
      <c r="E1953" s="204"/>
      <c r="F1953" s="204"/>
      <c r="G1953" s="204"/>
      <c r="H1953" s="205"/>
      <c r="I1953" s="204"/>
      <c r="J1953" s="204"/>
      <c r="K1953" s="204"/>
      <c r="L1953" s="204"/>
      <c r="M1953" s="204"/>
      <c r="N1953" s="204"/>
      <c r="O1953" s="204"/>
      <c r="P1953" s="204"/>
      <c r="Q1953" s="204"/>
      <c r="R1953" s="204"/>
      <c r="S1953" s="204"/>
      <c r="T1953" s="204"/>
      <c r="U1953" s="204"/>
      <c r="V1953" s="590"/>
      <c r="W1953" s="590"/>
      <c r="X1953" s="590"/>
      <c r="Y1953" s="590"/>
      <c r="Z1953" s="590"/>
      <c r="AA1953" s="590"/>
      <c r="AB1953" s="204"/>
      <c r="AC1953" s="204"/>
      <c r="AD1953" s="204"/>
      <c r="AE1953" s="204"/>
      <c r="AF1953" s="204"/>
      <c r="AG1953" s="204"/>
      <c r="AH1953" s="204"/>
      <c r="AI1953" s="204"/>
      <c r="AJ1953" s="204"/>
      <c r="AK1953" s="204"/>
      <c r="AL1953" s="204"/>
      <c r="AM1953" s="204"/>
      <c r="AN1953" s="204"/>
      <c r="AO1953" s="204"/>
      <c r="AP1953" s="204"/>
      <c r="AQ1953" s="204"/>
      <c r="AR1953" s="204"/>
      <c r="AS1953" s="204"/>
      <c r="AT1953" s="204"/>
      <c r="AU1953" s="204"/>
      <c r="AV1953" s="489"/>
      <c r="AW1953" s="204"/>
      <c r="AX1953" s="204"/>
      <c r="AY1953" s="204"/>
      <c r="AZ1953" s="204"/>
    </row>
    <row r="1954" spans="2:52" ht="52.2" customHeight="1" x14ac:dyDescent="0.25">
      <c r="B1954" s="204"/>
      <c r="C1954" s="204"/>
      <c r="D1954" s="204"/>
      <c r="E1954" s="204"/>
      <c r="F1954" s="204"/>
      <c r="G1954" s="204"/>
      <c r="H1954" s="205"/>
      <c r="I1954" s="204"/>
      <c r="J1954" s="204"/>
      <c r="K1954" s="204"/>
      <c r="L1954" s="204"/>
      <c r="M1954" s="204"/>
      <c r="N1954" s="204"/>
      <c r="O1954" s="204"/>
      <c r="P1954" s="204"/>
      <c r="Q1954" s="204"/>
      <c r="R1954" s="204"/>
      <c r="S1954" s="204"/>
      <c r="T1954" s="204"/>
      <c r="U1954" s="204"/>
      <c r="V1954" s="590"/>
      <c r="W1954" s="590"/>
      <c r="X1954" s="590"/>
      <c r="Y1954" s="590"/>
      <c r="Z1954" s="590"/>
      <c r="AA1954" s="590"/>
      <c r="AB1954" s="204"/>
      <c r="AC1954" s="204"/>
      <c r="AD1954" s="204"/>
      <c r="AE1954" s="204"/>
      <c r="AF1954" s="204"/>
      <c r="AG1954" s="204"/>
      <c r="AH1954" s="204"/>
      <c r="AI1954" s="204"/>
      <c r="AJ1954" s="204"/>
      <c r="AK1954" s="204"/>
      <c r="AL1954" s="204"/>
      <c r="AM1954" s="204"/>
      <c r="AN1954" s="204"/>
      <c r="AO1954" s="204"/>
      <c r="AP1954" s="204"/>
      <c r="AQ1954" s="204"/>
      <c r="AR1954" s="204"/>
      <c r="AS1954" s="204"/>
      <c r="AT1954" s="204"/>
      <c r="AU1954" s="204"/>
      <c r="AV1954" s="489"/>
      <c r="AW1954" s="204"/>
      <c r="AX1954" s="204"/>
      <c r="AY1954" s="204"/>
      <c r="AZ1954" s="204"/>
    </row>
    <row r="1955" spans="2:52" ht="52.2" customHeight="1" x14ac:dyDescent="0.25">
      <c r="B1955" s="204"/>
      <c r="C1955" s="204"/>
      <c r="D1955" s="204"/>
      <c r="E1955" s="204"/>
      <c r="F1955" s="204"/>
      <c r="G1955" s="204"/>
      <c r="H1955" s="205"/>
      <c r="I1955" s="204"/>
      <c r="J1955" s="204"/>
      <c r="K1955" s="204"/>
      <c r="L1955" s="204"/>
      <c r="M1955" s="204"/>
      <c r="N1955" s="204"/>
      <c r="O1955" s="204"/>
      <c r="P1955" s="204"/>
      <c r="Q1955" s="204"/>
      <c r="R1955" s="204"/>
      <c r="S1955" s="204"/>
      <c r="T1955" s="204"/>
      <c r="U1955" s="204"/>
      <c r="V1955" s="590"/>
      <c r="W1955" s="590"/>
      <c r="X1955" s="590"/>
      <c r="Y1955" s="590"/>
      <c r="Z1955" s="590"/>
      <c r="AA1955" s="590"/>
      <c r="AB1955" s="204"/>
      <c r="AC1955" s="204"/>
      <c r="AD1955" s="204"/>
      <c r="AE1955" s="204"/>
      <c r="AF1955" s="204"/>
      <c r="AG1955" s="204"/>
      <c r="AH1955" s="204"/>
      <c r="AI1955" s="204"/>
      <c r="AJ1955" s="204"/>
      <c r="AK1955" s="204"/>
      <c r="AL1955" s="204"/>
      <c r="AM1955" s="204"/>
      <c r="AN1955" s="204"/>
      <c r="AO1955" s="204"/>
      <c r="AP1955" s="204"/>
      <c r="AQ1955" s="204"/>
      <c r="AR1955" s="204"/>
      <c r="AS1955" s="204"/>
      <c r="AT1955" s="204"/>
      <c r="AU1955" s="204"/>
      <c r="AV1955" s="489"/>
      <c r="AW1955" s="204"/>
      <c r="AX1955" s="204"/>
      <c r="AY1955" s="204"/>
      <c r="AZ1955" s="204"/>
    </row>
    <row r="1956" spans="2:52" ht="52.2" customHeight="1" x14ac:dyDescent="0.25">
      <c r="B1956" s="204"/>
      <c r="C1956" s="204"/>
      <c r="D1956" s="204"/>
      <c r="E1956" s="204"/>
      <c r="F1956" s="204"/>
      <c r="G1956" s="204"/>
      <c r="H1956" s="205"/>
      <c r="I1956" s="204"/>
      <c r="J1956" s="204"/>
      <c r="K1956" s="204"/>
      <c r="L1956" s="204"/>
      <c r="M1956" s="204"/>
      <c r="N1956" s="204"/>
      <c r="O1956" s="204"/>
      <c r="P1956" s="204"/>
      <c r="Q1956" s="204"/>
      <c r="R1956" s="204"/>
      <c r="S1956" s="204"/>
      <c r="T1956" s="204"/>
      <c r="U1956" s="204"/>
      <c r="V1956" s="590"/>
      <c r="W1956" s="590"/>
      <c r="X1956" s="590"/>
      <c r="Y1956" s="590"/>
      <c r="Z1956" s="590"/>
      <c r="AA1956" s="590"/>
      <c r="AB1956" s="204"/>
      <c r="AC1956" s="204"/>
      <c r="AD1956" s="204"/>
      <c r="AE1956" s="204"/>
      <c r="AF1956" s="204"/>
      <c r="AG1956" s="204"/>
      <c r="AH1956" s="204"/>
      <c r="AI1956" s="204"/>
      <c r="AJ1956" s="204"/>
      <c r="AK1956" s="204"/>
      <c r="AL1956" s="204"/>
      <c r="AM1956" s="204"/>
      <c r="AN1956" s="204"/>
      <c r="AO1956" s="204"/>
      <c r="AP1956" s="204"/>
      <c r="AQ1956" s="204"/>
      <c r="AR1956" s="204"/>
      <c r="AS1956" s="204"/>
      <c r="AT1956" s="204"/>
      <c r="AU1956" s="204"/>
      <c r="AV1956" s="489"/>
      <c r="AW1956" s="204"/>
      <c r="AX1956" s="204"/>
      <c r="AY1956" s="204"/>
      <c r="AZ1956" s="204"/>
    </row>
    <row r="1957" spans="2:52" ht="52.2" customHeight="1" x14ac:dyDescent="0.25">
      <c r="B1957" s="204"/>
      <c r="C1957" s="204"/>
      <c r="D1957" s="204"/>
      <c r="E1957" s="204"/>
      <c r="F1957" s="204"/>
      <c r="G1957" s="204"/>
      <c r="H1957" s="205"/>
      <c r="I1957" s="204"/>
      <c r="J1957" s="204"/>
      <c r="K1957" s="204"/>
      <c r="L1957" s="204"/>
      <c r="M1957" s="204"/>
      <c r="N1957" s="204"/>
      <c r="O1957" s="204"/>
      <c r="P1957" s="204"/>
      <c r="Q1957" s="204"/>
      <c r="R1957" s="204"/>
      <c r="S1957" s="204"/>
      <c r="T1957" s="204"/>
      <c r="U1957" s="204"/>
      <c r="V1957" s="590"/>
      <c r="W1957" s="590"/>
      <c r="X1957" s="590"/>
      <c r="Y1957" s="590"/>
      <c r="Z1957" s="590"/>
      <c r="AA1957" s="590"/>
      <c r="AB1957" s="204"/>
      <c r="AC1957" s="204"/>
      <c r="AD1957" s="204"/>
      <c r="AE1957" s="204"/>
      <c r="AF1957" s="204"/>
      <c r="AG1957" s="204"/>
      <c r="AH1957" s="204"/>
      <c r="AI1957" s="204"/>
      <c r="AJ1957" s="204"/>
      <c r="AK1957" s="204"/>
      <c r="AL1957" s="204"/>
      <c r="AM1957" s="204"/>
      <c r="AN1957" s="204"/>
      <c r="AO1957" s="204"/>
      <c r="AP1957" s="204"/>
      <c r="AQ1957" s="204"/>
      <c r="AR1957" s="204"/>
      <c r="AS1957" s="204"/>
      <c r="AT1957" s="204"/>
      <c r="AU1957" s="204"/>
      <c r="AV1957" s="489"/>
      <c r="AW1957" s="204"/>
      <c r="AX1957" s="204"/>
      <c r="AY1957" s="204"/>
      <c r="AZ1957" s="204"/>
    </row>
    <row r="1958" spans="2:52" ht="52.2" customHeight="1" x14ac:dyDescent="0.25">
      <c r="B1958" s="204"/>
      <c r="C1958" s="204"/>
      <c r="D1958" s="204"/>
      <c r="E1958" s="204"/>
      <c r="F1958" s="204"/>
      <c r="G1958" s="204"/>
      <c r="H1958" s="205"/>
      <c r="I1958" s="204"/>
      <c r="J1958" s="204"/>
      <c r="K1958" s="204"/>
      <c r="L1958" s="204"/>
      <c r="M1958" s="204"/>
      <c r="N1958" s="204"/>
      <c r="O1958" s="204"/>
      <c r="P1958" s="204"/>
      <c r="Q1958" s="204"/>
      <c r="R1958" s="204"/>
      <c r="S1958" s="204"/>
      <c r="T1958" s="204"/>
      <c r="U1958" s="204"/>
      <c r="V1958" s="590"/>
      <c r="W1958" s="590"/>
      <c r="X1958" s="590"/>
      <c r="Y1958" s="590"/>
      <c r="Z1958" s="590"/>
      <c r="AA1958" s="590"/>
      <c r="AB1958" s="204"/>
      <c r="AC1958" s="204"/>
      <c r="AD1958" s="204"/>
      <c r="AE1958" s="204"/>
      <c r="AF1958" s="204"/>
      <c r="AG1958" s="204"/>
      <c r="AH1958" s="204"/>
      <c r="AI1958" s="204"/>
      <c r="AJ1958" s="204"/>
      <c r="AK1958" s="204"/>
      <c r="AL1958" s="204"/>
      <c r="AM1958" s="204"/>
      <c r="AN1958" s="204"/>
      <c r="AO1958" s="204"/>
      <c r="AP1958" s="204"/>
      <c r="AQ1958" s="204"/>
      <c r="AR1958" s="204"/>
      <c r="AS1958" s="204"/>
      <c r="AT1958" s="204"/>
      <c r="AU1958" s="204"/>
      <c r="AV1958" s="489"/>
      <c r="AW1958" s="204"/>
      <c r="AX1958" s="204"/>
      <c r="AY1958" s="204"/>
      <c r="AZ1958" s="204"/>
    </row>
    <row r="1959" spans="2:52" ht="52.2" customHeight="1" x14ac:dyDescent="0.25">
      <c r="B1959" s="204"/>
      <c r="C1959" s="204"/>
      <c r="D1959" s="204"/>
      <c r="E1959" s="204"/>
      <c r="F1959" s="204"/>
      <c r="G1959" s="204"/>
      <c r="H1959" s="205"/>
      <c r="I1959" s="204"/>
      <c r="J1959" s="204"/>
      <c r="K1959" s="204"/>
      <c r="L1959" s="204"/>
      <c r="M1959" s="204"/>
      <c r="N1959" s="204"/>
      <c r="O1959" s="204"/>
      <c r="P1959" s="204"/>
      <c r="Q1959" s="204"/>
      <c r="R1959" s="204"/>
      <c r="S1959" s="204"/>
      <c r="T1959" s="204"/>
      <c r="U1959" s="204"/>
      <c r="V1959" s="590"/>
      <c r="W1959" s="590"/>
      <c r="X1959" s="590"/>
      <c r="Y1959" s="590"/>
      <c r="Z1959" s="590"/>
      <c r="AA1959" s="590"/>
      <c r="AB1959" s="204"/>
      <c r="AC1959" s="204"/>
      <c r="AD1959" s="204"/>
      <c r="AE1959" s="204"/>
      <c r="AF1959" s="204"/>
      <c r="AG1959" s="204"/>
      <c r="AH1959" s="204"/>
      <c r="AI1959" s="204"/>
      <c r="AJ1959" s="204"/>
      <c r="AK1959" s="204"/>
      <c r="AL1959" s="204"/>
      <c r="AM1959" s="204"/>
      <c r="AN1959" s="204"/>
      <c r="AO1959" s="204"/>
      <c r="AP1959" s="204"/>
      <c r="AQ1959" s="204"/>
      <c r="AR1959" s="204"/>
      <c r="AS1959" s="204"/>
      <c r="AT1959" s="204"/>
      <c r="AU1959" s="204"/>
      <c r="AV1959" s="489"/>
      <c r="AW1959" s="204"/>
      <c r="AX1959" s="204"/>
      <c r="AY1959" s="204"/>
      <c r="AZ1959" s="204"/>
    </row>
    <row r="1960" spans="2:52" ht="52.2" customHeight="1" x14ac:dyDescent="0.25">
      <c r="B1960" s="204"/>
      <c r="C1960" s="204"/>
      <c r="D1960" s="204"/>
      <c r="E1960" s="204"/>
      <c r="F1960" s="204"/>
      <c r="G1960" s="204"/>
      <c r="H1960" s="205"/>
      <c r="I1960" s="204"/>
      <c r="J1960" s="204"/>
      <c r="K1960" s="204"/>
      <c r="L1960" s="204"/>
      <c r="M1960" s="204"/>
      <c r="N1960" s="204"/>
      <c r="O1960" s="204"/>
      <c r="P1960" s="204"/>
      <c r="Q1960" s="204"/>
      <c r="R1960" s="204"/>
      <c r="S1960" s="204"/>
      <c r="T1960" s="204"/>
      <c r="U1960" s="204"/>
      <c r="V1960" s="590"/>
      <c r="W1960" s="590"/>
      <c r="X1960" s="590"/>
      <c r="Y1960" s="590"/>
      <c r="Z1960" s="590"/>
      <c r="AA1960" s="590"/>
      <c r="AB1960" s="204"/>
      <c r="AC1960" s="204"/>
      <c r="AD1960" s="204"/>
      <c r="AE1960" s="204"/>
      <c r="AF1960" s="204"/>
      <c r="AG1960" s="204"/>
      <c r="AH1960" s="204"/>
      <c r="AI1960" s="204"/>
      <c r="AJ1960" s="204"/>
      <c r="AK1960" s="204"/>
      <c r="AL1960" s="204"/>
      <c r="AM1960" s="204"/>
      <c r="AN1960" s="204"/>
      <c r="AO1960" s="204"/>
      <c r="AP1960" s="204"/>
      <c r="AQ1960" s="204"/>
      <c r="AR1960" s="204"/>
      <c r="AS1960" s="204"/>
      <c r="AT1960" s="204"/>
      <c r="AU1960" s="204"/>
      <c r="AV1960" s="489"/>
      <c r="AW1960" s="204"/>
      <c r="AX1960" s="204"/>
      <c r="AY1960" s="204"/>
      <c r="AZ1960" s="204"/>
    </row>
    <row r="1961" spans="2:52" ht="52.2" customHeight="1" x14ac:dyDescent="0.25">
      <c r="B1961" s="204"/>
      <c r="C1961" s="204"/>
      <c r="D1961" s="204"/>
      <c r="E1961" s="204"/>
      <c r="F1961" s="204"/>
      <c r="G1961" s="204"/>
      <c r="H1961" s="205"/>
      <c r="I1961" s="204"/>
      <c r="J1961" s="204"/>
      <c r="K1961" s="204"/>
      <c r="L1961" s="204"/>
      <c r="M1961" s="204"/>
      <c r="N1961" s="204"/>
      <c r="O1961" s="204"/>
      <c r="P1961" s="204"/>
      <c r="Q1961" s="204"/>
      <c r="R1961" s="204"/>
      <c r="S1961" s="204"/>
      <c r="T1961" s="204"/>
      <c r="U1961" s="204"/>
      <c r="V1961" s="590"/>
      <c r="W1961" s="590"/>
      <c r="X1961" s="590"/>
      <c r="Y1961" s="590"/>
      <c r="Z1961" s="590"/>
      <c r="AA1961" s="590"/>
      <c r="AB1961" s="204"/>
      <c r="AC1961" s="204"/>
      <c r="AD1961" s="204"/>
      <c r="AE1961" s="204"/>
      <c r="AF1961" s="204"/>
      <c r="AG1961" s="204"/>
      <c r="AH1961" s="204"/>
      <c r="AI1961" s="204"/>
      <c r="AJ1961" s="204"/>
      <c r="AK1961" s="204"/>
      <c r="AL1961" s="204"/>
      <c r="AM1961" s="204"/>
      <c r="AN1961" s="204"/>
      <c r="AO1961" s="204"/>
      <c r="AP1961" s="204"/>
      <c r="AQ1961" s="204"/>
      <c r="AR1961" s="204"/>
      <c r="AS1961" s="204"/>
      <c r="AT1961" s="204"/>
      <c r="AU1961" s="204"/>
      <c r="AV1961" s="489"/>
      <c r="AW1961" s="204"/>
      <c r="AX1961" s="204"/>
      <c r="AY1961" s="204"/>
      <c r="AZ1961" s="204"/>
    </row>
    <row r="1962" spans="2:52" ht="52.2" customHeight="1" x14ac:dyDescent="0.25">
      <c r="B1962" s="204"/>
      <c r="C1962" s="204"/>
      <c r="D1962" s="204"/>
      <c r="E1962" s="204"/>
      <c r="F1962" s="204"/>
      <c r="G1962" s="204"/>
      <c r="H1962" s="205"/>
      <c r="I1962" s="204"/>
      <c r="J1962" s="204"/>
      <c r="K1962" s="204"/>
      <c r="L1962" s="204"/>
      <c r="M1962" s="204"/>
      <c r="N1962" s="204"/>
      <c r="O1962" s="204"/>
      <c r="P1962" s="204"/>
      <c r="Q1962" s="204"/>
      <c r="R1962" s="204"/>
      <c r="S1962" s="204"/>
      <c r="T1962" s="204"/>
      <c r="U1962" s="204"/>
      <c r="V1962" s="590"/>
      <c r="W1962" s="590"/>
      <c r="X1962" s="590"/>
      <c r="Y1962" s="590"/>
      <c r="Z1962" s="590"/>
      <c r="AA1962" s="590"/>
      <c r="AB1962" s="204"/>
      <c r="AC1962" s="204"/>
      <c r="AD1962" s="204"/>
      <c r="AE1962" s="204"/>
      <c r="AF1962" s="204"/>
      <c r="AG1962" s="204"/>
      <c r="AH1962" s="204"/>
      <c r="AI1962" s="204"/>
      <c r="AJ1962" s="204"/>
      <c r="AK1962" s="204"/>
      <c r="AL1962" s="204"/>
      <c r="AM1962" s="204"/>
      <c r="AN1962" s="204"/>
      <c r="AO1962" s="204"/>
      <c r="AP1962" s="204"/>
      <c r="AQ1962" s="204"/>
      <c r="AR1962" s="204"/>
      <c r="AS1962" s="204"/>
      <c r="AT1962" s="204"/>
      <c r="AU1962" s="204"/>
      <c r="AV1962" s="489"/>
      <c r="AW1962" s="204"/>
      <c r="AX1962" s="204"/>
      <c r="AY1962" s="204"/>
      <c r="AZ1962" s="204"/>
    </row>
    <row r="1963" spans="2:52" ht="52.2" customHeight="1" x14ac:dyDescent="0.25">
      <c r="B1963" s="204"/>
      <c r="C1963" s="204"/>
      <c r="D1963" s="204"/>
      <c r="E1963" s="204"/>
      <c r="F1963" s="204"/>
      <c r="G1963" s="204"/>
      <c r="H1963" s="205"/>
      <c r="I1963" s="204"/>
      <c r="J1963" s="204"/>
      <c r="K1963" s="204"/>
      <c r="L1963" s="204"/>
      <c r="M1963" s="204"/>
      <c r="N1963" s="204"/>
      <c r="O1963" s="204"/>
      <c r="P1963" s="204"/>
      <c r="Q1963" s="204"/>
      <c r="R1963" s="204"/>
      <c r="S1963" s="204"/>
      <c r="T1963" s="204"/>
      <c r="U1963" s="204"/>
      <c r="V1963" s="590"/>
      <c r="W1963" s="590"/>
      <c r="X1963" s="590"/>
      <c r="Y1963" s="590"/>
      <c r="Z1963" s="590"/>
      <c r="AA1963" s="590"/>
      <c r="AB1963" s="204"/>
      <c r="AC1963" s="204"/>
      <c r="AD1963" s="204"/>
      <c r="AE1963" s="204"/>
      <c r="AF1963" s="204"/>
      <c r="AG1963" s="204"/>
      <c r="AH1963" s="204"/>
      <c r="AI1963" s="204"/>
      <c r="AJ1963" s="204"/>
      <c r="AK1963" s="204"/>
      <c r="AL1963" s="204"/>
      <c r="AM1963" s="204"/>
      <c r="AN1963" s="204"/>
      <c r="AO1963" s="204"/>
      <c r="AP1963" s="204"/>
      <c r="AQ1963" s="204"/>
      <c r="AR1963" s="204"/>
      <c r="AS1963" s="204"/>
      <c r="AT1963" s="204"/>
      <c r="AU1963" s="204"/>
      <c r="AV1963" s="489"/>
      <c r="AW1963" s="204"/>
      <c r="AX1963" s="204"/>
      <c r="AY1963" s="204"/>
      <c r="AZ1963" s="204"/>
    </row>
    <row r="1964" spans="2:52" ht="52.2" customHeight="1" x14ac:dyDescent="0.25">
      <c r="B1964" s="204"/>
      <c r="C1964" s="204"/>
      <c r="D1964" s="204"/>
      <c r="E1964" s="204"/>
      <c r="F1964" s="204"/>
      <c r="G1964" s="204"/>
      <c r="H1964" s="205"/>
      <c r="I1964" s="204"/>
      <c r="J1964" s="204"/>
      <c r="K1964" s="204"/>
      <c r="L1964" s="204"/>
      <c r="M1964" s="204"/>
      <c r="N1964" s="204"/>
      <c r="O1964" s="204"/>
      <c r="P1964" s="204"/>
      <c r="Q1964" s="204"/>
      <c r="R1964" s="204"/>
      <c r="S1964" s="204"/>
      <c r="T1964" s="204"/>
      <c r="U1964" s="204"/>
      <c r="V1964" s="590"/>
      <c r="W1964" s="590"/>
      <c r="X1964" s="590"/>
      <c r="Y1964" s="590"/>
      <c r="Z1964" s="590"/>
      <c r="AA1964" s="590"/>
      <c r="AB1964" s="204"/>
      <c r="AC1964" s="204"/>
      <c r="AD1964" s="204"/>
      <c r="AE1964" s="204"/>
      <c r="AF1964" s="204"/>
      <c r="AG1964" s="204"/>
      <c r="AH1964" s="204"/>
      <c r="AI1964" s="204"/>
      <c r="AJ1964" s="204"/>
      <c r="AK1964" s="204"/>
      <c r="AL1964" s="204"/>
      <c r="AM1964" s="204"/>
      <c r="AN1964" s="204"/>
      <c r="AO1964" s="204"/>
      <c r="AP1964" s="204"/>
      <c r="AQ1964" s="204"/>
      <c r="AR1964" s="204"/>
      <c r="AS1964" s="204"/>
      <c r="AT1964" s="204"/>
      <c r="AU1964" s="204"/>
      <c r="AV1964" s="489"/>
      <c r="AW1964" s="204"/>
      <c r="AX1964" s="204"/>
      <c r="AY1964" s="204"/>
      <c r="AZ1964" s="204"/>
    </row>
    <row r="1965" spans="2:52" ht="52.2" customHeight="1" x14ac:dyDescent="0.25">
      <c r="B1965" s="204"/>
      <c r="C1965" s="204"/>
      <c r="D1965" s="204"/>
      <c r="E1965" s="204"/>
      <c r="F1965" s="204"/>
      <c r="G1965" s="204"/>
      <c r="H1965" s="205"/>
      <c r="I1965" s="204"/>
      <c r="J1965" s="204"/>
      <c r="K1965" s="204"/>
      <c r="L1965" s="204"/>
      <c r="M1965" s="204"/>
      <c r="N1965" s="204"/>
      <c r="O1965" s="204"/>
      <c r="P1965" s="204"/>
      <c r="Q1965" s="204"/>
      <c r="R1965" s="204"/>
      <c r="S1965" s="204"/>
      <c r="T1965" s="204"/>
      <c r="U1965" s="204"/>
      <c r="V1965" s="590"/>
      <c r="W1965" s="590"/>
      <c r="X1965" s="590"/>
      <c r="Y1965" s="590"/>
      <c r="Z1965" s="590"/>
      <c r="AA1965" s="590"/>
      <c r="AB1965" s="204"/>
      <c r="AC1965" s="204"/>
      <c r="AD1965" s="204"/>
      <c r="AE1965" s="204"/>
      <c r="AF1965" s="204"/>
      <c r="AG1965" s="204"/>
      <c r="AH1965" s="204"/>
      <c r="AI1965" s="204"/>
      <c r="AJ1965" s="204"/>
      <c r="AK1965" s="204"/>
      <c r="AL1965" s="204"/>
      <c r="AM1965" s="204"/>
      <c r="AN1965" s="204"/>
      <c r="AO1965" s="204"/>
      <c r="AP1965" s="204"/>
      <c r="AQ1965" s="204"/>
      <c r="AR1965" s="204"/>
      <c r="AS1965" s="204"/>
      <c r="AT1965" s="204"/>
      <c r="AU1965" s="204"/>
      <c r="AV1965" s="489"/>
      <c r="AW1965" s="204"/>
      <c r="AX1965" s="204"/>
      <c r="AY1965" s="204"/>
      <c r="AZ1965" s="204"/>
    </row>
    <row r="1966" spans="2:52" ht="52.2" customHeight="1" x14ac:dyDescent="0.25">
      <c r="B1966" s="204"/>
      <c r="C1966" s="204"/>
      <c r="D1966" s="204"/>
      <c r="E1966" s="204"/>
      <c r="F1966" s="204"/>
      <c r="G1966" s="204"/>
      <c r="H1966" s="205"/>
      <c r="I1966" s="204"/>
      <c r="J1966" s="204"/>
      <c r="K1966" s="204"/>
      <c r="L1966" s="204"/>
      <c r="M1966" s="204"/>
      <c r="N1966" s="204"/>
      <c r="O1966" s="204"/>
      <c r="P1966" s="204"/>
      <c r="Q1966" s="204"/>
      <c r="R1966" s="204"/>
      <c r="S1966" s="204"/>
      <c r="T1966" s="204"/>
      <c r="U1966" s="204"/>
      <c r="V1966" s="590"/>
      <c r="W1966" s="590"/>
      <c r="X1966" s="590"/>
      <c r="Y1966" s="590"/>
      <c r="Z1966" s="590"/>
      <c r="AA1966" s="590"/>
      <c r="AB1966" s="204"/>
      <c r="AC1966" s="204"/>
      <c r="AD1966" s="204"/>
      <c r="AE1966" s="204"/>
      <c r="AF1966" s="204"/>
      <c r="AG1966" s="204"/>
      <c r="AH1966" s="204"/>
      <c r="AI1966" s="204"/>
      <c r="AJ1966" s="204"/>
      <c r="AK1966" s="204"/>
      <c r="AL1966" s="204"/>
      <c r="AM1966" s="204"/>
      <c r="AN1966" s="204"/>
      <c r="AO1966" s="204"/>
      <c r="AP1966" s="204"/>
      <c r="AQ1966" s="204"/>
      <c r="AR1966" s="204"/>
      <c r="AS1966" s="204"/>
      <c r="AT1966" s="204"/>
      <c r="AU1966" s="204"/>
      <c r="AV1966" s="489"/>
      <c r="AW1966" s="204"/>
      <c r="AX1966" s="204"/>
      <c r="AY1966" s="204"/>
      <c r="AZ1966" s="204"/>
    </row>
    <row r="1967" spans="2:52" ht="52.2" customHeight="1" x14ac:dyDescent="0.25">
      <c r="B1967" s="204"/>
      <c r="C1967" s="204"/>
      <c r="D1967" s="204"/>
      <c r="E1967" s="204"/>
      <c r="F1967" s="204"/>
      <c r="G1967" s="204"/>
      <c r="H1967" s="205"/>
      <c r="I1967" s="204"/>
      <c r="J1967" s="204"/>
      <c r="K1967" s="204"/>
      <c r="L1967" s="204"/>
      <c r="M1967" s="204"/>
      <c r="N1967" s="204"/>
      <c r="O1967" s="204"/>
      <c r="P1967" s="204"/>
      <c r="Q1967" s="204"/>
      <c r="R1967" s="204"/>
      <c r="S1967" s="204"/>
      <c r="T1967" s="204"/>
      <c r="U1967" s="204"/>
      <c r="V1967" s="590"/>
      <c r="W1967" s="590"/>
      <c r="X1967" s="590"/>
      <c r="Y1967" s="590"/>
      <c r="Z1967" s="590"/>
      <c r="AA1967" s="590"/>
      <c r="AB1967" s="204"/>
      <c r="AC1967" s="204"/>
      <c r="AD1967" s="204"/>
      <c r="AE1967" s="204"/>
      <c r="AF1967" s="204"/>
      <c r="AG1967" s="204"/>
      <c r="AH1967" s="204"/>
      <c r="AI1967" s="204"/>
      <c r="AJ1967" s="204"/>
      <c r="AK1967" s="204"/>
      <c r="AL1967" s="204"/>
      <c r="AM1967" s="204"/>
      <c r="AN1967" s="204"/>
      <c r="AO1967" s="204"/>
      <c r="AP1967" s="204"/>
      <c r="AQ1967" s="204"/>
      <c r="AR1967" s="204"/>
      <c r="AS1967" s="204"/>
      <c r="AT1967" s="204"/>
      <c r="AU1967" s="204"/>
      <c r="AV1967" s="489"/>
      <c r="AW1967" s="204"/>
      <c r="AX1967" s="204"/>
      <c r="AY1967" s="204"/>
      <c r="AZ1967" s="204"/>
    </row>
    <row r="1968" spans="2:52" ht="52.2" customHeight="1" x14ac:dyDescent="0.25">
      <c r="B1968" s="204"/>
      <c r="C1968" s="204"/>
      <c r="D1968" s="204"/>
      <c r="E1968" s="204"/>
      <c r="F1968" s="204"/>
      <c r="G1968" s="204"/>
      <c r="H1968" s="205"/>
      <c r="I1968" s="204"/>
      <c r="J1968" s="204"/>
      <c r="K1968" s="204"/>
      <c r="L1968" s="204"/>
      <c r="M1968" s="204"/>
      <c r="N1968" s="204"/>
      <c r="O1968" s="204"/>
      <c r="P1968" s="204"/>
      <c r="Q1968" s="204"/>
      <c r="R1968" s="204"/>
      <c r="S1968" s="204"/>
      <c r="T1968" s="204"/>
      <c r="U1968" s="204"/>
      <c r="V1968" s="590"/>
      <c r="W1968" s="590"/>
      <c r="X1968" s="590"/>
      <c r="Y1968" s="590"/>
      <c r="Z1968" s="590"/>
      <c r="AA1968" s="590"/>
      <c r="AB1968" s="204"/>
      <c r="AC1968" s="204"/>
      <c r="AD1968" s="204"/>
      <c r="AE1968" s="204"/>
      <c r="AF1968" s="204"/>
      <c r="AG1968" s="204"/>
      <c r="AH1968" s="204"/>
      <c r="AI1968" s="204"/>
      <c r="AJ1968" s="204"/>
      <c r="AK1968" s="204"/>
      <c r="AL1968" s="204"/>
      <c r="AM1968" s="204"/>
      <c r="AN1968" s="204"/>
      <c r="AO1968" s="204"/>
      <c r="AP1968" s="204"/>
      <c r="AQ1968" s="204"/>
      <c r="AR1968" s="204"/>
      <c r="AS1968" s="204"/>
      <c r="AT1968" s="204"/>
      <c r="AU1968" s="204"/>
      <c r="AV1968" s="489"/>
      <c r="AW1968" s="204"/>
      <c r="AX1968" s="204"/>
      <c r="AY1968" s="204"/>
      <c r="AZ1968" s="204"/>
    </row>
    <row r="1969" spans="2:52" ht="52.2" customHeight="1" x14ac:dyDescent="0.25">
      <c r="B1969" s="204"/>
      <c r="C1969" s="204"/>
      <c r="D1969" s="204"/>
      <c r="E1969" s="204"/>
      <c r="F1969" s="204"/>
      <c r="G1969" s="204"/>
      <c r="H1969" s="205"/>
      <c r="I1969" s="204"/>
      <c r="J1969" s="204"/>
      <c r="K1969" s="204"/>
      <c r="L1969" s="204"/>
      <c r="M1969" s="204"/>
      <c r="N1969" s="204"/>
      <c r="O1969" s="204"/>
      <c r="P1969" s="204"/>
      <c r="Q1969" s="204"/>
      <c r="R1969" s="204"/>
      <c r="S1969" s="204"/>
      <c r="T1969" s="204"/>
      <c r="U1969" s="204"/>
      <c r="V1969" s="590"/>
      <c r="W1969" s="590"/>
      <c r="X1969" s="590"/>
      <c r="Y1969" s="590"/>
      <c r="Z1969" s="590"/>
      <c r="AA1969" s="590"/>
      <c r="AB1969" s="204"/>
      <c r="AC1969" s="204"/>
      <c r="AD1969" s="204"/>
      <c r="AE1969" s="204"/>
      <c r="AF1969" s="204"/>
      <c r="AG1969" s="204"/>
      <c r="AH1969" s="204"/>
      <c r="AI1969" s="204"/>
      <c r="AJ1969" s="204"/>
      <c r="AK1969" s="204"/>
      <c r="AL1969" s="204"/>
      <c r="AM1969" s="204"/>
      <c r="AN1969" s="204"/>
      <c r="AO1969" s="204"/>
      <c r="AP1969" s="204"/>
      <c r="AQ1969" s="204"/>
      <c r="AR1969" s="204"/>
      <c r="AS1969" s="204"/>
      <c r="AT1969" s="204"/>
      <c r="AU1969" s="204"/>
      <c r="AV1969" s="489"/>
      <c r="AW1969" s="204"/>
      <c r="AX1969" s="204"/>
      <c r="AY1969" s="204"/>
      <c r="AZ1969" s="204"/>
    </row>
    <row r="1970" spans="2:52" ht="52.2" customHeight="1" x14ac:dyDescent="0.25">
      <c r="B1970" s="204"/>
      <c r="C1970" s="204"/>
      <c r="D1970" s="204"/>
      <c r="E1970" s="204"/>
      <c r="F1970" s="204"/>
      <c r="G1970" s="204"/>
      <c r="H1970" s="205"/>
      <c r="I1970" s="204"/>
      <c r="J1970" s="204"/>
      <c r="K1970" s="204"/>
      <c r="L1970" s="204"/>
      <c r="M1970" s="204"/>
      <c r="N1970" s="204"/>
      <c r="O1970" s="204"/>
      <c r="P1970" s="204"/>
      <c r="Q1970" s="204"/>
      <c r="R1970" s="204"/>
      <c r="S1970" s="204"/>
      <c r="T1970" s="204"/>
      <c r="U1970" s="204"/>
      <c r="V1970" s="590"/>
      <c r="W1970" s="590"/>
      <c r="X1970" s="590"/>
      <c r="Y1970" s="590"/>
      <c r="Z1970" s="590"/>
      <c r="AA1970" s="590"/>
      <c r="AB1970" s="204"/>
      <c r="AC1970" s="204"/>
      <c r="AD1970" s="204"/>
      <c r="AE1970" s="204"/>
      <c r="AF1970" s="204"/>
      <c r="AG1970" s="204"/>
      <c r="AH1970" s="204"/>
      <c r="AI1970" s="204"/>
      <c r="AJ1970" s="204"/>
      <c r="AK1970" s="204"/>
      <c r="AL1970" s="204"/>
      <c r="AM1970" s="204"/>
      <c r="AN1970" s="204"/>
      <c r="AO1970" s="204"/>
      <c r="AP1970" s="204"/>
      <c r="AQ1970" s="204"/>
      <c r="AR1970" s="204"/>
      <c r="AS1970" s="204"/>
      <c r="AT1970" s="204"/>
      <c r="AU1970" s="204"/>
      <c r="AV1970" s="489"/>
      <c r="AW1970" s="204"/>
      <c r="AX1970" s="204"/>
      <c r="AY1970" s="204"/>
      <c r="AZ1970" s="204"/>
    </row>
    <row r="1971" spans="2:52" ht="52.2" customHeight="1" x14ac:dyDescent="0.25">
      <c r="B1971" s="204"/>
      <c r="C1971" s="204"/>
      <c r="D1971" s="204"/>
      <c r="E1971" s="204"/>
      <c r="F1971" s="204"/>
      <c r="G1971" s="204"/>
      <c r="H1971" s="205"/>
      <c r="I1971" s="204"/>
      <c r="J1971" s="204"/>
      <c r="K1971" s="204"/>
      <c r="L1971" s="204"/>
      <c r="M1971" s="204"/>
      <c r="N1971" s="204"/>
      <c r="O1971" s="204"/>
      <c r="P1971" s="204"/>
      <c r="Q1971" s="204"/>
      <c r="R1971" s="204"/>
      <c r="S1971" s="204"/>
      <c r="T1971" s="204"/>
      <c r="U1971" s="204"/>
      <c r="V1971" s="590"/>
      <c r="W1971" s="590"/>
      <c r="X1971" s="590"/>
      <c r="Y1971" s="590"/>
      <c r="Z1971" s="590"/>
      <c r="AA1971" s="590"/>
      <c r="AB1971" s="204"/>
      <c r="AC1971" s="204"/>
      <c r="AD1971" s="204"/>
      <c r="AE1971" s="204"/>
      <c r="AF1971" s="204"/>
      <c r="AG1971" s="204"/>
      <c r="AH1971" s="204"/>
      <c r="AI1971" s="204"/>
      <c r="AJ1971" s="204"/>
      <c r="AK1971" s="204"/>
      <c r="AL1971" s="204"/>
      <c r="AM1971" s="204"/>
      <c r="AN1971" s="204"/>
      <c r="AO1971" s="204"/>
      <c r="AP1971" s="204"/>
      <c r="AQ1971" s="204"/>
      <c r="AR1971" s="204"/>
      <c r="AS1971" s="204"/>
      <c r="AT1971" s="204"/>
      <c r="AU1971" s="204"/>
      <c r="AV1971" s="489"/>
      <c r="AW1971" s="204"/>
      <c r="AX1971" s="204"/>
      <c r="AY1971" s="204"/>
      <c r="AZ1971" s="204"/>
    </row>
    <row r="1972" spans="2:52" ht="52.2" customHeight="1" x14ac:dyDescent="0.25">
      <c r="B1972" s="204"/>
      <c r="C1972" s="204"/>
      <c r="D1972" s="204"/>
      <c r="E1972" s="204"/>
      <c r="F1972" s="204"/>
      <c r="G1972" s="204"/>
      <c r="H1972" s="205"/>
      <c r="I1972" s="204"/>
      <c r="J1972" s="204"/>
      <c r="K1972" s="204"/>
      <c r="L1972" s="204"/>
      <c r="M1972" s="204"/>
      <c r="N1972" s="204"/>
      <c r="O1972" s="204"/>
      <c r="P1972" s="204"/>
      <c r="Q1972" s="204"/>
      <c r="R1972" s="204"/>
      <c r="S1972" s="204"/>
      <c r="T1972" s="204"/>
      <c r="U1972" s="204"/>
      <c r="V1972" s="590"/>
      <c r="W1972" s="590"/>
      <c r="X1972" s="590"/>
      <c r="Y1972" s="590"/>
      <c r="Z1972" s="590"/>
      <c r="AA1972" s="590"/>
      <c r="AB1972" s="204"/>
      <c r="AC1972" s="204"/>
      <c r="AD1972" s="204"/>
      <c r="AE1972" s="204"/>
      <c r="AF1972" s="204"/>
      <c r="AG1972" s="204"/>
      <c r="AH1972" s="204"/>
      <c r="AI1972" s="204"/>
      <c r="AJ1972" s="204"/>
      <c r="AK1972" s="204"/>
      <c r="AL1972" s="204"/>
      <c r="AM1972" s="204"/>
      <c r="AN1972" s="204"/>
      <c r="AO1972" s="204"/>
      <c r="AP1972" s="204"/>
      <c r="AQ1972" s="204"/>
      <c r="AR1972" s="204"/>
      <c r="AS1972" s="204"/>
      <c r="AT1972" s="204"/>
      <c r="AU1972" s="204"/>
      <c r="AV1972" s="489"/>
      <c r="AW1972" s="204"/>
      <c r="AX1972" s="204"/>
      <c r="AY1972" s="204"/>
      <c r="AZ1972" s="204"/>
    </row>
    <row r="1973" spans="2:52" ht="52.2" customHeight="1" x14ac:dyDescent="0.25">
      <c r="B1973" s="204"/>
      <c r="C1973" s="204"/>
      <c r="D1973" s="204"/>
      <c r="E1973" s="204"/>
      <c r="F1973" s="204"/>
      <c r="G1973" s="204"/>
      <c r="H1973" s="205"/>
      <c r="I1973" s="204"/>
      <c r="J1973" s="204"/>
      <c r="K1973" s="204"/>
      <c r="L1973" s="204"/>
      <c r="M1973" s="204"/>
      <c r="N1973" s="204"/>
      <c r="O1973" s="204"/>
      <c r="P1973" s="204"/>
      <c r="Q1973" s="204"/>
      <c r="R1973" s="204"/>
      <c r="S1973" s="204"/>
      <c r="T1973" s="204"/>
      <c r="U1973" s="204"/>
      <c r="V1973" s="590"/>
      <c r="W1973" s="590"/>
      <c r="X1973" s="590"/>
      <c r="Y1973" s="590"/>
      <c r="Z1973" s="590"/>
      <c r="AA1973" s="590"/>
      <c r="AB1973" s="204"/>
      <c r="AC1973" s="204"/>
      <c r="AD1973" s="204"/>
      <c r="AE1973" s="204"/>
      <c r="AF1973" s="204"/>
      <c r="AG1973" s="204"/>
      <c r="AH1973" s="204"/>
      <c r="AI1973" s="204"/>
      <c r="AJ1973" s="204"/>
      <c r="AK1973" s="204"/>
      <c r="AL1973" s="204"/>
      <c r="AM1973" s="204"/>
      <c r="AN1973" s="204"/>
      <c r="AO1973" s="204"/>
      <c r="AP1973" s="204"/>
      <c r="AQ1973" s="204"/>
      <c r="AR1973" s="204"/>
      <c r="AS1973" s="204"/>
      <c r="AT1973" s="204"/>
      <c r="AU1973" s="204"/>
      <c r="AV1973" s="489"/>
      <c r="AW1973" s="204"/>
      <c r="AX1973" s="204"/>
      <c r="AY1973" s="204"/>
      <c r="AZ1973" s="204"/>
    </row>
    <row r="1974" spans="2:52" ht="52.2" customHeight="1" x14ac:dyDescent="0.25">
      <c r="B1974" s="204"/>
      <c r="C1974" s="204"/>
      <c r="D1974" s="204"/>
      <c r="E1974" s="204"/>
      <c r="F1974" s="204"/>
      <c r="G1974" s="204"/>
      <c r="H1974" s="205"/>
      <c r="I1974" s="204"/>
      <c r="J1974" s="204"/>
      <c r="K1974" s="204"/>
      <c r="L1974" s="204"/>
      <c r="M1974" s="204"/>
      <c r="N1974" s="204"/>
      <c r="O1974" s="204"/>
      <c r="P1974" s="204"/>
      <c r="Q1974" s="204"/>
      <c r="R1974" s="204"/>
      <c r="S1974" s="204"/>
      <c r="T1974" s="204"/>
      <c r="U1974" s="204"/>
      <c r="V1974" s="590"/>
      <c r="W1974" s="590"/>
      <c r="X1974" s="590"/>
      <c r="Y1974" s="590"/>
      <c r="Z1974" s="590"/>
      <c r="AA1974" s="590"/>
      <c r="AB1974" s="204"/>
      <c r="AC1974" s="204"/>
      <c r="AD1974" s="204"/>
      <c r="AE1974" s="204"/>
      <c r="AF1974" s="204"/>
      <c r="AG1974" s="204"/>
      <c r="AH1974" s="204"/>
      <c r="AI1974" s="204"/>
      <c r="AJ1974" s="204"/>
      <c r="AK1974" s="204"/>
      <c r="AL1974" s="204"/>
      <c r="AM1974" s="204"/>
      <c r="AN1974" s="204"/>
      <c r="AO1974" s="204"/>
      <c r="AP1974" s="204"/>
      <c r="AQ1974" s="204"/>
      <c r="AR1974" s="204"/>
      <c r="AS1974" s="204"/>
      <c r="AT1974" s="204"/>
      <c r="AU1974" s="204"/>
      <c r="AV1974" s="489"/>
      <c r="AW1974" s="204"/>
      <c r="AX1974" s="204"/>
      <c r="AY1974" s="204"/>
      <c r="AZ1974" s="204"/>
    </row>
    <row r="1975" spans="2:52" ht="52.2" customHeight="1" x14ac:dyDescent="0.25">
      <c r="B1975" s="204"/>
      <c r="C1975" s="204"/>
      <c r="D1975" s="204"/>
      <c r="E1975" s="204"/>
      <c r="F1975" s="204"/>
      <c r="G1975" s="204"/>
      <c r="H1975" s="205"/>
      <c r="I1975" s="204"/>
      <c r="J1975" s="204"/>
      <c r="K1975" s="204"/>
      <c r="L1975" s="204"/>
      <c r="M1975" s="204"/>
      <c r="N1975" s="204"/>
      <c r="O1975" s="204"/>
      <c r="P1975" s="204"/>
      <c r="Q1975" s="204"/>
      <c r="R1975" s="204"/>
      <c r="S1975" s="204"/>
      <c r="T1975" s="204"/>
      <c r="U1975" s="204"/>
      <c r="V1975" s="590"/>
      <c r="W1975" s="590"/>
      <c r="X1975" s="590"/>
      <c r="Y1975" s="590"/>
      <c r="Z1975" s="590"/>
      <c r="AA1975" s="590"/>
      <c r="AB1975" s="204"/>
      <c r="AC1975" s="204"/>
      <c r="AD1975" s="204"/>
      <c r="AE1975" s="204"/>
      <c r="AF1975" s="204"/>
      <c r="AG1975" s="204"/>
      <c r="AH1975" s="204"/>
      <c r="AI1975" s="204"/>
      <c r="AJ1975" s="204"/>
      <c r="AK1975" s="204"/>
      <c r="AL1975" s="204"/>
      <c r="AM1975" s="204"/>
      <c r="AN1975" s="204"/>
      <c r="AO1975" s="204"/>
      <c r="AP1975" s="204"/>
      <c r="AQ1975" s="204"/>
      <c r="AR1975" s="204"/>
      <c r="AS1975" s="204"/>
      <c r="AT1975" s="204"/>
      <c r="AU1975" s="204"/>
      <c r="AV1975" s="489"/>
      <c r="AW1975" s="204"/>
      <c r="AX1975" s="204"/>
      <c r="AY1975" s="204"/>
      <c r="AZ1975" s="204"/>
    </row>
    <row r="1976" spans="2:52" ht="52.2" customHeight="1" x14ac:dyDescent="0.25">
      <c r="B1976" s="204"/>
      <c r="C1976" s="204"/>
      <c r="D1976" s="204"/>
      <c r="E1976" s="204"/>
      <c r="F1976" s="204"/>
      <c r="G1976" s="204"/>
      <c r="H1976" s="205"/>
      <c r="I1976" s="204"/>
      <c r="J1976" s="204"/>
      <c r="K1976" s="204"/>
      <c r="L1976" s="204"/>
      <c r="M1976" s="204"/>
      <c r="N1976" s="204"/>
      <c r="O1976" s="204"/>
      <c r="P1976" s="204"/>
      <c r="Q1976" s="204"/>
      <c r="R1976" s="204"/>
      <c r="S1976" s="204"/>
      <c r="T1976" s="204"/>
      <c r="U1976" s="204"/>
      <c r="V1976" s="590"/>
      <c r="W1976" s="590"/>
      <c r="X1976" s="590"/>
      <c r="Y1976" s="590"/>
      <c r="Z1976" s="590"/>
      <c r="AA1976" s="590"/>
      <c r="AB1976" s="204"/>
      <c r="AC1976" s="204"/>
      <c r="AD1976" s="204"/>
      <c r="AE1976" s="204"/>
      <c r="AF1976" s="204"/>
      <c r="AG1976" s="204"/>
      <c r="AH1976" s="204"/>
      <c r="AI1976" s="204"/>
      <c r="AJ1976" s="204"/>
      <c r="AK1976" s="204"/>
      <c r="AL1976" s="204"/>
      <c r="AM1976" s="204"/>
      <c r="AN1976" s="204"/>
      <c r="AO1976" s="204"/>
      <c r="AP1976" s="204"/>
      <c r="AQ1976" s="204"/>
      <c r="AR1976" s="204"/>
      <c r="AS1976" s="204"/>
      <c r="AT1976" s="204"/>
      <c r="AU1976" s="204"/>
      <c r="AV1976" s="489"/>
      <c r="AW1976" s="204"/>
      <c r="AX1976" s="204"/>
      <c r="AY1976" s="204"/>
      <c r="AZ1976" s="204"/>
    </row>
    <row r="1977" spans="2:52" ht="52.2" customHeight="1" x14ac:dyDescent="0.25">
      <c r="B1977" s="204"/>
      <c r="C1977" s="204"/>
      <c r="D1977" s="204"/>
      <c r="E1977" s="204"/>
      <c r="F1977" s="204"/>
      <c r="G1977" s="204"/>
      <c r="H1977" s="205"/>
      <c r="I1977" s="204"/>
      <c r="J1977" s="204"/>
      <c r="K1977" s="204"/>
      <c r="L1977" s="204"/>
      <c r="M1977" s="204"/>
      <c r="N1977" s="204"/>
      <c r="O1977" s="204"/>
      <c r="P1977" s="204"/>
      <c r="Q1977" s="204"/>
      <c r="R1977" s="204"/>
      <c r="S1977" s="204"/>
      <c r="T1977" s="204"/>
      <c r="U1977" s="204"/>
      <c r="V1977" s="590"/>
      <c r="W1977" s="590"/>
      <c r="X1977" s="590"/>
      <c r="Y1977" s="590"/>
      <c r="Z1977" s="590"/>
      <c r="AA1977" s="590"/>
      <c r="AB1977" s="204"/>
      <c r="AC1977" s="204"/>
      <c r="AD1977" s="204"/>
      <c r="AE1977" s="204"/>
      <c r="AF1977" s="204"/>
      <c r="AG1977" s="204"/>
      <c r="AH1977" s="204"/>
      <c r="AI1977" s="204"/>
      <c r="AJ1977" s="204"/>
      <c r="AK1977" s="204"/>
      <c r="AL1977" s="204"/>
      <c r="AM1977" s="204"/>
      <c r="AN1977" s="204"/>
      <c r="AO1977" s="204"/>
      <c r="AP1977" s="204"/>
      <c r="AQ1977" s="204"/>
      <c r="AR1977" s="204"/>
      <c r="AS1977" s="204"/>
      <c r="AT1977" s="204"/>
      <c r="AU1977" s="204"/>
      <c r="AV1977" s="489"/>
      <c r="AW1977" s="204"/>
      <c r="AX1977" s="204"/>
      <c r="AY1977" s="204"/>
      <c r="AZ1977" s="204"/>
    </row>
    <row r="1978" spans="2:52" ht="52.2" customHeight="1" x14ac:dyDescent="0.25">
      <c r="B1978" s="204"/>
      <c r="C1978" s="204"/>
      <c r="D1978" s="204"/>
      <c r="E1978" s="204"/>
      <c r="F1978" s="204"/>
      <c r="G1978" s="204"/>
      <c r="H1978" s="205"/>
      <c r="I1978" s="204"/>
      <c r="J1978" s="204"/>
      <c r="K1978" s="204"/>
      <c r="L1978" s="204"/>
      <c r="M1978" s="204"/>
      <c r="N1978" s="204"/>
      <c r="O1978" s="204"/>
      <c r="P1978" s="204"/>
      <c r="Q1978" s="204"/>
      <c r="R1978" s="204"/>
      <c r="S1978" s="204"/>
      <c r="T1978" s="204"/>
      <c r="U1978" s="204"/>
      <c r="V1978" s="590"/>
      <c r="W1978" s="590"/>
      <c r="X1978" s="590"/>
      <c r="Y1978" s="590"/>
      <c r="Z1978" s="590"/>
      <c r="AA1978" s="590"/>
      <c r="AB1978" s="204"/>
      <c r="AC1978" s="204"/>
      <c r="AD1978" s="204"/>
      <c r="AE1978" s="204"/>
      <c r="AF1978" s="204"/>
      <c r="AG1978" s="204"/>
      <c r="AH1978" s="204"/>
      <c r="AI1978" s="204"/>
      <c r="AJ1978" s="204"/>
      <c r="AK1978" s="204"/>
      <c r="AL1978" s="204"/>
      <c r="AM1978" s="204"/>
      <c r="AN1978" s="204"/>
      <c r="AO1978" s="204"/>
      <c r="AP1978" s="204"/>
      <c r="AQ1978" s="204"/>
      <c r="AR1978" s="204"/>
      <c r="AS1978" s="204"/>
      <c r="AT1978" s="204"/>
      <c r="AU1978" s="204"/>
      <c r="AV1978" s="489"/>
      <c r="AW1978" s="204"/>
      <c r="AX1978" s="204"/>
      <c r="AY1978" s="204"/>
      <c r="AZ1978" s="204"/>
    </row>
    <row r="1979" spans="2:52" ht="52.2" customHeight="1" x14ac:dyDescent="0.25">
      <c r="B1979" s="204"/>
      <c r="C1979" s="204"/>
      <c r="D1979" s="204"/>
      <c r="E1979" s="204"/>
      <c r="F1979" s="204"/>
      <c r="G1979" s="204"/>
      <c r="H1979" s="205"/>
      <c r="I1979" s="204"/>
      <c r="J1979" s="204"/>
      <c r="K1979" s="204"/>
      <c r="L1979" s="204"/>
      <c r="M1979" s="204"/>
      <c r="N1979" s="204"/>
      <c r="O1979" s="204"/>
      <c r="P1979" s="204"/>
      <c r="Q1979" s="204"/>
      <c r="R1979" s="204"/>
      <c r="S1979" s="204"/>
      <c r="T1979" s="204"/>
      <c r="U1979" s="204"/>
      <c r="V1979" s="590"/>
      <c r="W1979" s="590"/>
      <c r="X1979" s="590"/>
      <c r="Y1979" s="590"/>
      <c r="Z1979" s="590"/>
      <c r="AA1979" s="590"/>
      <c r="AB1979" s="204"/>
      <c r="AC1979" s="204"/>
      <c r="AD1979" s="204"/>
      <c r="AE1979" s="204"/>
      <c r="AF1979" s="204"/>
      <c r="AG1979" s="204"/>
      <c r="AH1979" s="204"/>
      <c r="AI1979" s="204"/>
      <c r="AJ1979" s="204"/>
      <c r="AK1979" s="204"/>
      <c r="AL1979" s="204"/>
      <c r="AM1979" s="204"/>
      <c r="AN1979" s="204"/>
      <c r="AO1979" s="204"/>
      <c r="AP1979" s="204"/>
      <c r="AQ1979" s="204"/>
      <c r="AR1979" s="204"/>
      <c r="AS1979" s="204"/>
      <c r="AT1979" s="204"/>
      <c r="AU1979" s="204"/>
      <c r="AV1979" s="489"/>
      <c r="AW1979" s="204"/>
      <c r="AX1979" s="204"/>
      <c r="AY1979" s="204"/>
      <c r="AZ1979" s="204"/>
    </row>
    <row r="1980" spans="2:52" ht="52.2" customHeight="1" x14ac:dyDescent="0.25">
      <c r="B1980" s="204"/>
      <c r="C1980" s="204"/>
      <c r="D1980" s="204"/>
      <c r="E1980" s="204"/>
      <c r="F1980" s="204"/>
      <c r="G1980" s="204"/>
      <c r="H1980" s="205"/>
      <c r="I1980" s="204"/>
      <c r="J1980" s="204"/>
      <c r="K1980" s="204"/>
      <c r="L1980" s="204"/>
      <c r="M1980" s="204"/>
      <c r="N1980" s="204"/>
      <c r="O1980" s="204"/>
      <c r="P1980" s="204"/>
      <c r="Q1980" s="204"/>
      <c r="R1980" s="204"/>
      <c r="S1980" s="204"/>
      <c r="T1980" s="204"/>
      <c r="U1980" s="204"/>
      <c r="V1980" s="590"/>
      <c r="W1980" s="590"/>
      <c r="X1980" s="590"/>
      <c r="Y1980" s="590"/>
      <c r="Z1980" s="590"/>
      <c r="AA1980" s="590"/>
      <c r="AB1980" s="204"/>
      <c r="AC1980" s="204"/>
      <c r="AD1980" s="204"/>
      <c r="AE1980" s="204"/>
      <c r="AF1980" s="204"/>
      <c r="AG1980" s="204"/>
      <c r="AH1980" s="204"/>
      <c r="AI1980" s="204"/>
      <c r="AJ1980" s="204"/>
      <c r="AK1980" s="204"/>
      <c r="AL1980" s="204"/>
      <c r="AM1980" s="204"/>
      <c r="AN1980" s="204"/>
      <c r="AO1980" s="204"/>
      <c r="AP1980" s="204"/>
      <c r="AQ1980" s="204"/>
      <c r="AR1980" s="204"/>
      <c r="AS1980" s="204"/>
      <c r="AT1980" s="204"/>
      <c r="AU1980" s="204"/>
      <c r="AV1980" s="489"/>
      <c r="AW1980" s="204"/>
      <c r="AX1980" s="204"/>
      <c r="AY1980" s="204"/>
      <c r="AZ1980" s="204"/>
    </row>
    <row r="1981" spans="2:52" ht="52.2" customHeight="1" x14ac:dyDescent="0.25">
      <c r="B1981" s="204"/>
      <c r="C1981" s="204"/>
      <c r="D1981" s="204"/>
      <c r="E1981" s="204"/>
      <c r="F1981" s="204"/>
      <c r="G1981" s="204"/>
      <c r="H1981" s="205"/>
      <c r="I1981" s="204"/>
      <c r="J1981" s="204"/>
      <c r="K1981" s="204"/>
      <c r="L1981" s="204"/>
      <c r="M1981" s="204"/>
      <c r="N1981" s="204"/>
      <c r="O1981" s="204"/>
      <c r="P1981" s="204"/>
      <c r="Q1981" s="204"/>
      <c r="R1981" s="204"/>
      <c r="S1981" s="204"/>
      <c r="T1981" s="204"/>
      <c r="U1981" s="204"/>
      <c r="V1981" s="590"/>
      <c r="W1981" s="590"/>
      <c r="X1981" s="590"/>
      <c r="Y1981" s="590"/>
      <c r="Z1981" s="590"/>
      <c r="AA1981" s="590"/>
      <c r="AB1981" s="204"/>
      <c r="AC1981" s="204"/>
      <c r="AD1981" s="204"/>
      <c r="AE1981" s="204"/>
      <c r="AF1981" s="204"/>
      <c r="AG1981" s="204"/>
      <c r="AH1981" s="204"/>
      <c r="AI1981" s="204"/>
      <c r="AJ1981" s="204"/>
      <c r="AK1981" s="204"/>
      <c r="AL1981" s="204"/>
      <c r="AM1981" s="204"/>
      <c r="AN1981" s="204"/>
      <c r="AO1981" s="204"/>
      <c r="AP1981" s="204"/>
      <c r="AQ1981" s="204"/>
      <c r="AR1981" s="204"/>
      <c r="AS1981" s="204"/>
      <c r="AT1981" s="204"/>
      <c r="AU1981" s="204"/>
      <c r="AV1981" s="489"/>
      <c r="AW1981" s="204"/>
      <c r="AX1981" s="204"/>
      <c r="AY1981" s="204"/>
      <c r="AZ1981" s="204"/>
    </row>
    <row r="1982" spans="2:52" ht="52.2" customHeight="1" x14ac:dyDescent="0.25">
      <c r="B1982" s="204"/>
      <c r="C1982" s="204"/>
      <c r="D1982" s="204"/>
      <c r="E1982" s="204"/>
      <c r="F1982" s="204"/>
      <c r="G1982" s="204"/>
      <c r="H1982" s="205"/>
      <c r="I1982" s="204"/>
      <c r="J1982" s="204"/>
      <c r="K1982" s="204"/>
      <c r="L1982" s="204"/>
      <c r="M1982" s="204"/>
      <c r="N1982" s="204"/>
      <c r="O1982" s="204"/>
      <c r="P1982" s="204"/>
      <c r="Q1982" s="204"/>
      <c r="R1982" s="204"/>
      <c r="S1982" s="204"/>
      <c r="T1982" s="204"/>
      <c r="U1982" s="204"/>
      <c r="V1982" s="590"/>
      <c r="W1982" s="590"/>
      <c r="X1982" s="590"/>
      <c r="Y1982" s="590"/>
      <c r="Z1982" s="590"/>
      <c r="AA1982" s="590"/>
      <c r="AB1982" s="204"/>
      <c r="AC1982" s="204"/>
      <c r="AD1982" s="204"/>
      <c r="AE1982" s="204"/>
      <c r="AF1982" s="204"/>
      <c r="AG1982" s="204"/>
      <c r="AH1982" s="204"/>
      <c r="AI1982" s="204"/>
      <c r="AJ1982" s="204"/>
      <c r="AK1982" s="204"/>
      <c r="AL1982" s="204"/>
      <c r="AM1982" s="204"/>
      <c r="AN1982" s="204"/>
      <c r="AO1982" s="204"/>
      <c r="AP1982" s="204"/>
      <c r="AQ1982" s="204"/>
      <c r="AR1982" s="204"/>
      <c r="AS1982" s="204"/>
      <c r="AT1982" s="204"/>
      <c r="AU1982" s="204"/>
      <c r="AV1982" s="489"/>
      <c r="AW1982" s="204"/>
      <c r="AX1982" s="204"/>
      <c r="AY1982" s="204"/>
      <c r="AZ1982" s="204"/>
    </row>
    <row r="1983" spans="2:52" ht="52.2" customHeight="1" x14ac:dyDescent="0.25">
      <c r="B1983" s="204"/>
      <c r="C1983" s="204"/>
      <c r="D1983" s="204"/>
      <c r="E1983" s="204"/>
      <c r="F1983" s="204"/>
      <c r="G1983" s="204"/>
      <c r="H1983" s="205"/>
      <c r="I1983" s="204"/>
      <c r="J1983" s="204"/>
      <c r="K1983" s="204"/>
      <c r="L1983" s="204"/>
      <c r="M1983" s="204"/>
      <c r="N1983" s="204"/>
      <c r="O1983" s="204"/>
      <c r="P1983" s="204"/>
      <c r="Q1983" s="204"/>
      <c r="R1983" s="204"/>
      <c r="S1983" s="204"/>
      <c r="T1983" s="204"/>
      <c r="U1983" s="204"/>
      <c r="V1983" s="590"/>
      <c r="W1983" s="590"/>
      <c r="X1983" s="590"/>
      <c r="Y1983" s="590"/>
      <c r="Z1983" s="590"/>
      <c r="AA1983" s="590"/>
      <c r="AB1983" s="204"/>
      <c r="AC1983" s="204"/>
      <c r="AD1983" s="204"/>
      <c r="AE1983" s="204"/>
      <c r="AF1983" s="204"/>
      <c r="AG1983" s="204"/>
      <c r="AH1983" s="204"/>
      <c r="AI1983" s="204"/>
      <c r="AJ1983" s="204"/>
      <c r="AK1983" s="204"/>
      <c r="AL1983" s="204"/>
      <c r="AM1983" s="204"/>
      <c r="AN1983" s="204"/>
      <c r="AO1983" s="204"/>
      <c r="AP1983" s="204"/>
      <c r="AQ1983" s="204"/>
      <c r="AR1983" s="204"/>
      <c r="AS1983" s="204"/>
      <c r="AT1983" s="204"/>
      <c r="AU1983" s="204"/>
      <c r="AV1983" s="489"/>
      <c r="AW1983" s="204"/>
      <c r="AX1983" s="204"/>
      <c r="AY1983" s="204"/>
      <c r="AZ1983" s="204"/>
    </row>
    <row r="1984" spans="2:52" ht="52.2" customHeight="1" x14ac:dyDescent="0.25">
      <c r="B1984" s="204"/>
      <c r="C1984" s="204"/>
      <c r="D1984" s="204"/>
      <c r="E1984" s="204"/>
      <c r="F1984" s="204"/>
      <c r="G1984" s="204"/>
      <c r="H1984" s="205"/>
      <c r="I1984" s="204"/>
      <c r="J1984" s="204"/>
      <c r="K1984" s="204"/>
      <c r="L1984" s="204"/>
      <c r="M1984" s="204"/>
      <c r="N1984" s="204"/>
      <c r="O1984" s="204"/>
      <c r="P1984" s="204"/>
      <c r="Q1984" s="204"/>
      <c r="R1984" s="204"/>
      <c r="S1984" s="204"/>
      <c r="T1984" s="204"/>
      <c r="U1984" s="204"/>
      <c r="V1984" s="590"/>
      <c r="W1984" s="590"/>
      <c r="X1984" s="590"/>
      <c r="Y1984" s="590"/>
      <c r="Z1984" s="590"/>
      <c r="AA1984" s="590"/>
      <c r="AB1984" s="204"/>
      <c r="AC1984" s="204"/>
      <c r="AD1984" s="204"/>
      <c r="AE1984" s="204"/>
      <c r="AF1984" s="204"/>
      <c r="AG1984" s="204"/>
      <c r="AH1984" s="204"/>
      <c r="AI1984" s="204"/>
      <c r="AJ1984" s="204"/>
      <c r="AK1984" s="204"/>
      <c r="AL1984" s="204"/>
      <c r="AM1984" s="204"/>
      <c r="AN1984" s="204"/>
      <c r="AO1984" s="204"/>
      <c r="AP1984" s="204"/>
      <c r="AQ1984" s="204"/>
      <c r="AR1984" s="204"/>
      <c r="AS1984" s="204"/>
      <c r="AT1984" s="204"/>
      <c r="AU1984" s="204"/>
      <c r="AV1984" s="489"/>
      <c r="AW1984" s="204"/>
      <c r="AX1984" s="204"/>
      <c r="AY1984" s="204"/>
      <c r="AZ1984" s="204"/>
    </row>
    <row r="1985" spans="2:52" ht="52.2" customHeight="1" x14ac:dyDescent="0.25">
      <c r="B1985" s="204"/>
      <c r="C1985" s="204"/>
      <c r="D1985" s="204"/>
      <c r="E1985" s="204"/>
      <c r="F1985" s="204"/>
      <c r="G1985" s="204"/>
      <c r="H1985" s="205"/>
      <c r="I1985" s="204"/>
      <c r="J1985" s="204"/>
      <c r="K1985" s="204"/>
      <c r="L1985" s="204"/>
      <c r="M1985" s="204"/>
      <c r="N1985" s="204"/>
      <c r="O1985" s="204"/>
      <c r="P1985" s="204"/>
      <c r="Q1985" s="204"/>
      <c r="R1985" s="204"/>
      <c r="S1985" s="204"/>
      <c r="T1985" s="204"/>
      <c r="U1985" s="204"/>
      <c r="V1985" s="590"/>
      <c r="W1985" s="590"/>
      <c r="X1985" s="590"/>
      <c r="Y1985" s="590"/>
      <c r="Z1985" s="590"/>
      <c r="AA1985" s="590"/>
      <c r="AB1985" s="204"/>
      <c r="AC1985" s="204"/>
      <c r="AD1985" s="204"/>
      <c r="AE1985" s="204"/>
      <c r="AF1985" s="204"/>
      <c r="AG1985" s="204"/>
      <c r="AH1985" s="204"/>
      <c r="AI1985" s="204"/>
      <c r="AJ1985" s="204"/>
      <c r="AK1985" s="204"/>
      <c r="AL1985" s="204"/>
      <c r="AM1985" s="204"/>
      <c r="AN1985" s="204"/>
      <c r="AO1985" s="204"/>
      <c r="AP1985" s="204"/>
      <c r="AQ1985" s="204"/>
      <c r="AR1985" s="204"/>
      <c r="AS1985" s="204"/>
      <c r="AT1985" s="204"/>
      <c r="AU1985" s="204"/>
      <c r="AV1985" s="489"/>
      <c r="AW1985" s="204"/>
      <c r="AX1985" s="204"/>
      <c r="AY1985" s="204"/>
      <c r="AZ1985" s="204"/>
    </row>
    <row r="1986" spans="2:52" ht="52.2" customHeight="1" x14ac:dyDescent="0.25">
      <c r="B1986" s="204"/>
      <c r="C1986" s="204"/>
      <c r="D1986" s="204"/>
      <c r="E1986" s="204"/>
      <c r="F1986" s="204"/>
      <c r="G1986" s="204"/>
      <c r="H1986" s="205"/>
      <c r="I1986" s="204"/>
      <c r="J1986" s="204"/>
      <c r="K1986" s="204"/>
      <c r="L1986" s="204"/>
      <c r="M1986" s="204"/>
      <c r="N1986" s="204"/>
      <c r="O1986" s="204"/>
      <c r="P1986" s="204"/>
      <c r="Q1986" s="204"/>
      <c r="R1986" s="204"/>
      <c r="S1986" s="204"/>
      <c r="T1986" s="204"/>
      <c r="U1986" s="204"/>
      <c r="V1986" s="590"/>
      <c r="W1986" s="590"/>
      <c r="X1986" s="590"/>
      <c r="Y1986" s="590"/>
      <c r="Z1986" s="590"/>
      <c r="AA1986" s="590"/>
      <c r="AB1986" s="204"/>
      <c r="AC1986" s="204"/>
      <c r="AD1986" s="204"/>
      <c r="AE1986" s="204"/>
      <c r="AF1986" s="204"/>
      <c r="AG1986" s="204"/>
      <c r="AH1986" s="204"/>
      <c r="AI1986" s="204"/>
      <c r="AJ1986" s="204"/>
      <c r="AK1986" s="204"/>
      <c r="AL1986" s="204"/>
      <c r="AM1986" s="204"/>
      <c r="AN1986" s="204"/>
      <c r="AO1986" s="204"/>
      <c r="AP1986" s="204"/>
      <c r="AQ1986" s="204"/>
      <c r="AR1986" s="204"/>
      <c r="AS1986" s="204"/>
      <c r="AT1986" s="204"/>
      <c r="AU1986" s="204"/>
      <c r="AV1986" s="489"/>
      <c r="AW1986" s="204"/>
      <c r="AX1986" s="204"/>
      <c r="AY1986" s="204"/>
      <c r="AZ1986" s="204"/>
    </row>
    <row r="1987" spans="2:52" ht="52.2" customHeight="1" x14ac:dyDescent="0.25">
      <c r="B1987" s="204"/>
      <c r="C1987" s="204"/>
      <c r="D1987" s="204"/>
      <c r="E1987" s="204"/>
      <c r="F1987" s="204"/>
      <c r="G1987" s="204"/>
      <c r="H1987" s="205"/>
      <c r="I1987" s="204"/>
      <c r="J1987" s="204"/>
      <c r="K1987" s="204"/>
      <c r="L1987" s="204"/>
      <c r="M1987" s="204"/>
      <c r="N1987" s="204"/>
      <c r="O1987" s="204"/>
      <c r="P1987" s="204"/>
      <c r="Q1987" s="204"/>
      <c r="R1987" s="204"/>
      <c r="S1987" s="204"/>
      <c r="T1987" s="204"/>
      <c r="U1987" s="204"/>
      <c r="V1987" s="590"/>
      <c r="W1987" s="590"/>
      <c r="X1987" s="590"/>
      <c r="Y1987" s="590"/>
      <c r="Z1987" s="590"/>
      <c r="AA1987" s="590"/>
      <c r="AB1987" s="204"/>
      <c r="AC1987" s="204"/>
      <c r="AD1987" s="204"/>
      <c r="AE1987" s="204"/>
      <c r="AF1987" s="204"/>
      <c r="AG1987" s="204"/>
      <c r="AH1987" s="204"/>
      <c r="AI1987" s="204"/>
      <c r="AJ1987" s="204"/>
      <c r="AK1987" s="204"/>
      <c r="AL1987" s="204"/>
      <c r="AM1987" s="204"/>
      <c r="AN1987" s="204"/>
      <c r="AO1987" s="204"/>
      <c r="AP1987" s="204"/>
      <c r="AQ1987" s="204"/>
      <c r="AR1987" s="204"/>
      <c r="AS1987" s="204"/>
      <c r="AT1987" s="204"/>
      <c r="AU1987" s="204"/>
      <c r="AV1987" s="489"/>
      <c r="AW1987" s="204"/>
      <c r="AX1987" s="204"/>
      <c r="AY1987" s="204"/>
      <c r="AZ1987" s="204"/>
    </row>
    <row r="1988" spans="2:52" ht="52.2" customHeight="1" x14ac:dyDescent="0.25">
      <c r="B1988" s="204"/>
      <c r="C1988" s="204"/>
      <c r="D1988" s="204"/>
      <c r="E1988" s="204"/>
      <c r="F1988" s="204"/>
      <c r="G1988" s="204"/>
      <c r="H1988" s="205"/>
      <c r="I1988" s="204"/>
      <c r="J1988" s="204"/>
      <c r="K1988" s="204"/>
      <c r="L1988" s="204"/>
      <c r="M1988" s="204"/>
      <c r="N1988" s="204"/>
      <c r="O1988" s="204"/>
      <c r="P1988" s="204"/>
      <c r="Q1988" s="204"/>
      <c r="R1988" s="204"/>
      <c r="S1988" s="204"/>
      <c r="T1988" s="204"/>
      <c r="U1988" s="204"/>
      <c r="V1988" s="590"/>
      <c r="W1988" s="590"/>
      <c r="X1988" s="590"/>
      <c r="Y1988" s="590"/>
      <c r="Z1988" s="590"/>
      <c r="AA1988" s="590"/>
      <c r="AB1988" s="204"/>
      <c r="AC1988" s="204"/>
      <c r="AD1988" s="204"/>
      <c r="AE1988" s="204"/>
      <c r="AF1988" s="204"/>
      <c r="AG1988" s="204"/>
      <c r="AH1988" s="204"/>
      <c r="AI1988" s="204"/>
      <c r="AJ1988" s="204"/>
      <c r="AK1988" s="204"/>
      <c r="AL1988" s="204"/>
      <c r="AM1988" s="204"/>
      <c r="AN1988" s="204"/>
      <c r="AO1988" s="204"/>
      <c r="AP1988" s="204"/>
      <c r="AQ1988" s="204"/>
      <c r="AR1988" s="204"/>
      <c r="AS1988" s="204"/>
      <c r="AT1988" s="204"/>
      <c r="AU1988" s="204"/>
      <c r="AV1988" s="489"/>
      <c r="AW1988" s="204"/>
      <c r="AX1988" s="204"/>
      <c r="AY1988" s="204"/>
      <c r="AZ1988" s="204"/>
    </row>
    <row r="1989" spans="2:52" ht="52.2" customHeight="1" x14ac:dyDescent="0.25">
      <c r="B1989" s="204"/>
      <c r="C1989" s="204"/>
      <c r="D1989" s="204"/>
      <c r="E1989" s="204"/>
      <c r="F1989" s="204"/>
      <c r="G1989" s="204"/>
      <c r="H1989" s="205"/>
      <c r="I1989" s="204"/>
      <c r="J1989" s="204"/>
      <c r="K1989" s="204"/>
      <c r="L1989" s="204"/>
      <c r="M1989" s="204"/>
      <c r="N1989" s="204"/>
      <c r="O1989" s="204"/>
      <c r="P1989" s="204"/>
      <c r="Q1989" s="204"/>
      <c r="R1989" s="204"/>
      <c r="S1989" s="204"/>
      <c r="T1989" s="204"/>
      <c r="U1989" s="204"/>
      <c r="V1989" s="590"/>
      <c r="W1989" s="590"/>
      <c r="X1989" s="590"/>
      <c r="Y1989" s="590"/>
      <c r="Z1989" s="590"/>
      <c r="AA1989" s="590"/>
      <c r="AB1989" s="204"/>
      <c r="AC1989" s="204"/>
      <c r="AD1989" s="204"/>
      <c r="AE1989" s="204"/>
      <c r="AF1989" s="204"/>
      <c r="AG1989" s="204"/>
      <c r="AH1989" s="204"/>
      <c r="AI1989" s="204"/>
      <c r="AJ1989" s="204"/>
      <c r="AK1989" s="204"/>
      <c r="AL1989" s="204"/>
      <c r="AM1989" s="204"/>
      <c r="AN1989" s="204"/>
      <c r="AO1989" s="204"/>
      <c r="AP1989" s="204"/>
      <c r="AQ1989" s="204"/>
      <c r="AR1989" s="204"/>
      <c r="AS1989" s="204"/>
      <c r="AT1989" s="204"/>
      <c r="AU1989" s="204"/>
      <c r="AV1989" s="489"/>
      <c r="AW1989" s="204"/>
      <c r="AX1989" s="204"/>
      <c r="AY1989" s="204"/>
      <c r="AZ1989" s="204"/>
    </row>
    <row r="1990" spans="2:52" ht="52.2" customHeight="1" x14ac:dyDescent="0.25">
      <c r="B1990" s="204"/>
      <c r="C1990" s="204"/>
      <c r="D1990" s="204"/>
      <c r="E1990" s="204"/>
      <c r="F1990" s="204"/>
      <c r="G1990" s="204"/>
      <c r="H1990" s="205"/>
      <c r="I1990" s="204"/>
      <c r="J1990" s="204"/>
      <c r="K1990" s="204"/>
      <c r="L1990" s="204"/>
      <c r="M1990" s="204"/>
      <c r="N1990" s="204"/>
      <c r="O1990" s="204"/>
      <c r="P1990" s="204"/>
      <c r="Q1990" s="204"/>
      <c r="R1990" s="204"/>
      <c r="S1990" s="204"/>
      <c r="T1990" s="204"/>
      <c r="U1990" s="204"/>
      <c r="V1990" s="590"/>
      <c r="W1990" s="590"/>
      <c r="X1990" s="590"/>
      <c r="Y1990" s="590"/>
      <c r="Z1990" s="590"/>
      <c r="AA1990" s="590"/>
      <c r="AB1990" s="204"/>
      <c r="AC1990" s="204"/>
      <c r="AD1990" s="204"/>
      <c r="AE1990" s="204"/>
      <c r="AF1990" s="204"/>
      <c r="AG1990" s="204"/>
      <c r="AH1990" s="204"/>
      <c r="AI1990" s="204"/>
      <c r="AJ1990" s="204"/>
      <c r="AK1990" s="204"/>
      <c r="AL1990" s="204"/>
      <c r="AM1990" s="204"/>
      <c r="AN1990" s="204"/>
      <c r="AO1990" s="204"/>
      <c r="AP1990" s="204"/>
      <c r="AQ1990" s="204"/>
      <c r="AR1990" s="204"/>
      <c r="AS1990" s="204"/>
      <c r="AT1990" s="204"/>
      <c r="AU1990" s="204"/>
      <c r="AV1990" s="489"/>
      <c r="AW1990" s="204"/>
      <c r="AX1990" s="204"/>
      <c r="AY1990" s="204"/>
      <c r="AZ1990" s="204"/>
    </row>
    <row r="1991" spans="2:52" ht="52.2" customHeight="1" x14ac:dyDescent="0.25">
      <c r="B1991" s="204"/>
      <c r="C1991" s="204"/>
      <c r="D1991" s="204"/>
      <c r="E1991" s="204"/>
      <c r="F1991" s="204"/>
      <c r="G1991" s="204"/>
      <c r="H1991" s="205"/>
      <c r="I1991" s="204"/>
      <c r="J1991" s="204"/>
      <c r="K1991" s="204"/>
      <c r="L1991" s="204"/>
      <c r="M1991" s="204"/>
      <c r="N1991" s="204"/>
      <c r="O1991" s="204"/>
      <c r="P1991" s="204"/>
      <c r="Q1991" s="204"/>
      <c r="R1991" s="204"/>
      <c r="S1991" s="204"/>
      <c r="T1991" s="204"/>
      <c r="U1991" s="204"/>
      <c r="V1991" s="590"/>
      <c r="W1991" s="590"/>
      <c r="X1991" s="590"/>
      <c r="Y1991" s="590"/>
      <c r="Z1991" s="590"/>
      <c r="AA1991" s="590"/>
      <c r="AB1991" s="204"/>
      <c r="AC1991" s="204"/>
      <c r="AD1991" s="204"/>
      <c r="AE1991" s="204"/>
      <c r="AF1991" s="204"/>
      <c r="AG1991" s="204"/>
      <c r="AH1991" s="204"/>
      <c r="AI1991" s="204"/>
      <c r="AJ1991" s="204"/>
      <c r="AK1991" s="204"/>
      <c r="AL1991" s="204"/>
      <c r="AM1991" s="204"/>
      <c r="AN1991" s="204"/>
      <c r="AO1991" s="204"/>
      <c r="AP1991" s="204"/>
      <c r="AQ1991" s="204"/>
      <c r="AR1991" s="204"/>
      <c r="AS1991" s="204"/>
      <c r="AT1991" s="204"/>
      <c r="AU1991" s="204"/>
      <c r="AV1991" s="489"/>
      <c r="AW1991" s="204"/>
      <c r="AX1991" s="204"/>
      <c r="AY1991" s="204"/>
      <c r="AZ1991" s="204"/>
    </row>
    <row r="1992" spans="2:52" ht="52.2" customHeight="1" x14ac:dyDescent="0.25">
      <c r="B1992" s="204"/>
      <c r="C1992" s="204"/>
      <c r="D1992" s="204"/>
      <c r="E1992" s="204"/>
      <c r="F1992" s="204"/>
      <c r="G1992" s="204"/>
      <c r="H1992" s="205"/>
      <c r="I1992" s="204"/>
      <c r="J1992" s="204"/>
      <c r="K1992" s="204"/>
      <c r="L1992" s="204"/>
      <c r="M1992" s="204"/>
      <c r="N1992" s="204"/>
      <c r="O1992" s="204"/>
      <c r="P1992" s="204"/>
      <c r="Q1992" s="204"/>
      <c r="R1992" s="204"/>
      <c r="S1992" s="204"/>
      <c r="T1992" s="204"/>
      <c r="U1992" s="204"/>
      <c r="V1992" s="590"/>
      <c r="W1992" s="590"/>
      <c r="X1992" s="590"/>
      <c r="Y1992" s="590"/>
      <c r="Z1992" s="590"/>
      <c r="AA1992" s="590"/>
      <c r="AB1992" s="204"/>
      <c r="AC1992" s="204"/>
      <c r="AD1992" s="204"/>
      <c r="AE1992" s="204"/>
      <c r="AF1992" s="204"/>
      <c r="AG1992" s="204"/>
      <c r="AH1992" s="204"/>
      <c r="AI1992" s="204"/>
      <c r="AJ1992" s="204"/>
      <c r="AK1992" s="204"/>
      <c r="AL1992" s="204"/>
      <c r="AM1992" s="204"/>
      <c r="AN1992" s="204"/>
      <c r="AO1992" s="204"/>
      <c r="AP1992" s="204"/>
      <c r="AQ1992" s="204"/>
      <c r="AR1992" s="204"/>
      <c r="AS1992" s="204"/>
      <c r="AT1992" s="204"/>
      <c r="AU1992" s="204"/>
      <c r="AV1992" s="489"/>
      <c r="AW1992" s="204"/>
      <c r="AX1992" s="204"/>
      <c r="AY1992" s="204"/>
      <c r="AZ1992" s="204"/>
    </row>
    <row r="1993" spans="2:52" ht="52.2" customHeight="1" x14ac:dyDescent="0.25">
      <c r="B1993" s="204"/>
      <c r="C1993" s="204"/>
      <c r="D1993" s="204"/>
      <c r="E1993" s="204"/>
      <c r="F1993" s="204"/>
      <c r="G1993" s="204"/>
      <c r="H1993" s="205"/>
      <c r="I1993" s="204"/>
      <c r="J1993" s="204"/>
      <c r="K1993" s="204"/>
      <c r="L1993" s="204"/>
      <c r="M1993" s="204"/>
      <c r="N1993" s="204"/>
      <c r="O1993" s="204"/>
      <c r="P1993" s="204"/>
      <c r="Q1993" s="204"/>
      <c r="R1993" s="204"/>
      <c r="S1993" s="204"/>
      <c r="T1993" s="204"/>
      <c r="U1993" s="204"/>
      <c r="V1993" s="590"/>
      <c r="W1993" s="590"/>
      <c r="X1993" s="590"/>
      <c r="Y1993" s="590"/>
      <c r="Z1993" s="590"/>
      <c r="AA1993" s="590"/>
      <c r="AB1993" s="204"/>
      <c r="AC1993" s="204"/>
      <c r="AD1993" s="204"/>
      <c r="AE1993" s="204"/>
      <c r="AF1993" s="204"/>
      <c r="AG1993" s="204"/>
      <c r="AH1993" s="204"/>
      <c r="AI1993" s="204"/>
      <c r="AJ1993" s="204"/>
      <c r="AK1993" s="204"/>
      <c r="AL1993" s="204"/>
      <c r="AM1993" s="204"/>
      <c r="AN1993" s="204"/>
      <c r="AO1993" s="204"/>
      <c r="AP1993" s="204"/>
      <c r="AQ1993" s="204"/>
      <c r="AR1993" s="204"/>
      <c r="AS1993" s="204"/>
      <c r="AT1993" s="204"/>
      <c r="AU1993" s="204"/>
      <c r="AV1993" s="489"/>
      <c r="AW1993" s="204"/>
      <c r="AX1993" s="204"/>
      <c r="AY1993" s="204"/>
      <c r="AZ1993" s="204"/>
    </row>
    <row r="1994" spans="2:52" ht="52.2" customHeight="1" x14ac:dyDescent="0.25">
      <c r="B1994" s="204"/>
      <c r="C1994" s="204"/>
      <c r="D1994" s="204"/>
      <c r="E1994" s="204"/>
      <c r="F1994" s="204"/>
      <c r="G1994" s="204"/>
      <c r="H1994" s="205"/>
      <c r="I1994" s="204"/>
      <c r="J1994" s="204"/>
      <c r="K1994" s="204"/>
      <c r="L1994" s="204"/>
      <c r="M1994" s="204"/>
      <c r="N1994" s="204"/>
      <c r="O1994" s="204"/>
      <c r="P1994" s="204"/>
      <c r="Q1994" s="204"/>
      <c r="R1994" s="204"/>
      <c r="S1994" s="204"/>
      <c r="T1994" s="204"/>
      <c r="U1994" s="204"/>
      <c r="V1994" s="590"/>
      <c r="W1994" s="590"/>
      <c r="X1994" s="590"/>
      <c r="Y1994" s="590"/>
      <c r="Z1994" s="590"/>
      <c r="AA1994" s="590"/>
      <c r="AB1994" s="204"/>
      <c r="AC1994" s="204"/>
      <c r="AD1994" s="204"/>
      <c r="AE1994" s="204"/>
      <c r="AF1994" s="204"/>
      <c r="AG1994" s="204"/>
      <c r="AH1994" s="204"/>
      <c r="AI1994" s="204"/>
      <c r="AJ1994" s="204"/>
      <c r="AK1994" s="204"/>
      <c r="AL1994" s="204"/>
      <c r="AM1994" s="204"/>
      <c r="AN1994" s="204"/>
      <c r="AO1994" s="204"/>
      <c r="AP1994" s="204"/>
      <c r="AQ1994" s="204"/>
      <c r="AR1994" s="204"/>
      <c r="AS1994" s="204"/>
      <c r="AT1994" s="204"/>
      <c r="AU1994" s="204"/>
      <c r="AV1994" s="489"/>
      <c r="AW1994" s="204"/>
      <c r="AX1994" s="204"/>
      <c r="AY1994" s="204"/>
      <c r="AZ1994" s="204"/>
    </row>
    <row r="1995" spans="2:52" ht="52.2" customHeight="1" x14ac:dyDescent="0.25">
      <c r="B1995" s="204"/>
      <c r="C1995" s="204"/>
      <c r="D1995" s="204"/>
      <c r="E1995" s="204"/>
      <c r="F1995" s="204"/>
      <c r="G1995" s="204"/>
      <c r="H1995" s="205"/>
      <c r="I1995" s="204"/>
      <c r="J1995" s="204"/>
      <c r="K1995" s="204"/>
      <c r="L1995" s="204"/>
      <c r="M1995" s="204"/>
      <c r="N1995" s="204"/>
      <c r="O1995" s="204"/>
      <c r="P1995" s="204"/>
      <c r="Q1995" s="204"/>
      <c r="R1995" s="204"/>
      <c r="S1995" s="204"/>
      <c r="T1995" s="204"/>
      <c r="U1995" s="204"/>
      <c r="V1995" s="590"/>
      <c r="W1995" s="590"/>
      <c r="X1995" s="590"/>
      <c r="Y1995" s="590"/>
      <c r="Z1995" s="590"/>
      <c r="AA1995" s="590"/>
      <c r="AB1995" s="204"/>
      <c r="AC1995" s="204"/>
      <c r="AD1995" s="204"/>
      <c r="AE1995" s="204"/>
      <c r="AF1995" s="204"/>
      <c r="AG1995" s="204"/>
      <c r="AH1995" s="204"/>
      <c r="AI1995" s="204"/>
      <c r="AJ1995" s="204"/>
      <c r="AK1995" s="204"/>
      <c r="AL1995" s="204"/>
      <c r="AM1995" s="204"/>
      <c r="AN1995" s="204"/>
      <c r="AO1995" s="204"/>
      <c r="AP1995" s="204"/>
      <c r="AQ1995" s="204"/>
      <c r="AR1995" s="204"/>
      <c r="AS1995" s="204"/>
      <c r="AT1995" s="204"/>
      <c r="AU1995" s="204"/>
      <c r="AV1995" s="489"/>
      <c r="AW1995" s="204"/>
      <c r="AX1995" s="204"/>
      <c r="AY1995" s="204"/>
      <c r="AZ1995" s="204"/>
    </row>
    <row r="1996" spans="2:52" ht="52.2" customHeight="1" x14ac:dyDescent="0.25">
      <c r="B1996" s="204"/>
      <c r="C1996" s="204"/>
      <c r="D1996" s="204"/>
      <c r="E1996" s="204"/>
      <c r="F1996" s="204"/>
      <c r="G1996" s="204"/>
      <c r="H1996" s="205"/>
      <c r="I1996" s="204"/>
      <c r="J1996" s="204"/>
      <c r="K1996" s="204"/>
      <c r="L1996" s="204"/>
      <c r="M1996" s="204"/>
      <c r="N1996" s="204"/>
      <c r="O1996" s="204"/>
      <c r="P1996" s="204"/>
      <c r="Q1996" s="204"/>
      <c r="R1996" s="204"/>
      <c r="S1996" s="204"/>
      <c r="T1996" s="204"/>
      <c r="U1996" s="204"/>
      <c r="V1996" s="590"/>
      <c r="W1996" s="590"/>
      <c r="X1996" s="590"/>
      <c r="Y1996" s="590"/>
      <c r="Z1996" s="590"/>
      <c r="AA1996" s="590"/>
      <c r="AB1996" s="204"/>
      <c r="AC1996" s="204"/>
      <c r="AD1996" s="204"/>
      <c r="AE1996" s="204"/>
      <c r="AF1996" s="204"/>
      <c r="AG1996" s="204"/>
      <c r="AH1996" s="204"/>
      <c r="AI1996" s="204"/>
      <c r="AJ1996" s="204"/>
      <c r="AK1996" s="204"/>
      <c r="AL1996" s="204"/>
      <c r="AM1996" s="204"/>
      <c r="AN1996" s="204"/>
      <c r="AO1996" s="204"/>
      <c r="AP1996" s="204"/>
      <c r="AQ1996" s="204"/>
      <c r="AR1996" s="204"/>
      <c r="AS1996" s="204"/>
      <c r="AT1996" s="204"/>
      <c r="AU1996" s="204"/>
      <c r="AV1996" s="489"/>
      <c r="AW1996" s="204"/>
      <c r="AX1996" s="204"/>
      <c r="AY1996" s="204"/>
      <c r="AZ1996" s="204"/>
    </row>
    <row r="1997" spans="2:52" ht="52.2" customHeight="1" x14ac:dyDescent="0.25">
      <c r="B1997" s="204"/>
      <c r="C1997" s="204"/>
      <c r="D1997" s="204"/>
      <c r="E1997" s="204"/>
      <c r="F1997" s="204"/>
      <c r="G1997" s="204"/>
      <c r="H1997" s="205"/>
      <c r="I1997" s="204"/>
      <c r="J1997" s="204"/>
      <c r="K1997" s="204"/>
      <c r="L1997" s="204"/>
      <c r="M1997" s="204"/>
      <c r="N1997" s="204"/>
      <c r="O1997" s="204"/>
      <c r="P1997" s="204"/>
      <c r="Q1997" s="204"/>
      <c r="R1997" s="204"/>
      <c r="S1997" s="204"/>
      <c r="T1997" s="204"/>
      <c r="U1997" s="204"/>
      <c r="V1997" s="590"/>
      <c r="W1997" s="590"/>
      <c r="X1997" s="590"/>
      <c r="Y1997" s="590"/>
      <c r="Z1997" s="590"/>
      <c r="AA1997" s="590"/>
      <c r="AB1997" s="204"/>
      <c r="AC1997" s="204"/>
      <c r="AD1997" s="204"/>
      <c r="AE1997" s="204"/>
      <c r="AF1997" s="204"/>
      <c r="AG1997" s="204"/>
      <c r="AH1997" s="204"/>
      <c r="AI1997" s="204"/>
      <c r="AJ1997" s="204"/>
      <c r="AK1997" s="204"/>
      <c r="AL1997" s="204"/>
      <c r="AM1997" s="204"/>
      <c r="AN1997" s="204"/>
      <c r="AO1997" s="204"/>
      <c r="AP1997" s="204"/>
      <c r="AQ1997" s="204"/>
      <c r="AR1997" s="204"/>
      <c r="AS1997" s="204"/>
      <c r="AT1997" s="204"/>
      <c r="AU1997" s="204"/>
      <c r="AV1997" s="489"/>
      <c r="AW1997" s="204"/>
      <c r="AX1997" s="204"/>
      <c r="AY1997" s="204"/>
      <c r="AZ1997" s="204"/>
    </row>
    <row r="1998" spans="2:52" ht="52.2" customHeight="1" x14ac:dyDescent="0.25">
      <c r="B1998" s="204"/>
      <c r="C1998" s="204"/>
      <c r="D1998" s="204"/>
      <c r="E1998" s="204"/>
      <c r="F1998" s="204"/>
      <c r="G1998" s="204"/>
      <c r="H1998" s="205"/>
      <c r="I1998" s="204"/>
      <c r="J1998" s="204"/>
      <c r="K1998" s="204"/>
      <c r="L1998" s="204"/>
      <c r="M1998" s="204"/>
      <c r="N1998" s="204"/>
      <c r="O1998" s="204"/>
      <c r="P1998" s="204"/>
      <c r="Q1998" s="204"/>
      <c r="R1998" s="204"/>
      <c r="S1998" s="204"/>
      <c r="T1998" s="204"/>
      <c r="U1998" s="204"/>
      <c r="V1998" s="590"/>
      <c r="W1998" s="590"/>
      <c r="X1998" s="590"/>
      <c r="Y1998" s="590"/>
      <c r="Z1998" s="590"/>
      <c r="AA1998" s="590"/>
      <c r="AB1998" s="204"/>
      <c r="AC1998" s="204"/>
      <c r="AD1998" s="204"/>
      <c r="AE1998" s="204"/>
      <c r="AF1998" s="204"/>
      <c r="AG1998" s="204"/>
      <c r="AH1998" s="204"/>
      <c r="AI1998" s="204"/>
      <c r="AJ1998" s="204"/>
      <c r="AK1998" s="204"/>
      <c r="AL1998" s="204"/>
      <c r="AM1998" s="204"/>
      <c r="AN1998" s="204"/>
      <c r="AO1998" s="204"/>
      <c r="AP1998" s="204"/>
      <c r="AQ1998" s="204"/>
      <c r="AR1998" s="204"/>
      <c r="AS1998" s="204"/>
      <c r="AT1998" s="204"/>
      <c r="AU1998" s="204"/>
      <c r="AV1998" s="489"/>
      <c r="AW1998" s="204"/>
      <c r="AX1998" s="204"/>
      <c r="AY1998" s="204"/>
      <c r="AZ1998" s="204"/>
    </row>
    <row r="1999" spans="2:52" ht="52.2" customHeight="1" x14ac:dyDescent="0.25">
      <c r="B1999" s="204"/>
      <c r="C1999" s="204"/>
      <c r="D1999" s="204"/>
      <c r="E1999" s="204"/>
      <c r="F1999" s="204"/>
      <c r="G1999" s="204"/>
      <c r="H1999" s="205"/>
      <c r="I1999" s="204"/>
      <c r="J1999" s="204"/>
      <c r="K1999" s="204"/>
      <c r="L1999" s="204"/>
      <c r="M1999" s="204"/>
      <c r="N1999" s="204"/>
      <c r="O1999" s="204"/>
      <c r="P1999" s="204"/>
      <c r="Q1999" s="204"/>
      <c r="R1999" s="204"/>
      <c r="S1999" s="204"/>
      <c r="T1999" s="204"/>
      <c r="U1999" s="204"/>
      <c r="V1999" s="590"/>
      <c r="W1999" s="590"/>
      <c r="X1999" s="590"/>
      <c r="Y1999" s="590"/>
      <c r="Z1999" s="590"/>
      <c r="AA1999" s="590"/>
      <c r="AB1999" s="204"/>
      <c r="AC1999" s="204"/>
      <c r="AD1999" s="204"/>
      <c r="AE1999" s="204"/>
      <c r="AF1999" s="204"/>
      <c r="AG1999" s="204"/>
      <c r="AH1999" s="204"/>
      <c r="AI1999" s="204"/>
      <c r="AJ1999" s="204"/>
      <c r="AK1999" s="204"/>
      <c r="AL1999" s="204"/>
      <c r="AM1999" s="204"/>
      <c r="AN1999" s="204"/>
      <c r="AO1999" s="204"/>
      <c r="AP1999" s="204"/>
      <c r="AQ1999" s="204"/>
      <c r="AR1999" s="204"/>
      <c r="AS1999" s="204"/>
      <c r="AT1999" s="204"/>
      <c r="AU1999" s="204"/>
      <c r="AV1999" s="489"/>
      <c r="AW1999" s="204"/>
      <c r="AX1999" s="204"/>
      <c r="AY1999" s="204"/>
      <c r="AZ1999" s="204"/>
    </row>
    <row r="2000" spans="2:52" ht="52.2" customHeight="1" x14ac:dyDescent="0.25">
      <c r="B2000" s="204"/>
      <c r="C2000" s="204"/>
      <c r="D2000" s="204"/>
      <c r="E2000" s="204"/>
      <c r="F2000" s="204"/>
      <c r="G2000" s="204"/>
      <c r="H2000" s="205"/>
      <c r="I2000" s="204"/>
      <c r="J2000" s="204"/>
      <c r="K2000" s="204"/>
      <c r="L2000" s="204"/>
      <c r="M2000" s="204"/>
      <c r="N2000" s="204"/>
      <c r="O2000" s="204"/>
      <c r="P2000" s="204"/>
      <c r="Q2000" s="204"/>
      <c r="R2000" s="204"/>
      <c r="S2000" s="204"/>
      <c r="T2000" s="204"/>
      <c r="U2000" s="204"/>
      <c r="V2000" s="590"/>
      <c r="W2000" s="590"/>
      <c r="X2000" s="590"/>
      <c r="Y2000" s="590"/>
      <c r="Z2000" s="590"/>
      <c r="AA2000" s="590"/>
      <c r="AB2000" s="204"/>
      <c r="AC2000" s="204"/>
      <c r="AD2000" s="204"/>
      <c r="AE2000" s="204"/>
      <c r="AF2000" s="204"/>
      <c r="AG2000" s="204"/>
      <c r="AH2000" s="204"/>
      <c r="AI2000" s="204"/>
      <c r="AJ2000" s="204"/>
      <c r="AK2000" s="204"/>
      <c r="AL2000" s="204"/>
      <c r="AM2000" s="204"/>
      <c r="AN2000" s="204"/>
      <c r="AO2000" s="204"/>
      <c r="AP2000" s="204"/>
      <c r="AQ2000" s="204"/>
      <c r="AR2000" s="204"/>
      <c r="AS2000" s="204"/>
      <c r="AT2000" s="204"/>
      <c r="AU2000" s="204"/>
      <c r="AV2000" s="489"/>
      <c r="AW2000" s="204"/>
      <c r="AX2000" s="204"/>
      <c r="AY2000" s="204"/>
      <c r="AZ2000" s="204"/>
    </row>
    <row r="2001" spans="2:52" ht="52.2" customHeight="1" x14ac:dyDescent="0.25">
      <c r="B2001" s="204"/>
      <c r="C2001" s="204"/>
      <c r="D2001" s="204"/>
      <c r="E2001" s="204"/>
      <c r="F2001" s="204"/>
      <c r="G2001" s="204"/>
      <c r="H2001" s="205"/>
      <c r="I2001" s="204"/>
      <c r="J2001" s="204"/>
      <c r="K2001" s="204"/>
      <c r="L2001" s="204"/>
      <c r="M2001" s="204"/>
      <c r="N2001" s="204"/>
      <c r="O2001" s="204"/>
      <c r="P2001" s="204"/>
      <c r="Q2001" s="204"/>
      <c r="R2001" s="204"/>
      <c r="S2001" s="204"/>
      <c r="T2001" s="204"/>
      <c r="U2001" s="204"/>
      <c r="V2001" s="590"/>
      <c r="W2001" s="590"/>
      <c r="X2001" s="590"/>
      <c r="Y2001" s="590"/>
      <c r="Z2001" s="590"/>
      <c r="AA2001" s="590"/>
      <c r="AB2001" s="204"/>
      <c r="AC2001" s="204"/>
      <c r="AD2001" s="204"/>
      <c r="AE2001" s="204"/>
      <c r="AF2001" s="204"/>
      <c r="AG2001" s="204"/>
      <c r="AH2001" s="204"/>
      <c r="AI2001" s="204"/>
      <c r="AJ2001" s="204"/>
      <c r="AK2001" s="204"/>
      <c r="AL2001" s="204"/>
      <c r="AM2001" s="204"/>
      <c r="AN2001" s="204"/>
      <c r="AO2001" s="204"/>
      <c r="AP2001" s="204"/>
      <c r="AQ2001" s="204"/>
      <c r="AR2001" s="204"/>
      <c r="AS2001" s="204"/>
      <c r="AT2001" s="204"/>
      <c r="AU2001" s="204"/>
      <c r="AV2001" s="489"/>
      <c r="AW2001" s="204"/>
      <c r="AX2001" s="204"/>
      <c r="AY2001" s="204"/>
      <c r="AZ2001" s="204"/>
    </row>
    <row r="2002" spans="2:52" ht="52.2" customHeight="1" x14ac:dyDescent="0.25">
      <c r="B2002" s="204"/>
      <c r="C2002" s="204"/>
      <c r="D2002" s="204"/>
      <c r="E2002" s="204"/>
      <c r="F2002" s="204"/>
      <c r="G2002" s="204"/>
      <c r="H2002" s="205"/>
      <c r="I2002" s="204"/>
      <c r="J2002" s="204"/>
      <c r="K2002" s="204"/>
      <c r="L2002" s="204"/>
      <c r="M2002" s="204"/>
      <c r="N2002" s="204"/>
      <c r="O2002" s="204"/>
      <c r="P2002" s="204"/>
      <c r="Q2002" s="204"/>
      <c r="R2002" s="204"/>
      <c r="S2002" s="204"/>
      <c r="T2002" s="204"/>
      <c r="U2002" s="204"/>
      <c r="V2002" s="590"/>
      <c r="W2002" s="590"/>
      <c r="X2002" s="590"/>
      <c r="Y2002" s="590"/>
      <c r="Z2002" s="590"/>
      <c r="AA2002" s="590"/>
      <c r="AB2002" s="204"/>
      <c r="AC2002" s="204"/>
      <c r="AD2002" s="204"/>
      <c r="AE2002" s="204"/>
      <c r="AF2002" s="204"/>
      <c r="AG2002" s="204"/>
      <c r="AH2002" s="204"/>
      <c r="AI2002" s="204"/>
      <c r="AJ2002" s="204"/>
      <c r="AK2002" s="204"/>
      <c r="AL2002" s="204"/>
      <c r="AM2002" s="204"/>
      <c r="AN2002" s="204"/>
      <c r="AO2002" s="204"/>
      <c r="AP2002" s="204"/>
      <c r="AQ2002" s="204"/>
      <c r="AR2002" s="204"/>
      <c r="AS2002" s="204"/>
      <c r="AT2002" s="204"/>
      <c r="AU2002" s="204"/>
      <c r="AV2002" s="489"/>
      <c r="AW2002" s="204"/>
      <c r="AX2002" s="204"/>
      <c r="AY2002" s="204"/>
      <c r="AZ2002" s="204"/>
    </row>
    <row r="2003" spans="2:52" ht="52.2" customHeight="1" x14ac:dyDescent="0.25">
      <c r="B2003" s="204"/>
      <c r="C2003" s="204"/>
      <c r="D2003" s="204"/>
      <c r="E2003" s="204"/>
      <c r="F2003" s="204"/>
      <c r="G2003" s="204"/>
      <c r="H2003" s="205"/>
      <c r="I2003" s="204"/>
      <c r="J2003" s="204"/>
      <c r="K2003" s="204"/>
      <c r="L2003" s="204"/>
      <c r="M2003" s="204"/>
      <c r="N2003" s="204"/>
      <c r="O2003" s="204"/>
      <c r="P2003" s="204"/>
      <c r="Q2003" s="204"/>
      <c r="R2003" s="204"/>
      <c r="S2003" s="204"/>
      <c r="T2003" s="204"/>
      <c r="U2003" s="204"/>
      <c r="V2003" s="590"/>
      <c r="W2003" s="590"/>
      <c r="X2003" s="590"/>
      <c r="Y2003" s="590"/>
      <c r="Z2003" s="590"/>
      <c r="AA2003" s="590"/>
      <c r="AB2003" s="204"/>
      <c r="AC2003" s="204"/>
      <c r="AD2003" s="204"/>
      <c r="AE2003" s="204"/>
      <c r="AF2003" s="204"/>
      <c r="AG2003" s="204"/>
      <c r="AH2003" s="204"/>
      <c r="AI2003" s="204"/>
      <c r="AJ2003" s="204"/>
      <c r="AK2003" s="204"/>
      <c r="AL2003" s="204"/>
      <c r="AM2003" s="204"/>
      <c r="AN2003" s="204"/>
      <c r="AO2003" s="204"/>
      <c r="AP2003" s="204"/>
      <c r="AQ2003" s="204"/>
      <c r="AR2003" s="204"/>
      <c r="AS2003" s="204"/>
      <c r="AT2003" s="204"/>
      <c r="AU2003" s="204"/>
      <c r="AV2003" s="489"/>
      <c r="AW2003" s="204"/>
      <c r="AX2003" s="204"/>
      <c r="AY2003" s="204"/>
      <c r="AZ2003" s="204"/>
    </row>
    <row r="2004" spans="2:52" ht="52.2" customHeight="1" x14ac:dyDescent="0.25">
      <c r="B2004" s="204"/>
      <c r="C2004" s="204"/>
      <c r="D2004" s="204"/>
      <c r="E2004" s="204"/>
      <c r="F2004" s="204"/>
      <c r="G2004" s="204"/>
      <c r="H2004" s="205"/>
      <c r="I2004" s="204"/>
      <c r="J2004" s="204"/>
      <c r="K2004" s="204"/>
      <c r="L2004" s="204"/>
      <c r="M2004" s="204"/>
      <c r="N2004" s="204"/>
      <c r="O2004" s="204"/>
      <c r="P2004" s="204"/>
      <c r="Q2004" s="204"/>
      <c r="R2004" s="204"/>
      <c r="S2004" s="204"/>
      <c r="T2004" s="204"/>
      <c r="U2004" s="204"/>
      <c r="V2004" s="590"/>
      <c r="W2004" s="590"/>
      <c r="X2004" s="590"/>
      <c r="Y2004" s="590"/>
      <c r="Z2004" s="590"/>
      <c r="AA2004" s="590"/>
      <c r="AB2004" s="204"/>
      <c r="AC2004" s="204"/>
      <c r="AD2004" s="204"/>
      <c r="AE2004" s="204"/>
      <c r="AF2004" s="204"/>
      <c r="AG2004" s="204"/>
      <c r="AH2004" s="204"/>
      <c r="AI2004" s="204"/>
      <c r="AJ2004" s="204"/>
      <c r="AK2004" s="204"/>
      <c r="AL2004" s="204"/>
      <c r="AM2004" s="204"/>
      <c r="AN2004" s="204"/>
      <c r="AO2004" s="204"/>
      <c r="AP2004" s="204"/>
      <c r="AQ2004" s="204"/>
      <c r="AR2004" s="204"/>
      <c r="AS2004" s="204"/>
      <c r="AT2004" s="204"/>
      <c r="AU2004" s="204"/>
      <c r="AV2004" s="489"/>
      <c r="AW2004" s="204"/>
      <c r="AX2004" s="204"/>
      <c r="AY2004" s="204"/>
      <c r="AZ2004" s="204"/>
    </row>
    <row r="2005" spans="2:52" ht="52.2" customHeight="1" x14ac:dyDescent="0.25">
      <c r="B2005" s="204"/>
      <c r="C2005" s="204"/>
      <c r="D2005" s="204"/>
      <c r="E2005" s="204"/>
      <c r="F2005" s="204"/>
      <c r="G2005" s="204"/>
      <c r="H2005" s="205"/>
      <c r="I2005" s="204"/>
      <c r="J2005" s="204"/>
      <c r="K2005" s="204"/>
      <c r="L2005" s="204"/>
      <c r="M2005" s="204"/>
      <c r="N2005" s="204"/>
      <c r="O2005" s="204"/>
      <c r="P2005" s="204"/>
      <c r="Q2005" s="204"/>
      <c r="R2005" s="204"/>
      <c r="S2005" s="204"/>
      <c r="T2005" s="204"/>
      <c r="U2005" s="204"/>
      <c r="V2005" s="590"/>
      <c r="W2005" s="590"/>
      <c r="X2005" s="590"/>
      <c r="Y2005" s="590"/>
      <c r="Z2005" s="590"/>
      <c r="AA2005" s="590"/>
      <c r="AB2005" s="204"/>
      <c r="AC2005" s="204"/>
      <c r="AD2005" s="204"/>
      <c r="AE2005" s="204"/>
      <c r="AF2005" s="204"/>
      <c r="AG2005" s="204"/>
      <c r="AH2005" s="204"/>
      <c r="AI2005" s="204"/>
      <c r="AJ2005" s="204"/>
      <c r="AK2005" s="204"/>
      <c r="AL2005" s="204"/>
      <c r="AM2005" s="204"/>
      <c r="AN2005" s="204"/>
      <c r="AO2005" s="204"/>
      <c r="AP2005" s="204"/>
      <c r="AQ2005" s="204"/>
      <c r="AR2005" s="204"/>
      <c r="AS2005" s="204"/>
      <c r="AT2005" s="204"/>
      <c r="AU2005" s="204"/>
      <c r="AV2005" s="489"/>
      <c r="AW2005" s="204"/>
      <c r="AX2005" s="204"/>
      <c r="AY2005" s="204"/>
      <c r="AZ2005" s="204"/>
    </row>
    <row r="2006" spans="2:52" ht="52.2" customHeight="1" x14ac:dyDescent="0.25">
      <c r="B2006" s="204"/>
      <c r="C2006" s="204"/>
      <c r="D2006" s="204"/>
      <c r="E2006" s="204"/>
      <c r="F2006" s="204"/>
      <c r="G2006" s="204"/>
      <c r="H2006" s="205"/>
      <c r="I2006" s="204"/>
      <c r="J2006" s="204"/>
      <c r="K2006" s="204"/>
      <c r="L2006" s="204"/>
      <c r="M2006" s="204"/>
      <c r="N2006" s="204"/>
      <c r="O2006" s="204"/>
      <c r="P2006" s="204"/>
      <c r="Q2006" s="204"/>
      <c r="R2006" s="204"/>
      <c r="S2006" s="204"/>
      <c r="T2006" s="204"/>
      <c r="U2006" s="204"/>
      <c r="V2006" s="590"/>
      <c r="W2006" s="590"/>
      <c r="X2006" s="590"/>
      <c r="Y2006" s="590"/>
      <c r="Z2006" s="590"/>
      <c r="AA2006" s="590"/>
      <c r="AB2006" s="204"/>
      <c r="AC2006" s="204"/>
      <c r="AD2006" s="204"/>
      <c r="AE2006" s="204"/>
      <c r="AF2006" s="204"/>
      <c r="AG2006" s="204"/>
      <c r="AH2006" s="204"/>
      <c r="AI2006" s="204"/>
      <c r="AJ2006" s="204"/>
      <c r="AK2006" s="204"/>
      <c r="AL2006" s="204"/>
      <c r="AM2006" s="204"/>
      <c r="AN2006" s="204"/>
      <c r="AO2006" s="204"/>
      <c r="AP2006" s="204"/>
      <c r="AQ2006" s="204"/>
      <c r="AR2006" s="204"/>
      <c r="AS2006" s="204"/>
      <c r="AT2006" s="204"/>
      <c r="AU2006" s="204"/>
      <c r="AV2006" s="489"/>
      <c r="AW2006" s="204"/>
      <c r="AX2006" s="204"/>
      <c r="AY2006" s="204"/>
      <c r="AZ2006" s="204"/>
    </row>
    <row r="2007" spans="2:52" ht="52.2" customHeight="1" x14ac:dyDescent="0.25">
      <c r="B2007" s="204"/>
      <c r="C2007" s="204"/>
      <c r="D2007" s="204"/>
      <c r="E2007" s="204"/>
      <c r="F2007" s="204"/>
      <c r="G2007" s="204"/>
      <c r="H2007" s="205"/>
      <c r="I2007" s="204"/>
      <c r="J2007" s="204"/>
      <c r="K2007" s="204"/>
      <c r="L2007" s="204"/>
      <c r="M2007" s="204"/>
      <c r="N2007" s="204"/>
      <c r="O2007" s="204"/>
      <c r="P2007" s="204"/>
      <c r="Q2007" s="204"/>
      <c r="R2007" s="204"/>
      <c r="S2007" s="204"/>
      <c r="T2007" s="204"/>
      <c r="U2007" s="204"/>
      <c r="V2007" s="590"/>
      <c r="W2007" s="590"/>
      <c r="X2007" s="590"/>
      <c r="Y2007" s="590"/>
      <c r="Z2007" s="590"/>
      <c r="AA2007" s="590"/>
      <c r="AB2007" s="204"/>
      <c r="AC2007" s="204"/>
      <c r="AD2007" s="204"/>
      <c r="AE2007" s="204"/>
      <c r="AF2007" s="204"/>
      <c r="AG2007" s="204"/>
      <c r="AH2007" s="204"/>
      <c r="AI2007" s="204"/>
      <c r="AJ2007" s="204"/>
      <c r="AK2007" s="204"/>
      <c r="AL2007" s="204"/>
      <c r="AM2007" s="204"/>
      <c r="AN2007" s="204"/>
      <c r="AO2007" s="204"/>
      <c r="AP2007" s="204"/>
      <c r="AQ2007" s="204"/>
      <c r="AR2007" s="204"/>
      <c r="AS2007" s="204"/>
      <c r="AT2007" s="204"/>
      <c r="AU2007" s="204"/>
      <c r="AV2007" s="489"/>
      <c r="AW2007" s="204"/>
      <c r="AX2007" s="204"/>
      <c r="AY2007" s="204"/>
      <c r="AZ2007" s="204"/>
    </row>
    <row r="2008" spans="2:52" ht="52.2" customHeight="1" x14ac:dyDescent="0.25">
      <c r="B2008" s="204"/>
      <c r="C2008" s="204"/>
      <c r="D2008" s="204"/>
      <c r="E2008" s="204"/>
      <c r="F2008" s="204"/>
      <c r="G2008" s="204"/>
      <c r="H2008" s="205"/>
      <c r="I2008" s="204"/>
      <c r="J2008" s="204"/>
      <c r="K2008" s="204"/>
      <c r="L2008" s="204"/>
      <c r="M2008" s="204"/>
      <c r="N2008" s="204"/>
      <c r="O2008" s="204"/>
      <c r="P2008" s="204"/>
      <c r="Q2008" s="204"/>
      <c r="R2008" s="204"/>
      <c r="S2008" s="204"/>
      <c r="T2008" s="204"/>
      <c r="U2008" s="204"/>
      <c r="V2008" s="590"/>
      <c r="W2008" s="590"/>
      <c r="X2008" s="590"/>
      <c r="Y2008" s="590"/>
      <c r="Z2008" s="590"/>
      <c r="AA2008" s="590"/>
      <c r="AB2008" s="204"/>
      <c r="AC2008" s="204"/>
      <c r="AD2008" s="204"/>
      <c r="AE2008" s="204"/>
      <c r="AF2008" s="204"/>
      <c r="AG2008" s="204"/>
      <c r="AH2008" s="204"/>
      <c r="AI2008" s="204"/>
      <c r="AJ2008" s="204"/>
      <c r="AK2008" s="204"/>
      <c r="AL2008" s="204"/>
      <c r="AM2008" s="204"/>
      <c r="AN2008" s="204"/>
      <c r="AO2008" s="204"/>
      <c r="AP2008" s="204"/>
      <c r="AQ2008" s="204"/>
      <c r="AR2008" s="204"/>
      <c r="AS2008" s="204"/>
      <c r="AT2008" s="204"/>
      <c r="AU2008" s="204"/>
      <c r="AV2008" s="489"/>
      <c r="AW2008" s="204"/>
      <c r="AX2008" s="204"/>
      <c r="AY2008" s="204"/>
      <c r="AZ2008" s="204"/>
    </row>
    <row r="2009" spans="2:52" ht="52.2" customHeight="1" x14ac:dyDescent="0.25">
      <c r="B2009" s="204"/>
      <c r="C2009" s="204"/>
      <c r="D2009" s="204"/>
      <c r="E2009" s="204"/>
      <c r="F2009" s="204"/>
      <c r="G2009" s="204"/>
      <c r="H2009" s="205"/>
      <c r="I2009" s="204"/>
      <c r="J2009" s="204"/>
      <c r="K2009" s="204"/>
      <c r="L2009" s="204"/>
      <c r="M2009" s="204"/>
      <c r="N2009" s="204"/>
      <c r="O2009" s="204"/>
      <c r="P2009" s="204"/>
      <c r="Q2009" s="204"/>
      <c r="R2009" s="204"/>
      <c r="S2009" s="204"/>
      <c r="T2009" s="204"/>
      <c r="U2009" s="204"/>
      <c r="V2009" s="590"/>
      <c r="W2009" s="590"/>
      <c r="X2009" s="590"/>
      <c r="Y2009" s="590"/>
      <c r="Z2009" s="590"/>
      <c r="AA2009" s="590"/>
      <c r="AB2009" s="204"/>
      <c r="AC2009" s="204"/>
      <c r="AD2009" s="204"/>
      <c r="AE2009" s="204"/>
      <c r="AF2009" s="204"/>
      <c r="AG2009" s="204"/>
      <c r="AH2009" s="204"/>
      <c r="AI2009" s="204"/>
      <c r="AJ2009" s="204"/>
      <c r="AK2009" s="204"/>
      <c r="AL2009" s="204"/>
      <c r="AM2009" s="204"/>
      <c r="AN2009" s="204"/>
      <c r="AO2009" s="204"/>
      <c r="AP2009" s="204"/>
      <c r="AQ2009" s="204"/>
      <c r="AR2009" s="204"/>
      <c r="AS2009" s="204"/>
      <c r="AT2009" s="204"/>
      <c r="AU2009" s="204"/>
      <c r="AV2009" s="489"/>
      <c r="AW2009" s="204"/>
      <c r="AX2009" s="204"/>
      <c r="AY2009" s="204"/>
      <c r="AZ2009" s="204"/>
    </row>
    <row r="2010" spans="2:52" ht="52.2" customHeight="1" x14ac:dyDescent="0.25">
      <c r="B2010" s="204"/>
      <c r="C2010" s="204"/>
      <c r="D2010" s="204"/>
      <c r="E2010" s="204"/>
      <c r="F2010" s="204"/>
      <c r="G2010" s="204"/>
      <c r="H2010" s="205"/>
      <c r="I2010" s="204"/>
      <c r="J2010" s="204"/>
      <c r="K2010" s="204"/>
      <c r="L2010" s="204"/>
      <c r="M2010" s="204"/>
      <c r="N2010" s="204"/>
      <c r="O2010" s="204"/>
      <c r="P2010" s="204"/>
      <c r="Q2010" s="204"/>
      <c r="R2010" s="204"/>
      <c r="S2010" s="204"/>
      <c r="T2010" s="204"/>
      <c r="U2010" s="204"/>
      <c r="V2010" s="590"/>
      <c r="W2010" s="590"/>
      <c r="X2010" s="590"/>
      <c r="Y2010" s="590"/>
      <c r="Z2010" s="590"/>
      <c r="AA2010" s="590"/>
      <c r="AB2010" s="204"/>
      <c r="AC2010" s="204"/>
      <c r="AD2010" s="204"/>
      <c r="AE2010" s="204"/>
      <c r="AF2010" s="204"/>
      <c r="AG2010" s="204"/>
      <c r="AH2010" s="204"/>
      <c r="AI2010" s="204"/>
      <c r="AJ2010" s="204"/>
      <c r="AK2010" s="204"/>
      <c r="AL2010" s="204"/>
      <c r="AM2010" s="204"/>
      <c r="AN2010" s="204"/>
      <c r="AO2010" s="204"/>
      <c r="AP2010" s="204"/>
      <c r="AQ2010" s="204"/>
      <c r="AR2010" s="204"/>
      <c r="AS2010" s="204"/>
      <c r="AT2010" s="204"/>
      <c r="AU2010" s="204"/>
      <c r="AV2010" s="489"/>
      <c r="AW2010" s="204"/>
      <c r="AX2010" s="204"/>
      <c r="AY2010" s="204"/>
      <c r="AZ2010" s="204"/>
    </row>
    <row r="2011" spans="2:52" ht="52.2" customHeight="1" x14ac:dyDescent="0.25">
      <c r="B2011" s="204"/>
      <c r="C2011" s="204"/>
      <c r="D2011" s="204"/>
      <c r="E2011" s="204"/>
      <c r="F2011" s="204"/>
      <c r="G2011" s="204"/>
      <c r="H2011" s="205"/>
      <c r="I2011" s="204"/>
      <c r="J2011" s="204"/>
      <c r="K2011" s="204"/>
      <c r="L2011" s="204"/>
      <c r="M2011" s="204"/>
      <c r="N2011" s="204"/>
      <c r="O2011" s="204"/>
      <c r="P2011" s="204"/>
      <c r="Q2011" s="204"/>
      <c r="R2011" s="204"/>
      <c r="S2011" s="204"/>
      <c r="T2011" s="204"/>
      <c r="U2011" s="204"/>
      <c r="V2011" s="590"/>
      <c r="W2011" s="590"/>
      <c r="X2011" s="590"/>
      <c r="Y2011" s="590"/>
      <c r="Z2011" s="590"/>
      <c r="AA2011" s="590"/>
      <c r="AB2011" s="204"/>
      <c r="AC2011" s="204"/>
      <c r="AD2011" s="204"/>
      <c r="AE2011" s="204"/>
      <c r="AF2011" s="204"/>
      <c r="AG2011" s="204"/>
      <c r="AH2011" s="204"/>
      <c r="AI2011" s="204"/>
      <c r="AJ2011" s="204"/>
      <c r="AK2011" s="204"/>
      <c r="AL2011" s="204"/>
      <c r="AM2011" s="204"/>
      <c r="AN2011" s="204"/>
      <c r="AO2011" s="204"/>
      <c r="AP2011" s="204"/>
      <c r="AQ2011" s="204"/>
      <c r="AR2011" s="204"/>
      <c r="AS2011" s="204"/>
      <c r="AT2011" s="204"/>
      <c r="AU2011" s="204"/>
      <c r="AV2011" s="489"/>
      <c r="AW2011" s="204"/>
      <c r="AX2011" s="204"/>
      <c r="AY2011" s="204"/>
      <c r="AZ2011" s="204"/>
    </row>
    <row r="2012" spans="2:52" ht="52.2" customHeight="1" x14ac:dyDescent="0.25">
      <c r="B2012" s="204"/>
      <c r="C2012" s="204"/>
      <c r="D2012" s="204"/>
      <c r="E2012" s="204"/>
      <c r="F2012" s="204"/>
      <c r="G2012" s="204"/>
      <c r="H2012" s="205"/>
      <c r="I2012" s="204"/>
      <c r="J2012" s="204"/>
      <c r="K2012" s="204"/>
      <c r="L2012" s="204"/>
      <c r="M2012" s="204"/>
      <c r="N2012" s="204"/>
      <c r="O2012" s="204"/>
      <c r="P2012" s="204"/>
      <c r="Q2012" s="204"/>
      <c r="R2012" s="204"/>
      <c r="S2012" s="204"/>
      <c r="T2012" s="204"/>
      <c r="U2012" s="204"/>
      <c r="V2012" s="590"/>
      <c r="W2012" s="590"/>
      <c r="X2012" s="590"/>
      <c r="Y2012" s="590"/>
      <c r="Z2012" s="590"/>
      <c r="AA2012" s="590"/>
      <c r="AB2012" s="204"/>
      <c r="AC2012" s="204"/>
      <c r="AD2012" s="204"/>
      <c r="AE2012" s="204"/>
      <c r="AF2012" s="204"/>
      <c r="AG2012" s="204"/>
      <c r="AH2012" s="204"/>
      <c r="AI2012" s="204"/>
      <c r="AJ2012" s="204"/>
      <c r="AK2012" s="204"/>
      <c r="AL2012" s="204"/>
      <c r="AM2012" s="204"/>
      <c r="AN2012" s="204"/>
      <c r="AO2012" s="204"/>
      <c r="AP2012" s="204"/>
      <c r="AQ2012" s="204"/>
      <c r="AR2012" s="204"/>
      <c r="AS2012" s="204"/>
      <c r="AT2012" s="204"/>
      <c r="AU2012" s="204"/>
      <c r="AV2012" s="489"/>
      <c r="AW2012" s="204"/>
      <c r="AX2012" s="204"/>
      <c r="AY2012" s="204"/>
      <c r="AZ2012" s="204"/>
    </row>
    <row r="2013" spans="2:52" ht="52.2" customHeight="1" x14ac:dyDescent="0.25">
      <c r="B2013" s="204"/>
      <c r="C2013" s="204"/>
      <c r="D2013" s="204"/>
      <c r="E2013" s="204"/>
      <c r="F2013" s="204"/>
      <c r="G2013" s="204"/>
      <c r="H2013" s="205"/>
      <c r="I2013" s="204"/>
      <c r="J2013" s="204"/>
      <c r="K2013" s="204"/>
      <c r="L2013" s="204"/>
      <c r="M2013" s="204"/>
      <c r="N2013" s="204"/>
      <c r="O2013" s="204"/>
      <c r="P2013" s="204"/>
      <c r="Q2013" s="204"/>
      <c r="R2013" s="204"/>
      <c r="S2013" s="204"/>
      <c r="T2013" s="204"/>
      <c r="U2013" s="204"/>
      <c r="V2013" s="590"/>
      <c r="W2013" s="590"/>
      <c r="X2013" s="590"/>
      <c r="Y2013" s="590"/>
      <c r="Z2013" s="590"/>
      <c r="AA2013" s="590"/>
      <c r="AB2013" s="204"/>
      <c r="AC2013" s="204"/>
      <c r="AD2013" s="204"/>
      <c r="AE2013" s="204"/>
      <c r="AF2013" s="204"/>
      <c r="AG2013" s="204"/>
      <c r="AH2013" s="204"/>
      <c r="AI2013" s="204"/>
      <c r="AJ2013" s="204"/>
      <c r="AK2013" s="204"/>
      <c r="AL2013" s="204"/>
      <c r="AM2013" s="204"/>
      <c r="AN2013" s="204"/>
      <c r="AO2013" s="204"/>
      <c r="AP2013" s="204"/>
      <c r="AQ2013" s="204"/>
      <c r="AR2013" s="204"/>
      <c r="AS2013" s="204"/>
      <c r="AT2013" s="204"/>
      <c r="AU2013" s="204"/>
      <c r="AV2013" s="489"/>
      <c r="AW2013" s="204"/>
      <c r="AX2013" s="204"/>
      <c r="AY2013" s="204"/>
      <c r="AZ2013" s="204"/>
    </row>
    <row r="2014" spans="2:52" ht="52.2" customHeight="1" x14ac:dyDescent="0.25">
      <c r="B2014" s="204"/>
      <c r="C2014" s="204"/>
      <c r="D2014" s="204"/>
      <c r="E2014" s="204"/>
      <c r="F2014" s="204"/>
      <c r="G2014" s="204"/>
      <c r="H2014" s="205"/>
      <c r="I2014" s="204"/>
      <c r="J2014" s="204"/>
      <c r="K2014" s="204"/>
      <c r="L2014" s="204"/>
      <c r="M2014" s="204"/>
      <c r="N2014" s="204"/>
      <c r="O2014" s="204"/>
      <c r="P2014" s="204"/>
      <c r="Q2014" s="204"/>
      <c r="R2014" s="204"/>
      <c r="S2014" s="204"/>
      <c r="T2014" s="204"/>
      <c r="U2014" s="204"/>
      <c r="V2014" s="590"/>
      <c r="W2014" s="590"/>
      <c r="X2014" s="590"/>
      <c r="Y2014" s="590"/>
      <c r="Z2014" s="590"/>
      <c r="AA2014" s="590"/>
      <c r="AB2014" s="204"/>
      <c r="AC2014" s="204"/>
      <c r="AD2014" s="204"/>
      <c r="AE2014" s="204"/>
      <c r="AF2014" s="204"/>
      <c r="AG2014" s="204"/>
      <c r="AH2014" s="204"/>
      <c r="AI2014" s="204"/>
      <c r="AJ2014" s="204"/>
      <c r="AK2014" s="204"/>
      <c r="AL2014" s="204"/>
      <c r="AM2014" s="204"/>
      <c r="AN2014" s="204"/>
      <c r="AO2014" s="204"/>
      <c r="AP2014" s="204"/>
      <c r="AQ2014" s="204"/>
      <c r="AR2014" s="204"/>
      <c r="AS2014" s="204"/>
      <c r="AT2014" s="204"/>
      <c r="AU2014" s="204"/>
      <c r="AV2014" s="489"/>
      <c r="AW2014" s="204"/>
      <c r="AX2014" s="204"/>
      <c r="AY2014" s="204"/>
      <c r="AZ2014" s="204"/>
    </row>
    <row r="2015" spans="2:52" ht="52.2" customHeight="1" x14ac:dyDescent="0.25">
      <c r="B2015" s="204"/>
      <c r="C2015" s="204"/>
      <c r="D2015" s="204"/>
      <c r="E2015" s="204"/>
      <c r="F2015" s="204"/>
      <c r="G2015" s="204"/>
      <c r="H2015" s="205"/>
      <c r="I2015" s="204"/>
      <c r="J2015" s="204"/>
      <c r="K2015" s="204"/>
      <c r="L2015" s="204"/>
      <c r="M2015" s="204"/>
      <c r="N2015" s="204"/>
      <c r="O2015" s="204"/>
      <c r="P2015" s="204"/>
      <c r="Q2015" s="204"/>
      <c r="R2015" s="204"/>
      <c r="S2015" s="204"/>
      <c r="T2015" s="204"/>
      <c r="U2015" s="204"/>
      <c r="V2015" s="590"/>
      <c r="W2015" s="590"/>
      <c r="X2015" s="590"/>
      <c r="Y2015" s="590"/>
      <c r="Z2015" s="590"/>
      <c r="AA2015" s="590"/>
      <c r="AB2015" s="204"/>
      <c r="AC2015" s="204"/>
      <c r="AD2015" s="204"/>
      <c r="AE2015" s="204"/>
      <c r="AF2015" s="204"/>
      <c r="AG2015" s="204"/>
      <c r="AH2015" s="204"/>
      <c r="AI2015" s="204"/>
      <c r="AJ2015" s="204"/>
      <c r="AK2015" s="204"/>
      <c r="AL2015" s="204"/>
      <c r="AM2015" s="204"/>
      <c r="AN2015" s="204"/>
      <c r="AO2015" s="204"/>
      <c r="AP2015" s="204"/>
      <c r="AQ2015" s="204"/>
      <c r="AR2015" s="204"/>
      <c r="AS2015" s="204"/>
      <c r="AT2015" s="204"/>
      <c r="AU2015" s="204"/>
      <c r="AV2015" s="489"/>
      <c r="AW2015" s="204"/>
      <c r="AX2015" s="204"/>
      <c r="AY2015" s="204"/>
      <c r="AZ2015" s="204"/>
    </row>
    <row r="2016" spans="2:52" ht="52.2" customHeight="1" x14ac:dyDescent="0.25">
      <c r="B2016" s="204"/>
      <c r="C2016" s="204"/>
      <c r="D2016" s="204"/>
      <c r="E2016" s="204"/>
      <c r="F2016" s="204"/>
      <c r="G2016" s="204"/>
      <c r="H2016" s="205"/>
      <c r="I2016" s="204"/>
      <c r="J2016" s="204"/>
      <c r="K2016" s="204"/>
      <c r="L2016" s="204"/>
      <c r="M2016" s="204"/>
      <c r="N2016" s="204"/>
      <c r="O2016" s="204"/>
      <c r="P2016" s="204"/>
      <c r="Q2016" s="204"/>
      <c r="R2016" s="204"/>
      <c r="S2016" s="204"/>
      <c r="T2016" s="204"/>
      <c r="U2016" s="204"/>
      <c r="V2016" s="590"/>
      <c r="W2016" s="590"/>
      <c r="X2016" s="590"/>
      <c r="Y2016" s="590"/>
      <c r="Z2016" s="590"/>
      <c r="AA2016" s="590"/>
      <c r="AB2016" s="204"/>
      <c r="AC2016" s="204"/>
      <c r="AD2016" s="204"/>
      <c r="AE2016" s="204"/>
      <c r="AF2016" s="204"/>
      <c r="AG2016" s="204"/>
      <c r="AH2016" s="204"/>
      <c r="AI2016" s="204"/>
      <c r="AJ2016" s="204"/>
      <c r="AK2016" s="204"/>
      <c r="AL2016" s="204"/>
      <c r="AM2016" s="204"/>
      <c r="AN2016" s="204"/>
      <c r="AO2016" s="204"/>
      <c r="AP2016" s="204"/>
      <c r="AQ2016" s="204"/>
      <c r="AR2016" s="204"/>
      <c r="AS2016" s="204"/>
      <c r="AT2016" s="204"/>
      <c r="AU2016" s="204"/>
      <c r="AV2016" s="489"/>
      <c r="AW2016" s="204"/>
      <c r="AX2016" s="204"/>
      <c r="AY2016" s="204"/>
      <c r="AZ2016" s="204"/>
    </row>
    <row r="2017" spans="2:52" ht="52.2" customHeight="1" x14ac:dyDescent="0.25">
      <c r="B2017" s="204"/>
      <c r="C2017" s="204"/>
      <c r="D2017" s="204"/>
      <c r="E2017" s="204"/>
      <c r="F2017" s="204"/>
      <c r="G2017" s="204"/>
      <c r="H2017" s="205"/>
      <c r="I2017" s="204"/>
      <c r="J2017" s="204"/>
      <c r="K2017" s="204"/>
      <c r="L2017" s="204"/>
      <c r="M2017" s="204"/>
      <c r="N2017" s="204"/>
      <c r="O2017" s="204"/>
      <c r="P2017" s="204"/>
      <c r="Q2017" s="204"/>
      <c r="R2017" s="204"/>
      <c r="S2017" s="204"/>
      <c r="T2017" s="204"/>
      <c r="U2017" s="204"/>
      <c r="V2017" s="590"/>
      <c r="W2017" s="590"/>
      <c r="X2017" s="590"/>
      <c r="Y2017" s="590"/>
      <c r="Z2017" s="590"/>
      <c r="AA2017" s="590"/>
      <c r="AB2017" s="204"/>
      <c r="AC2017" s="204"/>
      <c r="AD2017" s="204"/>
      <c r="AE2017" s="204"/>
      <c r="AF2017" s="204"/>
      <c r="AG2017" s="204"/>
      <c r="AH2017" s="204"/>
      <c r="AI2017" s="204"/>
      <c r="AJ2017" s="204"/>
      <c r="AK2017" s="204"/>
      <c r="AL2017" s="204"/>
      <c r="AM2017" s="204"/>
      <c r="AN2017" s="204"/>
      <c r="AO2017" s="204"/>
      <c r="AP2017" s="204"/>
      <c r="AQ2017" s="204"/>
      <c r="AR2017" s="204"/>
      <c r="AS2017" s="204"/>
      <c r="AT2017" s="204"/>
      <c r="AU2017" s="204"/>
      <c r="AV2017" s="489"/>
      <c r="AW2017" s="204"/>
      <c r="AX2017" s="204"/>
      <c r="AY2017" s="204"/>
      <c r="AZ2017" s="204"/>
    </row>
    <row r="2018" spans="2:52" ht="52.2" customHeight="1" x14ac:dyDescent="0.25">
      <c r="B2018" s="204"/>
      <c r="C2018" s="204"/>
      <c r="D2018" s="204"/>
      <c r="E2018" s="204"/>
      <c r="F2018" s="204"/>
      <c r="G2018" s="204"/>
      <c r="H2018" s="205"/>
      <c r="I2018" s="204"/>
      <c r="J2018" s="204"/>
      <c r="K2018" s="204"/>
      <c r="L2018" s="204"/>
      <c r="M2018" s="204"/>
      <c r="N2018" s="204"/>
      <c r="O2018" s="204"/>
      <c r="P2018" s="204"/>
      <c r="Q2018" s="204"/>
      <c r="R2018" s="204"/>
      <c r="S2018" s="204"/>
      <c r="T2018" s="204"/>
      <c r="U2018" s="204"/>
      <c r="V2018" s="590"/>
      <c r="W2018" s="590"/>
      <c r="X2018" s="590"/>
      <c r="Y2018" s="590"/>
      <c r="Z2018" s="590"/>
      <c r="AA2018" s="590"/>
      <c r="AB2018" s="204"/>
      <c r="AC2018" s="204"/>
      <c r="AD2018" s="204"/>
      <c r="AE2018" s="204"/>
      <c r="AF2018" s="204"/>
      <c r="AG2018" s="204"/>
      <c r="AH2018" s="204"/>
      <c r="AI2018" s="204"/>
      <c r="AJ2018" s="204"/>
      <c r="AK2018" s="204"/>
      <c r="AL2018" s="204"/>
      <c r="AM2018" s="204"/>
      <c r="AN2018" s="204"/>
      <c r="AO2018" s="204"/>
      <c r="AP2018" s="204"/>
      <c r="AQ2018" s="204"/>
      <c r="AR2018" s="204"/>
      <c r="AS2018" s="204"/>
      <c r="AT2018" s="204"/>
      <c r="AU2018" s="204"/>
      <c r="AV2018" s="489"/>
      <c r="AW2018" s="204"/>
      <c r="AX2018" s="204"/>
      <c r="AY2018" s="204"/>
      <c r="AZ2018" s="204"/>
    </row>
    <row r="2019" spans="2:52" ht="52.2" customHeight="1" x14ac:dyDescent="0.25">
      <c r="B2019" s="204"/>
      <c r="C2019" s="204"/>
      <c r="D2019" s="204"/>
      <c r="E2019" s="204"/>
      <c r="F2019" s="204"/>
      <c r="G2019" s="204"/>
      <c r="H2019" s="205"/>
      <c r="I2019" s="204"/>
      <c r="J2019" s="204"/>
      <c r="K2019" s="204"/>
      <c r="L2019" s="204"/>
      <c r="M2019" s="204"/>
      <c r="N2019" s="204"/>
      <c r="O2019" s="204"/>
      <c r="P2019" s="204"/>
      <c r="Q2019" s="204"/>
      <c r="R2019" s="204"/>
      <c r="S2019" s="204"/>
      <c r="T2019" s="204"/>
      <c r="U2019" s="204"/>
      <c r="V2019" s="590"/>
      <c r="W2019" s="590"/>
      <c r="X2019" s="590"/>
      <c r="Y2019" s="590"/>
      <c r="Z2019" s="590"/>
      <c r="AA2019" s="590"/>
      <c r="AB2019" s="204"/>
      <c r="AC2019" s="204"/>
      <c r="AD2019" s="204"/>
      <c r="AE2019" s="204"/>
      <c r="AF2019" s="204"/>
      <c r="AG2019" s="204"/>
      <c r="AH2019" s="204"/>
      <c r="AI2019" s="204"/>
      <c r="AJ2019" s="204"/>
      <c r="AK2019" s="204"/>
      <c r="AL2019" s="204"/>
      <c r="AM2019" s="204"/>
      <c r="AN2019" s="204"/>
      <c r="AO2019" s="204"/>
      <c r="AP2019" s="204"/>
      <c r="AQ2019" s="204"/>
      <c r="AR2019" s="204"/>
      <c r="AS2019" s="204"/>
      <c r="AT2019" s="204"/>
      <c r="AU2019" s="204"/>
      <c r="AV2019" s="489"/>
      <c r="AW2019" s="204"/>
      <c r="AX2019" s="204"/>
      <c r="AY2019" s="204"/>
      <c r="AZ2019" s="204"/>
    </row>
    <row r="2020" spans="2:52" ht="52.2" customHeight="1" x14ac:dyDescent="0.25">
      <c r="B2020" s="204"/>
      <c r="C2020" s="204"/>
      <c r="D2020" s="204"/>
      <c r="E2020" s="204"/>
      <c r="F2020" s="204"/>
      <c r="G2020" s="204"/>
      <c r="H2020" s="205"/>
      <c r="I2020" s="204"/>
      <c r="J2020" s="204"/>
      <c r="K2020" s="204"/>
      <c r="L2020" s="204"/>
      <c r="M2020" s="204"/>
      <c r="N2020" s="204"/>
      <c r="O2020" s="204"/>
      <c r="P2020" s="204"/>
      <c r="Q2020" s="204"/>
      <c r="R2020" s="204"/>
      <c r="S2020" s="204"/>
      <c r="T2020" s="204"/>
      <c r="U2020" s="204"/>
      <c r="V2020" s="590"/>
      <c r="W2020" s="590"/>
      <c r="X2020" s="590"/>
      <c r="Y2020" s="590"/>
      <c r="Z2020" s="590"/>
      <c r="AA2020" s="590"/>
      <c r="AB2020" s="204"/>
      <c r="AC2020" s="204"/>
      <c r="AD2020" s="204"/>
      <c r="AE2020" s="204"/>
      <c r="AF2020" s="204"/>
      <c r="AG2020" s="204"/>
      <c r="AH2020" s="204"/>
      <c r="AI2020" s="204"/>
      <c r="AJ2020" s="204"/>
      <c r="AK2020" s="204"/>
      <c r="AL2020" s="204"/>
      <c r="AM2020" s="204"/>
      <c r="AN2020" s="204"/>
      <c r="AO2020" s="204"/>
      <c r="AP2020" s="204"/>
      <c r="AQ2020" s="204"/>
      <c r="AR2020" s="204"/>
      <c r="AS2020" s="204"/>
      <c r="AT2020" s="204"/>
      <c r="AU2020" s="204"/>
      <c r="AV2020" s="489"/>
      <c r="AW2020" s="204"/>
      <c r="AX2020" s="204"/>
      <c r="AY2020" s="204"/>
      <c r="AZ2020" s="204"/>
    </row>
    <row r="2021" spans="2:52" ht="52.2" customHeight="1" x14ac:dyDescent="0.25">
      <c r="B2021" s="204"/>
      <c r="C2021" s="204"/>
      <c r="D2021" s="204"/>
      <c r="E2021" s="204"/>
      <c r="F2021" s="204"/>
      <c r="G2021" s="204"/>
      <c r="H2021" s="205"/>
      <c r="I2021" s="204"/>
      <c r="J2021" s="204"/>
      <c r="K2021" s="204"/>
      <c r="L2021" s="204"/>
      <c r="M2021" s="204"/>
      <c r="N2021" s="204"/>
      <c r="O2021" s="204"/>
      <c r="P2021" s="204"/>
      <c r="Q2021" s="204"/>
      <c r="R2021" s="204"/>
      <c r="S2021" s="204"/>
      <c r="T2021" s="204"/>
      <c r="U2021" s="204"/>
      <c r="V2021" s="590"/>
      <c r="W2021" s="590"/>
      <c r="X2021" s="590"/>
      <c r="Y2021" s="590"/>
      <c r="Z2021" s="590"/>
      <c r="AA2021" s="590"/>
      <c r="AB2021" s="204"/>
      <c r="AC2021" s="204"/>
      <c r="AD2021" s="204"/>
      <c r="AE2021" s="204"/>
      <c r="AF2021" s="204"/>
      <c r="AG2021" s="204"/>
      <c r="AH2021" s="204"/>
      <c r="AI2021" s="204"/>
      <c r="AJ2021" s="204"/>
      <c r="AK2021" s="204"/>
      <c r="AL2021" s="204"/>
      <c r="AM2021" s="204"/>
      <c r="AN2021" s="204"/>
      <c r="AO2021" s="204"/>
      <c r="AP2021" s="204"/>
      <c r="AQ2021" s="204"/>
      <c r="AR2021" s="204"/>
      <c r="AS2021" s="204"/>
      <c r="AT2021" s="204"/>
      <c r="AU2021" s="204"/>
      <c r="AV2021" s="489"/>
      <c r="AW2021" s="204"/>
      <c r="AX2021" s="204"/>
      <c r="AY2021" s="204"/>
      <c r="AZ2021" s="204"/>
    </row>
    <row r="2022" spans="2:52" ht="52.2" customHeight="1" x14ac:dyDescent="0.25">
      <c r="B2022" s="204"/>
      <c r="C2022" s="204"/>
      <c r="D2022" s="204"/>
      <c r="E2022" s="204"/>
      <c r="F2022" s="204"/>
      <c r="G2022" s="204"/>
      <c r="H2022" s="205"/>
      <c r="I2022" s="204"/>
      <c r="J2022" s="204"/>
      <c r="K2022" s="204"/>
      <c r="L2022" s="204"/>
      <c r="M2022" s="204"/>
      <c r="N2022" s="204"/>
      <c r="O2022" s="204"/>
      <c r="P2022" s="204"/>
      <c r="Q2022" s="204"/>
      <c r="R2022" s="204"/>
      <c r="S2022" s="204"/>
      <c r="T2022" s="204"/>
      <c r="U2022" s="204"/>
      <c r="V2022" s="590"/>
      <c r="W2022" s="590"/>
      <c r="X2022" s="590"/>
      <c r="Y2022" s="590"/>
      <c r="Z2022" s="590"/>
      <c r="AA2022" s="590"/>
      <c r="AB2022" s="204"/>
      <c r="AC2022" s="204"/>
      <c r="AD2022" s="204"/>
      <c r="AE2022" s="204"/>
      <c r="AF2022" s="204"/>
      <c r="AG2022" s="204"/>
      <c r="AH2022" s="204"/>
      <c r="AI2022" s="204"/>
      <c r="AJ2022" s="204"/>
      <c r="AK2022" s="204"/>
      <c r="AL2022" s="204"/>
      <c r="AM2022" s="204"/>
      <c r="AN2022" s="204"/>
      <c r="AO2022" s="204"/>
      <c r="AP2022" s="204"/>
      <c r="AQ2022" s="204"/>
      <c r="AR2022" s="204"/>
      <c r="AS2022" s="204"/>
      <c r="AT2022" s="204"/>
      <c r="AU2022" s="204"/>
      <c r="AV2022" s="489"/>
      <c r="AW2022" s="204"/>
      <c r="AX2022" s="204"/>
      <c r="AY2022" s="204"/>
      <c r="AZ2022" s="204"/>
    </row>
    <row r="2023" spans="2:52" ht="52.2" customHeight="1" x14ac:dyDescent="0.25">
      <c r="B2023" s="204"/>
      <c r="C2023" s="204"/>
      <c r="D2023" s="204"/>
      <c r="E2023" s="204"/>
      <c r="F2023" s="204"/>
      <c r="G2023" s="204"/>
      <c r="H2023" s="205"/>
      <c r="I2023" s="204"/>
      <c r="J2023" s="204"/>
      <c r="K2023" s="204"/>
      <c r="L2023" s="204"/>
      <c r="M2023" s="204"/>
      <c r="N2023" s="204"/>
      <c r="O2023" s="204"/>
      <c r="P2023" s="204"/>
      <c r="Q2023" s="204"/>
      <c r="R2023" s="204"/>
      <c r="S2023" s="204"/>
      <c r="T2023" s="204"/>
      <c r="U2023" s="204"/>
      <c r="V2023" s="590"/>
      <c r="W2023" s="590"/>
      <c r="X2023" s="590"/>
      <c r="Y2023" s="590"/>
      <c r="Z2023" s="590"/>
      <c r="AA2023" s="590"/>
      <c r="AB2023" s="204"/>
      <c r="AC2023" s="204"/>
      <c r="AD2023" s="204"/>
      <c r="AE2023" s="204"/>
      <c r="AF2023" s="204"/>
      <c r="AG2023" s="204"/>
      <c r="AH2023" s="204"/>
      <c r="AI2023" s="204"/>
      <c r="AJ2023" s="204"/>
      <c r="AK2023" s="204"/>
      <c r="AL2023" s="204"/>
      <c r="AM2023" s="204"/>
      <c r="AN2023" s="204"/>
      <c r="AO2023" s="204"/>
      <c r="AP2023" s="204"/>
      <c r="AQ2023" s="204"/>
      <c r="AR2023" s="204"/>
      <c r="AS2023" s="204"/>
      <c r="AT2023" s="204"/>
      <c r="AU2023" s="204"/>
      <c r="AV2023" s="489"/>
      <c r="AW2023" s="204"/>
      <c r="AX2023" s="204"/>
      <c r="AY2023" s="204"/>
      <c r="AZ2023" s="204"/>
    </row>
    <row r="2024" spans="2:52" ht="52.2" customHeight="1" x14ac:dyDescent="0.25">
      <c r="B2024" s="204"/>
      <c r="C2024" s="204"/>
      <c r="D2024" s="204"/>
      <c r="E2024" s="204"/>
      <c r="F2024" s="204"/>
      <c r="G2024" s="204"/>
      <c r="H2024" s="205"/>
      <c r="I2024" s="204"/>
      <c r="J2024" s="204"/>
      <c r="K2024" s="204"/>
      <c r="L2024" s="204"/>
      <c r="M2024" s="204"/>
      <c r="N2024" s="204"/>
      <c r="O2024" s="204"/>
      <c r="P2024" s="204"/>
      <c r="Q2024" s="204"/>
      <c r="R2024" s="204"/>
      <c r="S2024" s="204"/>
      <c r="T2024" s="204"/>
      <c r="U2024" s="204"/>
      <c r="V2024" s="590"/>
      <c r="W2024" s="590"/>
      <c r="X2024" s="590"/>
      <c r="Y2024" s="590"/>
      <c r="Z2024" s="590"/>
      <c r="AA2024" s="590"/>
      <c r="AB2024" s="204"/>
      <c r="AC2024" s="204"/>
      <c r="AD2024" s="204"/>
      <c r="AE2024" s="204"/>
      <c r="AF2024" s="204"/>
      <c r="AG2024" s="204"/>
      <c r="AH2024" s="204"/>
      <c r="AI2024" s="204"/>
      <c r="AJ2024" s="204"/>
      <c r="AK2024" s="204"/>
      <c r="AL2024" s="204"/>
      <c r="AM2024" s="204"/>
      <c r="AN2024" s="204"/>
      <c r="AO2024" s="204"/>
      <c r="AP2024" s="204"/>
      <c r="AQ2024" s="204"/>
      <c r="AR2024" s="204"/>
      <c r="AS2024" s="204"/>
      <c r="AT2024" s="204"/>
      <c r="AU2024" s="204"/>
      <c r="AV2024" s="489"/>
      <c r="AW2024" s="204"/>
      <c r="AX2024" s="204"/>
      <c r="AY2024" s="204"/>
      <c r="AZ2024" s="204"/>
    </row>
    <row r="2025" spans="2:52" ht="52.2" customHeight="1" x14ac:dyDescent="0.25">
      <c r="B2025" s="204"/>
      <c r="C2025" s="204"/>
      <c r="D2025" s="204"/>
      <c r="E2025" s="204"/>
      <c r="F2025" s="204"/>
      <c r="G2025" s="204"/>
      <c r="H2025" s="205"/>
      <c r="I2025" s="204"/>
      <c r="J2025" s="204"/>
      <c r="K2025" s="204"/>
      <c r="L2025" s="204"/>
      <c r="M2025" s="204"/>
      <c r="N2025" s="204"/>
      <c r="O2025" s="204"/>
      <c r="P2025" s="204"/>
      <c r="Q2025" s="204"/>
      <c r="R2025" s="204"/>
      <c r="S2025" s="204"/>
      <c r="T2025" s="204"/>
      <c r="U2025" s="204"/>
      <c r="V2025" s="590"/>
      <c r="W2025" s="590"/>
      <c r="X2025" s="590"/>
      <c r="Y2025" s="590"/>
      <c r="Z2025" s="590"/>
      <c r="AA2025" s="590"/>
      <c r="AB2025" s="204"/>
      <c r="AC2025" s="204"/>
      <c r="AD2025" s="204"/>
      <c r="AE2025" s="204"/>
      <c r="AF2025" s="204"/>
      <c r="AG2025" s="204"/>
      <c r="AH2025" s="204"/>
      <c r="AI2025" s="204"/>
      <c r="AJ2025" s="204"/>
      <c r="AK2025" s="204"/>
      <c r="AL2025" s="204"/>
      <c r="AM2025" s="204"/>
      <c r="AN2025" s="204"/>
      <c r="AO2025" s="204"/>
      <c r="AP2025" s="204"/>
      <c r="AQ2025" s="204"/>
      <c r="AR2025" s="204"/>
      <c r="AS2025" s="204"/>
      <c r="AT2025" s="204"/>
      <c r="AU2025" s="204"/>
      <c r="AV2025" s="489"/>
      <c r="AW2025" s="204"/>
      <c r="AX2025" s="204"/>
      <c r="AY2025" s="204"/>
      <c r="AZ2025" s="204"/>
    </row>
    <row r="2026" spans="2:52" ht="52.2" customHeight="1" x14ac:dyDescent="0.25">
      <c r="B2026" s="204"/>
      <c r="C2026" s="204"/>
      <c r="D2026" s="204"/>
      <c r="E2026" s="204"/>
      <c r="F2026" s="204"/>
      <c r="G2026" s="204"/>
      <c r="H2026" s="205"/>
      <c r="I2026" s="204"/>
      <c r="J2026" s="204"/>
      <c r="K2026" s="204"/>
      <c r="L2026" s="204"/>
      <c r="M2026" s="204"/>
      <c r="N2026" s="204"/>
      <c r="O2026" s="204"/>
      <c r="P2026" s="204"/>
      <c r="Q2026" s="204"/>
      <c r="R2026" s="204"/>
      <c r="S2026" s="204"/>
      <c r="T2026" s="204"/>
      <c r="U2026" s="204"/>
      <c r="V2026" s="590"/>
      <c r="W2026" s="590"/>
      <c r="X2026" s="590"/>
      <c r="Y2026" s="590"/>
      <c r="Z2026" s="590"/>
      <c r="AA2026" s="590"/>
      <c r="AB2026" s="204"/>
      <c r="AC2026" s="204"/>
      <c r="AD2026" s="204"/>
      <c r="AE2026" s="204"/>
      <c r="AF2026" s="204"/>
      <c r="AG2026" s="204"/>
      <c r="AH2026" s="204"/>
      <c r="AI2026" s="204"/>
      <c r="AJ2026" s="204"/>
      <c r="AK2026" s="204"/>
      <c r="AL2026" s="204"/>
      <c r="AM2026" s="204"/>
      <c r="AN2026" s="204"/>
      <c r="AO2026" s="204"/>
      <c r="AP2026" s="204"/>
      <c r="AQ2026" s="204"/>
      <c r="AR2026" s="204"/>
      <c r="AS2026" s="204"/>
      <c r="AT2026" s="204"/>
      <c r="AU2026" s="204"/>
      <c r="AV2026" s="489"/>
      <c r="AW2026" s="204"/>
      <c r="AX2026" s="204"/>
      <c r="AY2026" s="204"/>
      <c r="AZ2026" s="204"/>
    </row>
    <row r="2027" spans="2:52" ht="52.2" customHeight="1" x14ac:dyDescent="0.25">
      <c r="B2027" s="204"/>
      <c r="C2027" s="204"/>
      <c r="D2027" s="204"/>
      <c r="E2027" s="204"/>
      <c r="F2027" s="204"/>
      <c r="G2027" s="204"/>
      <c r="H2027" s="205"/>
      <c r="I2027" s="204"/>
      <c r="J2027" s="204"/>
      <c r="K2027" s="204"/>
      <c r="L2027" s="204"/>
      <c r="M2027" s="204"/>
      <c r="N2027" s="204"/>
      <c r="O2027" s="204"/>
      <c r="P2027" s="204"/>
      <c r="Q2027" s="204"/>
      <c r="R2027" s="204"/>
      <c r="S2027" s="204"/>
      <c r="T2027" s="204"/>
      <c r="U2027" s="204"/>
      <c r="V2027" s="590"/>
      <c r="W2027" s="590"/>
      <c r="X2027" s="590"/>
      <c r="Y2027" s="590"/>
      <c r="Z2027" s="590"/>
      <c r="AA2027" s="590"/>
      <c r="AB2027" s="204"/>
      <c r="AC2027" s="204"/>
      <c r="AD2027" s="204"/>
      <c r="AE2027" s="204"/>
      <c r="AF2027" s="204"/>
      <c r="AG2027" s="204"/>
      <c r="AH2027" s="204"/>
      <c r="AI2027" s="204"/>
      <c r="AJ2027" s="204"/>
      <c r="AK2027" s="204"/>
      <c r="AL2027" s="204"/>
      <c r="AM2027" s="204"/>
      <c r="AN2027" s="204"/>
      <c r="AO2027" s="204"/>
      <c r="AP2027" s="204"/>
      <c r="AQ2027" s="204"/>
      <c r="AR2027" s="204"/>
      <c r="AS2027" s="204"/>
      <c r="AT2027" s="204"/>
      <c r="AU2027" s="204"/>
      <c r="AV2027" s="489"/>
      <c r="AW2027" s="204"/>
      <c r="AX2027" s="204"/>
      <c r="AY2027" s="204"/>
      <c r="AZ2027" s="204"/>
    </row>
    <row r="2028" spans="2:52" ht="52.2" customHeight="1" x14ac:dyDescent="0.25">
      <c r="B2028" s="204"/>
      <c r="C2028" s="204"/>
      <c r="D2028" s="204"/>
      <c r="E2028" s="204"/>
      <c r="F2028" s="204"/>
      <c r="G2028" s="204"/>
      <c r="H2028" s="205"/>
      <c r="I2028" s="204"/>
      <c r="J2028" s="204"/>
      <c r="K2028" s="204"/>
      <c r="L2028" s="204"/>
      <c r="M2028" s="204"/>
      <c r="N2028" s="204"/>
      <c r="O2028" s="204"/>
      <c r="P2028" s="204"/>
      <c r="Q2028" s="204"/>
      <c r="R2028" s="204"/>
      <c r="S2028" s="204"/>
      <c r="T2028" s="204"/>
      <c r="U2028" s="204"/>
      <c r="V2028" s="590"/>
      <c r="W2028" s="590"/>
      <c r="X2028" s="590"/>
      <c r="Y2028" s="590"/>
      <c r="Z2028" s="590"/>
      <c r="AA2028" s="590"/>
      <c r="AB2028" s="204"/>
      <c r="AC2028" s="204"/>
      <c r="AD2028" s="204"/>
      <c r="AE2028" s="204"/>
      <c r="AF2028" s="204"/>
      <c r="AG2028" s="204"/>
      <c r="AH2028" s="204"/>
      <c r="AI2028" s="204"/>
      <c r="AJ2028" s="204"/>
      <c r="AK2028" s="204"/>
      <c r="AL2028" s="204"/>
      <c r="AM2028" s="204"/>
      <c r="AN2028" s="204"/>
      <c r="AO2028" s="204"/>
      <c r="AP2028" s="204"/>
      <c r="AQ2028" s="204"/>
      <c r="AR2028" s="204"/>
      <c r="AS2028" s="204"/>
      <c r="AT2028" s="204"/>
      <c r="AU2028" s="204"/>
      <c r="AV2028" s="489"/>
      <c r="AW2028" s="204"/>
      <c r="AX2028" s="204"/>
      <c r="AY2028" s="204"/>
      <c r="AZ2028" s="204"/>
    </row>
    <row r="2029" spans="2:52" ht="52.2" customHeight="1" x14ac:dyDescent="0.25">
      <c r="B2029" s="204"/>
      <c r="C2029" s="204"/>
      <c r="D2029" s="204"/>
      <c r="E2029" s="204"/>
      <c r="F2029" s="204"/>
      <c r="G2029" s="204"/>
      <c r="H2029" s="205"/>
      <c r="I2029" s="204"/>
      <c r="J2029" s="204"/>
      <c r="K2029" s="204"/>
      <c r="L2029" s="204"/>
      <c r="M2029" s="204"/>
      <c r="N2029" s="204"/>
      <c r="O2029" s="204"/>
      <c r="P2029" s="204"/>
      <c r="Q2029" s="204"/>
      <c r="R2029" s="204"/>
      <c r="S2029" s="204"/>
      <c r="T2029" s="204"/>
      <c r="U2029" s="204"/>
      <c r="V2029" s="590"/>
      <c r="W2029" s="590"/>
      <c r="X2029" s="590"/>
      <c r="Y2029" s="590"/>
      <c r="Z2029" s="590"/>
      <c r="AA2029" s="590"/>
      <c r="AB2029" s="204"/>
      <c r="AC2029" s="204"/>
      <c r="AD2029" s="204"/>
      <c r="AE2029" s="204"/>
      <c r="AF2029" s="204"/>
      <c r="AG2029" s="204"/>
      <c r="AH2029" s="204"/>
      <c r="AI2029" s="204"/>
      <c r="AJ2029" s="204"/>
      <c r="AK2029" s="204"/>
      <c r="AL2029" s="204"/>
      <c r="AM2029" s="204"/>
      <c r="AN2029" s="204"/>
      <c r="AO2029" s="204"/>
      <c r="AP2029" s="204"/>
      <c r="AQ2029" s="204"/>
      <c r="AR2029" s="204"/>
      <c r="AS2029" s="204"/>
      <c r="AT2029" s="204"/>
      <c r="AU2029" s="204"/>
      <c r="AV2029" s="489"/>
      <c r="AW2029" s="204"/>
      <c r="AX2029" s="204"/>
      <c r="AY2029" s="204"/>
      <c r="AZ2029" s="204"/>
    </row>
    <row r="2030" spans="2:52" ht="52.2" customHeight="1" x14ac:dyDescent="0.25">
      <c r="B2030" s="204"/>
      <c r="C2030" s="204"/>
      <c r="D2030" s="204"/>
      <c r="E2030" s="204"/>
      <c r="F2030" s="204"/>
      <c r="G2030" s="204"/>
      <c r="H2030" s="205"/>
      <c r="I2030" s="204"/>
      <c r="J2030" s="204"/>
      <c r="K2030" s="204"/>
      <c r="L2030" s="204"/>
      <c r="M2030" s="204"/>
      <c r="N2030" s="204"/>
      <c r="O2030" s="204"/>
      <c r="P2030" s="204"/>
      <c r="Q2030" s="204"/>
      <c r="R2030" s="204"/>
      <c r="S2030" s="204"/>
      <c r="T2030" s="204"/>
      <c r="U2030" s="204"/>
      <c r="V2030" s="590"/>
      <c r="W2030" s="590"/>
      <c r="X2030" s="590"/>
      <c r="Y2030" s="590"/>
      <c r="Z2030" s="590"/>
      <c r="AA2030" s="590"/>
      <c r="AB2030" s="204"/>
      <c r="AC2030" s="204"/>
      <c r="AD2030" s="204"/>
      <c r="AE2030" s="204"/>
      <c r="AF2030" s="204"/>
      <c r="AG2030" s="204"/>
      <c r="AH2030" s="204"/>
      <c r="AI2030" s="204"/>
      <c r="AJ2030" s="204"/>
      <c r="AK2030" s="204"/>
      <c r="AL2030" s="204"/>
      <c r="AM2030" s="204"/>
      <c r="AN2030" s="204"/>
      <c r="AO2030" s="204"/>
      <c r="AP2030" s="204"/>
      <c r="AQ2030" s="204"/>
      <c r="AR2030" s="204"/>
      <c r="AS2030" s="204"/>
      <c r="AT2030" s="204"/>
      <c r="AU2030" s="204"/>
      <c r="AV2030" s="489"/>
      <c r="AW2030" s="204"/>
      <c r="AX2030" s="204"/>
      <c r="AY2030" s="204"/>
      <c r="AZ2030" s="204"/>
    </row>
    <row r="2031" spans="2:52" ht="52.2" customHeight="1" x14ac:dyDescent="0.25">
      <c r="B2031" s="204"/>
      <c r="C2031" s="204"/>
      <c r="D2031" s="204"/>
      <c r="E2031" s="204"/>
      <c r="F2031" s="204"/>
      <c r="G2031" s="204"/>
      <c r="H2031" s="205"/>
      <c r="I2031" s="204"/>
      <c r="J2031" s="204"/>
      <c r="K2031" s="204"/>
      <c r="L2031" s="204"/>
      <c r="M2031" s="204"/>
      <c r="N2031" s="204"/>
      <c r="O2031" s="204"/>
      <c r="P2031" s="204"/>
      <c r="Q2031" s="204"/>
      <c r="R2031" s="204"/>
      <c r="S2031" s="204"/>
      <c r="T2031" s="204"/>
      <c r="U2031" s="204"/>
      <c r="V2031" s="590"/>
      <c r="W2031" s="590"/>
      <c r="X2031" s="590"/>
      <c r="Y2031" s="590"/>
      <c r="Z2031" s="590"/>
      <c r="AA2031" s="590"/>
      <c r="AB2031" s="204"/>
      <c r="AC2031" s="204"/>
      <c r="AD2031" s="204"/>
      <c r="AE2031" s="204"/>
      <c r="AF2031" s="204"/>
      <c r="AG2031" s="204"/>
      <c r="AH2031" s="204"/>
      <c r="AI2031" s="204"/>
      <c r="AJ2031" s="204"/>
      <c r="AK2031" s="204"/>
      <c r="AL2031" s="204"/>
      <c r="AM2031" s="204"/>
      <c r="AN2031" s="204"/>
      <c r="AO2031" s="204"/>
      <c r="AP2031" s="204"/>
      <c r="AQ2031" s="204"/>
      <c r="AR2031" s="204"/>
      <c r="AS2031" s="204"/>
      <c r="AT2031" s="204"/>
      <c r="AU2031" s="204"/>
      <c r="AV2031" s="489"/>
      <c r="AW2031" s="204"/>
      <c r="AX2031" s="204"/>
      <c r="AY2031" s="204"/>
      <c r="AZ2031" s="204"/>
    </row>
    <row r="2032" spans="2:52" ht="52.2" customHeight="1" x14ac:dyDescent="0.25">
      <c r="B2032" s="204"/>
      <c r="C2032" s="204"/>
      <c r="D2032" s="204"/>
      <c r="E2032" s="204"/>
      <c r="F2032" s="204"/>
      <c r="G2032" s="204"/>
      <c r="H2032" s="205"/>
      <c r="I2032" s="204"/>
      <c r="J2032" s="204"/>
      <c r="K2032" s="204"/>
      <c r="L2032" s="204"/>
      <c r="M2032" s="204"/>
      <c r="N2032" s="204"/>
      <c r="O2032" s="204"/>
      <c r="P2032" s="204"/>
      <c r="Q2032" s="204"/>
      <c r="R2032" s="204"/>
      <c r="S2032" s="204"/>
      <c r="T2032" s="204"/>
      <c r="U2032" s="204"/>
      <c r="V2032" s="590"/>
      <c r="W2032" s="590"/>
      <c r="X2032" s="590"/>
      <c r="Y2032" s="590"/>
      <c r="Z2032" s="590"/>
      <c r="AA2032" s="590"/>
      <c r="AB2032" s="204"/>
      <c r="AC2032" s="204"/>
      <c r="AD2032" s="204"/>
      <c r="AE2032" s="204"/>
      <c r="AF2032" s="204"/>
      <c r="AG2032" s="204"/>
      <c r="AH2032" s="204"/>
      <c r="AI2032" s="204"/>
      <c r="AJ2032" s="204"/>
      <c r="AK2032" s="204"/>
      <c r="AL2032" s="204"/>
      <c r="AM2032" s="204"/>
      <c r="AN2032" s="204"/>
      <c r="AO2032" s="204"/>
      <c r="AP2032" s="204"/>
      <c r="AQ2032" s="204"/>
      <c r="AR2032" s="204"/>
      <c r="AS2032" s="204"/>
      <c r="AT2032" s="204"/>
      <c r="AU2032" s="204"/>
      <c r="AV2032" s="489"/>
      <c r="AW2032" s="204"/>
      <c r="AX2032" s="204"/>
      <c r="AY2032" s="204"/>
      <c r="AZ2032" s="204"/>
    </row>
    <row r="2033" spans="2:52" ht="52.2" customHeight="1" x14ac:dyDescent="0.25">
      <c r="B2033" s="204"/>
      <c r="C2033" s="204"/>
      <c r="D2033" s="204"/>
      <c r="E2033" s="204"/>
      <c r="F2033" s="204"/>
      <c r="G2033" s="204"/>
      <c r="H2033" s="205"/>
      <c r="I2033" s="204"/>
      <c r="J2033" s="204"/>
      <c r="K2033" s="204"/>
      <c r="L2033" s="204"/>
      <c r="M2033" s="204"/>
      <c r="N2033" s="204"/>
      <c r="O2033" s="204"/>
      <c r="P2033" s="204"/>
      <c r="Q2033" s="204"/>
      <c r="R2033" s="204"/>
      <c r="S2033" s="204"/>
      <c r="T2033" s="204"/>
      <c r="U2033" s="204"/>
      <c r="V2033" s="590"/>
      <c r="W2033" s="590"/>
      <c r="X2033" s="590"/>
      <c r="Y2033" s="590"/>
      <c r="Z2033" s="590"/>
      <c r="AA2033" s="590"/>
      <c r="AB2033" s="204"/>
      <c r="AC2033" s="204"/>
      <c r="AD2033" s="204"/>
      <c r="AE2033" s="204"/>
      <c r="AF2033" s="204"/>
      <c r="AG2033" s="204"/>
      <c r="AH2033" s="204"/>
      <c r="AI2033" s="204"/>
      <c r="AJ2033" s="204"/>
      <c r="AK2033" s="204"/>
      <c r="AL2033" s="204"/>
      <c r="AM2033" s="204"/>
      <c r="AN2033" s="204"/>
      <c r="AO2033" s="204"/>
      <c r="AP2033" s="204"/>
      <c r="AQ2033" s="204"/>
      <c r="AR2033" s="204"/>
      <c r="AS2033" s="204"/>
      <c r="AT2033" s="204"/>
      <c r="AU2033" s="204"/>
      <c r="AV2033" s="489"/>
      <c r="AW2033" s="204"/>
      <c r="AX2033" s="204"/>
      <c r="AY2033" s="204"/>
      <c r="AZ2033" s="204"/>
    </row>
    <row r="2034" spans="2:52" ht="52.2" customHeight="1" x14ac:dyDescent="0.25">
      <c r="B2034" s="204"/>
      <c r="C2034" s="204"/>
      <c r="D2034" s="204"/>
      <c r="E2034" s="204"/>
      <c r="F2034" s="204"/>
      <c r="G2034" s="204"/>
      <c r="H2034" s="205"/>
      <c r="I2034" s="204"/>
      <c r="J2034" s="204"/>
      <c r="K2034" s="204"/>
      <c r="L2034" s="204"/>
      <c r="M2034" s="204"/>
      <c r="N2034" s="204"/>
      <c r="O2034" s="204"/>
      <c r="P2034" s="204"/>
      <c r="Q2034" s="204"/>
      <c r="R2034" s="204"/>
      <c r="S2034" s="204"/>
      <c r="T2034" s="204"/>
      <c r="U2034" s="204"/>
      <c r="V2034" s="590"/>
      <c r="W2034" s="590"/>
      <c r="X2034" s="590"/>
      <c r="Y2034" s="590"/>
      <c r="Z2034" s="590"/>
      <c r="AA2034" s="590"/>
      <c r="AB2034" s="204"/>
      <c r="AC2034" s="204"/>
      <c r="AD2034" s="204"/>
      <c r="AE2034" s="204"/>
      <c r="AF2034" s="204"/>
      <c r="AG2034" s="204"/>
      <c r="AH2034" s="204"/>
      <c r="AI2034" s="204"/>
      <c r="AJ2034" s="204"/>
      <c r="AK2034" s="204"/>
      <c r="AL2034" s="204"/>
      <c r="AM2034" s="204"/>
      <c r="AN2034" s="204"/>
      <c r="AO2034" s="204"/>
      <c r="AP2034" s="204"/>
      <c r="AQ2034" s="204"/>
      <c r="AR2034" s="204"/>
      <c r="AS2034" s="204"/>
      <c r="AT2034" s="204"/>
      <c r="AU2034" s="204"/>
      <c r="AV2034" s="489"/>
      <c r="AW2034" s="204"/>
      <c r="AX2034" s="204"/>
      <c r="AY2034" s="204"/>
      <c r="AZ2034" s="204"/>
    </row>
    <row r="2035" spans="2:52" ht="52.2" customHeight="1" x14ac:dyDescent="0.25">
      <c r="B2035" s="204"/>
      <c r="C2035" s="204"/>
      <c r="D2035" s="204"/>
      <c r="E2035" s="204"/>
      <c r="F2035" s="204"/>
      <c r="G2035" s="204"/>
      <c r="H2035" s="205"/>
      <c r="I2035" s="204"/>
      <c r="J2035" s="204"/>
      <c r="K2035" s="204"/>
      <c r="L2035" s="204"/>
      <c r="M2035" s="204"/>
      <c r="N2035" s="204"/>
      <c r="O2035" s="204"/>
      <c r="P2035" s="204"/>
      <c r="Q2035" s="204"/>
      <c r="R2035" s="204"/>
      <c r="S2035" s="204"/>
      <c r="T2035" s="204"/>
      <c r="U2035" s="204"/>
      <c r="V2035" s="590"/>
      <c r="W2035" s="590"/>
      <c r="X2035" s="590"/>
      <c r="Y2035" s="590"/>
      <c r="Z2035" s="590"/>
      <c r="AA2035" s="590"/>
      <c r="AB2035" s="204"/>
      <c r="AC2035" s="204"/>
      <c r="AD2035" s="204"/>
      <c r="AE2035" s="204"/>
      <c r="AF2035" s="204"/>
      <c r="AG2035" s="204"/>
      <c r="AH2035" s="204"/>
      <c r="AI2035" s="204"/>
      <c r="AJ2035" s="204"/>
      <c r="AK2035" s="204"/>
      <c r="AL2035" s="204"/>
      <c r="AM2035" s="204"/>
      <c r="AN2035" s="204"/>
      <c r="AO2035" s="204"/>
      <c r="AP2035" s="204"/>
      <c r="AQ2035" s="204"/>
      <c r="AR2035" s="204"/>
      <c r="AS2035" s="204"/>
      <c r="AT2035" s="204"/>
      <c r="AU2035" s="204"/>
      <c r="AV2035" s="489"/>
      <c r="AW2035" s="204"/>
      <c r="AX2035" s="204"/>
      <c r="AY2035" s="204"/>
      <c r="AZ2035" s="204"/>
    </row>
    <row r="2036" spans="2:52" ht="52.2" customHeight="1" x14ac:dyDescent="0.25">
      <c r="B2036" s="204"/>
      <c r="C2036" s="204"/>
      <c r="D2036" s="204"/>
      <c r="E2036" s="204"/>
      <c r="F2036" s="204"/>
      <c r="G2036" s="204"/>
      <c r="H2036" s="205"/>
      <c r="I2036" s="204"/>
      <c r="J2036" s="204"/>
      <c r="K2036" s="204"/>
      <c r="L2036" s="204"/>
      <c r="M2036" s="204"/>
      <c r="N2036" s="204"/>
      <c r="O2036" s="204"/>
      <c r="P2036" s="204"/>
      <c r="Q2036" s="204"/>
      <c r="R2036" s="204"/>
      <c r="S2036" s="204"/>
      <c r="T2036" s="204"/>
      <c r="U2036" s="204"/>
      <c r="V2036" s="590"/>
      <c r="W2036" s="590"/>
      <c r="X2036" s="590"/>
      <c r="Y2036" s="590"/>
      <c r="Z2036" s="590"/>
      <c r="AA2036" s="590"/>
      <c r="AB2036" s="204"/>
      <c r="AC2036" s="204"/>
      <c r="AD2036" s="204"/>
      <c r="AE2036" s="204"/>
      <c r="AF2036" s="204"/>
      <c r="AG2036" s="204"/>
      <c r="AH2036" s="204"/>
      <c r="AI2036" s="204"/>
      <c r="AJ2036" s="204"/>
      <c r="AK2036" s="204"/>
      <c r="AL2036" s="204"/>
      <c r="AM2036" s="204"/>
      <c r="AN2036" s="204"/>
      <c r="AO2036" s="204"/>
      <c r="AP2036" s="204"/>
      <c r="AQ2036" s="204"/>
      <c r="AR2036" s="204"/>
      <c r="AS2036" s="204"/>
      <c r="AT2036" s="204"/>
      <c r="AU2036" s="204"/>
      <c r="AV2036" s="489"/>
      <c r="AW2036" s="204"/>
      <c r="AX2036" s="204"/>
      <c r="AY2036" s="204"/>
      <c r="AZ2036" s="204"/>
    </row>
    <row r="2037" spans="2:52" ht="52.2" customHeight="1" x14ac:dyDescent="0.25">
      <c r="B2037" s="204"/>
      <c r="C2037" s="204"/>
      <c r="D2037" s="204"/>
      <c r="E2037" s="204"/>
      <c r="F2037" s="204"/>
      <c r="G2037" s="204"/>
      <c r="H2037" s="205"/>
      <c r="I2037" s="204"/>
      <c r="J2037" s="204"/>
      <c r="K2037" s="204"/>
      <c r="L2037" s="204"/>
      <c r="M2037" s="204"/>
      <c r="N2037" s="204"/>
      <c r="O2037" s="204"/>
      <c r="P2037" s="204"/>
      <c r="Q2037" s="204"/>
      <c r="R2037" s="204"/>
      <c r="S2037" s="204"/>
      <c r="T2037" s="204"/>
      <c r="U2037" s="204"/>
      <c r="V2037" s="590"/>
      <c r="W2037" s="590"/>
      <c r="X2037" s="590"/>
      <c r="Y2037" s="590"/>
      <c r="Z2037" s="590"/>
      <c r="AA2037" s="590"/>
      <c r="AB2037" s="204"/>
      <c r="AC2037" s="204"/>
      <c r="AD2037" s="204"/>
      <c r="AE2037" s="204"/>
      <c r="AF2037" s="204"/>
      <c r="AG2037" s="204"/>
      <c r="AH2037" s="204"/>
      <c r="AI2037" s="204"/>
      <c r="AJ2037" s="204"/>
      <c r="AK2037" s="204"/>
      <c r="AL2037" s="204"/>
      <c r="AM2037" s="204"/>
      <c r="AN2037" s="204"/>
      <c r="AO2037" s="204"/>
      <c r="AP2037" s="204"/>
      <c r="AQ2037" s="204"/>
      <c r="AR2037" s="204"/>
      <c r="AS2037" s="204"/>
      <c r="AT2037" s="204"/>
      <c r="AU2037" s="204"/>
      <c r="AV2037" s="489"/>
      <c r="AW2037" s="204"/>
      <c r="AX2037" s="204"/>
      <c r="AY2037" s="204"/>
      <c r="AZ2037" s="204"/>
    </row>
    <row r="2038" spans="2:52" ht="52.2" customHeight="1" x14ac:dyDescent="0.25">
      <c r="B2038" s="204"/>
      <c r="C2038" s="204"/>
      <c r="D2038" s="204"/>
      <c r="E2038" s="204"/>
      <c r="F2038" s="204"/>
      <c r="G2038" s="204"/>
      <c r="H2038" s="205"/>
      <c r="I2038" s="204"/>
      <c r="J2038" s="204"/>
      <c r="K2038" s="204"/>
      <c r="L2038" s="204"/>
      <c r="M2038" s="204"/>
      <c r="N2038" s="204"/>
      <c r="O2038" s="204"/>
      <c r="P2038" s="204"/>
      <c r="Q2038" s="204"/>
      <c r="R2038" s="204"/>
      <c r="S2038" s="204"/>
      <c r="T2038" s="204"/>
      <c r="U2038" s="204"/>
      <c r="V2038" s="590"/>
      <c r="W2038" s="590"/>
      <c r="X2038" s="590"/>
      <c r="Y2038" s="590"/>
      <c r="Z2038" s="590"/>
      <c r="AA2038" s="590"/>
      <c r="AB2038" s="204"/>
      <c r="AC2038" s="204"/>
      <c r="AD2038" s="204"/>
      <c r="AE2038" s="204"/>
      <c r="AF2038" s="204"/>
      <c r="AG2038" s="204"/>
      <c r="AH2038" s="204"/>
      <c r="AI2038" s="204"/>
      <c r="AJ2038" s="204"/>
      <c r="AK2038" s="204"/>
      <c r="AL2038" s="204"/>
      <c r="AM2038" s="204"/>
      <c r="AN2038" s="204"/>
      <c r="AO2038" s="204"/>
      <c r="AP2038" s="204"/>
      <c r="AQ2038" s="204"/>
      <c r="AR2038" s="204"/>
      <c r="AS2038" s="204"/>
      <c r="AT2038" s="204"/>
      <c r="AU2038" s="204"/>
      <c r="AV2038" s="489"/>
      <c r="AW2038" s="204"/>
      <c r="AX2038" s="204"/>
      <c r="AY2038" s="204"/>
      <c r="AZ2038" s="204"/>
    </row>
    <row r="2039" spans="2:52" ht="52.2" customHeight="1" x14ac:dyDescent="0.25">
      <c r="B2039" s="204"/>
      <c r="C2039" s="204"/>
      <c r="D2039" s="204"/>
      <c r="E2039" s="204"/>
      <c r="F2039" s="204"/>
      <c r="G2039" s="204"/>
      <c r="H2039" s="205"/>
      <c r="I2039" s="204"/>
      <c r="J2039" s="204"/>
      <c r="K2039" s="204"/>
      <c r="L2039" s="204"/>
      <c r="M2039" s="204"/>
      <c r="N2039" s="204"/>
      <c r="O2039" s="204"/>
      <c r="P2039" s="204"/>
      <c r="Q2039" s="204"/>
      <c r="R2039" s="204"/>
      <c r="S2039" s="204"/>
      <c r="T2039" s="204"/>
      <c r="U2039" s="204"/>
      <c r="V2039" s="590"/>
      <c r="W2039" s="590"/>
      <c r="X2039" s="590"/>
      <c r="Y2039" s="590"/>
      <c r="Z2039" s="590"/>
      <c r="AA2039" s="590"/>
      <c r="AB2039" s="204"/>
      <c r="AC2039" s="204"/>
      <c r="AD2039" s="204"/>
      <c r="AE2039" s="204"/>
      <c r="AF2039" s="204"/>
      <c r="AG2039" s="204"/>
      <c r="AH2039" s="204"/>
      <c r="AI2039" s="204"/>
      <c r="AJ2039" s="204"/>
      <c r="AK2039" s="204"/>
      <c r="AL2039" s="204"/>
      <c r="AM2039" s="204"/>
      <c r="AN2039" s="204"/>
      <c r="AO2039" s="204"/>
      <c r="AP2039" s="204"/>
      <c r="AQ2039" s="204"/>
      <c r="AR2039" s="204"/>
      <c r="AS2039" s="204"/>
      <c r="AT2039" s="204"/>
      <c r="AU2039" s="204"/>
      <c r="AV2039" s="489"/>
      <c r="AW2039" s="204"/>
      <c r="AX2039" s="204"/>
      <c r="AY2039" s="204"/>
      <c r="AZ2039" s="204"/>
    </row>
    <row r="2040" spans="2:52" ht="52.2" customHeight="1" x14ac:dyDescent="0.25">
      <c r="B2040" s="204"/>
      <c r="C2040" s="204"/>
      <c r="D2040" s="204"/>
      <c r="E2040" s="204"/>
      <c r="F2040" s="204"/>
      <c r="G2040" s="204"/>
      <c r="H2040" s="205"/>
      <c r="I2040" s="204"/>
      <c r="J2040" s="204"/>
      <c r="K2040" s="204"/>
      <c r="L2040" s="204"/>
      <c r="M2040" s="204"/>
      <c r="N2040" s="204"/>
      <c r="O2040" s="204"/>
      <c r="P2040" s="204"/>
      <c r="Q2040" s="204"/>
      <c r="R2040" s="204"/>
      <c r="S2040" s="204"/>
      <c r="T2040" s="204"/>
      <c r="U2040" s="204"/>
      <c r="V2040" s="590"/>
      <c r="W2040" s="590"/>
      <c r="X2040" s="590"/>
      <c r="Y2040" s="590"/>
      <c r="Z2040" s="590"/>
      <c r="AA2040" s="590"/>
      <c r="AB2040" s="204"/>
      <c r="AC2040" s="204"/>
      <c r="AD2040" s="204"/>
      <c r="AE2040" s="204"/>
      <c r="AF2040" s="204"/>
      <c r="AG2040" s="204"/>
      <c r="AH2040" s="204"/>
      <c r="AI2040" s="204"/>
      <c r="AJ2040" s="204"/>
      <c r="AK2040" s="204"/>
      <c r="AL2040" s="204"/>
      <c r="AM2040" s="204"/>
      <c r="AN2040" s="204"/>
      <c r="AO2040" s="204"/>
      <c r="AP2040" s="204"/>
      <c r="AQ2040" s="204"/>
      <c r="AR2040" s="204"/>
      <c r="AS2040" s="204"/>
      <c r="AT2040" s="204"/>
      <c r="AU2040" s="204"/>
      <c r="AV2040" s="489"/>
      <c r="AW2040" s="204"/>
      <c r="AX2040" s="204"/>
      <c r="AY2040" s="204"/>
      <c r="AZ2040" s="204"/>
    </row>
    <row r="2041" spans="2:52" ht="52.2" customHeight="1" x14ac:dyDescent="0.25">
      <c r="B2041" s="204"/>
      <c r="C2041" s="204"/>
      <c r="D2041" s="204"/>
      <c r="E2041" s="204"/>
      <c r="F2041" s="204"/>
      <c r="G2041" s="204"/>
      <c r="H2041" s="205"/>
      <c r="I2041" s="204"/>
      <c r="J2041" s="204"/>
      <c r="K2041" s="204"/>
      <c r="L2041" s="204"/>
      <c r="M2041" s="204"/>
      <c r="N2041" s="204"/>
      <c r="O2041" s="204"/>
      <c r="P2041" s="204"/>
      <c r="Q2041" s="204"/>
      <c r="R2041" s="204"/>
      <c r="S2041" s="204"/>
      <c r="T2041" s="204"/>
      <c r="U2041" s="204"/>
      <c r="V2041" s="590"/>
      <c r="W2041" s="590"/>
      <c r="X2041" s="590"/>
      <c r="Y2041" s="590"/>
      <c r="Z2041" s="590"/>
      <c r="AA2041" s="590"/>
      <c r="AB2041" s="204"/>
      <c r="AC2041" s="204"/>
      <c r="AD2041" s="204"/>
      <c r="AE2041" s="204"/>
      <c r="AF2041" s="204"/>
      <c r="AG2041" s="204"/>
      <c r="AH2041" s="204"/>
      <c r="AI2041" s="204"/>
      <c r="AJ2041" s="204"/>
      <c r="AK2041" s="204"/>
      <c r="AL2041" s="204"/>
      <c r="AM2041" s="204"/>
      <c r="AN2041" s="204"/>
      <c r="AO2041" s="204"/>
      <c r="AP2041" s="204"/>
      <c r="AQ2041" s="204"/>
      <c r="AR2041" s="204"/>
      <c r="AS2041" s="204"/>
      <c r="AT2041" s="204"/>
      <c r="AU2041" s="204"/>
      <c r="AV2041" s="489"/>
      <c r="AW2041" s="204"/>
      <c r="AX2041" s="204"/>
      <c r="AY2041" s="204"/>
      <c r="AZ2041" s="204"/>
    </row>
    <row r="2042" spans="2:52" ht="52.2" customHeight="1" x14ac:dyDescent="0.25">
      <c r="B2042" s="204"/>
      <c r="C2042" s="204"/>
      <c r="D2042" s="204"/>
      <c r="E2042" s="204"/>
      <c r="F2042" s="204"/>
      <c r="G2042" s="204"/>
      <c r="H2042" s="205"/>
      <c r="I2042" s="204"/>
      <c r="J2042" s="204"/>
      <c r="K2042" s="204"/>
      <c r="L2042" s="204"/>
      <c r="M2042" s="204"/>
      <c r="N2042" s="204"/>
      <c r="O2042" s="204"/>
      <c r="P2042" s="204"/>
      <c r="Q2042" s="204"/>
      <c r="R2042" s="204"/>
      <c r="S2042" s="204"/>
      <c r="T2042" s="204"/>
      <c r="U2042" s="204"/>
      <c r="V2042" s="590"/>
      <c r="W2042" s="590"/>
      <c r="X2042" s="590"/>
      <c r="Y2042" s="590"/>
      <c r="Z2042" s="590"/>
      <c r="AA2042" s="590"/>
      <c r="AB2042" s="204"/>
      <c r="AC2042" s="204"/>
      <c r="AD2042" s="204"/>
      <c r="AE2042" s="204"/>
      <c r="AF2042" s="204"/>
      <c r="AG2042" s="204"/>
      <c r="AH2042" s="204"/>
      <c r="AI2042" s="204"/>
      <c r="AJ2042" s="204"/>
      <c r="AK2042" s="204"/>
      <c r="AL2042" s="204"/>
      <c r="AM2042" s="204"/>
      <c r="AN2042" s="204"/>
      <c r="AO2042" s="204"/>
      <c r="AP2042" s="204"/>
      <c r="AQ2042" s="204"/>
      <c r="AR2042" s="204"/>
      <c r="AS2042" s="204"/>
      <c r="AT2042" s="204"/>
      <c r="AU2042" s="204"/>
      <c r="AV2042" s="489"/>
      <c r="AW2042" s="204"/>
      <c r="AX2042" s="204"/>
      <c r="AY2042" s="204"/>
      <c r="AZ2042" s="204"/>
    </row>
    <row r="2043" spans="2:52" ht="52.2" customHeight="1" x14ac:dyDescent="0.25">
      <c r="B2043" s="204"/>
      <c r="C2043" s="204"/>
      <c r="D2043" s="204"/>
      <c r="E2043" s="204"/>
      <c r="F2043" s="204"/>
      <c r="G2043" s="204"/>
      <c r="H2043" s="205"/>
      <c r="I2043" s="204"/>
      <c r="J2043" s="204"/>
      <c r="K2043" s="204"/>
      <c r="L2043" s="204"/>
      <c r="M2043" s="204"/>
      <c r="N2043" s="204"/>
      <c r="O2043" s="204"/>
      <c r="P2043" s="204"/>
      <c r="Q2043" s="204"/>
      <c r="R2043" s="204"/>
      <c r="S2043" s="204"/>
      <c r="T2043" s="204"/>
      <c r="U2043" s="204"/>
      <c r="V2043" s="590"/>
      <c r="W2043" s="590"/>
      <c r="X2043" s="590"/>
      <c r="Y2043" s="590"/>
      <c r="Z2043" s="590"/>
      <c r="AA2043" s="590"/>
      <c r="AB2043" s="204"/>
      <c r="AC2043" s="204"/>
      <c r="AD2043" s="204"/>
      <c r="AE2043" s="204"/>
      <c r="AF2043" s="204"/>
      <c r="AG2043" s="204"/>
      <c r="AH2043" s="204"/>
      <c r="AI2043" s="204"/>
      <c r="AJ2043" s="204"/>
      <c r="AK2043" s="204"/>
      <c r="AL2043" s="204"/>
      <c r="AM2043" s="204"/>
      <c r="AN2043" s="204"/>
      <c r="AO2043" s="204"/>
      <c r="AP2043" s="204"/>
      <c r="AQ2043" s="204"/>
      <c r="AR2043" s="204"/>
      <c r="AS2043" s="204"/>
      <c r="AT2043" s="204"/>
      <c r="AU2043" s="204"/>
      <c r="AV2043" s="489"/>
      <c r="AW2043" s="204"/>
      <c r="AX2043" s="204"/>
      <c r="AY2043" s="204"/>
      <c r="AZ2043" s="204"/>
    </row>
    <row r="2044" spans="2:52" ht="52.2" customHeight="1" x14ac:dyDescent="0.25">
      <c r="B2044" s="204"/>
      <c r="C2044" s="204"/>
      <c r="D2044" s="204"/>
      <c r="E2044" s="204"/>
      <c r="F2044" s="204"/>
      <c r="G2044" s="204"/>
      <c r="H2044" s="205"/>
      <c r="I2044" s="204"/>
      <c r="J2044" s="204"/>
      <c r="K2044" s="204"/>
      <c r="L2044" s="204"/>
      <c r="M2044" s="204"/>
      <c r="N2044" s="204"/>
      <c r="O2044" s="204"/>
      <c r="P2044" s="204"/>
      <c r="Q2044" s="204"/>
      <c r="R2044" s="204"/>
      <c r="S2044" s="204"/>
      <c r="T2044" s="204"/>
      <c r="U2044" s="204"/>
      <c r="V2044" s="590"/>
      <c r="W2044" s="590"/>
      <c r="X2044" s="590"/>
      <c r="Y2044" s="590"/>
      <c r="Z2044" s="590"/>
      <c r="AA2044" s="590"/>
      <c r="AB2044" s="204"/>
      <c r="AC2044" s="204"/>
      <c r="AD2044" s="204"/>
      <c r="AE2044" s="204"/>
      <c r="AF2044" s="204"/>
      <c r="AG2044" s="204"/>
      <c r="AH2044" s="204"/>
      <c r="AI2044" s="204"/>
      <c r="AJ2044" s="204"/>
      <c r="AK2044" s="204"/>
      <c r="AL2044" s="204"/>
      <c r="AM2044" s="204"/>
      <c r="AN2044" s="204"/>
      <c r="AO2044" s="204"/>
      <c r="AP2044" s="204"/>
      <c r="AQ2044" s="204"/>
      <c r="AR2044" s="204"/>
      <c r="AS2044" s="204"/>
      <c r="AT2044" s="204"/>
      <c r="AU2044" s="204"/>
      <c r="AV2044" s="489"/>
      <c r="AW2044" s="204"/>
      <c r="AX2044" s="204"/>
      <c r="AY2044" s="204"/>
      <c r="AZ2044" s="204"/>
    </row>
    <row r="2045" spans="2:52" ht="52.2" customHeight="1" x14ac:dyDescent="0.25">
      <c r="B2045" s="204"/>
      <c r="C2045" s="204"/>
      <c r="D2045" s="204"/>
      <c r="E2045" s="204"/>
      <c r="F2045" s="204"/>
      <c r="G2045" s="204"/>
      <c r="H2045" s="205"/>
      <c r="I2045" s="204"/>
      <c r="J2045" s="204"/>
      <c r="K2045" s="204"/>
      <c r="L2045" s="204"/>
      <c r="M2045" s="204"/>
      <c r="N2045" s="204"/>
      <c r="O2045" s="204"/>
      <c r="P2045" s="204"/>
      <c r="Q2045" s="204"/>
      <c r="R2045" s="204"/>
      <c r="S2045" s="204"/>
      <c r="T2045" s="204"/>
      <c r="U2045" s="204"/>
      <c r="V2045" s="590"/>
      <c r="W2045" s="590"/>
      <c r="X2045" s="590"/>
      <c r="Y2045" s="590"/>
      <c r="Z2045" s="590"/>
      <c r="AA2045" s="590"/>
      <c r="AB2045" s="204"/>
      <c r="AC2045" s="204"/>
      <c r="AD2045" s="204"/>
      <c r="AE2045" s="204"/>
      <c r="AF2045" s="204"/>
      <c r="AG2045" s="204"/>
      <c r="AH2045" s="204"/>
      <c r="AI2045" s="204"/>
      <c r="AJ2045" s="204"/>
      <c r="AK2045" s="204"/>
      <c r="AL2045" s="204"/>
      <c r="AM2045" s="204"/>
      <c r="AN2045" s="204"/>
      <c r="AO2045" s="204"/>
      <c r="AP2045" s="204"/>
      <c r="AQ2045" s="204"/>
      <c r="AR2045" s="204"/>
      <c r="AS2045" s="204"/>
      <c r="AT2045" s="204"/>
      <c r="AU2045" s="204"/>
      <c r="AV2045" s="489"/>
      <c r="AW2045" s="204"/>
      <c r="AX2045" s="204"/>
      <c r="AY2045" s="204"/>
      <c r="AZ2045" s="204"/>
    </row>
    <row r="2046" spans="2:52" ht="52.2" customHeight="1" x14ac:dyDescent="0.25">
      <c r="B2046" s="204"/>
      <c r="C2046" s="204"/>
      <c r="D2046" s="204"/>
      <c r="E2046" s="204"/>
      <c r="F2046" s="204"/>
      <c r="G2046" s="204"/>
      <c r="H2046" s="205"/>
      <c r="I2046" s="204"/>
      <c r="J2046" s="204"/>
      <c r="K2046" s="204"/>
      <c r="L2046" s="204"/>
      <c r="M2046" s="204"/>
      <c r="N2046" s="204"/>
      <c r="O2046" s="204"/>
      <c r="P2046" s="204"/>
      <c r="Q2046" s="204"/>
      <c r="R2046" s="204"/>
      <c r="S2046" s="204"/>
      <c r="T2046" s="204"/>
      <c r="U2046" s="204"/>
      <c r="V2046" s="590"/>
      <c r="W2046" s="590"/>
      <c r="X2046" s="590"/>
      <c r="Y2046" s="590"/>
      <c r="Z2046" s="590"/>
      <c r="AA2046" s="590"/>
      <c r="AB2046" s="204"/>
      <c r="AC2046" s="204"/>
      <c r="AD2046" s="204"/>
      <c r="AE2046" s="204"/>
      <c r="AF2046" s="204"/>
      <c r="AG2046" s="204"/>
      <c r="AH2046" s="204"/>
      <c r="AI2046" s="204"/>
      <c r="AJ2046" s="204"/>
      <c r="AK2046" s="204"/>
      <c r="AL2046" s="204"/>
      <c r="AM2046" s="204"/>
      <c r="AN2046" s="204"/>
      <c r="AO2046" s="204"/>
      <c r="AP2046" s="204"/>
      <c r="AQ2046" s="204"/>
      <c r="AR2046" s="204"/>
      <c r="AS2046" s="204"/>
      <c r="AT2046" s="204"/>
      <c r="AU2046" s="204"/>
      <c r="AV2046" s="489"/>
      <c r="AW2046" s="204"/>
      <c r="AX2046" s="204"/>
      <c r="AY2046" s="204"/>
      <c r="AZ2046" s="204"/>
    </row>
    <row r="2047" spans="2:52" ht="52.2" customHeight="1" x14ac:dyDescent="0.25">
      <c r="B2047" s="204"/>
      <c r="C2047" s="204"/>
      <c r="D2047" s="204"/>
      <c r="E2047" s="204"/>
      <c r="F2047" s="204"/>
      <c r="G2047" s="204"/>
      <c r="H2047" s="205"/>
      <c r="I2047" s="204"/>
      <c r="J2047" s="204"/>
      <c r="K2047" s="204"/>
      <c r="L2047" s="204"/>
      <c r="M2047" s="204"/>
      <c r="N2047" s="204"/>
      <c r="O2047" s="204"/>
      <c r="P2047" s="204"/>
      <c r="Q2047" s="204"/>
      <c r="R2047" s="204"/>
      <c r="S2047" s="204"/>
      <c r="T2047" s="204"/>
      <c r="U2047" s="204"/>
      <c r="V2047" s="590"/>
      <c r="W2047" s="590"/>
      <c r="X2047" s="590"/>
      <c r="Y2047" s="590"/>
      <c r="Z2047" s="590"/>
      <c r="AA2047" s="590"/>
      <c r="AB2047" s="204"/>
      <c r="AC2047" s="204"/>
      <c r="AD2047" s="204"/>
      <c r="AE2047" s="204"/>
      <c r="AF2047" s="204"/>
      <c r="AG2047" s="204"/>
      <c r="AH2047" s="204"/>
      <c r="AI2047" s="204"/>
      <c r="AJ2047" s="204"/>
      <c r="AK2047" s="204"/>
      <c r="AL2047" s="204"/>
      <c r="AM2047" s="204"/>
      <c r="AN2047" s="204"/>
      <c r="AO2047" s="204"/>
      <c r="AP2047" s="204"/>
      <c r="AQ2047" s="204"/>
      <c r="AR2047" s="204"/>
      <c r="AS2047" s="204"/>
      <c r="AT2047" s="204"/>
      <c r="AU2047" s="204"/>
      <c r="AV2047" s="489"/>
      <c r="AW2047" s="204"/>
      <c r="AX2047" s="204"/>
      <c r="AY2047" s="204"/>
      <c r="AZ2047" s="204"/>
    </row>
    <row r="2048" spans="2:52" ht="52.2" customHeight="1" x14ac:dyDescent="0.25">
      <c r="B2048" s="204"/>
      <c r="C2048" s="204"/>
      <c r="D2048" s="204"/>
      <c r="E2048" s="204"/>
      <c r="F2048" s="204"/>
      <c r="G2048" s="204"/>
      <c r="H2048" s="205"/>
      <c r="I2048" s="204"/>
      <c r="J2048" s="204"/>
      <c r="K2048" s="204"/>
      <c r="L2048" s="204"/>
      <c r="M2048" s="204"/>
      <c r="N2048" s="204"/>
      <c r="O2048" s="204"/>
      <c r="P2048" s="204"/>
      <c r="Q2048" s="204"/>
      <c r="R2048" s="204"/>
      <c r="S2048" s="204"/>
      <c r="T2048" s="204"/>
      <c r="U2048" s="204"/>
      <c r="V2048" s="590"/>
      <c r="W2048" s="590"/>
      <c r="X2048" s="590"/>
      <c r="Y2048" s="590"/>
      <c r="Z2048" s="590"/>
      <c r="AA2048" s="590"/>
      <c r="AB2048" s="204"/>
      <c r="AC2048" s="204"/>
      <c r="AD2048" s="204"/>
      <c r="AE2048" s="204"/>
      <c r="AF2048" s="204"/>
      <c r="AG2048" s="204"/>
      <c r="AH2048" s="204"/>
      <c r="AI2048" s="204"/>
      <c r="AJ2048" s="204"/>
      <c r="AK2048" s="204"/>
      <c r="AL2048" s="204"/>
      <c r="AM2048" s="204"/>
      <c r="AN2048" s="204"/>
      <c r="AO2048" s="204"/>
      <c r="AP2048" s="204"/>
      <c r="AQ2048" s="204"/>
      <c r="AR2048" s="204"/>
      <c r="AS2048" s="204"/>
      <c r="AT2048" s="204"/>
      <c r="AU2048" s="204"/>
      <c r="AV2048" s="489"/>
      <c r="AW2048" s="204"/>
      <c r="AX2048" s="204"/>
      <c r="AY2048" s="204"/>
      <c r="AZ2048" s="204"/>
    </row>
    <row r="2049" spans="2:52" ht="52.2" customHeight="1" x14ac:dyDescent="0.25">
      <c r="B2049" s="204"/>
      <c r="C2049" s="204"/>
      <c r="D2049" s="204"/>
      <c r="E2049" s="204"/>
      <c r="F2049" s="204"/>
      <c r="G2049" s="204"/>
      <c r="H2049" s="205"/>
      <c r="I2049" s="204"/>
      <c r="J2049" s="204"/>
      <c r="K2049" s="204"/>
      <c r="L2049" s="204"/>
      <c r="M2049" s="204"/>
      <c r="N2049" s="204"/>
      <c r="O2049" s="204"/>
      <c r="P2049" s="204"/>
      <c r="Q2049" s="204"/>
      <c r="R2049" s="204"/>
      <c r="S2049" s="204"/>
      <c r="T2049" s="204"/>
      <c r="U2049" s="204"/>
      <c r="V2049" s="590"/>
      <c r="W2049" s="590"/>
      <c r="X2049" s="590"/>
      <c r="Y2049" s="590"/>
      <c r="Z2049" s="590"/>
      <c r="AA2049" s="590"/>
      <c r="AB2049" s="204"/>
      <c r="AC2049" s="204"/>
      <c r="AD2049" s="204"/>
      <c r="AE2049" s="204"/>
      <c r="AF2049" s="204"/>
      <c r="AG2049" s="204"/>
      <c r="AH2049" s="204"/>
      <c r="AI2049" s="204"/>
      <c r="AJ2049" s="204"/>
      <c r="AK2049" s="204"/>
      <c r="AL2049" s="204"/>
      <c r="AM2049" s="204"/>
      <c r="AN2049" s="204"/>
      <c r="AO2049" s="204"/>
      <c r="AP2049" s="204"/>
      <c r="AQ2049" s="204"/>
      <c r="AR2049" s="204"/>
      <c r="AS2049" s="204"/>
      <c r="AT2049" s="204"/>
      <c r="AU2049" s="204"/>
      <c r="AV2049" s="489"/>
      <c r="AW2049" s="204"/>
      <c r="AX2049" s="204"/>
      <c r="AY2049" s="204"/>
      <c r="AZ2049" s="204"/>
    </row>
    <row r="2050" spans="2:52" ht="52.2" customHeight="1" x14ac:dyDescent="0.25">
      <c r="B2050" s="204"/>
      <c r="C2050" s="204"/>
      <c r="D2050" s="204"/>
      <c r="E2050" s="204"/>
      <c r="F2050" s="204"/>
      <c r="G2050" s="204"/>
      <c r="H2050" s="205"/>
      <c r="I2050" s="204"/>
      <c r="J2050" s="204"/>
      <c r="K2050" s="204"/>
      <c r="L2050" s="204"/>
      <c r="M2050" s="204"/>
      <c r="N2050" s="204"/>
      <c r="O2050" s="204"/>
      <c r="P2050" s="204"/>
      <c r="Q2050" s="204"/>
      <c r="R2050" s="204"/>
      <c r="S2050" s="204"/>
      <c r="T2050" s="204"/>
      <c r="U2050" s="204"/>
      <c r="V2050" s="590"/>
      <c r="W2050" s="590"/>
      <c r="X2050" s="590"/>
      <c r="Y2050" s="590"/>
      <c r="Z2050" s="590"/>
      <c r="AA2050" s="590"/>
      <c r="AB2050" s="204"/>
      <c r="AC2050" s="204"/>
      <c r="AD2050" s="204"/>
      <c r="AE2050" s="204"/>
      <c r="AF2050" s="204"/>
      <c r="AG2050" s="204"/>
      <c r="AH2050" s="204"/>
      <c r="AI2050" s="204"/>
      <c r="AJ2050" s="204"/>
      <c r="AK2050" s="204"/>
      <c r="AL2050" s="204"/>
      <c r="AM2050" s="204"/>
      <c r="AN2050" s="204"/>
      <c r="AO2050" s="204"/>
      <c r="AP2050" s="204"/>
      <c r="AQ2050" s="204"/>
      <c r="AR2050" s="204"/>
      <c r="AS2050" s="204"/>
      <c r="AT2050" s="204"/>
      <c r="AU2050" s="204"/>
      <c r="AV2050" s="489"/>
      <c r="AW2050" s="204"/>
      <c r="AX2050" s="204"/>
      <c r="AY2050" s="204"/>
      <c r="AZ2050" s="204"/>
    </row>
    <row r="2051" spans="2:52" ht="52.2" customHeight="1" x14ac:dyDescent="0.25">
      <c r="B2051" s="204"/>
      <c r="C2051" s="204"/>
      <c r="D2051" s="204"/>
      <c r="E2051" s="204"/>
      <c r="F2051" s="204"/>
      <c r="G2051" s="204"/>
      <c r="H2051" s="205"/>
      <c r="I2051" s="204"/>
      <c r="J2051" s="204"/>
      <c r="K2051" s="204"/>
      <c r="L2051" s="204"/>
      <c r="M2051" s="204"/>
      <c r="N2051" s="204"/>
      <c r="O2051" s="204"/>
      <c r="P2051" s="204"/>
      <c r="Q2051" s="204"/>
      <c r="R2051" s="204"/>
      <c r="S2051" s="204"/>
      <c r="T2051" s="204"/>
      <c r="U2051" s="204"/>
      <c r="V2051" s="590"/>
      <c r="W2051" s="590"/>
      <c r="X2051" s="590"/>
      <c r="Y2051" s="590"/>
      <c r="Z2051" s="590"/>
      <c r="AA2051" s="590"/>
      <c r="AB2051" s="204"/>
      <c r="AC2051" s="204"/>
      <c r="AD2051" s="204"/>
      <c r="AE2051" s="204"/>
      <c r="AF2051" s="204"/>
      <c r="AG2051" s="204"/>
      <c r="AH2051" s="204"/>
      <c r="AI2051" s="204"/>
      <c r="AJ2051" s="204"/>
      <c r="AK2051" s="204"/>
      <c r="AL2051" s="204"/>
      <c r="AM2051" s="204"/>
      <c r="AN2051" s="204"/>
      <c r="AO2051" s="204"/>
      <c r="AP2051" s="204"/>
      <c r="AQ2051" s="204"/>
      <c r="AR2051" s="204"/>
      <c r="AS2051" s="204"/>
      <c r="AT2051" s="204"/>
      <c r="AU2051" s="204"/>
      <c r="AV2051" s="489"/>
      <c r="AW2051" s="204"/>
      <c r="AX2051" s="204"/>
      <c r="AY2051" s="204"/>
      <c r="AZ2051" s="204"/>
    </row>
    <row r="2052" spans="2:52" ht="52.2" customHeight="1" x14ac:dyDescent="0.25">
      <c r="B2052" s="204"/>
      <c r="C2052" s="204"/>
      <c r="D2052" s="204"/>
      <c r="E2052" s="204"/>
      <c r="F2052" s="204"/>
      <c r="G2052" s="204"/>
      <c r="H2052" s="205"/>
      <c r="I2052" s="204"/>
      <c r="J2052" s="204"/>
      <c r="K2052" s="204"/>
      <c r="L2052" s="204"/>
      <c r="M2052" s="204"/>
      <c r="N2052" s="204"/>
      <c r="O2052" s="204"/>
      <c r="P2052" s="204"/>
      <c r="Q2052" s="204"/>
      <c r="R2052" s="204"/>
      <c r="S2052" s="204"/>
      <c r="T2052" s="204"/>
      <c r="U2052" s="204"/>
      <c r="V2052" s="590"/>
      <c r="W2052" s="590"/>
      <c r="X2052" s="590"/>
      <c r="Y2052" s="590"/>
      <c r="Z2052" s="590"/>
      <c r="AA2052" s="590"/>
      <c r="AB2052" s="204"/>
      <c r="AC2052" s="204"/>
      <c r="AD2052" s="204"/>
      <c r="AE2052" s="204"/>
      <c r="AF2052" s="204"/>
      <c r="AG2052" s="204"/>
      <c r="AH2052" s="204"/>
      <c r="AI2052" s="204"/>
      <c r="AJ2052" s="204"/>
      <c r="AK2052" s="204"/>
      <c r="AL2052" s="204"/>
      <c r="AM2052" s="204"/>
      <c r="AN2052" s="204"/>
      <c r="AO2052" s="204"/>
      <c r="AP2052" s="204"/>
      <c r="AQ2052" s="204"/>
      <c r="AR2052" s="204"/>
      <c r="AS2052" s="204"/>
      <c r="AT2052" s="204"/>
      <c r="AU2052" s="204"/>
      <c r="AV2052" s="489"/>
      <c r="AW2052" s="204"/>
      <c r="AX2052" s="204"/>
      <c r="AY2052" s="204"/>
      <c r="AZ2052" s="204"/>
    </row>
    <row r="2053" spans="2:52" ht="52.2" customHeight="1" x14ac:dyDescent="0.25">
      <c r="B2053" s="204"/>
      <c r="C2053" s="204"/>
      <c r="D2053" s="204"/>
      <c r="E2053" s="204"/>
      <c r="F2053" s="204"/>
      <c r="G2053" s="204"/>
      <c r="H2053" s="205"/>
      <c r="I2053" s="204"/>
      <c r="J2053" s="204"/>
      <c r="K2053" s="204"/>
      <c r="L2053" s="204"/>
      <c r="M2053" s="204"/>
      <c r="N2053" s="204"/>
      <c r="O2053" s="204"/>
      <c r="P2053" s="204"/>
      <c r="Q2053" s="204"/>
      <c r="R2053" s="204"/>
      <c r="S2053" s="204"/>
      <c r="T2053" s="204"/>
      <c r="U2053" s="204"/>
      <c r="V2053" s="590"/>
      <c r="W2053" s="590"/>
      <c r="X2053" s="590"/>
      <c r="Y2053" s="590"/>
      <c r="Z2053" s="590"/>
      <c r="AA2053" s="590"/>
      <c r="AB2053" s="204"/>
      <c r="AC2053" s="204"/>
      <c r="AD2053" s="204"/>
      <c r="AE2053" s="204"/>
      <c r="AF2053" s="204"/>
      <c r="AG2053" s="204"/>
      <c r="AH2053" s="204"/>
      <c r="AI2053" s="204"/>
      <c r="AJ2053" s="204"/>
      <c r="AK2053" s="204"/>
      <c r="AL2053" s="204"/>
      <c r="AM2053" s="204"/>
      <c r="AN2053" s="204"/>
      <c r="AO2053" s="204"/>
      <c r="AP2053" s="204"/>
      <c r="AQ2053" s="204"/>
      <c r="AR2053" s="204"/>
      <c r="AS2053" s="204"/>
      <c r="AT2053" s="204"/>
      <c r="AU2053" s="204"/>
      <c r="AV2053" s="489"/>
      <c r="AW2053" s="204"/>
      <c r="AX2053" s="204"/>
      <c r="AY2053" s="204"/>
      <c r="AZ2053" s="204"/>
    </row>
    <row r="2054" spans="2:52" ht="52.2" customHeight="1" x14ac:dyDescent="0.25">
      <c r="B2054" s="204"/>
      <c r="C2054" s="204"/>
      <c r="D2054" s="204"/>
      <c r="E2054" s="204"/>
      <c r="F2054" s="204"/>
      <c r="G2054" s="204"/>
      <c r="H2054" s="205"/>
      <c r="I2054" s="204"/>
      <c r="J2054" s="204"/>
      <c r="K2054" s="204"/>
      <c r="L2054" s="204"/>
      <c r="M2054" s="204"/>
      <c r="N2054" s="204"/>
      <c r="O2054" s="204"/>
      <c r="P2054" s="204"/>
      <c r="Q2054" s="204"/>
      <c r="R2054" s="204"/>
      <c r="S2054" s="204"/>
      <c r="T2054" s="204"/>
      <c r="U2054" s="204"/>
      <c r="V2054" s="590"/>
      <c r="W2054" s="590"/>
      <c r="X2054" s="590"/>
      <c r="Y2054" s="590"/>
      <c r="Z2054" s="590"/>
      <c r="AA2054" s="590"/>
      <c r="AB2054" s="204"/>
      <c r="AC2054" s="204"/>
      <c r="AD2054" s="204"/>
      <c r="AE2054" s="204"/>
      <c r="AF2054" s="204"/>
      <c r="AG2054" s="204"/>
      <c r="AH2054" s="204"/>
      <c r="AI2054" s="204"/>
      <c r="AJ2054" s="204"/>
      <c r="AK2054" s="204"/>
      <c r="AL2054" s="204"/>
      <c r="AM2054" s="204"/>
      <c r="AN2054" s="204"/>
      <c r="AO2054" s="204"/>
      <c r="AP2054" s="204"/>
      <c r="AQ2054" s="204"/>
      <c r="AR2054" s="204"/>
      <c r="AS2054" s="204"/>
      <c r="AT2054" s="204"/>
      <c r="AU2054" s="204"/>
      <c r="AV2054" s="489"/>
      <c r="AW2054" s="204"/>
      <c r="AX2054" s="204"/>
      <c r="AY2054" s="204"/>
      <c r="AZ2054" s="204"/>
    </row>
    <row r="2055" spans="2:52" ht="52.2" customHeight="1" x14ac:dyDescent="0.25">
      <c r="B2055" s="204"/>
      <c r="C2055" s="204"/>
      <c r="D2055" s="204"/>
      <c r="E2055" s="204"/>
      <c r="F2055" s="204"/>
      <c r="G2055" s="204"/>
      <c r="H2055" s="205"/>
      <c r="I2055" s="204"/>
      <c r="J2055" s="204"/>
      <c r="K2055" s="204"/>
      <c r="L2055" s="204"/>
      <c r="M2055" s="204"/>
      <c r="N2055" s="204"/>
      <c r="O2055" s="204"/>
      <c r="P2055" s="204"/>
      <c r="Q2055" s="204"/>
      <c r="R2055" s="204"/>
      <c r="S2055" s="204"/>
      <c r="T2055" s="204"/>
      <c r="U2055" s="204"/>
      <c r="V2055" s="590"/>
      <c r="W2055" s="590"/>
      <c r="X2055" s="590"/>
      <c r="Y2055" s="590"/>
      <c r="Z2055" s="590"/>
      <c r="AA2055" s="590"/>
      <c r="AB2055" s="204"/>
      <c r="AC2055" s="204"/>
      <c r="AD2055" s="204"/>
      <c r="AE2055" s="204"/>
      <c r="AF2055" s="204"/>
      <c r="AG2055" s="204"/>
      <c r="AH2055" s="204"/>
      <c r="AI2055" s="204"/>
      <c r="AJ2055" s="204"/>
      <c r="AK2055" s="204"/>
      <c r="AL2055" s="204"/>
      <c r="AM2055" s="204"/>
      <c r="AN2055" s="204"/>
      <c r="AO2055" s="204"/>
      <c r="AP2055" s="204"/>
      <c r="AQ2055" s="204"/>
      <c r="AR2055" s="204"/>
      <c r="AS2055" s="204"/>
      <c r="AT2055" s="204"/>
      <c r="AU2055" s="204"/>
      <c r="AV2055" s="489"/>
      <c r="AW2055" s="204"/>
      <c r="AX2055" s="204"/>
      <c r="AY2055" s="204"/>
      <c r="AZ2055" s="204"/>
    </row>
    <row r="2056" spans="2:52" ht="52.2" customHeight="1" x14ac:dyDescent="0.25">
      <c r="B2056" s="204"/>
      <c r="C2056" s="204"/>
      <c r="D2056" s="204"/>
      <c r="E2056" s="204"/>
      <c r="F2056" s="204"/>
      <c r="G2056" s="204"/>
      <c r="H2056" s="205"/>
      <c r="I2056" s="204"/>
      <c r="J2056" s="204"/>
      <c r="K2056" s="204"/>
      <c r="L2056" s="204"/>
      <c r="M2056" s="204"/>
      <c r="N2056" s="204"/>
      <c r="O2056" s="204"/>
      <c r="P2056" s="204"/>
      <c r="Q2056" s="204"/>
      <c r="R2056" s="204"/>
      <c r="S2056" s="204"/>
      <c r="T2056" s="204"/>
      <c r="U2056" s="204"/>
      <c r="V2056" s="590"/>
      <c r="W2056" s="590"/>
      <c r="X2056" s="590"/>
      <c r="Y2056" s="590"/>
      <c r="Z2056" s="590"/>
      <c r="AA2056" s="590"/>
      <c r="AB2056" s="204"/>
      <c r="AC2056" s="204"/>
      <c r="AD2056" s="204"/>
      <c r="AE2056" s="204"/>
      <c r="AF2056" s="204"/>
      <c r="AG2056" s="204"/>
      <c r="AH2056" s="204"/>
      <c r="AI2056" s="204"/>
      <c r="AJ2056" s="204"/>
      <c r="AK2056" s="204"/>
      <c r="AL2056" s="204"/>
      <c r="AM2056" s="204"/>
      <c r="AN2056" s="204"/>
      <c r="AO2056" s="204"/>
      <c r="AP2056" s="204"/>
      <c r="AQ2056" s="204"/>
      <c r="AR2056" s="204"/>
      <c r="AS2056" s="204"/>
      <c r="AT2056" s="204"/>
      <c r="AU2056" s="204"/>
      <c r="AV2056" s="489"/>
      <c r="AW2056" s="204"/>
      <c r="AX2056" s="204"/>
      <c r="AY2056" s="204"/>
      <c r="AZ2056" s="204"/>
    </row>
    <row r="2057" spans="2:52" ht="52.2" customHeight="1" x14ac:dyDescent="0.25">
      <c r="B2057" s="204"/>
      <c r="C2057" s="204"/>
      <c r="D2057" s="204"/>
      <c r="E2057" s="204"/>
      <c r="F2057" s="204"/>
      <c r="G2057" s="204"/>
      <c r="H2057" s="205"/>
      <c r="I2057" s="204"/>
      <c r="J2057" s="204"/>
      <c r="K2057" s="204"/>
      <c r="L2057" s="204"/>
      <c r="M2057" s="204"/>
      <c r="N2057" s="204"/>
      <c r="O2057" s="204"/>
      <c r="P2057" s="204"/>
      <c r="Q2057" s="204"/>
      <c r="R2057" s="204"/>
      <c r="S2057" s="204"/>
      <c r="T2057" s="204"/>
      <c r="U2057" s="204"/>
      <c r="V2057" s="590"/>
      <c r="W2057" s="590"/>
      <c r="X2057" s="590"/>
      <c r="Y2057" s="590"/>
      <c r="Z2057" s="590"/>
      <c r="AA2057" s="590"/>
      <c r="AB2057" s="204"/>
      <c r="AC2057" s="204"/>
      <c r="AD2057" s="204"/>
      <c r="AE2057" s="204"/>
      <c r="AF2057" s="204"/>
      <c r="AG2057" s="204"/>
      <c r="AH2057" s="204"/>
      <c r="AI2057" s="204"/>
      <c r="AJ2057" s="204"/>
      <c r="AK2057" s="204"/>
      <c r="AL2057" s="204"/>
      <c r="AM2057" s="204"/>
      <c r="AN2057" s="204"/>
      <c r="AO2057" s="204"/>
      <c r="AP2057" s="204"/>
      <c r="AQ2057" s="204"/>
      <c r="AR2057" s="204"/>
      <c r="AS2057" s="204"/>
      <c r="AT2057" s="204"/>
      <c r="AU2057" s="204"/>
      <c r="AV2057" s="489"/>
      <c r="AW2057" s="204"/>
      <c r="AX2057" s="204"/>
      <c r="AY2057" s="204"/>
      <c r="AZ2057" s="204"/>
    </row>
    <row r="2058" spans="2:52" ht="52.2" customHeight="1" x14ac:dyDescent="0.25">
      <c r="B2058" s="204"/>
      <c r="C2058" s="204"/>
      <c r="D2058" s="204"/>
      <c r="E2058" s="204"/>
      <c r="F2058" s="204"/>
      <c r="G2058" s="204"/>
      <c r="H2058" s="205"/>
      <c r="I2058" s="204"/>
      <c r="J2058" s="204"/>
      <c r="K2058" s="204"/>
      <c r="L2058" s="204"/>
      <c r="M2058" s="204"/>
      <c r="N2058" s="204"/>
      <c r="O2058" s="204"/>
      <c r="P2058" s="204"/>
      <c r="Q2058" s="204"/>
      <c r="R2058" s="204"/>
      <c r="S2058" s="204"/>
      <c r="T2058" s="204"/>
      <c r="U2058" s="204"/>
      <c r="V2058" s="590"/>
      <c r="W2058" s="590"/>
      <c r="X2058" s="590"/>
      <c r="Y2058" s="590"/>
      <c r="Z2058" s="590"/>
      <c r="AA2058" s="590"/>
      <c r="AB2058" s="204"/>
      <c r="AC2058" s="204"/>
      <c r="AD2058" s="204"/>
      <c r="AE2058" s="204"/>
      <c r="AF2058" s="204"/>
      <c r="AG2058" s="204"/>
      <c r="AH2058" s="204"/>
      <c r="AI2058" s="204"/>
      <c r="AJ2058" s="204"/>
      <c r="AK2058" s="204"/>
      <c r="AL2058" s="204"/>
      <c r="AM2058" s="204"/>
      <c r="AN2058" s="204"/>
      <c r="AO2058" s="204"/>
      <c r="AP2058" s="204"/>
      <c r="AQ2058" s="204"/>
      <c r="AR2058" s="204"/>
      <c r="AS2058" s="204"/>
      <c r="AT2058" s="204"/>
      <c r="AU2058" s="204"/>
      <c r="AV2058" s="489"/>
      <c r="AW2058" s="204"/>
      <c r="AX2058" s="204"/>
      <c r="AY2058" s="204"/>
      <c r="AZ2058" s="204"/>
    </row>
    <row r="2059" spans="2:52" ht="52.2" customHeight="1" x14ac:dyDescent="0.25">
      <c r="B2059" s="204"/>
      <c r="C2059" s="204"/>
      <c r="D2059" s="204"/>
      <c r="E2059" s="204"/>
      <c r="F2059" s="204"/>
      <c r="G2059" s="204"/>
      <c r="H2059" s="205"/>
      <c r="I2059" s="204"/>
      <c r="J2059" s="204"/>
      <c r="K2059" s="204"/>
      <c r="L2059" s="204"/>
      <c r="M2059" s="204"/>
      <c r="N2059" s="204"/>
      <c r="O2059" s="204"/>
      <c r="P2059" s="204"/>
      <c r="Q2059" s="204"/>
      <c r="R2059" s="204"/>
      <c r="S2059" s="204"/>
      <c r="T2059" s="204"/>
      <c r="U2059" s="204"/>
      <c r="V2059" s="590"/>
      <c r="W2059" s="590"/>
      <c r="X2059" s="590"/>
      <c r="Y2059" s="590"/>
      <c r="Z2059" s="590"/>
      <c r="AA2059" s="590"/>
      <c r="AB2059" s="204"/>
      <c r="AC2059" s="204"/>
      <c r="AD2059" s="204"/>
      <c r="AE2059" s="204"/>
      <c r="AF2059" s="204"/>
      <c r="AG2059" s="204"/>
      <c r="AH2059" s="204"/>
      <c r="AI2059" s="204"/>
      <c r="AJ2059" s="204"/>
      <c r="AK2059" s="204"/>
      <c r="AL2059" s="204"/>
      <c r="AM2059" s="204"/>
      <c r="AN2059" s="204"/>
      <c r="AO2059" s="204"/>
      <c r="AP2059" s="204"/>
      <c r="AQ2059" s="204"/>
      <c r="AR2059" s="204"/>
      <c r="AS2059" s="204"/>
      <c r="AT2059" s="204"/>
      <c r="AU2059" s="204"/>
      <c r="AV2059" s="489"/>
      <c r="AW2059" s="204"/>
      <c r="AX2059" s="204"/>
      <c r="AY2059" s="204"/>
      <c r="AZ2059" s="204"/>
    </row>
    <row r="2060" spans="2:52" ht="52.2" customHeight="1" x14ac:dyDescent="0.25">
      <c r="B2060" s="204"/>
      <c r="C2060" s="204"/>
      <c r="D2060" s="204"/>
      <c r="E2060" s="204"/>
      <c r="F2060" s="204"/>
      <c r="G2060" s="204"/>
      <c r="H2060" s="205"/>
      <c r="I2060" s="204"/>
      <c r="J2060" s="204"/>
      <c r="K2060" s="204"/>
      <c r="L2060" s="204"/>
      <c r="M2060" s="204"/>
      <c r="N2060" s="204"/>
      <c r="O2060" s="204"/>
      <c r="P2060" s="204"/>
      <c r="Q2060" s="204"/>
      <c r="R2060" s="204"/>
      <c r="S2060" s="204"/>
      <c r="T2060" s="204"/>
      <c r="U2060" s="204"/>
      <c r="V2060" s="590"/>
      <c r="W2060" s="590"/>
      <c r="X2060" s="590"/>
      <c r="Y2060" s="590"/>
      <c r="Z2060" s="590"/>
      <c r="AA2060" s="590"/>
      <c r="AB2060" s="204"/>
      <c r="AC2060" s="204"/>
      <c r="AD2060" s="204"/>
      <c r="AE2060" s="204"/>
      <c r="AF2060" s="204"/>
      <c r="AG2060" s="204"/>
      <c r="AH2060" s="204"/>
      <c r="AI2060" s="204"/>
      <c r="AJ2060" s="204"/>
      <c r="AK2060" s="204"/>
      <c r="AL2060" s="204"/>
      <c r="AM2060" s="204"/>
      <c r="AN2060" s="204"/>
      <c r="AO2060" s="204"/>
      <c r="AP2060" s="204"/>
      <c r="AQ2060" s="204"/>
      <c r="AR2060" s="204"/>
      <c r="AS2060" s="204"/>
      <c r="AT2060" s="204"/>
      <c r="AU2060" s="204"/>
      <c r="AV2060" s="489"/>
      <c r="AW2060" s="204"/>
      <c r="AX2060" s="204"/>
      <c r="AY2060" s="204"/>
      <c r="AZ2060" s="204"/>
    </row>
    <row r="2061" spans="2:52" ht="52.2" customHeight="1" x14ac:dyDescent="0.25">
      <c r="B2061" s="204"/>
      <c r="C2061" s="204"/>
      <c r="D2061" s="204"/>
      <c r="E2061" s="204"/>
      <c r="F2061" s="204"/>
      <c r="G2061" s="204"/>
      <c r="H2061" s="205"/>
      <c r="I2061" s="204"/>
      <c r="J2061" s="204"/>
      <c r="K2061" s="204"/>
      <c r="L2061" s="204"/>
      <c r="M2061" s="204"/>
      <c r="N2061" s="204"/>
      <c r="O2061" s="204"/>
      <c r="P2061" s="204"/>
      <c r="Q2061" s="204"/>
      <c r="R2061" s="204"/>
      <c r="S2061" s="204"/>
      <c r="T2061" s="204"/>
      <c r="U2061" s="204"/>
      <c r="V2061" s="590"/>
      <c r="W2061" s="590"/>
      <c r="X2061" s="590"/>
      <c r="Y2061" s="590"/>
      <c r="Z2061" s="590"/>
      <c r="AA2061" s="590"/>
      <c r="AB2061" s="204"/>
      <c r="AC2061" s="204"/>
      <c r="AD2061" s="204"/>
      <c r="AE2061" s="204"/>
      <c r="AF2061" s="204"/>
      <c r="AG2061" s="204"/>
      <c r="AH2061" s="204"/>
      <c r="AI2061" s="204"/>
      <c r="AJ2061" s="204"/>
      <c r="AK2061" s="204"/>
      <c r="AL2061" s="204"/>
      <c r="AM2061" s="204"/>
      <c r="AN2061" s="204"/>
      <c r="AO2061" s="204"/>
      <c r="AP2061" s="204"/>
      <c r="AQ2061" s="204"/>
      <c r="AR2061" s="204"/>
      <c r="AS2061" s="204"/>
      <c r="AT2061" s="204"/>
      <c r="AU2061" s="204"/>
      <c r="AV2061" s="489"/>
      <c r="AW2061" s="204"/>
      <c r="AX2061" s="204"/>
      <c r="AY2061" s="204"/>
      <c r="AZ2061" s="204"/>
    </row>
    <row r="2062" spans="2:52" ht="52.2" customHeight="1" x14ac:dyDescent="0.25">
      <c r="B2062" s="204"/>
      <c r="C2062" s="204"/>
      <c r="D2062" s="204"/>
      <c r="E2062" s="204"/>
      <c r="F2062" s="204"/>
      <c r="G2062" s="204"/>
      <c r="H2062" s="205"/>
      <c r="I2062" s="204"/>
      <c r="J2062" s="204"/>
      <c r="K2062" s="204"/>
      <c r="L2062" s="204"/>
      <c r="M2062" s="204"/>
      <c r="N2062" s="204"/>
      <c r="O2062" s="204"/>
      <c r="P2062" s="204"/>
      <c r="Q2062" s="204"/>
      <c r="R2062" s="204"/>
      <c r="S2062" s="204"/>
      <c r="T2062" s="204"/>
      <c r="U2062" s="204"/>
      <c r="V2062" s="590"/>
      <c r="W2062" s="590"/>
      <c r="X2062" s="590"/>
      <c r="Y2062" s="590"/>
      <c r="Z2062" s="590"/>
      <c r="AA2062" s="590"/>
      <c r="AB2062" s="204"/>
      <c r="AC2062" s="204"/>
      <c r="AD2062" s="204"/>
      <c r="AE2062" s="204"/>
      <c r="AF2062" s="204"/>
      <c r="AG2062" s="204"/>
      <c r="AH2062" s="204"/>
      <c r="AI2062" s="204"/>
      <c r="AJ2062" s="204"/>
      <c r="AK2062" s="204"/>
      <c r="AL2062" s="204"/>
      <c r="AM2062" s="204"/>
      <c r="AN2062" s="204"/>
      <c r="AO2062" s="204"/>
      <c r="AP2062" s="204"/>
      <c r="AQ2062" s="204"/>
      <c r="AR2062" s="204"/>
      <c r="AS2062" s="204"/>
      <c r="AT2062" s="204"/>
      <c r="AU2062" s="204"/>
      <c r="AV2062" s="489"/>
      <c r="AW2062" s="204"/>
      <c r="AX2062" s="204"/>
      <c r="AY2062" s="204"/>
      <c r="AZ2062" s="204"/>
    </row>
    <row r="2063" spans="2:52" ht="52.2" customHeight="1" x14ac:dyDescent="0.25">
      <c r="B2063" s="204"/>
      <c r="C2063" s="204"/>
      <c r="D2063" s="204"/>
      <c r="E2063" s="204"/>
      <c r="F2063" s="204"/>
      <c r="G2063" s="204"/>
      <c r="H2063" s="205"/>
      <c r="I2063" s="204"/>
      <c r="J2063" s="204"/>
      <c r="K2063" s="204"/>
      <c r="L2063" s="204"/>
      <c r="M2063" s="204"/>
      <c r="N2063" s="204"/>
      <c r="O2063" s="204"/>
      <c r="P2063" s="204"/>
      <c r="Q2063" s="204"/>
      <c r="R2063" s="204"/>
      <c r="S2063" s="204"/>
      <c r="T2063" s="204"/>
      <c r="U2063" s="204"/>
      <c r="V2063" s="590"/>
      <c r="W2063" s="590"/>
      <c r="X2063" s="590"/>
      <c r="Y2063" s="590"/>
      <c r="Z2063" s="590"/>
      <c r="AA2063" s="590"/>
      <c r="AB2063" s="204"/>
      <c r="AC2063" s="204"/>
      <c r="AD2063" s="204"/>
      <c r="AE2063" s="204"/>
      <c r="AF2063" s="204"/>
      <c r="AG2063" s="204"/>
      <c r="AH2063" s="204"/>
      <c r="AI2063" s="204"/>
      <c r="AJ2063" s="204"/>
      <c r="AK2063" s="204"/>
      <c r="AL2063" s="204"/>
      <c r="AM2063" s="204"/>
      <c r="AN2063" s="204"/>
      <c r="AO2063" s="204"/>
      <c r="AP2063" s="204"/>
      <c r="AQ2063" s="204"/>
      <c r="AR2063" s="204"/>
      <c r="AS2063" s="204"/>
      <c r="AT2063" s="204"/>
      <c r="AU2063" s="204"/>
      <c r="AV2063" s="489"/>
      <c r="AW2063" s="204"/>
      <c r="AX2063" s="204"/>
      <c r="AY2063" s="204"/>
      <c r="AZ2063" s="204"/>
    </row>
    <row r="2064" spans="2:52" ht="52.2" customHeight="1" x14ac:dyDescent="0.25">
      <c r="B2064" s="204"/>
      <c r="C2064" s="204"/>
      <c r="D2064" s="204"/>
      <c r="E2064" s="204"/>
      <c r="F2064" s="204"/>
      <c r="G2064" s="204"/>
      <c r="H2064" s="205"/>
      <c r="I2064" s="204"/>
      <c r="J2064" s="204"/>
      <c r="K2064" s="204"/>
      <c r="L2064" s="204"/>
      <c r="M2064" s="204"/>
      <c r="N2064" s="204"/>
      <c r="O2064" s="204"/>
      <c r="P2064" s="204"/>
      <c r="Q2064" s="204"/>
      <c r="R2064" s="204"/>
      <c r="S2064" s="204"/>
      <c r="T2064" s="204"/>
      <c r="U2064" s="204"/>
      <c r="V2064" s="590"/>
      <c r="W2064" s="590"/>
      <c r="X2064" s="590"/>
      <c r="Y2064" s="590"/>
      <c r="Z2064" s="590"/>
      <c r="AA2064" s="590"/>
      <c r="AB2064" s="204"/>
      <c r="AC2064" s="204"/>
      <c r="AD2064" s="204"/>
      <c r="AE2064" s="204"/>
      <c r="AF2064" s="204"/>
      <c r="AG2064" s="204"/>
      <c r="AH2064" s="204"/>
      <c r="AI2064" s="204"/>
      <c r="AJ2064" s="204"/>
      <c r="AK2064" s="204"/>
      <c r="AL2064" s="204"/>
      <c r="AM2064" s="204"/>
      <c r="AN2064" s="204"/>
      <c r="AO2064" s="204"/>
      <c r="AP2064" s="204"/>
      <c r="AQ2064" s="204"/>
      <c r="AR2064" s="204"/>
      <c r="AS2064" s="204"/>
      <c r="AT2064" s="204"/>
      <c r="AU2064" s="204"/>
      <c r="AV2064" s="489"/>
      <c r="AW2064" s="204"/>
      <c r="AX2064" s="204"/>
      <c r="AY2064" s="204"/>
      <c r="AZ2064" s="204"/>
    </row>
    <row r="2065" spans="2:52" ht="52.2" customHeight="1" x14ac:dyDescent="0.25">
      <c r="B2065" s="204"/>
      <c r="C2065" s="204"/>
      <c r="D2065" s="204"/>
      <c r="E2065" s="204"/>
      <c r="F2065" s="204"/>
      <c r="G2065" s="204"/>
      <c r="H2065" s="205"/>
      <c r="I2065" s="204"/>
      <c r="J2065" s="204"/>
      <c r="K2065" s="204"/>
      <c r="L2065" s="204"/>
      <c r="M2065" s="204"/>
      <c r="N2065" s="204"/>
      <c r="O2065" s="204"/>
      <c r="P2065" s="204"/>
      <c r="Q2065" s="204"/>
      <c r="R2065" s="204"/>
      <c r="S2065" s="204"/>
      <c r="T2065" s="204"/>
      <c r="U2065" s="204"/>
      <c r="V2065" s="590"/>
      <c r="W2065" s="590"/>
      <c r="X2065" s="590"/>
      <c r="Y2065" s="590"/>
      <c r="Z2065" s="590"/>
      <c r="AA2065" s="590"/>
      <c r="AB2065" s="204"/>
      <c r="AC2065" s="204"/>
      <c r="AD2065" s="204"/>
      <c r="AE2065" s="204"/>
      <c r="AF2065" s="204"/>
      <c r="AG2065" s="204"/>
      <c r="AH2065" s="204"/>
      <c r="AI2065" s="204"/>
      <c r="AJ2065" s="204"/>
      <c r="AK2065" s="204"/>
      <c r="AL2065" s="204"/>
      <c r="AM2065" s="204"/>
      <c r="AN2065" s="204"/>
      <c r="AO2065" s="204"/>
      <c r="AP2065" s="204"/>
      <c r="AQ2065" s="204"/>
      <c r="AR2065" s="204"/>
      <c r="AS2065" s="204"/>
      <c r="AT2065" s="204"/>
      <c r="AU2065" s="204"/>
      <c r="AV2065" s="489"/>
      <c r="AW2065" s="204"/>
      <c r="AX2065" s="204"/>
      <c r="AY2065" s="204"/>
      <c r="AZ2065" s="204"/>
    </row>
    <row r="2066" spans="2:52" ht="52.2" customHeight="1" x14ac:dyDescent="0.25">
      <c r="B2066" s="204"/>
      <c r="C2066" s="204"/>
      <c r="D2066" s="204"/>
      <c r="E2066" s="204"/>
      <c r="F2066" s="204"/>
      <c r="G2066" s="204"/>
      <c r="H2066" s="205"/>
      <c r="I2066" s="204"/>
      <c r="J2066" s="204"/>
      <c r="K2066" s="204"/>
      <c r="L2066" s="204"/>
      <c r="M2066" s="204"/>
      <c r="N2066" s="204"/>
      <c r="O2066" s="204"/>
      <c r="P2066" s="204"/>
      <c r="Q2066" s="204"/>
      <c r="R2066" s="204"/>
      <c r="S2066" s="204"/>
      <c r="T2066" s="204"/>
      <c r="U2066" s="204"/>
      <c r="V2066" s="590"/>
      <c r="W2066" s="590"/>
      <c r="X2066" s="590"/>
      <c r="Y2066" s="590"/>
      <c r="Z2066" s="590"/>
      <c r="AA2066" s="590"/>
      <c r="AB2066" s="204"/>
      <c r="AC2066" s="204"/>
      <c r="AD2066" s="204"/>
      <c r="AE2066" s="204"/>
      <c r="AF2066" s="204"/>
      <c r="AG2066" s="204"/>
      <c r="AH2066" s="204"/>
      <c r="AI2066" s="204"/>
      <c r="AJ2066" s="204"/>
      <c r="AK2066" s="204"/>
      <c r="AL2066" s="204"/>
      <c r="AM2066" s="204"/>
      <c r="AN2066" s="204"/>
      <c r="AO2066" s="204"/>
      <c r="AP2066" s="204"/>
      <c r="AQ2066" s="204"/>
      <c r="AR2066" s="204"/>
      <c r="AS2066" s="204"/>
      <c r="AT2066" s="204"/>
      <c r="AU2066" s="204"/>
      <c r="AV2066" s="489"/>
      <c r="AW2066" s="204"/>
      <c r="AX2066" s="204"/>
      <c r="AY2066" s="204"/>
      <c r="AZ2066" s="204"/>
    </row>
    <row r="2067" spans="2:52" ht="52.2" customHeight="1" x14ac:dyDescent="0.25">
      <c r="B2067" s="204"/>
      <c r="C2067" s="204"/>
      <c r="D2067" s="204"/>
      <c r="E2067" s="204"/>
      <c r="F2067" s="204"/>
      <c r="G2067" s="204"/>
      <c r="H2067" s="205"/>
      <c r="I2067" s="204"/>
      <c r="J2067" s="204"/>
      <c r="K2067" s="204"/>
      <c r="L2067" s="204"/>
      <c r="M2067" s="204"/>
      <c r="N2067" s="204"/>
      <c r="O2067" s="204"/>
      <c r="P2067" s="204"/>
      <c r="Q2067" s="204"/>
      <c r="R2067" s="204"/>
      <c r="S2067" s="204"/>
      <c r="T2067" s="204"/>
      <c r="U2067" s="204"/>
      <c r="V2067" s="590"/>
      <c r="W2067" s="590"/>
      <c r="X2067" s="590"/>
      <c r="Y2067" s="590"/>
      <c r="Z2067" s="590"/>
      <c r="AA2067" s="590"/>
      <c r="AB2067" s="204"/>
      <c r="AC2067" s="204"/>
      <c r="AD2067" s="204"/>
      <c r="AE2067" s="204"/>
      <c r="AF2067" s="204"/>
      <c r="AG2067" s="204"/>
      <c r="AH2067" s="204"/>
      <c r="AI2067" s="204"/>
      <c r="AJ2067" s="204"/>
      <c r="AK2067" s="204"/>
      <c r="AL2067" s="204"/>
      <c r="AM2067" s="204"/>
      <c r="AN2067" s="204"/>
      <c r="AO2067" s="204"/>
      <c r="AP2067" s="204"/>
      <c r="AQ2067" s="204"/>
      <c r="AR2067" s="204"/>
      <c r="AS2067" s="204"/>
      <c r="AT2067" s="204"/>
      <c r="AU2067" s="204"/>
      <c r="AV2067" s="489"/>
      <c r="AW2067" s="204"/>
      <c r="AX2067" s="204"/>
      <c r="AY2067" s="204"/>
      <c r="AZ2067" s="204"/>
    </row>
    <row r="2068" spans="2:52" ht="52.2" customHeight="1" x14ac:dyDescent="0.25">
      <c r="B2068" s="204"/>
      <c r="C2068" s="204"/>
      <c r="D2068" s="204"/>
      <c r="E2068" s="204"/>
      <c r="F2068" s="204"/>
      <c r="G2068" s="204"/>
      <c r="H2068" s="205"/>
      <c r="I2068" s="204"/>
      <c r="J2068" s="204"/>
      <c r="K2068" s="204"/>
      <c r="L2068" s="204"/>
      <c r="M2068" s="204"/>
      <c r="N2068" s="204"/>
      <c r="O2068" s="204"/>
      <c r="P2068" s="204"/>
      <c r="Q2068" s="204"/>
      <c r="R2068" s="204"/>
      <c r="S2068" s="204"/>
      <c r="T2068" s="204"/>
      <c r="U2068" s="204"/>
      <c r="V2068" s="590"/>
      <c r="W2068" s="590"/>
      <c r="X2068" s="590"/>
      <c r="Y2068" s="590"/>
      <c r="Z2068" s="590"/>
      <c r="AA2068" s="590"/>
      <c r="AB2068" s="204"/>
      <c r="AC2068" s="204"/>
      <c r="AD2068" s="204"/>
      <c r="AE2068" s="204"/>
      <c r="AF2068" s="204"/>
      <c r="AG2068" s="204"/>
      <c r="AH2068" s="204"/>
      <c r="AI2068" s="204"/>
      <c r="AJ2068" s="204"/>
      <c r="AK2068" s="204"/>
      <c r="AL2068" s="204"/>
      <c r="AM2068" s="204"/>
      <c r="AN2068" s="204"/>
      <c r="AO2068" s="204"/>
      <c r="AP2068" s="204"/>
      <c r="AQ2068" s="204"/>
      <c r="AR2068" s="204"/>
      <c r="AS2068" s="204"/>
      <c r="AT2068" s="204"/>
      <c r="AU2068" s="204"/>
      <c r="AV2068" s="489"/>
      <c r="AW2068" s="204"/>
      <c r="AX2068" s="204"/>
      <c r="AY2068" s="204"/>
      <c r="AZ2068" s="204"/>
    </row>
    <row r="2069" spans="2:52" ht="52.2" customHeight="1" x14ac:dyDescent="0.25">
      <c r="B2069" s="204"/>
      <c r="C2069" s="204"/>
      <c r="D2069" s="204"/>
      <c r="E2069" s="204"/>
      <c r="F2069" s="204"/>
      <c r="G2069" s="204"/>
      <c r="H2069" s="205"/>
      <c r="I2069" s="204"/>
      <c r="J2069" s="204"/>
      <c r="K2069" s="204"/>
      <c r="L2069" s="204"/>
      <c r="M2069" s="204"/>
      <c r="N2069" s="204"/>
      <c r="O2069" s="204"/>
      <c r="P2069" s="204"/>
      <c r="Q2069" s="204"/>
      <c r="R2069" s="204"/>
      <c r="S2069" s="204"/>
      <c r="T2069" s="204"/>
      <c r="U2069" s="204"/>
      <c r="V2069" s="590"/>
      <c r="W2069" s="590"/>
      <c r="X2069" s="590"/>
      <c r="Y2069" s="590"/>
      <c r="Z2069" s="590"/>
      <c r="AA2069" s="590"/>
      <c r="AB2069" s="204"/>
      <c r="AC2069" s="204"/>
      <c r="AD2069" s="204"/>
      <c r="AE2069" s="204"/>
      <c r="AF2069" s="204"/>
      <c r="AG2069" s="204"/>
      <c r="AH2069" s="204"/>
      <c r="AI2069" s="204"/>
      <c r="AJ2069" s="204"/>
      <c r="AK2069" s="204"/>
      <c r="AL2069" s="204"/>
      <c r="AM2069" s="204"/>
      <c r="AN2069" s="204"/>
      <c r="AO2069" s="204"/>
      <c r="AP2069" s="204"/>
      <c r="AQ2069" s="204"/>
      <c r="AR2069" s="204"/>
      <c r="AS2069" s="204"/>
      <c r="AT2069" s="204"/>
      <c r="AU2069" s="204"/>
      <c r="AV2069" s="489"/>
      <c r="AW2069" s="204"/>
      <c r="AX2069" s="204"/>
      <c r="AY2069" s="204"/>
      <c r="AZ2069" s="204"/>
    </row>
    <row r="2070" spans="2:52" ht="52.2" customHeight="1" x14ac:dyDescent="0.25">
      <c r="B2070" s="204"/>
      <c r="C2070" s="204"/>
      <c r="D2070" s="204"/>
      <c r="E2070" s="204"/>
      <c r="F2070" s="204"/>
      <c r="G2070" s="204"/>
      <c r="H2070" s="205"/>
      <c r="I2070" s="204"/>
      <c r="J2070" s="204"/>
      <c r="K2070" s="204"/>
      <c r="L2070" s="204"/>
      <c r="M2070" s="204"/>
      <c r="N2070" s="204"/>
      <c r="O2070" s="204"/>
      <c r="P2070" s="204"/>
      <c r="Q2070" s="204"/>
      <c r="R2070" s="204"/>
      <c r="S2070" s="204"/>
      <c r="T2070" s="204"/>
      <c r="U2070" s="204"/>
      <c r="V2070" s="590"/>
      <c r="W2070" s="590"/>
      <c r="X2070" s="590"/>
      <c r="Y2070" s="590"/>
      <c r="Z2070" s="590"/>
      <c r="AA2070" s="590"/>
      <c r="AB2070" s="204"/>
      <c r="AC2070" s="204"/>
      <c r="AD2070" s="204"/>
      <c r="AE2070" s="204"/>
      <c r="AF2070" s="204"/>
      <c r="AG2070" s="204"/>
      <c r="AH2070" s="204"/>
      <c r="AI2070" s="204"/>
      <c r="AJ2070" s="204"/>
      <c r="AK2070" s="204"/>
      <c r="AL2070" s="204"/>
      <c r="AM2070" s="204"/>
      <c r="AN2070" s="204"/>
      <c r="AO2070" s="204"/>
      <c r="AP2070" s="204"/>
      <c r="AQ2070" s="204"/>
      <c r="AR2070" s="204"/>
      <c r="AS2070" s="204"/>
      <c r="AT2070" s="204"/>
      <c r="AU2070" s="204"/>
      <c r="AV2070" s="489"/>
      <c r="AW2070" s="204"/>
      <c r="AX2070" s="204"/>
      <c r="AY2070" s="204"/>
      <c r="AZ2070" s="204"/>
    </row>
    <row r="2071" spans="2:52" ht="52.2" customHeight="1" x14ac:dyDescent="0.25">
      <c r="B2071" s="204"/>
      <c r="C2071" s="204"/>
      <c r="D2071" s="204"/>
      <c r="E2071" s="204"/>
      <c r="F2071" s="204"/>
      <c r="G2071" s="204"/>
      <c r="H2071" s="205"/>
      <c r="I2071" s="204"/>
      <c r="J2071" s="204"/>
      <c r="K2071" s="204"/>
      <c r="L2071" s="204"/>
      <c r="M2071" s="204"/>
      <c r="N2071" s="204"/>
      <c r="O2071" s="204"/>
      <c r="P2071" s="204"/>
      <c r="Q2071" s="204"/>
      <c r="R2071" s="204"/>
      <c r="S2071" s="204"/>
      <c r="T2071" s="204"/>
      <c r="U2071" s="204"/>
      <c r="V2071" s="590"/>
      <c r="W2071" s="590"/>
      <c r="X2071" s="590"/>
      <c r="Y2071" s="590"/>
      <c r="Z2071" s="590"/>
      <c r="AA2071" s="590"/>
      <c r="AB2071" s="204"/>
      <c r="AC2071" s="204"/>
      <c r="AD2071" s="204"/>
      <c r="AE2071" s="204"/>
      <c r="AF2071" s="204"/>
      <c r="AG2071" s="204"/>
      <c r="AH2071" s="204"/>
      <c r="AI2071" s="204"/>
      <c r="AJ2071" s="204"/>
      <c r="AK2071" s="204"/>
      <c r="AL2071" s="204"/>
      <c r="AM2071" s="204"/>
      <c r="AN2071" s="204"/>
      <c r="AO2071" s="204"/>
      <c r="AP2071" s="204"/>
      <c r="AQ2071" s="204"/>
      <c r="AR2071" s="204"/>
      <c r="AS2071" s="204"/>
      <c r="AT2071" s="204"/>
      <c r="AU2071" s="204"/>
      <c r="AV2071" s="489"/>
      <c r="AW2071" s="204"/>
      <c r="AX2071" s="204"/>
      <c r="AY2071" s="204"/>
      <c r="AZ2071" s="204"/>
    </row>
    <row r="2072" spans="2:52" ht="52.2" customHeight="1" x14ac:dyDescent="0.25">
      <c r="B2072" s="204"/>
      <c r="C2072" s="204"/>
      <c r="D2072" s="204"/>
      <c r="E2072" s="204"/>
      <c r="F2072" s="204"/>
      <c r="G2072" s="204"/>
      <c r="H2072" s="205"/>
      <c r="I2072" s="204"/>
      <c r="J2072" s="204"/>
      <c r="K2072" s="204"/>
      <c r="L2072" s="204"/>
      <c r="M2072" s="204"/>
      <c r="N2072" s="204"/>
      <c r="O2072" s="204"/>
      <c r="P2072" s="204"/>
      <c r="Q2072" s="204"/>
      <c r="R2072" s="204"/>
      <c r="S2072" s="204"/>
      <c r="T2072" s="204"/>
      <c r="U2072" s="204"/>
      <c r="V2072" s="590"/>
      <c r="W2072" s="590"/>
      <c r="X2072" s="590"/>
      <c r="Y2072" s="590"/>
      <c r="Z2072" s="590"/>
      <c r="AA2072" s="590"/>
      <c r="AB2072" s="204"/>
      <c r="AC2072" s="204"/>
      <c r="AD2072" s="204"/>
      <c r="AE2072" s="204"/>
      <c r="AF2072" s="204"/>
      <c r="AG2072" s="204"/>
      <c r="AH2072" s="204"/>
      <c r="AI2072" s="204"/>
      <c r="AJ2072" s="204"/>
      <c r="AK2072" s="204"/>
      <c r="AL2072" s="204"/>
      <c r="AM2072" s="204"/>
      <c r="AN2072" s="204"/>
      <c r="AO2072" s="204"/>
      <c r="AP2072" s="204"/>
      <c r="AQ2072" s="204"/>
      <c r="AR2072" s="204"/>
      <c r="AS2072" s="204"/>
      <c r="AT2072" s="204"/>
      <c r="AU2072" s="204"/>
      <c r="AV2072" s="489"/>
      <c r="AW2072" s="204"/>
      <c r="AX2072" s="204"/>
      <c r="AY2072" s="204"/>
      <c r="AZ2072" s="204"/>
    </row>
    <row r="2073" spans="2:52" ht="52.2" customHeight="1" x14ac:dyDescent="0.25">
      <c r="B2073" s="204"/>
      <c r="C2073" s="204"/>
      <c r="D2073" s="204"/>
      <c r="E2073" s="204"/>
      <c r="F2073" s="204"/>
      <c r="G2073" s="204"/>
      <c r="H2073" s="205"/>
      <c r="I2073" s="204"/>
      <c r="J2073" s="204"/>
      <c r="K2073" s="204"/>
      <c r="L2073" s="204"/>
      <c r="M2073" s="204"/>
      <c r="N2073" s="204"/>
      <c r="O2073" s="204"/>
      <c r="P2073" s="204"/>
      <c r="Q2073" s="204"/>
      <c r="R2073" s="204"/>
      <c r="S2073" s="204"/>
      <c r="T2073" s="204"/>
      <c r="U2073" s="204"/>
      <c r="V2073" s="590"/>
      <c r="W2073" s="590"/>
      <c r="X2073" s="590"/>
      <c r="Y2073" s="590"/>
      <c r="Z2073" s="590"/>
      <c r="AA2073" s="590"/>
      <c r="AB2073" s="204"/>
      <c r="AC2073" s="204"/>
      <c r="AD2073" s="204"/>
      <c r="AE2073" s="204"/>
      <c r="AF2073" s="204"/>
      <c r="AG2073" s="204"/>
      <c r="AH2073" s="204"/>
      <c r="AI2073" s="204"/>
      <c r="AJ2073" s="204"/>
      <c r="AK2073" s="204"/>
      <c r="AL2073" s="204"/>
      <c r="AM2073" s="204"/>
      <c r="AN2073" s="204"/>
      <c r="AO2073" s="204"/>
      <c r="AP2073" s="204"/>
      <c r="AQ2073" s="204"/>
      <c r="AR2073" s="204"/>
      <c r="AS2073" s="204"/>
      <c r="AT2073" s="204"/>
      <c r="AU2073" s="204"/>
      <c r="AV2073" s="489"/>
      <c r="AW2073" s="204"/>
      <c r="AX2073" s="204"/>
      <c r="AY2073" s="204"/>
      <c r="AZ2073" s="204"/>
    </row>
    <row r="2074" spans="2:52" ht="52.2" customHeight="1" x14ac:dyDescent="0.25">
      <c r="B2074" s="204"/>
      <c r="C2074" s="204"/>
      <c r="D2074" s="204"/>
      <c r="E2074" s="204"/>
      <c r="F2074" s="204"/>
      <c r="G2074" s="204"/>
      <c r="H2074" s="205"/>
      <c r="I2074" s="204"/>
      <c r="J2074" s="204"/>
      <c r="K2074" s="204"/>
      <c r="L2074" s="204"/>
      <c r="M2074" s="204"/>
      <c r="N2074" s="204"/>
      <c r="O2074" s="204"/>
      <c r="P2074" s="204"/>
      <c r="Q2074" s="204"/>
      <c r="R2074" s="204"/>
      <c r="S2074" s="204"/>
      <c r="T2074" s="204"/>
      <c r="U2074" s="204"/>
      <c r="V2074" s="590"/>
      <c r="W2074" s="590"/>
      <c r="X2074" s="590"/>
      <c r="Y2074" s="590"/>
      <c r="Z2074" s="590"/>
      <c r="AA2074" s="590"/>
      <c r="AB2074" s="204"/>
      <c r="AC2074" s="204"/>
      <c r="AD2074" s="204"/>
      <c r="AE2074" s="204"/>
      <c r="AF2074" s="204"/>
      <c r="AG2074" s="204"/>
      <c r="AH2074" s="204"/>
      <c r="AI2074" s="204"/>
      <c r="AJ2074" s="204"/>
      <c r="AK2074" s="204"/>
      <c r="AL2074" s="204"/>
      <c r="AM2074" s="204"/>
      <c r="AN2074" s="204"/>
      <c r="AO2074" s="204"/>
      <c r="AP2074" s="204"/>
      <c r="AQ2074" s="204"/>
      <c r="AR2074" s="204"/>
      <c r="AS2074" s="204"/>
      <c r="AT2074" s="204"/>
      <c r="AU2074" s="204"/>
      <c r="AV2074" s="489"/>
      <c r="AW2074" s="204"/>
      <c r="AX2074" s="204"/>
      <c r="AY2074" s="204"/>
      <c r="AZ2074" s="204"/>
    </row>
    <row r="2075" spans="2:52" ht="52.2" customHeight="1" x14ac:dyDescent="0.25">
      <c r="B2075" s="204"/>
      <c r="C2075" s="204"/>
      <c r="D2075" s="204"/>
      <c r="E2075" s="204"/>
      <c r="F2075" s="204"/>
      <c r="G2075" s="204"/>
      <c r="H2075" s="205"/>
      <c r="I2075" s="204"/>
      <c r="J2075" s="204"/>
      <c r="K2075" s="204"/>
      <c r="L2075" s="204"/>
      <c r="M2075" s="204"/>
      <c r="N2075" s="204"/>
      <c r="O2075" s="204"/>
      <c r="P2075" s="204"/>
      <c r="Q2075" s="204"/>
      <c r="R2075" s="204"/>
      <c r="S2075" s="204"/>
      <c r="T2075" s="204"/>
      <c r="U2075" s="204"/>
      <c r="V2075" s="590"/>
      <c r="W2075" s="590"/>
      <c r="X2075" s="590"/>
      <c r="Y2075" s="590"/>
      <c r="Z2075" s="590"/>
      <c r="AA2075" s="590"/>
      <c r="AB2075" s="204"/>
      <c r="AC2075" s="204"/>
      <c r="AD2075" s="204"/>
      <c r="AE2075" s="204"/>
      <c r="AF2075" s="204"/>
      <c r="AG2075" s="204"/>
      <c r="AH2075" s="204"/>
      <c r="AI2075" s="204"/>
      <c r="AJ2075" s="204"/>
      <c r="AK2075" s="204"/>
      <c r="AL2075" s="204"/>
      <c r="AM2075" s="204"/>
      <c r="AN2075" s="204"/>
      <c r="AO2075" s="204"/>
      <c r="AP2075" s="204"/>
      <c r="AQ2075" s="204"/>
      <c r="AR2075" s="204"/>
      <c r="AS2075" s="204"/>
      <c r="AT2075" s="204"/>
      <c r="AU2075" s="204"/>
      <c r="AV2075" s="489"/>
      <c r="AW2075" s="204"/>
      <c r="AX2075" s="204"/>
      <c r="AY2075" s="204"/>
      <c r="AZ2075" s="204"/>
    </row>
    <row r="2076" spans="2:52" ht="52.2" customHeight="1" x14ac:dyDescent="0.25">
      <c r="B2076" s="204"/>
      <c r="C2076" s="204"/>
      <c r="D2076" s="204"/>
      <c r="E2076" s="204"/>
      <c r="F2076" s="204"/>
      <c r="G2076" s="204"/>
      <c r="H2076" s="205"/>
      <c r="I2076" s="204"/>
      <c r="J2076" s="204"/>
      <c r="K2076" s="204"/>
      <c r="L2076" s="204"/>
      <c r="M2076" s="204"/>
      <c r="N2076" s="204"/>
      <c r="O2076" s="204"/>
      <c r="P2076" s="204"/>
      <c r="Q2076" s="204"/>
      <c r="R2076" s="204"/>
      <c r="S2076" s="204"/>
      <c r="T2076" s="204"/>
      <c r="U2076" s="204"/>
      <c r="V2076" s="590"/>
      <c r="W2076" s="590"/>
      <c r="X2076" s="590"/>
      <c r="Y2076" s="590"/>
      <c r="Z2076" s="590"/>
      <c r="AA2076" s="590"/>
      <c r="AB2076" s="204"/>
      <c r="AC2076" s="204"/>
      <c r="AD2076" s="204"/>
      <c r="AE2076" s="204"/>
      <c r="AF2076" s="204"/>
      <c r="AG2076" s="204"/>
      <c r="AH2076" s="204"/>
      <c r="AI2076" s="204"/>
      <c r="AJ2076" s="204"/>
      <c r="AK2076" s="204"/>
      <c r="AL2076" s="204"/>
      <c r="AM2076" s="204"/>
      <c r="AN2076" s="204"/>
      <c r="AO2076" s="204"/>
      <c r="AP2076" s="204"/>
      <c r="AQ2076" s="204"/>
      <c r="AR2076" s="204"/>
      <c r="AS2076" s="204"/>
      <c r="AT2076" s="204"/>
      <c r="AU2076" s="204"/>
      <c r="AV2076" s="489"/>
      <c r="AW2076" s="204"/>
      <c r="AX2076" s="204"/>
      <c r="AY2076" s="204"/>
      <c r="AZ2076" s="204"/>
    </row>
    <row r="2077" spans="2:52" ht="52.2" customHeight="1" x14ac:dyDescent="0.25">
      <c r="B2077" s="204"/>
      <c r="C2077" s="204"/>
      <c r="D2077" s="204"/>
      <c r="E2077" s="204"/>
      <c r="F2077" s="204"/>
      <c r="G2077" s="204"/>
      <c r="H2077" s="205"/>
      <c r="I2077" s="204"/>
      <c r="J2077" s="204"/>
      <c r="K2077" s="204"/>
      <c r="L2077" s="204"/>
      <c r="M2077" s="204"/>
      <c r="N2077" s="204"/>
      <c r="O2077" s="204"/>
      <c r="P2077" s="204"/>
      <c r="Q2077" s="204"/>
      <c r="R2077" s="204"/>
      <c r="S2077" s="204"/>
      <c r="T2077" s="204"/>
      <c r="U2077" s="204"/>
      <c r="V2077" s="590"/>
      <c r="W2077" s="590"/>
      <c r="X2077" s="590"/>
      <c r="Y2077" s="590"/>
      <c r="Z2077" s="590"/>
      <c r="AA2077" s="590"/>
      <c r="AB2077" s="204"/>
      <c r="AC2077" s="204"/>
      <c r="AD2077" s="204"/>
      <c r="AE2077" s="204"/>
      <c r="AF2077" s="204"/>
      <c r="AG2077" s="204"/>
      <c r="AH2077" s="204"/>
      <c r="AI2077" s="204"/>
      <c r="AJ2077" s="204"/>
      <c r="AK2077" s="204"/>
      <c r="AL2077" s="204"/>
      <c r="AM2077" s="204"/>
      <c r="AN2077" s="204"/>
      <c r="AO2077" s="204"/>
      <c r="AP2077" s="204"/>
      <c r="AQ2077" s="204"/>
      <c r="AR2077" s="204"/>
      <c r="AS2077" s="204"/>
      <c r="AT2077" s="204"/>
      <c r="AU2077" s="204"/>
      <c r="AV2077" s="489"/>
      <c r="AW2077" s="204"/>
      <c r="AX2077" s="204"/>
      <c r="AY2077" s="204"/>
      <c r="AZ2077" s="204"/>
    </row>
    <row r="2078" spans="2:52" ht="52.2" customHeight="1" x14ac:dyDescent="0.25">
      <c r="B2078" s="204"/>
      <c r="C2078" s="204"/>
      <c r="D2078" s="204"/>
      <c r="E2078" s="204"/>
      <c r="F2078" s="204"/>
      <c r="G2078" s="204"/>
      <c r="H2078" s="205"/>
      <c r="I2078" s="204"/>
      <c r="J2078" s="204"/>
      <c r="K2078" s="204"/>
      <c r="L2078" s="204"/>
      <c r="M2078" s="204"/>
      <c r="N2078" s="204"/>
      <c r="O2078" s="204"/>
      <c r="P2078" s="204"/>
      <c r="Q2078" s="204"/>
      <c r="R2078" s="204"/>
      <c r="S2078" s="204"/>
      <c r="T2078" s="204"/>
      <c r="U2078" s="204"/>
      <c r="V2078" s="590"/>
      <c r="W2078" s="590"/>
      <c r="X2078" s="590"/>
      <c r="Y2078" s="590"/>
      <c r="Z2078" s="590"/>
      <c r="AA2078" s="590"/>
      <c r="AB2078" s="204"/>
      <c r="AC2078" s="204"/>
      <c r="AD2078" s="204"/>
      <c r="AE2078" s="204"/>
      <c r="AF2078" s="204"/>
      <c r="AG2078" s="204"/>
      <c r="AH2078" s="204"/>
      <c r="AI2078" s="204"/>
      <c r="AJ2078" s="204"/>
      <c r="AK2078" s="204"/>
      <c r="AL2078" s="204"/>
      <c r="AM2078" s="204"/>
      <c r="AN2078" s="204"/>
      <c r="AO2078" s="204"/>
      <c r="AP2078" s="204"/>
      <c r="AQ2078" s="204"/>
      <c r="AR2078" s="204"/>
      <c r="AS2078" s="204"/>
      <c r="AT2078" s="204"/>
      <c r="AU2078" s="204"/>
      <c r="AV2078" s="489"/>
      <c r="AW2078" s="204"/>
      <c r="AX2078" s="204"/>
      <c r="AY2078" s="204"/>
      <c r="AZ2078" s="204"/>
    </row>
    <row r="2079" spans="2:52" ht="52.2" customHeight="1" x14ac:dyDescent="0.25">
      <c r="B2079" s="204"/>
      <c r="C2079" s="204"/>
      <c r="D2079" s="204"/>
      <c r="E2079" s="204"/>
      <c r="F2079" s="204"/>
      <c r="G2079" s="204"/>
      <c r="H2079" s="205"/>
      <c r="I2079" s="204"/>
      <c r="J2079" s="204"/>
      <c r="K2079" s="204"/>
      <c r="L2079" s="204"/>
      <c r="M2079" s="204"/>
      <c r="N2079" s="204"/>
      <c r="O2079" s="204"/>
      <c r="P2079" s="204"/>
      <c r="Q2079" s="204"/>
      <c r="R2079" s="204"/>
      <c r="S2079" s="204"/>
      <c r="T2079" s="204"/>
      <c r="U2079" s="204"/>
      <c r="V2079" s="590"/>
      <c r="W2079" s="590"/>
      <c r="X2079" s="590"/>
      <c r="Y2079" s="590"/>
      <c r="Z2079" s="590"/>
      <c r="AA2079" s="590"/>
      <c r="AB2079" s="204"/>
      <c r="AC2079" s="204"/>
      <c r="AD2079" s="204"/>
      <c r="AE2079" s="204"/>
      <c r="AF2079" s="204"/>
      <c r="AG2079" s="204"/>
      <c r="AH2079" s="204"/>
      <c r="AI2079" s="204"/>
      <c r="AJ2079" s="204"/>
      <c r="AK2079" s="204"/>
      <c r="AL2079" s="204"/>
      <c r="AM2079" s="204"/>
      <c r="AN2079" s="204"/>
      <c r="AO2079" s="204"/>
      <c r="AP2079" s="204"/>
      <c r="AQ2079" s="204"/>
      <c r="AR2079" s="204"/>
      <c r="AS2079" s="204"/>
      <c r="AT2079" s="204"/>
      <c r="AU2079" s="204"/>
      <c r="AV2079" s="489"/>
      <c r="AW2079" s="204"/>
      <c r="AX2079" s="204"/>
      <c r="AY2079" s="204"/>
      <c r="AZ2079" s="204"/>
    </row>
    <row r="2080" spans="2:52" ht="52.2" customHeight="1" x14ac:dyDescent="0.25">
      <c r="B2080" s="204"/>
      <c r="C2080" s="204"/>
      <c r="D2080" s="204"/>
      <c r="E2080" s="204"/>
      <c r="F2080" s="204"/>
      <c r="G2080" s="204"/>
      <c r="H2080" s="205"/>
      <c r="I2080" s="204"/>
      <c r="J2080" s="204"/>
      <c r="K2080" s="204"/>
      <c r="L2080" s="204"/>
      <c r="M2080" s="204"/>
      <c r="N2080" s="204"/>
      <c r="O2080" s="204"/>
      <c r="P2080" s="204"/>
      <c r="Q2080" s="204"/>
      <c r="R2080" s="204"/>
      <c r="S2080" s="204"/>
      <c r="T2080" s="204"/>
      <c r="U2080" s="204"/>
      <c r="V2080" s="590"/>
      <c r="W2080" s="590"/>
      <c r="X2080" s="590"/>
      <c r="Y2080" s="590"/>
      <c r="Z2080" s="590"/>
      <c r="AA2080" s="590"/>
      <c r="AB2080" s="204"/>
      <c r="AC2080" s="204"/>
      <c r="AD2080" s="204"/>
      <c r="AE2080" s="204"/>
      <c r="AF2080" s="204"/>
      <c r="AG2080" s="204"/>
      <c r="AH2080" s="204"/>
      <c r="AI2080" s="204"/>
      <c r="AJ2080" s="204"/>
      <c r="AK2080" s="204"/>
      <c r="AL2080" s="204"/>
      <c r="AM2080" s="204"/>
      <c r="AN2080" s="204"/>
      <c r="AO2080" s="204"/>
      <c r="AP2080" s="204"/>
      <c r="AQ2080" s="204"/>
      <c r="AR2080" s="204"/>
      <c r="AS2080" s="204"/>
      <c r="AT2080" s="204"/>
      <c r="AU2080" s="204"/>
      <c r="AV2080" s="489"/>
      <c r="AW2080" s="204"/>
      <c r="AX2080" s="204"/>
      <c r="AY2080" s="204"/>
      <c r="AZ2080" s="204"/>
    </row>
    <row r="2081" spans="2:52" ht="52.2" customHeight="1" x14ac:dyDescent="0.25">
      <c r="B2081" s="204"/>
      <c r="C2081" s="204"/>
      <c r="D2081" s="204"/>
      <c r="E2081" s="204"/>
      <c r="F2081" s="204"/>
      <c r="G2081" s="204"/>
      <c r="H2081" s="205"/>
      <c r="I2081" s="204"/>
      <c r="J2081" s="204"/>
      <c r="K2081" s="204"/>
      <c r="L2081" s="204"/>
      <c r="M2081" s="204"/>
      <c r="N2081" s="204"/>
      <c r="O2081" s="204"/>
      <c r="P2081" s="204"/>
      <c r="Q2081" s="204"/>
      <c r="R2081" s="204"/>
      <c r="S2081" s="204"/>
      <c r="T2081" s="204"/>
      <c r="U2081" s="204"/>
      <c r="V2081" s="590"/>
      <c r="W2081" s="590"/>
      <c r="X2081" s="590"/>
      <c r="Y2081" s="590"/>
      <c r="Z2081" s="590"/>
      <c r="AA2081" s="590"/>
      <c r="AB2081" s="204"/>
      <c r="AC2081" s="204"/>
      <c r="AD2081" s="204"/>
      <c r="AE2081" s="204"/>
      <c r="AF2081" s="204"/>
      <c r="AG2081" s="204"/>
      <c r="AH2081" s="204"/>
      <c r="AI2081" s="204"/>
      <c r="AJ2081" s="204"/>
      <c r="AK2081" s="204"/>
      <c r="AL2081" s="204"/>
      <c r="AM2081" s="204"/>
      <c r="AN2081" s="204"/>
      <c r="AO2081" s="204"/>
      <c r="AP2081" s="204"/>
      <c r="AQ2081" s="204"/>
      <c r="AR2081" s="204"/>
      <c r="AS2081" s="204"/>
      <c r="AT2081" s="204"/>
      <c r="AU2081" s="204"/>
      <c r="AV2081" s="489"/>
      <c r="AW2081" s="204"/>
      <c r="AX2081" s="204"/>
      <c r="AY2081" s="204"/>
      <c r="AZ2081" s="204"/>
    </row>
    <row r="2082" spans="2:52" ht="52.2" customHeight="1" x14ac:dyDescent="0.25">
      <c r="B2082" s="204"/>
      <c r="C2082" s="204"/>
      <c r="D2082" s="204"/>
      <c r="E2082" s="204"/>
      <c r="F2082" s="204"/>
      <c r="G2082" s="204"/>
      <c r="H2082" s="205"/>
      <c r="I2082" s="204"/>
      <c r="J2082" s="204"/>
      <c r="K2082" s="204"/>
      <c r="L2082" s="204"/>
      <c r="M2082" s="204"/>
      <c r="N2082" s="204"/>
      <c r="O2082" s="204"/>
      <c r="P2082" s="204"/>
      <c r="Q2082" s="204"/>
      <c r="R2082" s="204"/>
      <c r="S2082" s="204"/>
      <c r="T2082" s="204"/>
      <c r="U2082" s="204"/>
      <c r="V2082" s="590"/>
      <c r="W2082" s="590"/>
      <c r="X2082" s="590"/>
      <c r="Y2082" s="590"/>
      <c r="Z2082" s="590"/>
      <c r="AA2082" s="590"/>
      <c r="AB2082" s="204"/>
      <c r="AC2082" s="204"/>
      <c r="AD2082" s="204"/>
      <c r="AE2082" s="204"/>
      <c r="AF2082" s="204"/>
      <c r="AG2082" s="204"/>
      <c r="AH2082" s="204"/>
      <c r="AI2082" s="204"/>
      <c r="AJ2082" s="204"/>
      <c r="AK2082" s="204"/>
      <c r="AL2082" s="204"/>
      <c r="AM2082" s="204"/>
      <c r="AN2082" s="204"/>
      <c r="AO2082" s="204"/>
      <c r="AP2082" s="204"/>
      <c r="AQ2082" s="204"/>
      <c r="AR2082" s="204"/>
      <c r="AS2082" s="204"/>
      <c r="AT2082" s="204"/>
      <c r="AU2082" s="204"/>
      <c r="AV2082" s="489"/>
      <c r="AW2082" s="204"/>
      <c r="AX2082" s="204"/>
      <c r="AY2082" s="204"/>
      <c r="AZ2082" s="204"/>
    </row>
    <row r="2083" spans="2:52" ht="52.2" customHeight="1" x14ac:dyDescent="0.25">
      <c r="B2083" s="204"/>
      <c r="C2083" s="204"/>
      <c r="D2083" s="204"/>
      <c r="E2083" s="204"/>
      <c r="F2083" s="204"/>
      <c r="G2083" s="204"/>
      <c r="H2083" s="205"/>
      <c r="I2083" s="204"/>
      <c r="J2083" s="204"/>
      <c r="K2083" s="204"/>
      <c r="L2083" s="204"/>
      <c r="M2083" s="204"/>
      <c r="N2083" s="204"/>
      <c r="O2083" s="204"/>
      <c r="P2083" s="204"/>
      <c r="Q2083" s="204"/>
      <c r="R2083" s="204"/>
      <c r="S2083" s="204"/>
      <c r="T2083" s="204"/>
      <c r="U2083" s="204"/>
      <c r="V2083" s="590"/>
      <c r="W2083" s="590"/>
      <c r="X2083" s="590"/>
      <c r="Y2083" s="590"/>
      <c r="Z2083" s="590"/>
      <c r="AA2083" s="590"/>
      <c r="AB2083" s="204"/>
      <c r="AC2083" s="204"/>
      <c r="AD2083" s="204"/>
      <c r="AE2083" s="204"/>
      <c r="AF2083" s="204"/>
      <c r="AG2083" s="204"/>
      <c r="AH2083" s="204"/>
      <c r="AI2083" s="204"/>
      <c r="AJ2083" s="204"/>
      <c r="AK2083" s="204"/>
      <c r="AL2083" s="204"/>
      <c r="AM2083" s="204"/>
      <c r="AN2083" s="204"/>
      <c r="AO2083" s="204"/>
      <c r="AP2083" s="204"/>
      <c r="AQ2083" s="204"/>
      <c r="AR2083" s="204"/>
      <c r="AS2083" s="204"/>
      <c r="AT2083" s="204"/>
      <c r="AU2083" s="204"/>
      <c r="AV2083" s="489"/>
      <c r="AW2083" s="204"/>
      <c r="AX2083" s="204"/>
      <c r="AY2083" s="204"/>
      <c r="AZ2083" s="204"/>
    </row>
    <row r="2084" spans="2:52" ht="52.2" customHeight="1" x14ac:dyDescent="0.25">
      <c r="B2084" s="204"/>
      <c r="C2084" s="204"/>
      <c r="D2084" s="204"/>
      <c r="E2084" s="204"/>
      <c r="F2084" s="204"/>
      <c r="G2084" s="204"/>
      <c r="H2084" s="205"/>
      <c r="I2084" s="204"/>
      <c r="J2084" s="204"/>
      <c r="K2084" s="204"/>
      <c r="L2084" s="204"/>
      <c r="M2084" s="204"/>
      <c r="N2084" s="204"/>
      <c r="O2084" s="204"/>
      <c r="P2084" s="204"/>
      <c r="Q2084" s="204"/>
      <c r="R2084" s="204"/>
      <c r="S2084" s="204"/>
      <c r="T2084" s="204"/>
      <c r="U2084" s="204"/>
      <c r="V2084" s="590"/>
      <c r="W2084" s="590"/>
      <c r="X2084" s="590"/>
      <c r="Y2084" s="590"/>
      <c r="Z2084" s="590"/>
      <c r="AA2084" s="590"/>
      <c r="AB2084" s="204"/>
      <c r="AC2084" s="204"/>
      <c r="AD2084" s="204"/>
      <c r="AE2084" s="204"/>
      <c r="AF2084" s="204"/>
      <c r="AG2084" s="204"/>
      <c r="AH2084" s="204"/>
      <c r="AI2084" s="204"/>
      <c r="AJ2084" s="204"/>
      <c r="AK2084" s="204"/>
      <c r="AL2084" s="204"/>
      <c r="AM2084" s="204"/>
      <c r="AN2084" s="204"/>
      <c r="AO2084" s="204"/>
      <c r="AP2084" s="204"/>
      <c r="AQ2084" s="204"/>
      <c r="AR2084" s="204"/>
      <c r="AS2084" s="204"/>
      <c r="AT2084" s="204"/>
      <c r="AU2084" s="204"/>
      <c r="AV2084" s="489"/>
      <c r="AW2084" s="204"/>
      <c r="AX2084" s="204"/>
      <c r="AY2084" s="204"/>
      <c r="AZ2084" s="204"/>
    </row>
    <row r="2085" spans="2:52" ht="52.2" customHeight="1" x14ac:dyDescent="0.25">
      <c r="B2085" s="204"/>
      <c r="C2085" s="204"/>
      <c r="D2085" s="204"/>
      <c r="E2085" s="204"/>
      <c r="F2085" s="204"/>
      <c r="G2085" s="204"/>
      <c r="H2085" s="205"/>
      <c r="I2085" s="204"/>
      <c r="J2085" s="204"/>
      <c r="K2085" s="204"/>
      <c r="L2085" s="204"/>
      <c r="M2085" s="204"/>
      <c r="N2085" s="204"/>
      <c r="O2085" s="204"/>
      <c r="P2085" s="204"/>
      <c r="Q2085" s="204"/>
      <c r="R2085" s="204"/>
      <c r="S2085" s="204"/>
      <c r="T2085" s="204"/>
      <c r="U2085" s="204"/>
      <c r="V2085" s="590"/>
      <c r="W2085" s="590"/>
      <c r="X2085" s="590"/>
      <c r="Y2085" s="590"/>
      <c r="Z2085" s="590"/>
      <c r="AA2085" s="590"/>
      <c r="AB2085" s="204"/>
      <c r="AC2085" s="204"/>
      <c r="AD2085" s="204"/>
      <c r="AE2085" s="204"/>
      <c r="AF2085" s="204"/>
      <c r="AG2085" s="204"/>
      <c r="AH2085" s="204"/>
      <c r="AI2085" s="204"/>
      <c r="AJ2085" s="204"/>
      <c r="AK2085" s="204"/>
      <c r="AL2085" s="204"/>
      <c r="AM2085" s="204"/>
      <c r="AN2085" s="204"/>
      <c r="AO2085" s="204"/>
      <c r="AP2085" s="204"/>
      <c r="AQ2085" s="204"/>
      <c r="AR2085" s="204"/>
      <c r="AS2085" s="204"/>
      <c r="AT2085" s="204"/>
      <c r="AU2085" s="204"/>
      <c r="AV2085" s="489"/>
      <c r="AW2085" s="204"/>
      <c r="AX2085" s="204"/>
      <c r="AY2085" s="204"/>
      <c r="AZ2085" s="204"/>
    </row>
    <row r="2086" spans="2:52" ht="52.2" customHeight="1" x14ac:dyDescent="0.25">
      <c r="B2086" s="204"/>
      <c r="C2086" s="204"/>
      <c r="D2086" s="204"/>
      <c r="E2086" s="204"/>
      <c r="F2086" s="204"/>
      <c r="G2086" s="204"/>
      <c r="H2086" s="205"/>
      <c r="I2086" s="204"/>
      <c r="J2086" s="204"/>
      <c r="K2086" s="204"/>
      <c r="L2086" s="204"/>
      <c r="M2086" s="204"/>
      <c r="N2086" s="204"/>
      <c r="O2086" s="204"/>
      <c r="P2086" s="204"/>
      <c r="Q2086" s="204"/>
      <c r="R2086" s="204"/>
      <c r="S2086" s="204"/>
      <c r="T2086" s="204"/>
      <c r="U2086" s="204"/>
      <c r="V2086" s="590"/>
      <c r="W2086" s="590"/>
      <c r="X2086" s="590"/>
      <c r="Y2086" s="590"/>
      <c r="Z2086" s="590"/>
      <c r="AA2086" s="590"/>
      <c r="AB2086" s="204"/>
      <c r="AC2086" s="204"/>
      <c r="AD2086" s="204"/>
      <c r="AE2086" s="204"/>
      <c r="AF2086" s="204"/>
      <c r="AG2086" s="204"/>
      <c r="AH2086" s="204"/>
      <c r="AI2086" s="204"/>
      <c r="AJ2086" s="204"/>
      <c r="AK2086" s="204"/>
      <c r="AL2086" s="204"/>
      <c r="AM2086" s="204"/>
      <c r="AN2086" s="204"/>
      <c r="AO2086" s="204"/>
      <c r="AP2086" s="204"/>
      <c r="AQ2086" s="204"/>
      <c r="AR2086" s="204"/>
      <c r="AS2086" s="204"/>
      <c r="AT2086" s="204"/>
      <c r="AU2086" s="204"/>
      <c r="AV2086" s="489"/>
      <c r="AW2086" s="204"/>
      <c r="AX2086" s="204"/>
      <c r="AY2086" s="204"/>
      <c r="AZ2086" s="204"/>
    </row>
    <row r="2087" spans="2:52" ht="52.2" customHeight="1" x14ac:dyDescent="0.25">
      <c r="B2087" s="204"/>
      <c r="C2087" s="204"/>
      <c r="D2087" s="204"/>
      <c r="E2087" s="204"/>
      <c r="F2087" s="204"/>
      <c r="G2087" s="204"/>
      <c r="H2087" s="205"/>
      <c r="I2087" s="204"/>
      <c r="J2087" s="204"/>
      <c r="K2087" s="204"/>
      <c r="L2087" s="204"/>
      <c r="M2087" s="204"/>
      <c r="N2087" s="204"/>
      <c r="O2087" s="204"/>
      <c r="P2087" s="204"/>
      <c r="Q2087" s="204"/>
      <c r="R2087" s="204"/>
      <c r="S2087" s="204"/>
      <c r="T2087" s="204"/>
      <c r="U2087" s="204"/>
      <c r="V2087" s="590"/>
      <c r="W2087" s="590"/>
      <c r="X2087" s="590"/>
      <c r="Y2087" s="590"/>
      <c r="Z2087" s="590"/>
      <c r="AA2087" s="590"/>
      <c r="AB2087" s="204"/>
      <c r="AC2087" s="204"/>
      <c r="AD2087" s="204"/>
      <c r="AE2087" s="204"/>
      <c r="AF2087" s="204"/>
      <c r="AG2087" s="204"/>
      <c r="AH2087" s="204"/>
      <c r="AI2087" s="204"/>
      <c r="AJ2087" s="204"/>
      <c r="AK2087" s="204"/>
      <c r="AL2087" s="204"/>
      <c r="AM2087" s="204"/>
      <c r="AN2087" s="204"/>
      <c r="AO2087" s="204"/>
      <c r="AP2087" s="204"/>
      <c r="AQ2087" s="204"/>
      <c r="AR2087" s="204"/>
      <c r="AS2087" s="204"/>
      <c r="AT2087" s="204"/>
      <c r="AU2087" s="204"/>
      <c r="AV2087" s="489"/>
      <c r="AW2087" s="204"/>
      <c r="AX2087" s="204"/>
      <c r="AY2087" s="204"/>
      <c r="AZ2087" s="204"/>
    </row>
    <row r="2088" spans="2:52" ht="52.2" customHeight="1" x14ac:dyDescent="0.25">
      <c r="B2088" s="204"/>
      <c r="C2088" s="204"/>
      <c r="D2088" s="204"/>
      <c r="E2088" s="204"/>
      <c r="F2088" s="204"/>
      <c r="G2088" s="204"/>
      <c r="H2088" s="205"/>
      <c r="I2088" s="204"/>
      <c r="J2088" s="204"/>
      <c r="K2088" s="204"/>
      <c r="L2088" s="204"/>
      <c r="M2088" s="204"/>
      <c r="N2088" s="204"/>
      <c r="O2088" s="204"/>
      <c r="P2088" s="204"/>
      <c r="Q2088" s="204"/>
      <c r="R2088" s="204"/>
      <c r="S2088" s="204"/>
      <c r="T2088" s="204"/>
      <c r="U2088" s="204"/>
      <c r="V2088" s="590"/>
      <c r="W2088" s="590"/>
      <c r="X2088" s="590"/>
      <c r="Y2088" s="590"/>
      <c r="Z2088" s="590"/>
      <c r="AA2088" s="590"/>
      <c r="AB2088" s="204"/>
      <c r="AC2088" s="204"/>
      <c r="AD2088" s="204"/>
      <c r="AE2088" s="204"/>
      <c r="AF2088" s="204"/>
      <c r="AG2088" s="204"/>
      <c r="AH2088" s="204"/>
      <c r="AI2088" s="204"/>
      <c r="AJ2088" s="204"/>
      <c r="AK2088" s="204"/>
      <c r="AL2088" s="204"/>
      <c r="AM2088" s="204"/>
      <c r="AN2088" s="204"/>
      <c r="AO2088" s="204"/>
      <c r="AP2088" s="204"/>
      <c r="AQ2088" s="204"/>
      <c r="AR2088" s="204"/>
      <c r="AS2088" s="204"/>
      <c r="AT2088" s="204"/>
      <c r="AU2088" s="204"/>
      <c r="AV2088" s="489"/>
      <c r="AW2088" s="204"/>
      <c r="AX2088" s="204"/>
      <c r="AY2088" s="204"/>
      <c r="AZ2088" s="204"/>
    </row>
    <row r="2089" spans="2:52" ht="52.2" customHeight="1" x14ac:dyDescent="0.25">
      <c r="B2089" s="204"/>
      <c r="C2089" s="204"/>
      <c r="D2089" s="204"/>
      <c r="E2089" s="204"/>
      <c r="F2089" s="204"/>
      <c r="G2089" s="204"/>
      <c r="H2089" s="205"/>
      <c r="I2089" s="204"/>
      <c r="J2089" s="204"/>
      <c r="K2089" s="204"/>
      <c r="L2089" s="204"/>
      <c r="M2089" s="204"/>
      <c r="N2089" s="204"/>
      <c r="O2089" s="204"/>
      <c r="P2089" s="204"/>
      <c r="Q2089" s="204"/>
      <c r="R2089" s="204"/>
      <c r="S2089" s="204"/>
      <c r="T2089" s="204"/>
      <c r="U2089" s="204"/>
      <c r="V2089" s="590"/>
      <c r="W2089" s="590"/>
      <c r="X2089" s="590"/>
      <c r="Y2089" s="590"/>
      <c r="Z2089" s="590"/>
      <c r="AA2089" s="590"/>
      <c r="AB2089" s="204"/>
      <c r="AC2089" s="204"/>
      <c r="AD2089" s="204"/>
      <c r="AE2089" s="204"/>
      <c r="AF2089" s="204"/>
      <c r="AG2089" s="204"/>
      <c r="AH2089" s="204"/>
      <c r="AI2089" s="204"/>
      <c r="AJ2089" s="204"/>
      <c r="AK2089" s="204"/>
      <c r="AL2089" s="204"/>
      <c r="AM2089" s="204"/>
      <c r="AN2089" s="204"/>
      <c r="AO2089" s="204"/>
      <c r="AP2089" s="204"/>
      <c r="AQ2089" s="204"/>
      <c r="AR2089" s="204"/>
      <c r="AS2089" s="204"/>
      <c r="AT2089" s="204"/>
      <c r="AU2089" s="204"/>
      <c r="AV2089" s="489"/>
      <c r="AW2089" s="204"/>
      <c r="AX2089" s="204"/>
      <c r="AY2089" s="204"/>
      <c r="AZ2089" s="204"/>
    </row>
    <row r="2090" spans="2:52" ht="52.2" customHeight="1" x14ac:dyDescent="0.25">
      <c r="B2090" s="204"/>
      <c r="C2090" s="204"/>
      <c r="D2090" s="204"/>
      <c r="E2090" s="204"/>
      <c r="F2090" s="204"/>
      <c r="G2090" s="204"/>
      <c r="H2090" s="205"/>
      <c r="I2090" s="204"/>
      <c r="J2090" s="204"/>
      <c r="K2090" s="204"/>
      <c r="L2090" s="204"/>
      <c r="M2090" s="204"/>
      <c r="N2090" s="204"/>
      <c r="O2090" s="204"/>
      <c r="P2090" s="204"/>
      <c r="Q2090" s="204"/>
      <c r="R2090" s="204"/>
      <c r="S2090" s="204"/>
      <c r="T2090" s="204"/>
      <c r="U2090" s="204"/>
      <c r="V2090" s="590"/>
      <c r="W2090" s="590"/>
      <c r="X2090" s="590"/>
      <c r="Y2090" s="590"/>
      <c r="Z2090" s="590"/>
      <c r="AA2090" s="590"/>
      <c r="AB2090" s="204"/>
      <c r="AC2090" s="204"/>
      <c r="AD2090" s="204"/>
      <c r="AE2090" s="204"/>
      <c r="AF2090" s="204"/>
      <c r="AG2090" s="204"/>
      <c r="AH2090" s="204"/>
      <c r="AI2090" s="204"/>
      <c r="AJ2090" s="204"/>
      <c r="AK2090" s="204"/>
      <c r="AL2090" s="204"/>
      <c r="AM2090" s="204"/>
      <c r="AN2090" s="204"/>
      <c r="AO2090" s="204"/>
      <c r="AP2090" s="204"/>
      <c r="AQ2090" s="204"/>
      <c r="AR2090" s="204"/>
      <c r="AS2090" s="204"/>
      <c r="AT2090" s="204"/>
      <c r="AU2090" s="204"/>
      <c r="AV2090" s="489"/>
      <c r="AW2090" s="204"/>
      <c r="AX2090" s="204"/>
      <c r="AY2090" s="204"/>
      <c r="AZ2090" s="204"/>
    </row>
    <row r="2091" spans="2:52" ht="52.2" customHeight="1" x14ac:dyDescent="0.25">
      <c r="B2091" s="204"/>
      <c r="C2091" s="204"/>
      <c r="D2091" s="204"/>
      <c r="E2091" s="204"/>
      <c r="F2091" s="204"/>
      <c r="G2091" s="204"/>
      <c r="H2091" s="205"/>
      <c r="I2091" s="204"/>
      <c r="J2091" s="204"/>
      <c r="K2091" s="204"/>
      <c r="L2091" s="204"/>
      <c r="M2091" s="204"/>
      <c r="N2091" s="204"/>
      <c r="O2091" s="204"/>
      <c r="P2091" s="204"/>
      <c r="Q2091" s="204"/>
      <c r="R2091" s="204"/>
      <c r="S2091" s="204"/>
      <c r="T2091" s="204"/>
      <c r="U2091" s="204"/>
      <c r="V2091" s="590"/>
      <c r="W2091" s="590"/>
      <c r="X2091" s="590"/>
      <c r="Y2091" s="590"/>
      <c r="Z2091" s="590"/>
      <c r="AA2091" s="590"/>
      <c r="AB2091" s="204"/>
      <c r="AC2091" s="204"/>
      <c r="AD2091" s="204"/>
      <c r="AE2091" s="204"/>
      <c r="AF2091" s="204"/>
      <c r="AG2091" s="204"/>
      <c r="AH2091" s="204"/>
      <c r="AI2091" s="204"/>
      <c r="AJ2091" s="204"/>
      <c r="AK2091" s="204"/>
      <c r="AL2091" s="204"/>
      <c r="AM2091" s="204"/>
      <c r="AN2091" s="204"/>
      <c r="AO2091" s="204"/>
      <c r="AP2091" s="204"/>
      <c r="AQ2091" s="204"/>
      <c r="AR2091" s="204"/>
      <c r="AS2091" s="204"/>
      <c r="AT2091" s="204"/>
      <c r="AU2091" s="204"/>
      <c r="AV2091" s="489"/>
      <c r="AW2091" s="204"/>
      <c r="AX2091" s="204"/>
      <c r="AY2091" s="204"/>
      <c r="AZ2091" s="204"/>
    </row>
    <row r="2092" spans="2:52" ht="52.2" customHeight="1" x14ac:dyDescent="0.25">
      <c r="B2092" s="204"/>
      <c r="C2092" s="204"/>
      <c r="D2092" s="204"/>
      <c r="E2092" s="204"/>
      <c r="F2092" s="204"/>
      <c r="G2092" s="204"/>
      <c r="H2092" s="205"/>
      <c r="I2092" s="204"/>
      <c r="J2092" s="204"/>
      <c r="K2092" s="204"/>
      <c r="L2092" s="204"/>
      <c r="M2092" s="204"/>
      <c r="N2092" s="204"/>
      <c r="O2092" s="204"/>
      <c r="P2092" s="204"/>
      <c r="Q2092" s="204"/>
      <c r="R2092" s="204"/>
      <c r="S2092" s="204"/>
      <c r="T2092" s="204"/>
      <c r="U2092" s="204"/>
      <c r="V2092" s="590"/>
      <c r="W2092" s="590"/>
      <c r="X2092" s="590"/>
      <c r="Y2092" s="590"/>
      <c r="Z2092" s="590"/>
      <c r="AA2092" s="590"/>
      <c r="AB2092" s="204"/>
      <c r="AC2092" s="204"/>
      <c r="AD2092" s="204"/>
      <c r="AE2092" s="204"/>
      <c r="AF2092" s="204"/>
      <c r="AG2092" s="204"/>
      <c r="AH2092" s="204"/>
      <c r="AI2092" s="204"/>
      <c r="AJ2092" s="204"/>
      <c r="AK2092" s="204"/>
      <c r="AL2092" s="204"/>
      <c r="AM2092" s="204"/>
      <c r="AN2092" s="204"/>
      <c r="AO2092" s="204"/>
      <c r="AP2092" s="204"/>
      <c r="AQ2092" s="204"/>
      <c r="AR2092" s="204"/>
      <c r="AS2092" s="204"/>
      <c r="AT2092" s="204"/>
      <c r="AU2092" s="204"/>
      <c r="AV2092" s="489"/>
      <c r="AW2092" s="204"/>
      <c r="AX2092" s="204"/>
      <c r="AY2092" s="204"/>
      <c r="AZ2092" s="204"/>
    </row>
    <row r="2093" spans="2:52" ht="52.2" customHeight="1" x14ac:dyDescent="0.25">
      <c r="B2093" s="204"/>
      <c r="C2093" s="204"/>
      <c r="D2093" s="204"/>
      <c r="E2093" s="204"/>
      <c r="F2093" s="204"/>
      <c r="G2093" s="204"/>
      <c r="H2093" s="205"/>
      <c r="I2093" s="204"/>
      <c r="J2093" s="204"/>
      <c r="K2093" s="204"/>
      <c r="L2093" s="204"/>
      <c r="M2093" s="204"/>
      <c r="N2093" s="204"/>
      <c r="O2093" s="204"/>
      <c r="P2093" s="204"/>
      <c r="Q2093" s="204"/>
      <c r="R2093" s="204"/>
      <c r="S2093" s="204"/>
      <c r="T2093" s="204"/>
      <c r="U2093" s="204"/>
      <c r="V2093" s="590"/>
      <c r="W2093" s="590"/>
      <c r="X2093" s="590"/>
      <c r="Y2093" s="590"/>
      <c r="Z2093" s="590"/>
      <c r="AA2093" s="590"/>
      <c r="AB2093" s="204"/>
      <c r="AC2093" s="204"/>
      <c r="AD2093" s="204"/>
      <c r="AE2093" s="204"/>
      <c r="AF2093" s="204"/>
      <c r="AG2093" s="204"/>
      <c r="AH2093" s="204"/>
      <c r="AI2093" s="204"/>
      <c r="AJ2093" s="204"/>
      <c r="AK2093" s="204"/>
      <c r="AL2093" s="204"/>
      <c r="AM2093" s="204"/>
      <c r="AN2093" s="204"/>
      <c r="AO2093" s="204"/>
      <c r="AP2093" s="204"/>
      <c r="AQ2093" s="204"/>
      <c r="AR2093" s="204"/>
      <c r="AS2093" s="204"/>
      <c r="AT2093" s="204"/>
      <c r="AU2093" s="204"/>
      <c r="AV2093" s="489"/>
      <c r="AW2093" s="204"/>
      <c r="AX2093" s="204"/>
      <c r="AY2093" s="204"/>
      <c r="AZ2093" s="204"/>
    </row>
    <row r="2094" spans="2:52" ht="52.2" customHeight="1" x14ac:dyDescent="0.25">
      <c r="B2094" s="204"/>
      <c r="C2094" s="204"/>
      <c r="D2094" s="204"/>
      <c r="E2094" s="204"/>
      <c r="F2094" s="204"/>
      <c r="G2094" s="204"/>
      <c r="H2094" s="205"/>
      <c r="I2094" s="204"/>
      <c r="J2094" s="204"/>
      <c r="K2094" s="204"/>
      <c r="L2094" s="204"/>
      <c r="M2094" s="204"/>
      <c r="N2094" s="204"/>
      <c r="O2094" s="204"/>
      <c r="P2094" s="204"/>
      <c r="Q2094" s="204"/>
      <c r="R2094" s="204"/>
      <c r="S2094" s="204"/>
      <c r="T2094" s="204"/>
      <c r="U2094" s="204"/>
      <c r="V2094" s="590"/>
      <c r="W2094" s="590"/>
      <c r="X2094" s="590"/>
      <c r="Y2094" s="590"/>
      <c r="Z2094" s="590"/>
      <c r="AA2094" s="590"/>
      <c r="AB2094" s="204"/>
      <c r="AC2094" s="204"/>
      <c r="AD2094" s="204"/>
      <c r="AE2094" s="204"/>
      <c r="AF2094" s="204"/>
      <c r="AG2094" s="204"/>
      <c r="AH2094" s="204"/>
      <c r="AI2094" s="204"/>
      <c r="AJ2094" s="204"/>
      <c r="AK2094" s="204"/>
      <c r="AL2094" s="204"/>
      <c r="AM2094" s="204"/>
      <c r="AN2094" s="204"/>
      <c r="AO2094" s="204"/>
      <c r="AP2094" s="204"/>
      <c r="AQ2094" s="204"/>
      <c r="AR2094" s="204"/>
      <c r="AS2094" s="204"/>
      <c r="AT2094" s="204"/>
      <c r="AU2094" s="204"/>
      <c r="AV2094" s="489"/>
      <c r="AW2094" s="204"/>
      <c r="AX2094" s="204"/>
      <c r="AY2094" s="204"/>
      <c r="AZ2094" s="204"/>
    </row>
    <row r="2095" spans="2:52" ht="52.2" customHeight="1" x14ac:dyDescent="0.25">
      <c r="B2095" s="204"/>
      <c r="C2095" s="204"/>
      <c r="D2095" s="204"/>
      <c r="E2095" s="204"/>
      <c r="F2095" s="204"/>
      <c r="G2095" s="204"/>
      <c r="H2095" s="205"/>
      <c r="I2095" s="204"/>
      <c r="J2095" s="204"/>
      <c r="K2095" s="204"/>
      <c r="L2095" s="204"/>
      <c r="M2095" s="204"/>
      <c r="N2095" s="204"/>
      <c r="O2095" s="204"/>
      <c r="P2095" s="204"/>
      <c r="Q2095" s="204"/>
      <c r="R2095" s="204"/>
      <c r="S2095" s="204"/>
      <c r="T2095" s="204"/>
      <c r="U2095" s="204"/>
      <c r="V2095" s="590"/>
      <c r="W2095" s="590"/>
      <c r="X2095" s="590"/>
      <c r="Y2095" s="590"/>
      <c r="Z2095" s="590"/>
      <c r="AA2095" s="590"/>
      <c r="AB2095" s="204"/>
      <c r="AC2095" s="204"/>
      <c r="AD2095" s="204"/>
      <c r="AE2095" s="204"/>
      <c r="AF2095" s="204"/>
      <c r="AG2095" s="204"/>
      <c r="AH2095" s="204"/>
      <c r="AI2095" s="204"/>
      <c r="AJ2095" s="204"/>
      <c r="AK2095" s="204"/>
      <c r="AL2095" s="204"/>
      <c r="AM2095" s="204"/>
      <c r="AN2095" s="204"/>
      <c r="AO2095" s="204"/>
      <c r="AP2095" s="204"/>
      <c r="AQ2095" s="204"/>
      <c r="AR2095" s="204"/>
      <c r="AS2095" s="204"/>
      <c r="AT2095" s="204"/>
      <c r="AU2095" s="204"/>
      <c r="AV2095" s="489"/>
      <c r="AW2095" s="204"/>
      <c r="AX2095" s="204"/>
      <c r="AY2095" s="204"/>
      <c r="AZ2095" s="204"/>
    </row>
    <row r="2096" spans="2:52" ht="52.2" customHeight="1" x14ac:dyDescent="0.25">
      <c r="B2096" s="204"/>
      <c r="C2096" s="204"/>
      <c r="D2096" s="204"/>
      <c r="E2096" s="204"/>
      <c r="F2096" s="204"/>
      <c r="G2096" s="204"/>
      <c r="H2096" s="205"/>
      <c r="I2096" s="204"/>
      <c r="J2096" s="204"/>
      <c r="K2096" s="204"/>
      <c r="L2096" s="204"/>
      <c r="M2096" s="204"/>
      <c r="N2096" s="204"/>
      <c r="O2096" s="204"/>
      <c r="P2096" s="204"/>
      <c r="Q2096" s="204"/>
      <c r="R2096" s="204"/>
      <c r="S2096" s="204"/>
      <c r="T2096" s="204"/>
      <c r="U2096" s="204"/>
      <c r="V2096" s="590"/>
      <c r="W2096" s="590"/>
      <c r="X2096" s="590"/>
      <c r="Y2096" s="590"/>
      <c r="Z2096" s="590"/>
      <c r="AA2096" s="590"/>
      <c r="AB2096" s="204"/>
      <c r="AC2096" s="204"/>
      <c r="AD2096" s="204"/>
      <c r="AE2096" s="204"/>
      <c r="AF2096" s="204"/>
      <c r="AG2096" s="204"/>
      <c r="AH2096" s="204"/>
      <c r="AI2096" s="204"/>
      <c r="AJ2096" s="204"/>
      <c r="AK2096" s="204"/>
      <c r="AL2096" s="204"/>
      <c r="AM2096" s="204"/>
      <c r="AN2096" s="204"/>
      <c r="AO2096" s="204"/>
      <c r="AP2096" s="204"/>
      <c r="AQ2096" s="204"/>
      <c r="AR2096" s="204"/>
      <c r="AS2096" s="204"/>
      <c r="AT2096" s="204"/>
      <c r="AU2096" s="204"/>
      <c r="AV2096" s="489"/>
      <c r="AW2096" s="204"/>
      <c r="AX2096" s="204"/>
      <c r="AY2096" s="204"/>
      <c r="AZ2096" s="204"/>
    </row>
    <row r="2097" spans="2:52" ht="52.2" customHeight="1" x14ac:dyDescent="0.25">
      <c r="B2097" s="204"/>
      <c r="C2097" s="204"/>
      <c r="D2097" s="204"/>
      <c r="E2097" s="204"/>
      <c r="F2097" s="204"/>
      <c r="G2097" s="204"/>
      <c r="H2097" s="205"/>
      <c r="I2097" s="204"/>
      <c r="J2097" s="204"/>
      <c r="K2097" s="204"/>
      <c r="L2097" s="204"/>
      <c r="M2097" s="204"/>
      <c r="N2097" s="204"/>
      <c r="O2097" s="204"/>
      <c r="P2097" s="204"/>
      <c r="Q2097" s="204"/>
      <c r="R2097" s="204"/>
      <c r="S2097" s="204"/>
      <c r="T2097" s="204"/>
      <c r="U2097" s="204"/>
      <c r="V2097" s="590"/>
      <c r="W2097" s="590"/>
      <c r="X2097" s="590"/>
      <c r="Y2097" s="590"/>
      <c r="Z2097" s="590"/>
      <c r="AA2097" s="590"/>
      <c r="AB2097" s="204"/>
      <c r="AC2097" s="204"/>
      <c r="AD2097" s="204"/>
      <c r="AE2097" s="204"/>
      <c r="AF2097" s="204"/>
      <c r="AG2097" s="204"/>
      <c r="AH2097" s="204"/>
      <c r="AI2097" s="204"/>
      <c r="AJ2097" s="204"/>
      <c r="AK2097" s="204"/>
      <c r="AL2097" s="204"/>
      <c r="AM2097" s="204"/>
      <c r="AN2097" s="204"/>
      <c r="AO2097" s="204"/>
      <c r="AP2097" s="204"/>
      <c r="AQ2097" s="204"/>
      <c r="AR2097" s="204"/>
      <c r="AS2097" s="204"/>
      <c r="AT2097" s="204"/>
      <c r="AU2097" s="204"/>
      <c r="AV2097" s="489"/>
      <c r="AW2097" s="204"/>
      <c r="AX2097" s="204"/>
      <c r="AY2097" s="204"/>
      <c r="AZ2097" s="204"/>
    </row>
    <row r="2098" spans="2:52" ht="52.2" customHeight="1" x14ac:dyDescent="0.25">
      <c r="B2098" s="204"/>
      <c r="C2098" s="204"/>
      <c r="D2098" s="204"/>
      <c r="E2098" s="204"/>
      <c r="F2098" s="204"/>
      <c r="G2098" s="204"/>
      <c r="H2098" s="205"/>
      <c r="I2098" s="204"/>
      <c r="J2098" s="204"/>
      <c r="K2098" s="204"/>
      <c r="L2098" s="204"/>
      <c r="M2098" s="204"/>
      <c r="N2098" s="204"/>
      <c r="O2098" s="204"/>
      <c r="P2098" s="204"/>
      <c r="Q2098" s="204"/>
      <c r="R2098" s="204"/>
      <c r="S2098" s="204"/>
      <c r="T2098" s="204"/>
      <c r="U2098" s="204"/>
      <c r="V2098" s="590"/>
      <c r="W2098" s="590"/>
      <c r="X2098" s="590"/>
      <c r="Y2098" s="590"/>
      <c r="Z2098" s="590"/>
      <c r="AA2098" s="590"/>
      <c r="AB2098" s="204"/>
      <c r="AC2098" s="204"/>
      <c r="AD2098" s="204"/>
      <c r="AE2098" s="204"/>
      <c r="AF2098" s="204"/>
      <c r="AG2098" s="204"/>
      <c r="AH2098" s="204"/>
      <c r="AI2098" s="204"/>
      <c r="AJ2098" s="204"/>
      <c r="AK2098" s="204"/>
      <c r="AL2098" s="204"/>
      <c r="AM2098" s="204"/>
      <c r="AN2098" s="204"/>
      <c r="AO2098" s="204"/>
      <c r="AP2098" s="204"/>
      <c r="AQ2098" s="204"/>
      <c r="AR2098" s="204"/>
      <c r="AS2098" s="204"/>
      <c r="AT2098" s="204"/>
      <c r="AU2098" s="204"/>
      <c r="AV2098" s="489"/>
      <c r="AW2098" s="204"/>
      <c r="AX2098" s="204"/>
      <c r="AY2098" s="204"/>
      <c r="AZ2098" s="204"/>
    </row>
    <row r="2099" spans="2:52" ht="52.2" customHeight="1" x14ac:dyDescent="0.25">
      <c r="B2099" s="204"/>
      <c r="C2099" s="204"/>
      <c r="D2099" s="204"/>
      <c r="E2099" s="204"/>
      <c r="F2099" s="204"/>
      <c r="G2099" s="204"/>
      <c r="H2099" s="205"/>
      <c r="I2099" s="204"/>
      <c r="J2099" s="204"/>
      <c r="K2099" s="204"/>
      <c r="L2099" s="204"/>
      <c r="M2099" s="204"/>
      <c r="N2099" s="204"/>
      <c r="O2099" s="204"/>
      <c r="P2099" s="204"/>
      <c r="Q2099" s="204"/>
      <c r="R2099" s="204"/>
      <c r="S2099" s="204"/>
      <c r="T2099" s="204"/>
      <c r="U2099" s="204"/>
      <c r="V2099" s="590"/>
      <c r="W2099" s="590"/>
      <c r="X2099" s="590"/>
      <c r="Y2099" s="590"/>
      <c r="Z2099" s="590"/>
      <c r="AA2099" s="590"/>
      <c r="AB2099" s="204"/>
      <c r="AC2099" s="204"/>
      <c r="AD2099" s="204"/>
      <c r="AE2099" s="204"/>
      <c r="AF2099" s="204"/>
      <c r="AG2099" s="204"/>
      <c r="AH2099" s="204"/>
      <c r="AI2099" s="204"/>
      <c r="AJ2099" s="204"/>
      <c r="AK2099" s="204"/>
      <c r="AL2099" s="204"/>
      <c r="AM2099" s="204"/>
      <c r="AN2099" s="204"/>
      <c r="AO2099" s="204"/>
      <c r="AP2099" s="204"/>
      <c r="AQ2099" s="204"/>
      <c r="AR2099" s="204"/>
      <c r="AS2099" s="204"/>
      <c r="AT2099" s="204"/>
      <c r="AU2099" s="204"/>
      <c r="AV2099" s="489"/>
      <c r="AW2099" s="204"/>
      <c r="AX2099" s="204"/>
      <c r="AY2099" s="204"/>
      <c r="AZ2099" s="204"/>
    </row>
    <row r="2100" spans="2:52" ht="52.2" customHeight="1" x14ac:dyDescent="0.25">
      <c r="B2100" s="204"/>
      <c r="C2100" s="204"/>
      <c r="D2100" s="204"/>
      <c r="E2100" s="204"/>
      <c r="F2100" s="204"/>
      <c r="G2100" s="204"/>
      <c r="H2100" s="205"/>
      <c r="I2100" s="204"/>
      <c r="J2100" s="204"/>
      <c r="K2100" s="204"/>
      <c r="L2100" s="204"/>
      <c r="M2100" s="204"/>
      <c r="N2100" s="204"/>
      <c r="O2100" s="204"/>
      <c r="P2100" s="204"/>
      <c r="Q2100" s="204"/>
      <c r="R2100" s="204"/>
      <c r="S2100" s="204"/>
      <c r="T2100" s="204"/>
      <c r="U2100" s="204"/>
      <c r="V2100" s="590"/>
      <c r="W2100" s="590"/>
      <c r="X2100" s="590"/>
      <c r="Y2100" s="590"/>
      <c r="Z2100" s="590"/>
      <c r="AA2100" s="590"/>
      <c r="AB2100" s="204"/>
      <c r="AC2100" s="204"/>
      <c r="AD2100" s="204"/>
      <c r="AE2100" s="204"/>
      <c r="AF2100" s="204"/>
      <c r="AG2100" s="204"/>
      <c r="AH2100" s="204"/>
      <c r="AI2100" s="204"/>
      <c r="AJ2100" s="204"/>
      <c r="AK2100" s="204"/>
      <c r="AL2100" s="204"/>
      <c r="AM2100" s="204"/>
      <c r="AN2100" s="204"/>
      <c r="AO2100" s="204"/>
      <c r="AP2100" s="204"/>
      <c r="AQ2100" s="204"/>
      <c r="AR2100" s="204"/>
      <c r="AS2100" s="204"/>
      <c r="AT2100" s="204"/>
      <c r="AU2100" s="204"/>
      <c r="AV2100" s="489"/>
      <c r="AW2100" s="204"/>
      <c r="AX2100" s="204"/>
      <c r="AY2100" s="204"/>
      <c r="AZ2100" s="204"/>
    </row>
    <row r="2101" spans="2:52" ht="52.2" customHeight="1" x14ac:dyDescent="0.25">
      <c r="B2101" s="204"/>
      <c r="C2101" s="204"/>
      <c r="D2101" s="204"/>
      <c r="E2101" s="204"/>
      <c r="F2101" s="204"/>
      <c r="G2101" s="204"/>
      <c r="H2101" s="205"/>
      <c r="I2101" s="204"/>
      <c r="J2101" s="204"/>
      <c r="K2101" s="204"/>
      <c r="L2101" s="204"/>
      <c r="M2101" s="204"/>
      <c r="N2101" s="204"/>
      <c r="O2101" s="204"/>
      <c r="P2101" s="204"/>
      <c r="Q2101" s="204"/>
      <c r="R2101" s="204"/>
      <c r="S2101" s="204"/>
      <c r="T2101" s="204"/>
      <c r="U2101" s="204"/>
      <c r="V2101" s="590"/>
      <c r="W2101" s="590"/>
      <c r="X2101" s="590"/>
      <c r="Y2101" s="590"/>
      <c r="Z2101" s="590"/>
      <c r="AA2101" s="590"/>
      <c r="AB2101" s="204"/>
      <c r="AC2101" s="204"/>
      <c r="AD2101" s="204"/>
      <c r="AE2101" s="204"/>
      <c r="AF2101" s="204"/>
      <c r="AG2101" s="204"/>
      <c r="AH2101" s="204"/>
      <c r="AI2101" s="204"/>
      <c r="AJ2101" s="204"/>
      <c r="AK2101" s="204"/>
      <c r="AL2101" s="204"/>
      <c r="AM2101" s="204"/>
      <c r="AN2101" s="204"/>
      <c r="AO2101" s="204"/>
      <c r="AP2101" s="204"/>
      <c r="AQ2101" s="204"/>
      <c r="AR2101" s="204"/>
      <c r="AS2101" s="204"/>
      <c r="AT2101" s="204"/>
      <c r="AU2101" s="204"/>
      <c r="AV2101" s="489"/>
      <c r="AW2101" s="204"/>
      <c r="AX2101" s="204"/>
      <c r="AY2101" s="204"/>
      <c r="AZ2101" s="204"/>
    </row>
    <row r="2102" spans="2:52" ht="52.2" customHeight="1" x14ac:dyDescent="0.25">
      <c r="B2102" s="204"/>
      <c r="C2102" s="204"/>
      <c r="D2102" s="204"/>
      <c r="E2102" s="204"/>
      <c r="F2102" s="204"/>
      <c r="G2102" s="204"/>
      <c r="H2102" s="205"/>
      <c r="I2102" s="204"/>
      <c r="J2102" s="204"/>
      <c r="K2102" s="204"/>
      <c r="L2102" s="204"/>
      <c r="M2102" s="204"/>
      <c r="N2102" s="204"/>
      <c r="O2102" s="204"/>
      <c r="P2102" s="204"/>
      <c r="Q2102" s="204"/>
      <c r="R2102" s="204"/>
      <c r="S2102" s="204"/>
      <c r="T2102" s="204"/>
      <c r="U2102" s="204"/>
      <c r="V2102" s="590"/>
      <c r="W2102" s="590"/>
      <c r="X2102" s="590"/>
      <c r="Y2102" s="590"/>
      <c r="Z2102" s="590"/>
      <c r="AA2102" s="590"/>
      <c r="AB2102" s="204"/>
      <c r="AC2102" s="204"/>
      <c r="AD2102" s="204"/>
      <c r="AE2102" s="204"/>
      <c r="AF2102" s="204"/>
      <c r="AG2102" s="204"/>
      <c r="AH2102" s="204"/>
      <c r="AI2102" s="204"/>
      <c r="AJ2102" s="204"/>
      <c r="AK2102" s="204"/>
      <c r="AL2102" s="204"/>
      <c r="AM2102" s="204"/>
      <c r="AN2102" s="204"/>
      <c r="AO2102" s="204"/>
      <c r="AP2102" s="204"/>
      <c r="AQ2102" s="204"/>
      <c r="AR2102" s="204"/>
      <c r="AS2102" s="204"/>
      <c r="AT2102" s="204"/>
      <c r="AU2102" s="204"/>
      <c r="AV2102" s="489"/>
      <c r="AW2102" s="204"/>
      <c r="AX2102" s="204"/>
      <c r="AY2102" s="204"/>
      <c r="AZ2102" s="204"/>
    </row>
    <row r="2103" spans="2:52" ht="52.2" customHeight="1" x14ac:dyDescent="0.25">
      <c r="B2103" s="204"/>
      <c r="C2103" s="204"/>
      <c r="D2103" s="204"/>
      <c r="E2103" s="204"/>
      <c r="F2103" s="204"/>
      <c r="G2103" s="204"/>
      <c r="H2103" s="205"/>
      <c r="I2103" s="204"/>
      <c r="J2103" s="204"/>
      <c r="K2103" s="204"/>
      <c r="L2103" s="204"/>
      <c r="M2103" s="204"/>
      <c r="N2103" s="204"/>
      <c r="O2103" s="204"/>
      <c r="P2103" s="204"/>
      <c r="Q2103" s="204"/>
      <c r="R2103" s="204"/>
      <c r="S2103" s="204"/>
      <c r="T2103" s="204"/>
      <c r="U2103" s="204"/>
      <c r="V2103" s="590"/>
      <c r="W2103" s="590"/>
      <c r="X2103" s="590"/>
      <c r="Y2103" s="590"/>
      <c r="Z2103" s="590"/>
      <c r="AA2103" s="590"/>
      <c r="AB2103" s="204"/>
      <c r="AC2103" s="204"/>
      <c r="AD2103" s="204"/>
      <c r="AE2103" s="204"/>
      <c r="AF2103" s="204"/>
      <c r="AG2103" s="204"/>
      <c r="AH2103" s="204"/>
      <c r="AI2103" s="204"/>
      <c r="AJ2103" s="204"/>
      <c r="AK2103" s="204"/>
      <c r="AL2103" s="204"/>
      <c r="AM2103" s="204"/>
      <c r="AN2103" s="204"/>
      <c r="AO2103" s="204"/>
      <c r="AP2103" s="204"/>
      <c r="AQ2103" s="204"/>
      <c r="AR2103" s="204"/>
      <c r="AS2103" s="204"/>
      <c r="AT2103" s="204"/>
      <c r="AU2103" s="204"/>
      <c r="AV2103" s="489"/>
      <c r="AW2103" s="204"/>
      <c r="AX2103" s="204"/>
      <c r="AY2103" s="204"/>
      <c r="AZ2103" s="204"/>
    </row>
    <row r="2104" spans="2:52" ht="52.2" customHeight="1" x14ac:dyDescent="0.25">
      <c r="B2104" s="204"/>
      <c r="C2104" s="204"/>
      <c r="D2104" s="204"/>
      <c r="E2104" s="204"/>
      <c r="F2104" s="204"/>
      <c r="G2104" s="204"/>
      <c r="H2104" s="205"/>
      <c r="I2104" s="204"/>
      <c r="J2104" s="204"/>
      <c r="K2104" s="204"/>
      <c r="L2104" s="204"/>
      <c r="M2104" s="204"/>
      <c r="N2104" s="204"/>
      <c r="O2104" s="204"/>
      <c r="P2104" s="204"/>
      <c r="Q2104" s="204"/>
      <c r="R2104" s="204"/>
      <c r="S2104" s="204"/>
      <c r="T2104" s="204"/>
      <c r="U2104" s="204"/>
      <c r="V2104" s="590"/>
      <c r="W2104" s="590"/>
      <c r="X2104" s="590"/>
      <c r="Y2104" s="590"/>
      <c r="Z2104" s="590"/>
      <c r="AA2104" s="590"/>
      <c r="AB2104" s="204"/>
      <c r="AC2104" s="204"/>
      <c r="AD2104" s="204"/>
      <c r="AE2104" s="204"/>
      <c r="AF2104" s="204"/>
      <c r="AG2104" s="204"/>
      <c r="AH2104" s="204"/>
      <c r="AI2104" s="204"/>
      <c r="AJ2104" s="204"/>
      <c r="AK2104" s="204"/>
      <c r="AL2104" s="204"/>
      <c r="AM2104" s="204"/>
      <c r="AN2104" s="204"/>
      <c r="AO2104" s="204"/>
      <c r="AP2104" s="204"/>
      <c r="AQ2104" s="204"/>
      <c r="AR2104" s="204"/>
      <c r="AS2104" s="204"/>
      <c r="AT2104" s="204"/>
      <c r="AU2104" s="204"/>
      <c r="AV2104" s="489"/>
      <c r="AW2104" s="204"/>
      <c r="AX2104" s="204"/>
      <c r="AY2104" s="204"/>
      <c r="AZ2104" s="204"/>
    </row>
    <row r="2105" spans="2:52" ht="52.2" customHeight="1" x14ac:dyDescent="0.25">
      <c r="B2105" s="204"/>
      <c r="C2105" s="204"/>
      <c r="D2105" s="204"/>
      <c r="E2105" s="204"/>
      <c r="F2105" s="204"/>
      <c r="G2105" s="204"/>
      <c r="H2105" s="205"/>
      <c r="I2105" s="204"/>
      <c r="J2105" s="204"/>
      <c r="K2105" s="204"/>
      <c r="L2105" s="204"/>
      <c r="M2105" s="204"/>
      <c r="N2105" s="204"/>
      <c r="O2105" s="204"/>
      <c r="P2105" s="204"/>
      <c r="Q2105" s="204"/>
      <c r="R2105" s="204"/>
      <c r="S2105" s="204"/>
      <c r="T2105" s="204"/>
      <c r="U2105" s="204"/>
      <c r="V2105" s="590"/>
      <c r="W2105" s="590"/>
      <c r="X2105" s="590"/>
      <c r="Y2105" s="590"/>
      <c r="Z2105" s="590"/>
      <c r="AA2105" s="590"/>
      <c r="AB2105" s="204"/>
      <c r="AC2105" s="204"/>
      <c r="AD2105" s="204"/>
      <c r="AE2105" s="204"/>
      <c r="AF2105" s="204"/>
      <c r="AG2105" s="204"/>
      <c r="AH2105" s="204"/>
      <c r="AI2105" s="204"/>
      <c r="AJ2105" s="204"/>
      <c r="AK2105" s="204"/>
      <c r="AL2105" s="204"/>
      <c r="AM2105" s="204"/>
      <c r="AN2105" s="204"/>
      <c r="AO2105" s="204"/>
      <c r="AP2105" s="204"/>
      <c r="AQ2105" s="204"/>
      <c r="AR2105" s="204"/>
      <c r="AS2105" s="204"/>
      <c r="AT2105" s="204"/>
      <c r="AU2105" s="204"/>
      <c r="AV2105" s="489"/>
      <c r="AW2105" s="204"/>
      <c r="AX2105" s="204"/>
      <c r="AY2105" s="204"/>
      <c r="AZ2105" s="204"/>
    </row>
    <row r="2106" spans="2:52" ht="52.2" customHeight="1" x14ac:dyDescent="0.25">
      <c r="B2106" s="204"/>
      <c r="C2106" s="204"/>
      <c r="D2106" s="204"/>
      <c r="E2106" s="204"/>
      <c r="F2106" s="204"/>
      <c r="G2106" s="204"/>
      <c r="H2106" s="205"/>
      <c r="I2106" s="204"/>
      <c r="J2106" s="204"/>
      <c r="K2106" s="204"/>
      <c r="L2106" s="204"/>
      <c r="M2106" s="204"/>
      <c r="N2106" s="204"/>
      <c r="O2106" s="204"/>
      <c r="P2106" s="204"/>
      <c r="Q2106" s="204"/>
      <c r="R2106" s="204"/>
      <c r="S2106" s="204"/>
      <c r="T2106" s="204"/>
      <c r="U2106" s="204"/>
      <c r="V2106" s="590"/>
      <c r="W2106" s="590"/>
      <c r="X2106" s="590"/>
      <c r="Y2106" s="590"/>
      <c r="Z2106" s="590"/>
      <c r="AA2106" s="590"/>
      <c r="AB2106" s="204"/>
      <c r="AC2106" s="204"/>
      <c r="AD2106" s="204"/>
      <c r="AE2106" s="204"/>
      <c r="AF2106" s="204"/>
      <c r="AG2106" s="204"/>
      <c r="AH2106" s="204"/>
      <c r="AI2106" s="204"/>
      <c r="AJ2106" s="204"/>
      <c r="AK2106" s="204"/>
      <c r="AL2106" s="204"/>
      <c r="AM2106" s="204"/>
      <c r="AN2106" s="204"/>
      <c r="AO2106" s="204"/>
      <c r="AP2106" s="204"/>
      <c r="AQ2106" s="204"/>
      <c r="AR2106" s="204"/>
      <c r="AS2106" s="204"/>
      <c r="AT2106" s="204"/>
      <c r="AU2106" s="204"/>
      <c r="AV2106" s="489"/>
      <c r="AW2106" s="204"/>
      <c r="AX2106" s="204"/>
      <c r="AY2106" s="204"/>
      <c r="AZ2106" s="204"/>
    </row>
    <row r="2107" spans="2:52" ht="52.2" customHeight="1" x14ac:dyDescent="0.25">
      <c r="B2107" s="204"/>
      <c r="C2107" s="204"/>
      <c r="D2107" s="204"/>
      <c r="E2107" s="204"/>
      <c r="F2107" s="204"/>
      <c r="G2107" s="204"/>
      <c r="H2107" s="205"/>
      <c r="I2107" s="204"/>
      <c r="J2107" s="204"/>
      <c r="K2107" s="204"/>
      <c r="L2107" s="204"/>
      <c r="M2107" s="204"/>
      <c r="N2107" s="204"/>
      <c r="O2107" s="204"/>
      <c r="P2107" s="204"/>
      <c r="Q2107" s="204"/>
      <c r="R2107" s="204"/>
      <c r="S2107" s="204"/>
      <c r="T2107" s="204"/>
      <c r="U2107" s="204"/>
      <c r="V2107" s="590"/>
      <c r="W2107" s="590"/>
      <c r="X2107" s="590"/>
      <c r="Y2107" s="590"/>
      <c r="Z2107" s="590"/>
      <c r="AA2107" s="590"/>
      <c r="AB2107" s="204"/>
      <c r="AC2107" s="204"/>
      <c r="AD2107" s="204"/>
      <c r="AE2107" s="204"/>
      <c r="AF2107" s="204"/>
      <c r="AG2107" s="204"/>
      <c r="AH2107" s="204"/>
      <c r="AI2107" s="204"/>
      <c r="AJ2107" s="204"/>
      <c r="AK2107" s="204"/>
      <c r="AL2107" s="204"/>
      <c r="AM2107" s="204"/>
      <c r="AN2107" s="204"/>
      <c r="AO2107" s="204"/>
      <c r="AP2107" s="204"/>
      <c r="AQ2107" s="204"/>
      <c r="AR2107" s="204"/>
      <c r="AS2107" s="204"/>
      <c r="AT2107" s="204"/>
      <c r="AU2107" s="204"/>
      <c r="AV2107" s="489"/>
      <c r="AW2107" s="204"/>
      <c r="AX2107" s="204"/>
      <c r="AY2107" s="204"/>
      <c r="AZ2107" s="204"/>
    </row>
    <row r="2108" spans="2:52" ht="52.2" customHeight="1" x14ac:dyDescent="0.25">
      <c r="B2108" s="204"/>
      <c r="C2108" s="204"/>
      <c r="D2108" s="204"/>
      <c r="E2108" s="204"/>
      <c r="F2108" s="204"/>
      <c r="G2108" s="204"/>
      <c r="H2108" s="205"/>
      <c r="I2108" s="204"/>
      <c r="J2108" s="204"/>
      <c r="K2108" s="204"/>
      <c r="L2108" s="204"/>
      <c r="M2108" s="204"/>
      <c r="N2108" s="204"/>
      <c r="O2108" s="204"/>
      <c r="P2108" s="204"/>
      <c r="Q2108" s="204"/>
      <c r="R2108" s="204"/>
      <c r="S2108" s="204"/>
      <c r="T2108" s="204"/>
      <c r="U2108" s="204"/>
      <c r="V2108" s="590"/>
      <c r="W2108" s="590"/>
      <c r="X2108" s="590"/>
      <c r="Y2108" s="590"/>
      <c r="Z2108" s="590"/>
      <c r="AA2108" s="590"/>
      <c r="AB2108" s="204"/>
      <c r="AC2108" s="204"/>
      <c r="AD2108" s="204"/>
      <c r="AE2108" s="204"/>
      <c r="AF2108" s="204"/>
      <c r="AG2108" s="204"/>
      <c r="AH2108" s="204"/>
      <c r="AI2108" s="204"/>
      <c r="AJ2108" s="204"/>
      <c r="AK2108" s="204"/>
      <c r="AL2108" s="204"/>
      <c r="AM2108" s="204"/>
      <c r="AN2108" s="204"/>
      <c r="AO2108" s="204"/>
      <c r="AP2108" s="204"/>
      <c r="AQ2108" s="204"/>
      <c r="AR2108" s="204"/>
      <c r="AS2108" s="204"/>
      <c r="AT2108" s="204"/>
      <c r="AU2108" s="204"/>
      <c r="AV2108" s="489"/>
      <c r="AW2108" s="204"/>
      <c r="AX2108" s="204"/>
      <c r="AY2108" s="204"/>
      <c r="AZ2108" s="204"/>
    </row>
    <row r="2109" spans="2:52" ht="52.2" customHeight="1" x14ac:dyDescent="0.25">
      <c r="B2109" s="204"/>
      <c r="C2109" s="204"/>
      <c r="D2109" s="204"/>
      <c r="E2109" s="204"/>
      <c r="F2109" s="204"/>
      <c r="G2109" s="204"/>
      <c r="H2109" s="205"/>
      <c r="I2109" s="204"/>
      <c r="J2109" s="204"/>
      <c r="K2109" s="204"/>
      <c r="L2109" s="204"/>
      <c r="M2109" s="204"/>
      <c r="N2109" s="204"/>
      <c r="O2109" s="204"/>
      <c r="P2109" s="204"/>
      <c r="Q2109" s="204"/>
      <c r="R2109" s="204"/>
      <c r="S2109" s="204"/>
      <c r="T2109" s="204"/>
      <c r="U2109" s="204"/>
      <c r="V2109" s="590"/>
      <c r="W2109" s="590"/>
      <c r="X2109" s="590"/>
      <c r="Y2109" s="590"/>
      <c r="Z2109" s="590"/>
      <c r="AA2109" s="590"/>
      <c r="AB2109" s="204"/>
      <c r="AC2109" s="204"/>
      <c r="AD2109" s="204"/>
      <c r="AE2109" s="204"/>
      <c r="AF2109" s="204"/>
      <c r="AG2109" s="204"/>
      <c r="AH2109" s="204"/>
      <c r="AI2109" s="204"/>
      <c r="AJ2109" s="204"/>
      <c r="AK2109" s="204"/>
      <c r="AL2109" s="204"/>
      <c r="AM2109" s="204"/>
      <c r="AN2109" s="204"/>
      <c r="AO2109" s="204"/>
      <c r="AP2109" s="204"/>
      <c r="AQ2109" s="204"/>
      <c r="AR2109" s="204"/>
      <c r="AS2109" s="204"/>
      <c r="AT2109" s="204"/>
      <c r="AU2109" s="204"/>
      <c r="AV2109" s="489"/>
      <c r="AW2109" s="204"/>
      <c r="AX2109" s="204"/>
      <c r="AY2109" s="204"/>
      <c r="AZ2109" s="204"/>
    </row>
    <row r="2110" spans="2:52" ht="52.2" customHeight="1" x14ac:dyDescent="0.25">
      <c r="B2110" s="204"/>
      <c r="C2110" s="204"/>
      <c r="D2110" s="204"/>
      <c r="E2110" s="204"/>
      <c r="F2110" s="204"/>
      <c r="G2110" s="204"/>
      <c r="H2110" s="205"/>
      <c r="I2110" s="204"/>
      <c r="J2110" s="204"/>
      <c r="K2110" s="204"/>
      <c r="L2110" s="204"/>
      <c r="M2110" s="204"/>
      <c r="N2110" s="204"/>
      <c r="O2110" s="204"/>
      <c r="P2110" s="204"/>
      <c r="Q2110" s="204"/>
      <c r="R2110" s="204"/>
      <c r="S2110" s="204"/>
      <c r="T2110" s="204"/>
      <c r="U2110" s="204"/>
      <c r="V2110" s="590"/>
      <c r="W2110" s="590"/>
      <c r="X2110" s="590"/>
      <c r="Y2110" s="590"/>
      <c r="Z2110" s="590"/>
      <c r="AA2110" s="590"/>
      <c r="AB2110" s="204"/>
      <c r="AC2110" s="204"/>
      <c r="AD2110" s="204"/>
      <c r="AE2110" s="204"/>
      <c r="AF2110" s="204"/>
      <c r="AG2110" s="204"/>
      <c r="AH2110" s="204"/>
      <c r="AI2110" s="204"/>
      <c r="AJ2110" s="204"/>
      <c r="AK2110" s="204"/>
      <c r="AL2110" s="204"/>
      <c r="AM2110" s="204"/>
      <c r="AN2110" s="204"/>
      <c r="AO2110" s="204"/>
      <c r="AP2110" s="204"/>
      <c r="AQ2110" s="204"/>
      <c r="AR2110" s="204"/>
      <c r="AS2110" s="204"/>
      <c r="AT2110" s="204"/>
      <c r="AU2110" s="204"/>
      <c r="AV2110" s="489"/>
      <c r="AW2110" s="204"/>
      <c r="AX2110" s="204"/>
      <c r="AY2110" s="204"/>
      <c r="AZ2110" s="204"/>
    </row>
    <row r="2111" spans="2:52" ht="52.2" customHeight="1" x14ac:dyDescent="0.25">
      <c r="B2111" s="204"/>
      <c r="C2111" s="204"/>
      <c r="D2111" s="204"/>
      <c r="E2111" s="204"/>
      <c r="F2111" s="204"/>
      <c r="G2111" s="204"/>
      <c r="H2111" s="205"/>
      <c r="I2111" s="204"/>
      <c r="J2111" s="204"/>
      <c r="K2111" s="204"/>
      <c r="L2111" s="204"/>
      <c r="M2111" s="204"/>
      <c r="N2111" s="204"/>
      <c r="O2111" s="204"/>
      <c r="P2111" s="204"/>
      <c r="Q2111" s="204"/>
      <c r="R2111" s="204"/>
      <c r="S2111" s="204"/>
      <c r="T2111" s="204"/>
      <c r="U2111" s="204"/>
      <c r="V2111" s="590"/>
      <c r="W2111" s="590"/>
      <c r="X2111" s="590"/>
      <c r="Y2111" s="590"/>
      <c r="Z2111" s="590"/>
      <c r="AA2111" s="590"/>
      <c r="AB2111" s="204"/>
      <c r="AC2111" s="204"/>
      <c r="AD2111" s="204"/>
      <c r="AE2111" s="204"/>
      <c r="AF2111" s="204"/>
      <c r="AG2111" s="204"/>
      <c r="AH2111" s="204"/>
      <c r="AI2111" s="204"/>
      <c r="AJ2111" s="204"/>
      <c r="AK2111" s="204"/>
      <c r="AL2111" s="204"/>
      <c r="AM2111" s="204"/>
      <c r="AN2111" s="204"/>
      <c r="AO2111" s="204"/>
      <c r="AP2111" s="204"/>
      <c r="AQ2111" s="204"/>
      <c r="AR2111" s="204"/>
      <c r="AS2111" s="204"/>
      <c r="AT2111" s="204"/>
      <c r="AU2111" s="204"/>
      <c r="AV2111" s="489"/>
      <c r="AW2111" s="204"/>
      <c r="AX2111" s="204"/>
      <c r="AY2111" s="204"/>
      <c r="AZ2111" s="204"/>
    </row>
    <row r="2112" spans="2:52" ht="52.2" customHeight="1" x14ac:dyDescent="0.25">
      <c r="B2112" s="204"/>
      <c r="C2112" s="204"/>
      <c r="D2112" s="204"/>
      <c r="E2112" s="204"/>
      <c r="F2112" s="204"/>
      <c r="G2112" s="204"/>
      <c r="H2112" s="205"/>
      <c r="I2112" s="204"/>
      <c r="J2112" s="204"/>
      <c r="K2112" s="204"/>
      <c r="L2112" s="204"/>
      <c r="M2112" s="204"/>
      <c r="N2112" s="204"/>
      <c r="O2112" s="204"/>
      <c r="P2112" s="204"/>
      <c r="Q2112" s="204"/>
      <c r="R2112" s="204"/>
      <c r="S2112" s="204"/>
      <c r="T2112" s="204"/>
      <c r="U2112" s="204"/>
      <c r="V2112" s="590"/>
      <c r="W2112" s="590"/>
      <c r="X2112" s="590"/>
      <c r="Y2112" s="590"/>
      <c r="Z2112" s="590"/>
      <c r="AA2112" s="590"/>
      <c r="AB2112" s="204"/>
      <c r="AC2112" s="204"/>
      <c r="AD2112" s="204"/>
      <c r="AE2112" s="204"/>
      <c r="AF2112" s="204"/>
      <c r="AG2112" s="204"/>
      <c r="AH2112" s="204"/>
      <c r="AI2112" s="204"/>
      <c r="AJ2112" s="204"/>
      <c r="AK2112" s="204"/>
      <c r="AL2112" s="204"/>
      <c r="AM2112" s="204"/>
      <c r="AN2112" s="204"/>
      <c r="AO2112" s="204"/>
      <c r="AP2112" s="204"/>
      <c r="AQ2112" s="204"/>
      <c r="AR2112" s="204"/>
      <c r="AS2112" s="204"/>
      <c r="AT2112" s="204"/>
      <c r="AU2112" s="204"/>
      <c r="AV2112" s="489"/>
      <c r="AW2112" s="204"/>
      <c r="AX2112" s="204"/>
      <c r="AY2112" s="204"/>
      <c r="AZ2112" s="204"/>
    </row>
    <row r="2113" spans="2:52" ht="52.2" customHeight="1" x14ac:dyDescent="0.25">
      <c r="B2113" s="204"/>
      <c r="C2113" s="204"/>
      <c r="D2113" s="204"/>
      <c r="E2113" s="204"/>
      <c r="F2113" s="204"/>
      <c r="G2113" s="204"/>
      <c r="H2113" s="205"/>
      <c r="I2113" s="204"/>
      <c r="J2113" s="204"/>
      <c r="K2113" s="204"/>
      <c r="L2113" s="204"/>
      <c r="M2113" s="204"/>
      <c r="N2113" s="204"/>
      <c r="O2113" s="204"/>
      <c r="P2113" s="204"/>
      <c r="Q2113" s="204"/>
      <c r="R2113" s="204"/>
      <c r="S2113" s="204"/>
      <c r="T2113" s="204"/>
      <c r="U2113" s="204"/>
      <c r="V2113" s="590"/>
      <c r="W2113" s="590"/>
      <c r="X2113" s="590"/>
      <c r="Y2113" s="590"/>
      <c r="Z2113" s="590"/>
      <c r="AA2113" s="590"/>
      <c r="AB2113" s="204"/>
      <c r="AC2113" s="204"/>
      <c r="AD2113" s="204"/>
      <c r="AE2113" s="204"/>
      <c r="AF2113" s="204"/>
      <c r="AG2113" s="204"/>
      <c r="AH2113" s="204"/>
      <c r="AI2113" s="204"/>
      <c r="AJ2113" s="204"/>
      <c r="AK2113" s="204"/>
      <c r="AL2113" s="204"/>
      <c r="AM2113" s="204"/>
      <c r="AN2113" s="204"/>
      <c r="AO2113" s="204"/>
      <c r="AP2113" s="204"/>
      <c r="AQ2113" s="204"/>
      <c r="AR2113" s="204"/>
      <c r="AS2113" s="204"/>
      <c r="AT2113" s="204"/>
      <c r="AU2113" s="204"/>
      <c r="AV2113" s="489"/>
      <c r="AW2113" s="204"/>
      <c r="AX2113" s="204"/>
      <c r="AY2113" s="204"/>
      <c r="AZ2113" s="204"/>
    </row>
    <row r="2114" spans="2:52" ht="52.2" customHeight="1" x14ac:dyDescent="0.25">
      <c r="B2114" s="204"/>
      <c r="C2114" s="204"/>
      <c r="D2114" s="204"/>
      <c r="E2114" s="204"/>
      <c r="F2114" s="204"/>
      <c r="G2114" s="204"/>
      <c r="H2114" s="205"/>
      <c r="I2114" s="204"/>
      <c r="J2114" s="204"/>
      <c r="K2114" s="204"/>
      <c r="L2114" s="204"/>
      <c r="M2114" s="204"/>
      <c r="N2114" s="204"/>
      <c r="O2114" s="204"/>
      <c r="P2114" s="204"/>
      <c r="Q2114" s="204"/>
      <c r="R2114" s="204"/>
      <c r="S2114" s="204"/>
      <c r="T2114" s="204"/>
      <c r="U2114" s="204"/>
      <c r="V2114" s="590"/>
      <c r="W2114" s="590"/>
      <c r="X2114" s="590"/>
      <c r="Y2114" s="590"/>
      <c r="Z2114" s="590"/>
      <c r="AA2114" s="590"/>
      <c r="AB2114" s="204"/>
      <c r="AC2114" s="204"/>
      <c r="AD2114" s="204"/>
      <c r="AE2114" s="204"/>
      <c r="AF2114" s="204"/>
      <c r="AG2114" s="204"/>
      <c r="AH2114" s="204"/>
      <c r="AI2114" s="204"/>
      <c r="AJ2114" s="204"/>
      <c r="AK2114" s="204"/>
      <c r="AL2114" s="204"/>
      <c r="AM2114" s="204"/>
      <c r="AN2114" s="204"/>
      <c r="AO2114" s="204"/>
      <c r="AP2114" s="204"/>
      <c r="AQ2114" s="204"/>
      <c r="AR2114" s="204"/>
      <c r="AS2114" s="204"/>
      <c r="AT2114" s="204"/>
      <c r="AU2114" s="204"/>
      <c r="AV2114" s="489"/>
      <c r="AW2114" s="204"/>
      <c r="AX2114" s="204"/>
      <c r="AY2114" s="204"/>
      <c r="AZ2114" s="204"/>
    </row>
    <row r="2115" spans="2:52" ht="52.2" customHeight="1" x14ac:dyDescent="0.25">
      <c r="B2115" s="204"/>
      <c r="C2115" s="204"/>
      <c r="D2115" s="204"/>
      <c r="E2115" s="204"/>
      <c r="F2115" s="204"/>
      <c r="G2115" s="204"/>
      <c r="H2115" s="205"/>
      <c r="I2115" s="204"/>
      <c r="J2115" s="204"/>
      <c r="K2115" s="204"/>
      <c r="L2115" s="204"/>
      <c r="M2115" s="204"/>
      <c r="N2115" s="204"/>
      <c r="O2115" s="204"/>
      <c r="P2115" s="204"/>
      <c r="Q2115" s="204"/>
      <c r="R2115" s="204"/>
      <c r="S2115" s="204"/>
      <c r="T2115" s="204"/>
      <c r="U2115" s="204"/>
      <c r="V2115" s="590"/>
      <c r="W2115" s="590"/>
      <c r="X2115" s="590"/>
      <c r="Y2115" s="590"/>
      <c r="Z2115" s="590"/>
      <c r="AA2115" s="590"/>
      <c r="AB2115" s="204"/>
      <c r="AC2115" s="204"/>
      <c r="AD2115" s="204"/>
      <c r="AE2115" s="204"/>
      <c r="AF2115" s="204"/>
      <c r="AG2115" s="204"/>
      <c r="AH2115" s="204"/>
      <c r="AI2115" s="204"/>
      <c r="AJ2115" s="204"/>
      <c r="AK2115" s="204"/>
      <c r="AL2115" s="204"/>
      <c r="AM2115" s="204"/>
      <c r="AN2115" s="204"/>
      <c r="AO2115" s="204"/>
      <c r="AP2115" s="204"/>
      <c r="AQ2115" s="204"/>
      <c r="AR2115" s="204"/>
      <c r="AS2115" s="204"/>
      <c r="AT2115" s="204"/>
      <c r="AU2115" s="204"/>
      <c r="AV2115" s="489"/>
      <c r="AW2115" s="204"/>
      <c r="AX2115" s="204"/>
      <c r="AY2115" s="204"/>
      <c r="AZ2115" s="204"/>
    </row>
    <row r="2116" spans="2:52" ht="52.2" customHeight="1" x14ac:dyDescent="0.25">
      <c r="B2116" s="204"/>
      <c r="C2116" s="204"/>
      <c r="D2116" s="204"/>
      <c r="E2116" s="204"/>
      <c r="F2116" s="204"/>
      <c r="G2116" s="204"/>
      <c r="H2116" s="205"/>
      <c r="I2116" s="204"/>
      <c r="J2116" s="204"/>
      <c r="K2116" s="204"/>
      <c r="L2116" s="204"/>
      <c r="M2116" s="204"/>
      <c r="N2116" s="204"/>
      <c r="O2116" s="204"/>
      <c r="P2116" s="204"/>
      <c r="Q2116" s="204"/>
      <c r="R2116" s="204"/>
      <c r="S2116" s="204"/>
      <c r="T2116" s="204"/>
      <c r="U2116" s="204"/>
      <c r="V2116" s="590"/>
      <c r="W2116" s="590"/>
      <c r="X2116" s="590"/>
      <c r="Y2116" s="590"/>
      <c r="Z2116" s="590"/>
      <c r="AA2116" s="590"/>
      <c r="AB2116" s="204"/>
      <c r="AC2116" s="204"/>
      <c r="AD2116" s="204"/>
      <c r="AE2116" s="204"/>
      <c r="AF2116" s="204"/>
      <c r="AG2116" s="204"/>
      <c r="AH2116" s="204"/>
      <c r="AI2116" s="204"/>
      <c r="AJ2116" s="204"/>
      <c r="AK2116" s="204"/>
      <c r="AL2116" s="204"/>
      <c r="AM2116" s="204"/>
      <c r="AN2116" s="204"/>
      <c r="AO2116" s="204"/>
      <c r="AP2116" s="204"/>
      <c r="AQ2116" s="204"/>
      <c r="AR2116" s="204"/>
      <c r="AS2116" s="204"/>
      <c r="AT2116" s="204"/>
      <c r="AU2116" s="204"/>
      <c r="AV2116" s="489"/>
      <c r="AW2116" s="204"/>
      <c r="AX2116" s="204"/>
      <c r="AY2116" s="204"/>
      <c r="AZ2116" s="204"/>
    </row>
    <row r="2117" spans="2:52" ht="52.2" customHeight="1" x14ac:dyDescent="0.25">
      <c r="B2117" s="204"/>
      <c r="C2117" s="204"/>
      <c r="D2117" s="204"/>
      <c r="E2117" s="204"/>
      <c r="F2117" s="204"/>
      <c r="G2117" s="204"/>
      <c r="H2117" s="205"/>
      <c r="I2117" s="204"/>
      <c r="J2117" s="204"/>
      <c r="K2117" s="204"/>
      <c r="L2117" s="204"/>
      <c r="M2117" s="204"/>
      <c r="N2117" s="204"/>
      <c r="O2117" s="204"/>
      <c r="P2117" s="204"/>
      <c r="Q2117" s="204"/>
      <c r="R2117" s="204"/>
      <c r="S2117" s="204"/>
      <c r="T2117" s="204"/>
      <c r="U2117" s="204"/>
      <c r="V2117" s="590"/>
      <c r="W2117" s="590"/>
      <c r="X2117" s="590"/>
      <c r="Y2117" s="590"/>
      <c r="Z2117" s="590"/>
      <c r="AA2117" s="590"/>
      <c r="AB2117" s="204"/>
      <c r="AC2117" s="204"/>
      <c r="AD2117" s="204"/>
      <c r="AE2117" s="204"/>
      <c r="AF2117" s="204"/>
      <c r="AG2117" s="204"/>
      <c r="AH2117" s="204"/>
      <c r="AI2117" s="204"/>
      <c r="AJ2117" s="204"/>
      <c r="AK2117" s="204"/>
      <c r="AL2117" s="204"/>
      <c r="AM2117" s="204"/>
      <c r="AN2117" s="204"/>
      <c r="AO2117" s="204"/>
      <c r="AP2117" s="204"/>
      <c r="AQ2117" s="204"/>
      <c r="AR2117" s="204"/>
      <c r="AS2117" s="204"/>
      <c r="AT2117" s="204"/>
      <c r="AU2117" s="204"/>
      <c r="AV2117" s="489"/>
      <c r="AW2117" s="204"/>
      <c r="AX2117" s="204"/>
      <c r="AY2117" s="204"/>
      <c r="AZ2117" s="204"/>
    </row>
    <row r="2118" spans="2:52" ht="52.2" customHeight="1" x14ac:dyDescent="0.25">
      <c r="B2118" s="204"/>
      <c r="C2118" s="204"/>
      <c r="D2118" s="204"/>
      <c r="E2118" s="204"/>
      <c r="F2118" s="204"/>
      <c r="G2118" s="204"/>
      <c r="H2118" s="205"/>
      <c r="I2118" s="204"/>
      <c r="J2118" s="204"/>
      <c r="K2118" s="204"/>
      <c r="L2118" s="204"/>
      <c r="M2118" s="204"/>
      <c r="N2118" s="204"/>
      <c r="O2118" s="204"/>
      <c r="P2118" s="204"/>
      <c r="Q2118" s="204"/>
      <c r="R2118" s="204"/>
      <c r="S2118" s="204"/>
      <c r="T2118" s="204"/>
      <c r="U2118" s="204"/>
      <c r="V2118" s="590"/>
      <c r="W2118" s="590"/>
      <c r="X2118" s="590"/>
      <c r="Y2118" s="590"/>
      <c r="Z2118" s="590"/>
      <c r="AA2118" s="590"/>
      <c r="AB2118" s="204"/>
      <c r="AC2118" s="204"/>
      <c r="AD2118" s="204"/>
      <c r="AE2118" s="204"/>
      <c r="AF2118" s="204"/>
      <c r="AG2118" s="204"/>
      <c r="AH2118" s="204"/>
      <c r="AI2118" s="204"/>
      <c r="AJ2118" s="204"/>
      <c r="AK2118" s="204"/>
      <c r="AL2118" s="204"/>
      <c r="AM2118" s="204"/>
      <c r="AN2118" s="204"/>
      <c r="AO2118" s="204"/>
      <c r="AP2118" s="204"/>
      <c r="AQ2118" s="204"/>
      <c r="AR2118" s="204"/>
      <c r="AS2118" s="204"/>
      <c r="AT2118" s="204"/>
      <c r="AU2118" s="204"/>
      <c r="AV2118" s="489"/>
      <c r="AW2118" s="204"/>
      <c r="AX2118" s="204"/>
      <c r="AY2118" s="204"/>
      <c r="AZ2118" s="204"/>
    </row>
    <row r="2119" spans="2:52" ht="52.2" customHeight="1" x14ac:dyDescent="0.25">
      <c r="B2119" s="204"/>
      <c r="C2119" s="204"/>
      <c r="D2119" s="204"/>
      <c r="E2119" s="204"/>
      <c r="F2119" s="204"/>
      <c r="G2119" s="204"/>
      <c r="H2119" s="205"/>
      <c r="I2119" s="204"/>
      <c r="J2119" s="204"/>
      <c r="K2119" s="204"/>
      <c r="L2119" s="204"/>
      <c r="M2119" s="204"/>
      <c r="N2119" s="204"/>
      <c r="O2119" s="204"/>
      <c r="P2119" s="204"/>
      <c r="Q2119" s="204"/>
      <c r="R2119" s="204"/>
      <c r="S2119" s="204"/>
      <c r="T2119" s="204"/>
      <c r="U2119" s="204"/>
      <c r="V2119" s="590"/>
      <c r="W2119" s="590"/>
      <c r="X2119" s="590"/>
      <c r="Y2119" s="590"/>
      <c r="Z2119" s="590"/>
      <c r="AA2119" s="590"/>
      <c r="AB2119" s="204"/>
      <c r="AC2119" s="204"/>
      <c r="AD2119" s="204"/>
      <c r="AE2119" s="204"/>
      <c r="AF2119" s="204"/>
      <c r="AG2119" s="204"/>
      <c r="AH2119" s="204"/>
      <c r="AI2119" s="204"/>
      <c r="AJ2119" s="204"/>
      <c r="AK2119" s="204"/>
      <c r="AL2119" s="204"/>
      <c r="AM2119" s="204"/>
      <c r="AN2119" s="204"/>
      <c r="AO2119" s="204"/>
      <c r="AP2119" s="204"/>
      <c r="AQ2119" s="204"/>
      <c r="AR2119" s="204"/>
      <c r="AS2119" s="204"/>
      <c r="AT2119" s="204"/>
      <c r="AU2119" s="204"/>
      <c r="AV2119" s="489"/>
      <c r="AW2119" s="204"/>
      <c r="AX2119" s="204"/>
      <c r="AY2119" s="204"/>
      <c r="AZ2119" s="204"/>
    </row>
    <row r="2120" spans="2:52" ht="52.2" customHeight="1" x14ac:dyDescent="0.25">
      <c r="B2120" s="204"/>
      <c r="C2120" s="204"/>
      <c r="D2120" s="204"/>
      <c r="E2120" s="204"/>
      <c r="F2120" s="204"/>
      <c r="G2120" s="204"/>
      <c r="H2120" s="205"/>
      <c r="I2120" s="204"/>
      <c r="J2120" s="204"/>
      <c r="K2120" s="204"/>
      <c r="L2120" s="204"/>
      <c r="M2120" s="204"/>
      <c r="N2120" s="204"/>
      <c r="O2120" s="204"/>
      <c r="P2120" s="204"/>
      <c r="Q2120" s="204"/>
      <c r="R2120" s="204"/>
      <c r="S2120" s="204"/>
      <c r="T2120" s="204"/>
      <c r="U2120" s="204"/>
      <c r="V2120" s="590"/>
      <c r="W2120" s="590"/>
      <c r="X2120" s="590"/>
      <c r="Y2120" s="590"/>
      <c r="Z2120" s="590"/>
      <c r="AA2120" s="590"/>
      <c r="AB2120" s="204"/>
      <c r="AC2120" s="204"/>
      <c r="AD2120" s="204"/>
      <c r="AE2120" s="204"/>
      <c r="AF2120" s="204"/>
      <c r="AG2120" s="204"/>
      <c r="AH2120" s="204"/>
      <c r="AI2120" s="204"/>
      <c r="AJ2120" s="204"/>
      <c r="AK2120" s="204"/>
      <c r="AL2120" s="204"/>
      <c r="AM2120" s="204"/>
      <c r="AN2120" s="204"/>
      <c r="AO2120" s="204"/>
      <c r="AP2120" s="204"/>
      <c r="AQ2120" s="204"/>
      <c r="AR2120" s="204"/>
      <c r="AS2120" s="204"/>
      <c r="AT2120" s="204"/>
      <c r="AU2120" s="204"/>
      <c r="AV2120" s="489"/>
      <c r="AW2120" s="204"/>
      <c r="AX2120" s="204"/>
      <c r="AY2120" s="204"/>
      <c r="AZ2120" s="204"/>
    </row>
    <row r="2121" spans="2:52" ht="52.2" customHeight="1" x14ac:dyDescent="0.25">
      <c r="B2121" s="204"/>
      <c r="C2121" s="204"/>
      <c r="D2121" s="204"/>
      <c r="E2121" s="204"/>
      <c r="F2121" s="204"/>
      <c r="G2121" s="204"/>
      <c r="H2121" s="205"/>
      <c r="I2121" s="204"/>
      <c r="J2121" s="204"/>
      <c r="K2121" s="204"/>
      <c r="L2121" s="204"/>
      <c r="M2121" s="204"/>
      <c r="N2121" s="204"/>
      <c r="O2121" s="204"/>
      <c r="P2121" s="204"/>
      <c r="Q2121" s="204"/>
      <c r="R2121" s="204"/>
      <c r="S2121" s="204"/>
      <c r="T2121" s="204"/>
      <c r="U2121" s="204"/>
      <c r="V2121" s="590"/>
      <c r="W2121" s="590"/>
      <c r="X2121" s="590"/>
      <c r="Y2121" s="590"/>
      <c r="Z2121" s="590"/>
      <c r="AA2121" s="590"/>
      <c r="AB2121" s="204"/>
      <c r="AC2121" s="204"/>
      <c r="AD2121" s="204"/>
      <c r="AE2121" s="204"/>
      <c r="AF2121" s="204"/>
      <c r="AG2121" s="204"/>
      <c r="AH2121" s="204"/>
      <c r="AI2121" s="204"/>
      <c r="AJ2121" s="204"/>
      <c r="AK2121" s="204"/>
      <c r="AL2121" s="204"/>
      <c r="AM2121" s="204"/>
      <c r="AN2121" s="204"/>
      <c r="AO2121" s="204"/>
      <c r="AP2121" s="204"/>
      <c r="AQ2121" s="204"/>
      <c r="AR2121" s="204"/>
      <c r="AS2121" s="204"/>
      <c r="AT2121" s="204"/>
      <c r="AU2121" s="204"/>
      <c r="AV2121" s="489"/>
      <c r="AW2121" s="204"/>
      <c r="AX2121" s="204"/>
      <c r="AY2121" s="204"/>
      <c r="AZ2121" s="204"/>
    </row>
    <row r="2122" spans="2:52" ht="52.2" customHeight="1" x14ac:dyDescent="0.25">
      <c r="B2122" s="204"/>
      <c r="C2122" s="204"/>
      <c r="D2122" s="204"/>
      <c r="E2122" s="204"/>
      <c r="F2122" s="204"/>
      <c r="G2122" s="204"/>
      <c r="H2122" s="205"/>
      <c r="I2122" s="204"/>
      <c r="J2122" s="204"/>
      <c r="K2122" s="204"/>
      <c r="L2122" s="204"/>
      <c r="M2122" s="204"/>
      <c r="N2122" s="204"/>
      <c r="O2122" s="204"/>
      <c r="P2122" s="204"/>
      <c r="Q2122" s="204"/>
      <c r="R2122" s="204"/>
      <c r="S2122" s="204"/>
      <c r="T2122" s="204"/>
      <c r="U2122" s="204"/>
      <c r="V2122" s="590"/>
      <c r="W2122" s="590"/>
      <c r="X2122" s="590"/>
      <c r="Y2122" s="590"/>
      <c r="Z2122" s="590"/>
      <c r="AA2122" s="590"/>
      <c r="AB2122" s="204"/>
      <c r="AC2122" s="204"/>
      <c r="AD2122" s="204"/>
      <c r="AE2122" s="204"/>
      <c r="AF2122" s="204"/>
      <c r="AG2122" s="204"/>
      <c r="AH2122" s="204"/>
      <c r="AI2122" s="204"/>
      <c r="AJ2122" s="204"/>
      <c r="AK2122" s="204"/>
      <c r="AL2122" s="204"/>
      <c r="AM2122" s="204"/>
      <c r="AN2122" s="204"/>
      <c r="AO2122" s="204"/>
      <c r="AP2122" s="204"/>
      <c r="AQ2122" s="204"/>
      <c r="AR2122" s="204"/>
      <c r="AS2122" s="204"/>
      <c r="AT2122" s="204"/>
      <c r="AU2122" s="204"/>
      <c r="AV2122" s="489"/>
      <c r="AW2122" s="204"/>
      <c r="AX2122" s="204"/>
      <c r="AY2122" s="204"/>
      <c r="AZ2122" s="204"/>
    </row>
    <row r="2123" spans="2:52" ht="52.2" customHeight="1" x14ac:dyDescent="0.25">
      <c r="B2123" s="204"/>
      <c r="C2123" s="204"/>
      <c r="D2123" s="204"/>
      <c r="E2123" s="204"/>
      <c r="F2123" s="204"/>
      <c r="G2123" s="204"/>
      <c r="H2123" s="205"/>
      <c r="I2123" s="204"/>
      <c r="J2123" s="204"/>
      <c r="K2123" s="204"/>
      <c r="L2123" s="204"/>
      <c r="M2123" s="204"/>
      <c r="N2123" s="204"/>
      <c r="O2123" s="204"/>
      <c r="P2123" s="204"/>
      <c r="Q2123" s="204"/>
      <c r="R2123" s="204"/>
      <c r="S2123" s="204"/>
      <c r="T2123" s="204"/>
      <c r="U2123" s="204"/>
      <c r="V2123" s="590"/>
      <c r="W2123" s="590"/>
      <c r="X2123" s="590"/>
      <c r="Y2123" s="590"/>
      <c r="Z2123" s="590"/>
      <c r="AA2123" s="590"/>
      <c r="AB2123" s="204"/>
      <c r="AC2123" s="204"/>
      <c r="AD2123" s="204"/>
      <c r="AE2123" s="204"/>
      <c r="AF2123" s="204"/>
      <c r="AG2123" s="204"/>
      <c r="AH2123" s="204"/>
      <c r="AI2123" s="204"/>
      <c r="AJ2123" s="204"/>
      <c r="AK2123" s="204"/>
      <c r="AL2123" s="204"/>
      <c r="AM2123" s="204"/>
      <c r="AN2123" s="204"/>
      <c r="AO2123" s="204"/>
      <c r="AP2123" s="204"/>
      <c r="AQ2123" s="204"/>
      <c r="AR2123" s="204"/>
      <c r="AS2123" s="204"/>
      <c r="AT2123" s="204"/>
      <c r="AU2123" s="204"/>
      <c r="AV2123" s="489"/>
      <c r="AW2123" s="204"/>
      <c r="AX2123" s="204"/>
      <c r="AY2123" s="204"/>
      <c r="AZ2123" s="204"/>
    </row>
    <row r="2124" spans="2:52" ht="52.2" customHeight="1" x14ac:dyDescent="0.25">
      <c r="B2124" s="204"/>
      <c r="C2124" s="204"/>
      <c r="D2124" s="204"/>
      <c r="E2124" s="204"/>
      <c r="F2124" s="204"/>
      <c r="G2124" s="204"/>
      <c r="H2124" s="205"/>
      <c r="I2124" s="204"/>
      <c r="J2124" s="204"/>
      <c r="K2124" s="204"/>
      <c r="L2124" s="204"/>
      <c r="M2124" s="204"/>
      <c r="N2124" s="204"/>
      <c r="O2124" s="204"/>
      <c r="P2124" s="204"/>
      <c r="Q2124" s="204"/>
      <c r="R2124" s="204"/>
      <c r="S2124" s="204"/>
      <c r="T2124" s="204"/>
      <c r="U2124" s="204"/>
      <c r="V2124" s="590"/>
      <c r="W2124" s="590"/>
      <c r="X2124" s="590"/>
      <c r="Y2124" s="590"/>
      <c r="Z2124" s="590"/>
      <c r="AA2124" s="590"/>
      <c r="AB2124" s="204"/>
      <c r="AC2124" s="204"/>
      <c r="AD2124" s="204"/>
      <c r="AE2124" s="204"/>
      <c r="AF2124" s="204"/>
      <c r="AG2124" s="204"/>
      <c r="AH2124" s="204"/>
      <c r="AI2124" s="204"/>
      <c r="AJ2124" s="204"/>
      <c r="AK2124" s="204"/>
      <c r="AL2124" s="204"/>
      <c r="AM2124" s="204"/>
      <c r="AN2124" s="204"/>
      <c r="AO2124" s="204"/>
      <c r="AP2124" s="204"/>
      <c r="AQ2124" s="204"/>
      <c r="AR2124" s="204"/>
      <c r="AS2124" s="204"/>
      <c r="AT2124" s="204"/>
      <c r="AU2124" s="204"/>
      <c r="AV2124" s="489"/>
      <c r="AW2124" s="204"/>
      <c r="AX2124" s="204"/>
      <c r="AY2124" s="204"/>
      <c r="AZ2124" s="204"/>
    </row>
    <row r="2125" spans="2:52" ht="52.2" customHeight="1" x14ac:dyDescent="0.25">
      <c r="B2125" s="204"/>
      <c r="C2125" s="204"/>
      <c r="D2125" s="204"/>
      <c r="E2125" s="204"/>
      <c r="F2125" s="204"/>
      <c r="G2125" s="204"/>
      <c r="H2125" s="205"/>
      <c r="I2125" s="204"/>
      <c r="J2125" s="204"/>
      <c r="K2125" s="204"/>
      <c r="L2125" s="204"/>
      <c r="M2125" s="204"/>
      <c r="N2125" s="204"/>
      <c r="O2125" s="204"/>
      <c r="P2125" s="204"/>
      <c r="Q2125" s="204"/>
      <c r="R2125" s="204"/>
      <c r="S2125" s="204"/>
      <c r="T2125" s="204"/>
      <c r="U2125" s="204"/>
      <c r="V2125" s="590"/>
      <c r="W2125" s="590"/>
      <c r="X2125" s="590"/>
      <c r="Y2125" s="590"/>
      <c r="Z2125" s="590"/>
      <c r="AA2125" s="590"/>
      <c r="AB2125" s="204"/>
      <c r="AC2125" s="204"/>
      <c r="AD2125" s="204"/>
      <c r="AE2125" s="204"/>
      <c r="AF2125" s="204"/>
      <c r="AG2125" s="204"/>
      <c r="AH2125" s="204"/>
      <c r="AI2125" s="204"/>
      <c r="AJ2125" s="204"/>
      <c r="AK2125" s="204"/>
      <c r="AL2125" s="204"/>
      <c r="AM2125" s="204"/>
      <c r="AN2125" s="204"/>
      <c r="AO2125" s="204"/>
      <c r="AP2125" s="204"/>
      <c r="AQ2125" s="204"/>
      <c r="AR2125" s="204"/>
      <c r="AS2125" s="204"/>
      <c r="AT2125" s="204"/>
      <c r="AU2125" s="204"/>
      <c r="AV2125" s="489"/>
      <c r="AW2125" s="204"/>
      <c r="AX2125" s="204"/>
      <c r="AY2125" s="204"/>
      <c r="AZ2125" s="204"/>
    </row>
    <row r="2126" spans="2:52" ht="52.2" customHeight="1" x14ac:dyDescent="0.25">
      <c r="B2126" s="204"/>
      <c r="C2126" s="204"/>
      <c r="D2126" s="204"/>
      <c r="E2126" s="204"/>
      <c r="F2126" s="204"/>
      <c r="G2126" s="204"/>
      <c r="H2126" s="205"/>
      <c r="I2126" s="204"/>
      <c r="J2126" s="204"/>
      <c r="K2126" s="204"/>
      <c r="L2126" s="204"/>
      <c r="M2126" s="204"/>
      <c r="N2126" s="204"/>
      <c r="O2126" s="204"/>
      <c r="P2126" s="204"/>
      <c r="Q2126" s="204"/>
      <c r="R2126" s="204"/>
      <c r="S2126" s="204"/>
      <c r="T2126" s="204"/>
      <c r="U2126" s="204"/>
      <c r="V2126" s="590"/>
      <c r="W2126" s="590"/>
      <c r="X2126" s="590"/>
      <c r="Y2126" s="590"/>
      <c r="Z2126" s="590"/>
      <c r="AA2126" s="590"/>
      <c r="AB2126" s="204"/>
      <c r="AC2126" s="204"/>
      <c r="AD2126" s="204"/>
      <c r="AE2126" s="204"/>
      <c r="AF2126" s="204"/>
      <c r="AG2126" s="204"/>
      <c r="AH2126" s="204"/>
      <c r="AI2126" s="204"/>
      <c r="AJ2126" s="204"/>
      <c r="AK2126" s="204"/>
      <c r="AL2126" s="204"/>
      <c r="AM2126" s="204"/>
      <c r="AN2126" s="204"/>
      <c r="AO2126" s="204"/>
      <c r="AP2126" s="204"/>
      <c r="AQ2126" s="204"/>
      <c r="AR2126" s="204"/>
      <c r="AS2126" s="204"/>
      <c r="AT2126" s="204"/>
      <c r="AU2126" s="204"/>
      <c r="AV2126" s="489"/>
      <c r="AW2126" s="204"/>
      <c r="AX2126" s="204"/>
      <c r="AY2126" s="204"/>
      <c r="AZ2126" s="204"/>
    </row>
    <row r="2127" spans="2:52" ht="52.2" customHeight="1" x14ac:dyDescent="0.25">
      <c r="B2127" s="204"/>
      <c r="C2127" s="204"/>
      <c r="D2127" s="204"/>
      <c r="E2127" s="204"/>
      <c r="F2127" s="204"/>
      <c r="G2127" s="204"/>
      <c r="H2127" s="205"/>
      <c r="I2127" s="204"/>
      <c r="J2127" s="204"/>
      <c r="K2127" s="204"/>
      <c r="L2127" s="204"/>
      <c r="M2127" s="204"/>
      <c r="N2127" s="204"/>
      <c r="O2127" s="204"/>
      <c r="P2127" s="204"/>
      <c r="Q2127" s="204"/>
      <c r="R2127" s="204"/>
      <c r="S2127" s="204"/>
      <c r="T2127" s="204"/>
      <c r="U2127" s="204"/>
      <c r="V2127" s="590"/>
      <c r="W2127" s="590"/>
      <c r="X2127" s="590"/>
      <c r="Y2127" s="590"/>
      <c r="Z2127" s="590"/>
      <c r="AA2127" s="590"/>
      <c r="AB2127" s="204"/>
      <c r="AC2127" s="204"/>
      <c r="AD2127" s="204"/>
      <c r="AE2127" s="204"/>
      <c r="AF2127" s="204"/>
      <c r="AG2127" s="204"/>
      <c r="AH2127" s="204"/>
      <c r="AI2127" s="204"/>
      <c r="AJ2127" s="204"/>
      <c r="AK2127" s="204"/>
      <c r="AL2127" s="204"/>
      <c r="AM2127" s="204"/>
      <c r="AN2127" s="204"/>
      <c r="AO2127" s="204"/>
      <c r="AP2127" s="204"/>
      <c r="AQ2127" s="204"/>
      <c r="AR2127" s="204"/>
      <c r="AS2127" s="204"/>
      <c r="AT2127" s="204"/>
      <c r="AU2127" s="204"/>
      <c r="AV2127" s="489"/>
      <c r="AW2127" s="204"/>
      <c r="AX2127" s="204"/>
      <c r="AY2127" s="204"/>
      <c r="AZ2127" s="204"/>
    </row>
    <row r="2128" spans="2:52" ht="52.2" customHeight="1" x14ac:dyDescent="0.25">
      <c r="B2128" s="204"/>
      <c r="C2128" s="204"/>
      <c r="D2128" s="204"/>
      <c r="E2128" s="204"/>
      <c r="F2128" s="204"/>
      <c r="G2128" s="204"/>
      <c r="H2128" s="205"/>
      <c r="I2128" s="204"/>
      <c r="J2128" s="204"/>
      <c r="K2128" s="204"/>
      <c r="L2128" s="204"/>
      <c r="M2128" s="204"/>
      <c r="N2128" s="204"/>
      <c r="O2128" s="204"/>
      <c r="P2128" s="204"/>
      <c r="Q2128" s="204"/>
      <c r="R2128" s="204"/>
      <c r="S2128" s="204"/>
      <c r="T2128" s="204"/>
      <c r="U2128" s="204"/>
      <c r="V2128" s="590"/>
      <c r="W2128" s="590"/>
      <c r="X2128" s="590"/>
      <c r="Y2128" s="590"/>
      <c r="Z2128" s="590"/>
      <c r="AA2128" s="590"/>
      <c r="AB2128" s="204"/>
      <c r="AC2128" s="204"/>
      <c r="AD2128" s="204"/>
      <c r="AE2128" s="204"/>
      <c r="AF2128" s="204"/>
      <c r="AG2128" s="204"/>
      <c r="AH2128" s="204"/>
      <c r="AI2128" s="204"/>
      <c r="AJ2128" s="204"/>
      <c r="AK2128" s="204"/>
      <c r="AL2128" s="204"/>
      <c r="AM2128" s="204"/>
      <c r="AN2128" s="204"/>
      <c r="AO2128" s="204"/>
      <c r="AP2128" s="204"/>
      <c r="AQ2128" s="204"/>
      <c r="AR2128" s="204"/>
      <c r="AS2128" s="204"/>
      <c r="AT2128" s="204"/>
      <c r="AU2128" s="204"/>
      <c r="AV2128" s="489"/>
      <c r="AW2128" s="204"/>
      <c r="AX2128" s="204"/>
      <c r="AY2128" s="204"/>
      <c r="AZ2128" s="204"/>
    </row>
    <row r="2129" spans="2:52" ht="52.2" customHeight="1" x14ac:dyDescent="0.25">
      <c r="B2129" s="204"/>
      <c r="C2129" s="204"/>
      <c r="D2129" s="204"/>
      <c r="E2129" s="204"/>
      <c r="F2129" s="204"/>
      <c r="G2129" s="204"/>
      <c r="H2129" s="205"/>
      <c r="I2129" s="204"/>
      <c r="J2129" s="204"/>
      <c r="K2129" s="204"/>
      <c r="L2129" s="204"/>
      <c r="M2129" s="204"/>
      <c r="N2129" s="204"/>
      <c r="O2129" s="204"/>
      <c r="P2129" s="204"/>
      <c r="Q2129" s="204"/>
      <c r="R2129" s="204"/>
      <c r="S2129" s="204"/>
      <c r="T2129" s="204"/>
      <c r="U2129" s="204"/>
      <c r="V2129" s="590"/>
      <c r="W2129" s="590"/>
      <c r="X2129" s="590"/>
      <c r="Y2129" s="590"/>
      <c r="Z2129" s="590"/>
      <c r="AA2129" s="590"/>
      <c r="AB2129" s="204"/>
      <c r="AC2129" s="204"/>
      <c r="AD2129" s="204"/>
      <c r="AE2129" s="204"/>
      <c r="AF2129" s="204"/>
      <c r="AG2129" s="204"/>
      <c r="AH2129" s="204"/>
      <c r="AI2129" s="204"/>
      <c r="AJ2129" s="204"/>
      <c r="AK2129" s="204"/>
      <c r="AL2129" s="204"/>
      <c r="AM2129" s="204"/>
      <c r="AN2129" s="204"/>
      <c r="AO2129" s="204"/>
      <c r="AP2129" s="204"/>
      <c r="AQ2129" s="204"/>
      <c r="AR2129" s="204"/>
      <c r="AS2129" s="204"/>
      <c r="AT2129" s="204"/>
      <c r="AU2129" s="204"/>
      <c r="AV2129" s="489"/>
      <c r="AW2129" s="204"/>
      <c r="AX2129" s="204"/>
      <c r="AY2129" s="204"/>
      <c r="AZ2129" s="204"/>
    </row>
    <row r="2130" spans="2:52" ht="52.2" customHeight="1" x14ac:dyDescent="0.25">
      <c r="B2130" s="204"/>
      <c r="C2130" s="204"/>
      <c r="D2130" s="204"/>
      <c r="E2130" s="204"/>
      <c r="F2130" s="204"/>
      <c r="G2130" s="204"/>
      <c r="H2130" s="205"/>
      <c r="I2130" s="204"/>
      <c r="J2130" s="204"/>
      <c r="K2130" s="204"/>
      <c r="L2130" s="204"/>
      <c r="M2130" s="204"/>
      <c r="N2130" s="204"/>
      <c r="O2130" s="204"/>
      <c r="P2130" s="204"/>
      <c r="Q2130" s="204"/>
      <c r="R2130" s="204"/>
      <c r="S2130" s="204"/>
      <c r="T2130" s="204"/>
      <c r="U2130" s="204"/>
      <c r="V2130" s="590"/>
      <c r="W2130" s="590"/>
      <c r="X2130" s="590"/>
      <c r="Y2130" s="590"/>
      <c r="Z2130" s="590"/>
      <c r="AA2130" s="590"/>
      <c r="AB2130" s="204"/>
      <c r="AC2130" s="204"/>
      <c r="AD2130" s="204"/>
      <c r="AE2130" s="204"/>
      <c r="AF2130" s="204"/>
      <c r="AG2130" s="204"/>
      <c r="AH2130" s="204"/>
      <c r="AI2130" s="204"/>
      <c r="AJ2130" s="204"/>
      <c r="AK2130" s="204"/>
      <c r="AL2130" s="204"/>
      <c r="AM2130" s="204"/>
      <c r="AN2130" s="204"/>
      <c r="AO2130" s="204"/>
      <c r="AP2130" s="204"/>
      <c r="AQ2130" s="204"/>
      <c r="AR2130" s="204"/>
      <c r="AS2130" s="204"/>
      <c r="AT2130" s="204"/>
      <c r="AU2130" s="204"/>
      <c r="AV2130" s="489"/>
      <c r="AW2130" s="204"/>
      <c r="AX2130" s="204"/>
      <c r="AY2130" s="204"/>
      <c r="AZ2130" s="204"/>
    </row>
    <row r="2131" spans="2:52" ht="52.2" customHeight="1" x14ac:dyDescent="0.25">
      <c r="B2131" s="204"/>
      <c r="C2131" s="204"/>
      <c r="D2131" s="204"/>
      <c r="E2131" s="204"/>
      <c r="F2131" s="204"/>
      <c r="G2131" s="204"/>
      <c r="H2131" s="205"/>
      <c r="I2131" s="204"/>
      <c r="J2131" s="204"/>
      <c r="K2131" s="204"/>
      <c r="L2131" s="204"/>
      <c r="M2131" s="204"/>
      <c r="N2131" s="204"/>
      <c r="O2131" s="204"/>
      <c r="P2131" s="204"/>
      <c r="Q2131" s="204"/>
      <c r="R2131" s="204"/>
      <c r="S2131" s="204"/>
      <c r="T2131" s="204"/>
      <c r="U2131" s="204"/>
      <c r="V2131" s="590"/>
      <c r="W2131" s="590"/>
      <c r="X2131" s="590"/>
      <c r="Y2131" s="590"/>
      <c r="Z2131" s="590"/>
      <c r="AA2131" s="590"/>
      <c r="AB2131" s="204"/>
      <c r="AC2131" s="204"/>
      <c r="AD2131" s="204"/>
      <c r="AE2131" s="204"/>
      <c r="AF2131" s="204"/>
      <c r="AG2131" s="204"/>
      <c r="AH2131" s="204"/>
      <c r="AI2131" s="204"/>
      <c r="AJ2131" s="204"/>
      <c r="AK2131" s="204"/>
      <c r="AL2131" s="204"/>
      <c r="AM2131" s="204"/>
      <c r="AN2131" s="204"/>
      <c r="AO2131" s="204"/>
      <c r="AP2131" s="204"/>
      <c r="AQ2131" s="204"/>
      <c r="AR2131" s="204"/>
      <c r="AS2131" s="204"/>
      <c r="AT2131" s="204"/>
      <c r="AU2131" s="204"/>
      <c r="AV2131" s="489"/>
      <c r="AW2131" s="204"/>
      <c r="AX2131" s="204"/>
      <c r="AY2131" s="204"/>
      <c r="AZ2131" s="204"/>
    </row>
    <row r="2132" spans="2:52" ht="52.2" customHeight="1" x14ac:dyDescent="0.25">
      <c r="B2132" s="204"/>
      <c r="C2132" s="204"/>
      <c r="D2132" s="204"/>
      <c r="E2132" s="204"/>
      <c r="F2132" s="204"/>
      <c r="G2132" s="204"/>
      <c r="H2132" s="205"/>
      <c r="I2132" s="204"/>
      <c r="J2132" s="204"/>
      <c r="K2132" s="204"/>
      <c r="L2132" s="204"/>
      <c r="M2132" s="204"/>
      <c r="N2132" s="204"/>
      <c r="O2132" s="204"/>
      <c r="P2132" s="204"/>
      <c r="Q2132" s="204"/>
      <c r="R2132" s="204"/>
      <c r="S2132" s="204"/>
      <c r="T2132" s="204"/>
      <c r="U2132" s="204"/>
      <c r="V2132" s="590"/>
      <c r="W2132" s="590"/>
      <c r="X2132" s="590"/>
      <c r="Y2132" s="590"/>
      <c r="Z2132" s="590"/>
      <c r="AA2132" s="590"/>
      <c r="AB2132" s="204"/>
      <c r="AC2132" s="204"/>
      <c r="AD2132" s="204"/>
      <c r="AE2132" s="204"/>
      <c r="AF2132" s="204"/>
      <c r="AG2132" s="204"/>
      <c r="AH2132" s="204"/>
      <c r="AI2132" s="204"/>
      <c r="AJ2132" s="204"/>
      <c r="AK2132" s="204"/>
      <c r="AL2132" s="204"/>
      <c r="AM2132" s="204"/>
      <c r="AN2132" s="204"/>
      <c r="AO2132" s="204"/>
      <c r="AP2132" s="204"/>
      <c r="AQ2132" s="204"/>
      <c r="AR2132" s="204"/>
      <c r="AS2132" s="204"/>
      <c r="AT2132" s="204"/>
      <c r="AU2132" s="204"/>
      <c r="AV2132" s="489"/>
      <c r="AW2132" s="204"/>
      <c r="AX2132" s="204"/>
      <c r="AY2132" s="204"/>
      <c r="AZ2132" s="204"/>
    </row>
    <row r="2133" spans="2:52" ht="52.2" customHeight="1" x14ac:dyDescent="0.25">
      <c r="B2133" s="204"/>
      <c r="C2133" s="204"/>
      <c r="D2133" s="204"/>
      <c r="E2133" s="204"/>
      <c r="F2133" s="204"/>
      <c r="G2133" s="204"/>
      <c r="H2133" s="205"/>
      <c r="I2133" s="204"/>
      <c r="J2133" s="204"/>
      <c r="K2133" s="204"/>
      <c r="L2133" s="204"/>
      <c r="M2133" s="204"/>
      <c r="N2133" s="204"/>
      <c r="O2133" s="204"/>
      <c r="P2133" s="204"/>
      <c r="Q2133" s="204"/>
      <c r="R2133" s="204"/>
      <c r="S2133" s="204"/>
      <c r="T2133" s="204"/>
      <c r="U2133" s="204"/>
      <c r="V2133" s="590"/>
      <c r="W2133" s="590"/>
      <c r="X2133" s="590"/>
      <c r="Y2133" s="590"/>
      <c r="Z2133" s="590"/>
      <c r="AA2133" s="590"/>
      <c r="AB2133" s="204"/>
      <c r="AC2133" s="204"/>
      <c r="AD2133" s="204"/>
      <c r="AE2133" s="204"/>
      <c r="AF2133" s="204"/>
      <c r="AG2133" s="204"/>
      <c r="AH2133" s="204"/>
      <c r="AI2133" s="204"/>
      <c r="AJ2133" s="204"/>
      <c r="AK2133" s="204"/>
      <c r="AL2133" s="204"/>
      <c r="AM2133" s="204"/>
      <c r="AN2133" s="204"/>
      <c r="AO2133" s="204"/>
      <c r="AP2133" s="204"/>
      <c r="AQ2133" s="204"/>
      <c r="AR2133" s="204"/>
      <c r="AS2133" s="204"/>
      <c r="AT2133" s="204"/>
      <c r="AU2133" s="204"/>
      <c r="AV2133" s="489"/>
      <c r="AW2133" s="204"/>
      <c r="AX2133" s="204"/>
      <c r="AY2133" s="204"/>
      <c r="AZ2133" s="204"/>
    </row>
    <row r="2134" spans="2:52" ht="52.2" customHeight="1" x14ac:dyDescent="0.25">
      <c r="B2134" s="204"/>
      <c r="C2134" s="204"/>
      <c r="D2134" s="204"/>
      <c r="E2134" s="204"/>
      <c r="F2134" s="204"/>
      <c r="G2134" s="204"/>
      <c r="H2134" s="205"/>
      <c r="I2134" s="204"/>
      <c r="J2134" s="204"/>
      <c r="K2134" s="204"/>
      <c r="L2134" s="204"/>
      <c r="M2134" s="204"/>
      <c r="N2134" s="204"/>
      <c r="O2134" s="204"/>
      <c r="P2134" s="204"/>
      <c r="Q2134" s="204"/>
      <c r="R2134" s="204"/>
      <c r="S2134" s="204"/>
      <c r="T2134" s="204"/>
      <c r="U2134" s="204"/>
      <c r="V2134" s="590"/>
      <c r="W2134" s="590"/>
      <c r="X2134" s="590"/>
      <c r="Y2134" s="590"/>
      <c r="Z2134" s="590"/>
      <c r="AA2134" s="590"/>
      <c r="AB2134" s="204"/>
      <c r="AC2134" s="204"/>
      <c r="AD2134" s="204"/>
      <c r="AE2134" s="204"/>
      <c r="AF2134" s="204"/>
      <c r="AG2134" s="204"/>
      <c r="AH2134" s="204"/>
      <c r="AI2134" s="204"/>
      <c r="AJ2134" s="204"/>
      <c r="AK2134" s="204"/>
      <c r="AL2134" s="204"/>
      <c r="AM2134" s="204"/>
      <c r="AN2134" s="204"/>
      <c r="AO2134" s="204"/>
      <c r="AP2134" s="204"/>
      <c r="AQ2134" s="204"/>
      <c r="AR2134" s="204"/>
      <c r="AS2134" s="204"/>
      <c r="AT2134" s="204"/>
      <c r="AU2134" s="204"/>
      <c r="AV2134" s="489"/>
      <c r="AW2134" s="204"/>
      <c r="AX2134" s="204"/>
      <c r="AY2134" s="204"/>
      <c r="AZ2134" s="204"/>
    </row>
    <row r="2135" spans="2:52" ht="52.2" customHeight="1" x14ac:dyDescent="0.25">
      <c r="B2135" s="204"/>
      <c r="C2135" s="204"/>
      <c r="D2135" s="204"/>
      <c r="E2135" s="204"/>
      <c r="F2135" s="204"/>
      <c r="G2135" s="204"/>
      <c r="H2135" s="205"/>
      <c r="I2135" s="204"/>
      <c r="J2135" s="204"/>
      <c r="K2135" s="204"/>
      <c r="L2135" s="204"/>
      <c r="M2135" s="204"/>
      <c r="N2135" s="204"/>
      <c r="O2135" s="204"/>
      <c r="P2135" s="204"/>
      <c r="Q2135" s="204"/>
      <c r="R2135" s="204"/>
      <c r="S2135" s="204"/>
      <c r="T2135" s="204"/>
      <c r="U2135" s="204"/>
      <c r="V2135" s="590"/>
      <c r="W2135" s="590"/>
      <c r="X2135" s="590"/>
      <c r="Y2135" s="590"/>
      <c r="Z2135" s="590"/>
      <c r="AA2135" s="590"/>
      <c r="AB2135" s="204"/>
      <c r="AC2135" s="204"/>
      <c r="AD2135" s="204"/>
      <c r="AE2135" s="204"/>
      <c r="AF2135" s="204"/>
      <c r="AG2135" s="204"/>
      <c r="AH2135" s="204"/>
      <c r="AI2135" s="204"/>
      <c r="AJ2135" s="204"/>
      <c r="AK2135" s="204"/>
      <c r="AL2135" s="204"/>
      <c r="AM2135" s="204"/>
      <c r="AN2135" s="204"/>
      <c r="AO2135" s="204"/>
      <c r="AP2135" s="204"/>
      <c r="AQ2135" s="204"/>
      <c r="AR2135" s="204"/>
      <c r="AS2135" s="204"/>
      <c r="AT2135" s="204"/>
      <c r="AU2135" s="204"/>
      <c r="AV2135" s="489"/>
      <c r="AW2135" s="204"/>
      <c r="AX2135" s="204"/>
      <c r="AY2135" s="204"/>
      <c r="AZ2135" s="204"/>
    </row>
    <row r="2136" spans="2:52" ht="52.2" customHeight="1" x14ac:dyDescent="0.25">
      <c r="B2136" s="204"/>
      <c r="C2136" s="204"/>
      <c r="D2136" s="204"/>
      <c r="E2136" s="204"/>
      <c r="F2136" s="204"/>
      <c r="G2136" s="204"/>
      <c r="H2136" s="205"/>
      <c r="I2136" s="204"/>
      <c r="J2136" s="204"/>
      <c r="K2136" s="204"/>
      <c r="L2136" s="204"/>
      <c r="M2136" s="204"/>
      <c r="N2136" s="204"/>
      <c r="O2136" s="204"/>
      <c r="P2136" s="204"/>
      <c r="Q2136" s="204"/>
      <c r="R2136" s="204"/>
      <c r="S2136" s="204"/>
      <c r="T2136" s="204"/>
      <c r="U2136" s="204"/>
      <c r="V2136" s="590"/>
      <c r="W2136" s="590"/>
      <c r="X2136" s="590"/>
      <c r="Y2136" s="590"/>
      <c r="Z2136" s="590"/>
      <c r="AA2136" s="590"/>
      <c r="AB2136" s="204"/>
      <c r="AC2136" s="204"/>
      <c r="AD2136" s="204"/>
      <c r="AE2136" s="204"/>
      <c r="AF2136" s="204"/>
      <c r="AG2136" s="204"/>
      <c r="AH2136" s="204"/>
      <c r="AI2136" s="204"/>
      <c r="AJ2136" s="204"/>
      <c r="AK2136" s="204"/>
      <c r="AL2136" s="204"/>
      <c r="AM2136" s="204"/>
      <c r="AN2136" s="204"/>
      <c r="AO2136" s="204"/>
      <c r="AP2136" s="204"/>
      <c r="AQ2136" s="204"/>
      <c r="AR2136" s="204"/>
      <c r="AS2136" s="204"/>
      <c r="AT2136" s="204"/>
      <c r="AU2136" s="204"/>
      <c r="AV2136" s="489"/>
      <c r="AW2136" s="204"/>
      <c r="AX2136" s="204"/>
      <c r="AY2136" s="204"/>
      <c r="AZ2136" s="204"/>
    </row>
    <row r="2137" spans="2:52" ht="52.2" customHeight="1" x14ac:dyDescent="0.25">
      <c r="B2137" s="204"/>
      <c r="C2137" s="204"/>
      <c r="D2137" s="204"/>
      <c r="E2137" s="204"/>
      <c r="F2137" s="204"/>
      <c r="G2137" s="204"/>
      <c r="H2137" s="205"/>
      <c r="I2137" s="204"/>
      <c r="J2137" s="204"/>
      <c r="K2137" s="204"/>
      <c r="L2137" s="204"/>
      <c r="M2137" s="204"/>
      <c r="N2137" s="204"/>
      <c r="O2137" s="204"/>
      <c r="P2137" s="204"/>
      <c r="Q2137" s="204"/>
      <c r="R2137" s="204"/>
      <c r="S2137" s="204"/>
      <c r="T2137" s="204"/>
      <c r="U2137" s="204"/>
      <c r="V2137" s="590"/>
      <c r="W2137" s="590"/>
      <c r="X2137" s="590"/>
      <c r="Y2137" s="590"/>
      <c r="Z2137" s="590"/>
      <c r="AA2137" s="590"/>
      <c r="AB2137" s="204"/>
      <c r="AC2137" s="204"/>
      <c r="AD2137" s="204"/>
      <c r="AE2137" s="204"/>
      <c r="AF2137" s="204"/>
      <c r="AG2137" s="204"/>
      <c r="AH2137" s="204"/>
      <c r="AI2137" s="204"/>
      <c r="AJ2137" s="204"/>
      <c r="AK2137" s="204"/>
      <c r="AL2137" s="204"/>
      <c r="AM2137" s="204"/>
      <c r="AN2137" s="204"/>
      <c r="AO2137" s="204"/>
      <c r="AP2137" s="204"/>
      <c r="AQ2137" s="204"/>
      <c r="AR2137" s="204"/>
      <c r="AS2137" s="204"/>
      <c r="AT2137" s="204"/>
      <c r="AU2137" s="204"/>
      <c r="AV2137" s="489"/>
      <c r="AW2137" s="204"/>
      <c r="AX2137" s="204"/>
      <c r="AY2137" s="204"/>
      <c r="AZ2137" s="204"/>
    </row>
    <row r="2138" spans="2:52" ht="52.2" customHeight="1" x14ac:dyDescent="0.25">
      <c r="B2138" s="204"/>
      <c r="C2138" s="204"/>
      <c r="D2138" s="204"/>
      <c r="E2138" s="204"/>
      <c r="F2138" s="204"/>
      <c r="G2138" s="204"/>
      <c r="H2138" s="205"/>
      <c r="I2138" s="204"/>
      <c r="J2138" s="204"/>
      <c r="K2138" s="204"/>
      <c r="L2138" s="204"/>
      <c r="M2138" s="204"/>
      <c r="N2138" s="204"/>
      <c r="O2138" s="204"/>
      <c r="P2138" s="204"/>
      <c r="Q2138" s="204"/>
      <c r="R2138" s="204"/>
      <c r="S2138" s="204"/>
      <c r="T2138" s="204"/>
      <c r="U2138" s="204"/>
      <c r="V2138" s="590"/>
      <c r="W2138" s="590"/>
      <c r="X2138" s="590"/>
      <c r="Y2138" s="590"/>
      <c r="Z2138" s="590"/>
      <c r="AA2138" s="590"/>
      <c r="AB2138" s="204"/>
      <c r="AC2138" s="204"/>
      <c r="AD2138" s="204"/>
      <c r="AE2138" s="204"/>
      <c r="AF2138" s="204"/>
      <c r="AG2138" s="204"/>
      <c r="AH2138" s="204"/>
      <c r="AI2138" s="204"/>
      <c r="AJ2138" s="204"/>
      <c r="AK2138" s="204"/>
      <c r="AL2138" s="204"/>
      <c r="AM2138" s="204"/>
      <c r="AN2138" s="204"/>
      <c r="AO2138" s="204"/>
      <c r="AP2138" s="204"/>
      <c r="AQ2138" s="204"/>
      <c r="AR2138" s="204"/>
      <c r="AS2138" s="204"/>
      <c r="AT2138" s="204"/>
      <c r="AU2138" s="204"/>
      <c r="AV2138" s="489"/>
      <c r="AW2138" s="204"/>
      <c r="AX2138" s="204"/>
      <c r="AY2138" s="204"/>
      <c r="AZ2138" s="204"/>
    </row>
    <row r="2139" spans="2:52" ht="52.2" customHeight="1" x14ac:dyDescent="0.25">
      <c r="B2139" s="204"/>
      <c r="C2139" s="204"/>
      <c r="D2139" s="204"/>
      <c r="E2139" s="204"/>
      <c r="F2139" s="204"/>
      <c r="G2139" s="204"/>
      <c r="H2139" s="205"/>
      <c r="I2139" s="204"/>
      <c r="J2139" s="204"/>
      <c r="K2139" s="204"/>
      <c r="L2139" s="204"/>
      <c r="M2139" s="204"/>
      <c r="N2139" s="204"/>
      <c r="O2139" s="204"/>
      <c r="P2139" s="204"/>
      <c r="Q2139" s="204"/>
      <c r="R2139" s="204"/>
      <c r="S2139" s="204"/>
      <c r="T2139" s="204"/>
      <c r="U2139" s="204"/>
      <c r="V2139" s="590"/>
      <c r="W2139" s="590"/>
      <c r="X2139" s="590"/>
      <c r="Y2139" s="590"/>
      <c r="Z2139" s="590"/>
      <c r="AA2139" s="590"/>
      <c r="AB2139" s="204"/>
      <c r="AC2139" s="204"/>
      <c r="AD2139" s="204"/>
      <c r="AE2139" s="204"/>
      <c r="AF2139" s="204"/>
      <c r="AG2139" s="204"/>
      <c r="AH2139" s="204"/>
      <c r="AI2139" s="204"/>
      <c r="AJ2139" s="204"/>
      <c r="AK2139" s="204"/>
      <c r="AL2139" s="204"/>
      <c r="AM2139" s="204"/>
      <c r="AN2139" s="204"/>
      <c r="AO2139" s="204"/>
      <c r="AP2139" s="204"/>
      <c r="AQ2139" s="204"/>
      <c r="AR2139" s="204"/>
      <c r="AS2139" s="204"/>
      <c r="AT2139" s="204"/>
      <c r="AU2139" s="204"/>
      <c r="AV2139" s="489"/>
      <c r="AW2139" s="204"/>
      <c r="AX2139" s="204"/>
      <c r="AY2139" s="204"/>
      <c r="AZ2139" s="204"/>
    </row>
    <row r="2140" spans="2:52" ht="52.2" customHeight="1" x14ac:dyDescent="0.25">
      <c r="B2140" s="204"/>
      <c r="C2140" s="204"/>
      <c r="D2140" s="204"/>
      <c r="E2140" s="204"/>
      <c r="F2140" s="204"/>
      <c r="G2140" s="204"/>
      <c r="H2140" s="205"/>
      <c r="I2140" s="204"/>
      <c r="J2140" s="204"/>
      <c r="K2140" s="204"/>
      <c r="L2140" s="204"/>
      <c r="M2140" s="204"/>
      <c r="N2140" s="204"/>
      <c r="O2140" s="204"/>
      <c r="P2140" s="204"/>
      <c r="Q2140" s="204"/>
      <c r="R2140" s="204"/>
      <c r="S2140" s="204"/>
      <c r="T2140" s="204"/>
      <c r="U2140" s="204"/>
      <c r="V2140" s="590"/>
      <c r="W2140" s="590"/>
      <c r="X2140" s="590"/>
      <c r="Y2140" s="590"/>
      <c r="Z2140" s="590"/>
      <c r="AA2140" s="590"/>
      <c r="AB2140" s="204"/>
      <c r="AC2140" s="204"/>
      <c r="AD2140" s="204"/>
      <c r="AE2140" s="204"/>
      <c r="AF2140" s="204"/>
      <c r="AG2140" s="204"/>
      <c r="AH2140" s="204"/>
      <c r="AI2140" s="204"/>
      <c r="AJ2140" s="204"/>
      <c r="AK2140" s="204"/>
      <c r="AL2140" s="204"/>
      <c r="AM2140" s="204"/>
      <c r="AN2140" s="204"/>
      <c r="AO2140" s="204"/>
      <c r="AP2140" s="204"/>
      <c r="AQ2140" s="204"/>
      <c r="AR2140" s="204"/>
      <c r="AS2140" s="204"/>
      <c r="AT2140" s="204"/>
      <c r="AU2140" s="204"/>
      <c r="AV2140" s="489"/>
      <c r="AW2140" s="204"/>
      <c r="AX2140" s="204"/>
      <c r="AY2140" s="204"/>
      <c r="AZ2140" s="204"/>
    </row>
    <row r="2141" spans="2:52" ht="52.2" customHeight="1" x14ac:dyDescent="0.25">
      <c r="B2141" s="204"/>
      <c r="C2141" s="204"/>
      <c r="D2141" s="204"/>
      <c r="E2141" s="204"/>
      <c r="F2141" s="204"/>
      <c r="G2141" s="204"/>
      <c r="H2141" s="205"/>
      <c r="I2141" s="204"/>
      <c r="J2141" s="204"/>
      <c r="K2141" s="204"/>
      <c r="L2141" s="204"/>
      <c r="M2141" s="204"/>
      <c r="N2141" s="204"/>
      <c r="O2141" s="204"/>
      <c r="P2141" s="204"/>
      <c r="Q2141" s="204"/>
      <c r="R2141" s="204"/>
      <c r="S2141" s="204"/>
      <c r="T2141" s="204"/>
      <c r="U2141" s="204"/>
      <c r="V2141" s="590"/>
      <c r="W2141" s="590"/>
      <c r="X2141" s="590"/>
      <c r="Y2141" s="590"/>
      <c r="Z2141" s="590"/>
      <c r="AA2141" s="590"/>
      <c r="AB2141" s="204"/>
      <c r="AC2141" s="204"/>
      <c r="AD2141" s="204"/>
      <c r="AE2141" s="204"/>
      <c r="AF2141" s="204"/>
      <c r="AG2141" s="204"/>
      <c r="AH2141" s="204"/>
      <c r="AI2141" s="204"/>
      <c r="AJ2141" s="204"/>
      <c r="AK2141" s="204"/>
      <c r="AL2141" s="204"/>
      <c r="AM2141" s="204"/>
      <c r="AN2141" s="204"/>
      <c r="AO2141" s="204"/>
      <c r="AP2141" s="204"/>
      <c r="AQ2141" s="204"/>
      <c r="AR2141" s="204"/>
      <c r="AS2141" s="204"/>
      <c r="AT2141" s="204"/>
      <c r="AU2141" s="204"/>
      <c r="AV2141" s="489"/>
      <c r="AW2141" s="204"/>
      <c r="AX2141" s="204"/>
      <c r="AY2141" s="204"/>
      <c r="AZ2141" s="204"/>
    </row>
    <row r="2142" spans="2:52" ht="52.2" customHeight="1" x14ac:dyDescent="0.25">
      <c r="B2142" s="204"/>
      <c r="C2142" s="204"/>
      <c r="D2142" s="204"/>
      <c r="E2142" s="204"/>
      <c r="F2142" s="204"/>
      <c r="G2142" s="204"/>
      <c r="H2142" s="205"/>
      <c r="I2142" s="204"/>
      <c r="J2142" s="204"/>
      <c r="K2142" s="204"/>
      <c r="L2142" s="204"/>
      <c r="M2142" s="204"/>
      <c r="N2142" s="204"/>
      <c r="O2142" s="204"/>
      <c r="P2142" s="204"/>
      <c r="Q2142" s="204"/>
      <c r="R2142" s="204"/>
      <c r="S2142" s="204"/>
      <c r="T2142" s="204"/>
      <c r="U2142" s="204"/>
      <c r="V2142" s="590"/>
      <c r="W2142" s="590"/>
      <c r="X2142" s="590"/>
      <c r="Y2142" s="590"/>
      <c r="Z2142" s="590"/>
      <c r="AA2142" s="590"/>
      <c r="AB2142" s="204"/>
      <c r="AC2142" s="204"/>
      <c r="AD2142" s="204"/>
      <c r="AE2142" s="204"/>
      <c r="AF2142" s="204"/>
      <c r="AG2142" s="204"/>
      <c r="AH2142" s="204"/>
      <c r="AI2142" s="204"/>
      <c r="AJ2142" s="204"/>
      <c r="AK2142" s="204"/>
      <c r="AL2142" s="204"/>
      <c r="AM2142" s="204"/>
      <c r="AN2142" s="204"/>
      <c r="AO2142" s="204"/>
      <c r="AP2142" s="204"/>
      <c r="AQ2142" s="204"/>
      <c r="AR2142" s="204"/>
      <c r="AS2142" s="204"/>
      <c r="AT2142" s="204"/>
      <c r="AU2142" s="204"/>
      <c r="AV2142" s="489"/>
      <c r="AW2142" s="204"/>
      <c r="AX2142" s="204"/>
      <c r="AY2142" s="204"/>
      <c r="AZ2142" s="204"/>
    </row>
    <row r="2143" spans="2:52" ht="52.2" customHeight="1" x14ac:dyDescent="0.25">
      <c r="B2143" s="204"/>
      <c r="C2143" s="204"/>
      <c r="D2143" s="204"/>
      <c r="E2143" s="204"/>
      <c r="F2143" s="204"/>
      <c r="G2143" s="204"/>
      <c r="H2143" s="205"/>
      <c r="I2143" s="204"/>
      <c r="J2143" s="204"/>
      <c r="K2143" s="204"/>
      <c r="L2143" s="204"/>
      <c r="M2143" s="204"/>
      <c r="N2143" s="204"/>
      <c r="O2143" s="204"/>
      <c r="P2143" s="204"/>
      <c r="Q2143" s="204"/>
      <c r="R2143" s="204"/>
      <c r="S2143" s="204"/>
      <c r="T2143" s="204"/>
      <c r="U2143" s="204"/>
      <c r="V2143" s="590"/>
      <c r="W2143" s="590"/>
      <c r="X2143" s="590"/>
      <c r="Y2143" s="590"/>
      <c r="Z2143" s="590"/>
      <c r="AA2143" s="590"/>
      <c r="AB2143" s="204"/>
      <c r="AC2143" s="204"/>
      <c r="AD2143" s="204"/>
      <c r="AE2143" s="204"/>
      <c r="AF2143" s="204"/>
      <c r="AG2143" s="204"/>
      <c r="AH2143" s="204"/>
      <c r="AI2143" s="204"/>
      <c r="AJ2143" s="204"/>
      <c r="AK2143" s="204"/>
      <c r="AL2143" s="204"/>
      <c r="AM2143" s="204"/>
      <c r="AN2143" s="204"/>
      <c r="AO2143" s="204"/>
      <c r="AP2143" s="204"/>
      <c r="AQ2143" s="204"/>
      <c r="AR2143" s="204"/>
      <c r="AS2143" s="204"/>
      <c r="AT2143" s="204"/>
      <c r="AU2143" s="204"/>
      <c r="AV2143" s="489"/>
      <c r="AW2143" s="204"/>
      <c r="AX2143" s="204"/>
      <c r="AY2143" s="204"/>
      <c r="AZ2143" s="204"/>
    </row>
    <row r="2144" spans="2:52" ht="52.2" customHeight="1" x14ac:dyDescent="0.25">
      <c r="B2144" s="204"/>
      <c r="C2144" s="204"/>
      <c r="D2144" s="204"/>
      <c r="E2144" s="204"/>
      <c r="F2144" s="204"/>
      <c r="G2144" s="204"/>
      <c r="H2144" s="205"/>
      <c r="I2144" s="204"/>
      <c r="J2144" s="204"/>
      <c r="K2144" s="204"/>
      <c r="L2144" s="204"/>
      <c r="M2144" s="204"/>
      <c r="N2144" s="204"/>
      <c r="O2144" s="204"/>
      <c r="P2144" s="204"/>
      <c r="Q2144" s="204"/>
      <c r="R2144" s="204"/>
      <c r="S2144" s="204"/>
      <c r="T2144" s="204"/>
      <c r="U2144" s="204"/>
      <c r="V2144" s="590"/>
      <c r="W2144" s="590"/>
      <c r="X2144" s="590"/>
      <c r="Y2144" s="590"/>
      <c r="Z2144" s="590"/>
      <c r="AA2144" s="590"/>
      <c r="AB2144" s="204"/>
      <c r="AC2144" s="204"/>
      <c r="AD2144" s="204"/>
      <c r="AE2144" s="204"/>
      <c r="AF2144" s="204"/>
      <c r="AG2144" s="204"/>
      <c r="AH2144" s="204"/>
      <c r="AI2144" s="204"/>
      <c r="AJ2144" s="204"/>
      <c r="AK2144" s="204"/>
      <c r="AL2144" s="204"/>
      <c r="AM2144" s="204"/>
      <c r="AN2144" s="204"/>
      <c r="AO2144" s="204"/>
      <c r="AP2144" s="204"/>
      <c r="AQ2144" s="204"/>
      <c r="AR2144" s="204"/>
      <c r="AS2144" s="204"/>
      <c r="AT2144" s="204"/>
      <c r="AU2144" s="204"/>
      <c r="AV2144" s="489"/>
      <c r="AW2144" s="204"/>
      <c r="AX2144" s="204"/>
      <c r="AY2144" s="204"/>
      <c r="AZ2144" s="204"/>
    </row>
    <row r="2145" spans="2:52" ht="52.2" customHeight="1" x14ac:dyDescent="0.25">
      <c r="B2145" s="204"/>
      <c r="C2145" s="204"/>
      <c r="D2145" s="204"/>
      <c r="E2145" s="204"/>
      <c r="F2145" s="204"/>
      <c r="G2145" s="204"/>
      <c r="H2145" s="205"/>
      <c r="I2145" s="204"/>
      <c r="J2145" s="204"/>
      <c r="K2145" s="204"/>
      <c r="L2145" s="204"/>
      <c r="M2145" s="204"/>
      <c r="N2145" s="204"/>
      <c r="O2145" s="204"/>
      <c r="P2145" s="204"/>
      <c r="Q2145" s="204"/>
      <c r="R2145" s="204"/>
      <c r="S2145" s="204"/>
      <c r="T2145" s="204"/>
      <c r="U2145" s="204"/>
      <c r="V2145" s="590"/>
      <c r="W2145" s="590"/>
      <c r="X2145" s="590"/>
      <c r="Y2145" s="590"/>
      <c r="Z2145" s="590"/>
      <c r="AA2145" s="590"/>
      <c r="AB2145" s="204"/>
      <c r="AC2145" s="204"/>
      <c r="AD2145" s="204"/>
      <c r="AE2145" s="204"/>
      <c r="AF2145" s="204"/>
      <c r="AG2145" s="204"/>
      <c r="AH2145" s="204"/>
      <c r="AI2145" s="204"/>
      <c r="AJ2145" s="204"/>
      <c r="AK2145" s="204"/>
      <c r="AL2145" s="204"/>
      <c r="AM2145" s="204"/>
      <c r="AN2145" s="204"/>
      <c r="AO2145" s="204"/>
      <c r="AP2145" s="204"/>
      <c r="AQ2145" s="204"/>
      <c r="AR2145" s="204"/>
      <c r="AS2145" s="204"/>
      <c r="AT2145" s="204"/>
      <c r="AU2145" s="204"/>
      <c r="AV2145" s="489"/>
      <c r="AW2145" s="204"/>
      <c r="AX2145" s="204"/>
      <c r="AY2145" s="204"/>
      <c r="AZ2145" s="204"/>
    </row>
    <row r="2146" spans="2:52" ht="52.2" customHeight="1" x14ac:dyDescent="0.25">
      <c r="B2146" s="204"/>
      <c r="C2146" s="204"/>
      <c r="D2146" s="204"/>
      <c r="E2146" s="204"/>
      <c r="F2146" s="204"/>
      <c r="G2146" s="204"/>
      <c r="H2146" s="205"/>
      <c r="I2146" s="204"/>
      <c r="J2146" s="204"/>
      <c r="K2146" s="204"/>
      <c r="L2146" s="204"/>
      <c r="M2146" s="204"/>
      <c r="N2146" s="204"/>
      <c r="O2146" s="204"/>
      <c r="P2146" s="204"/>
      <c r="Q2146" s="204"/>
      <c r="R2146" s="204"/>
      <c r="S2146" s="204"/>
      <c r="T2146" s="204"/>
      <c r="U2146" s="204"/>
      <c r="V2146" s="590"/>
      <c r="W2146" s="590"/>
      <c r="X2146" s="590"/>
      <c r="Y2146" s="590"/>
      <c r="Z2146" s="590"/>
      <c r="AA2146" s="590"/>
      <c r="AB2146" s="204"/>
      <c r="AC2146" s="204"/>
      <c r="AD2146" s="204"/>
      <c r="AE2146" s="204"/>
      <c r="AF2146" s="204"/>
      <c r="AG2146" s="204"/>
      <c r="AH2146" s="204"/>
      <c r="AI2146" s="204"/>
      <c r="AJ2146" s="204"/>
      <c r="AK2146" s="204"/>
      <c r="AL2146" s="204"/>
      <c r="AM2146" s="204"/>
      <c r="AN2146" s="204"/>
      <c r="AO2146" s="204"/>
      <c r="AP2146" s="204"/>
      <c r="AQ2146" s="204"/>
      <c r="AR2146" s="204"/>
      <c r="AS2146" s="204"/>
      <c r="AT2146" s="204"/>
      <c r="AU2146" s="204"/>
      <c r="AV2146" s="489"/>
      <c r="AW2146" s="204"/>
      <c r="AX2146" s="204"/>
      <c r="AY2146" s="204"/>
      <c r="AZ2146" s="204"/>
    </row>
    <row r="2147" spans="2:52" ht="52.2" customHeight="1" x14ac:dyDescent="0.25">
      <c r="B2147" s="204"/>
      <c r="C2147" s="204"/>
      <c r="D2147" s="204"/>
      <c r="E2147" s="204"/>
      <c r="F2147" s="204"/>
      <c r="G2147" s="204"/>
      <c r="H2147" s="205"/>
      <c r="I2147" s="204"/>
      <c r="J2147" s="204"/>
      <c r="K2147" s="204"/>
      <c r="L2147" s="204"/>
      <c r="M2147" s="204"/>
      <c r="N2147" s="204"/>
      <c r="O2147" s="204"/>
      <c r="P2147" s="204"/>
      <c r="Q2147" s="204"/>
      <c r="R2147" s="204"/>
      <c r="S2147" s="204"/>
      <c r="T2147" s="204"/>
      <c r="U2147" s="204"/>
      <c r="V2147" s="590"/>
      <c r="W2147" s="590"/>
      <c r="X2147" s="590"/>
      <c r="Y2147" s="590"/>
      <c r="Z2147" s="590"/>
      <c r="AA2147" s="590"/>
      <c r="AB2147" s="204"/>
      <c r="AC2147" s="204"/>
      <c r="AD2147" s="204"/>
      <c r="AE2147" s="204"/>
      <c r="AF2147" s="204"/>
      <c r="AG2147" s="204"/>
      <c r="AH2147" s="204"/>
      <c r="AI2147" s="204"/>
      <c r="AJ2147" s="204"/>
      <c r="AK2147" s="204"/>
      <c r="AL2147" s="204"/>
      <c r="AM2147" s="204"/>
      <c r="AN2147" s="204"/>
      <c r="AO2147" s="204"/>
      <c r="AP2147" s="204"/>
      <c r="AQ2147" s="204"/>
      <c r="AR2147" s="204"/>
      <c r="AS2147" s="204"/>
      <c r="AT2147" s="204"/>
      <c r="AU2147" s="204"/>
      <c r="AV2147" s="489"/>
      <c r="AW2147" s="204"/>
      <c r="AX2147" s="204"/>
      <c r="AY2147" s="204"/>
      <c r="AZ2147" s="204"/>
    </row>
    <row r="2148" spans="2:52" ht="52.2" customHeight="1" x14ac:dyDescent="0.25">
      <c r="B2148" s="204"/>
      <c r="C2148" s="204"/>
      <c r="D2148" s="204"/>
      <c r="E2148" s="204"/>
      <c r="F2148" s="204"/>
      <c r="G2148" s="204"/>
      <c r="H2148" s="205"/>
      <c r="I2148" s="204"/>
      <c r="J2148" s="204"/>
      <c r="K2148" s="204"/>
      <c r="L2148" s="204"/>
      <c r="M2148" s="204"/>
      <c r="N2148" s="204"/>
      <c r="O2148" s="204"/>
      <c r="P2148" s="204"/>
      <c r="Q2148" s="204"/>
      <c r="R2148" s="204"/>
      <c r="S2148" s="204"/>
      <c r="T2148" s="204"/>
      <c r="U2148" s="204"/>
      <c r="V2148" s="590"/>
      <c r="W2148" s="590"/>
      <c r="X2148" s="590"/>
      <c r="Y2148" s="590"/>
      <c r="Z2148" s="590"/>
      <c r="AA2148" s="590"/>
      <c r="AB2148" s="204"/>
      <c r="AC2148" s="204"/>
      <c r="AD2148" s="204"/>
      <c r="AE2148" s="204"/>
      <c r="AF2148" s="204"/>
      <c r="AG2148" s="204"/>
      <c r="AH2148" s="204"/>
      <c r="AI2148" s="204"/>
      <c r="AJ2148" s="204"/>
      <c r="AK2148" s="204"/>
      <c r="AL2148" s="204"/>
      <c r="AM2148" s="204"/>
      <c r="AN2148" s="204"/>
      <c r="AO2148" s="204"/>
      <c r="AP2148" s="204"/>
      <c r="AQ2148" s="204"/>
      <c r="AR2148" s="204"/>
      <c r="AS2148" s="204"/>
      <c r="AT2148" s="204"/>
      <c r="AU2148" s="204"/>
      <c r="AV2148" s="489"/>
      <c r="AW2148" s="204"/>
      <c r="AX2148" s="204"/>
      <c r="AY2148" s="204"/>
      <c r="AZ2148" s="204"/>
    </row>
    <row r="2149" spans="2:52" ht="52.2" customHeight="1" x14ac:dyDescent="0.25">
      <c r="B2149" s="204"/>
      <c r="C2149" s="204"/>
      <c r="D2149" s="204"/>
      <c r="E2149" s="204"/>
      <c r="F2149" s="204"/>
      <c r="G2149" s="204"/>
      <c r="H2149" s="205"/>
      <c r="I2149" s="204"/>
      <c r="J2149" s="204"/>
      <c r="K2149" s="204"/>
      <c r="L2149" s="204"/>
      <c r="M2149" s="204"/>
      <c r="N2149" s="204"/>
      <c r="O2149" s="204"/>
      <c r="P2149" s="204"/>
      <c r="Q2149" s="204"/>
      <c r="R2149" s="204"/>
      <c r="S2149" s="204"/>
      <c r="T2149" s="204"/>
      <c r="U2149" s="204"/>
      <c r="V2149" s="590"/>
      <c r="W2149" s="590"/>
      <c r="X2149" s="590"/>
      <c r="Y2149" s="590"/>
      <c r="Z2149" s="590"/>
      <c r="AA2149" s="590"/>
      <c r="AB2149" s="204"/>
      <c r="AC2149" s="204"/>
      <c r="AD2149" s="204"/>
      <c r="AE2149" s="204"/>
      <c r="AF2149" s="204"/>
      <c r="AG2149" s="204"/>
      <c r="AH2149" s="204"/>
      <c r="AI2149" s="204"/>
      <c r="AJ2149" s="204"/>
      <c r="AK2149" s="204"/>
      <c r="AL2149" s="204"/>
      <c r="AM2149" s="204"/>
      <c r="AN2149" s="204"/>
      <c r="AO2149" s="204"/>
      <c r="AP2149" s="204"/>
      <c r="AQ2149" s="204"/>
      <c r="AR2149" s="204"/>
      <c r="AS2149" s="204"/>
      <c r="AT2149" s="204"/>
      <c r="AU2149" s="204"/>
      <c r="AV2149" s="489"/>
      <c r="AW2149" s="204"/>
      <c r="AX2149" s="204"/>
      <c r="AY2149" s="204"/>
      <c r="AZ2149" s="204"/>
    </row>
    <row r="2150" spans="2:52" ht="52.2" customHeight="1" x14ac:dyDescent="0.25">
      <c r="B2150" s="204"/>
      <c r="C2150" s="204"/>
      <c r="D2150" s="204"/>
      <c r="E2150" s="204"/>
      <c r="F2150" s="204"/>
      <c r="G2150" s="204"/>
      <c r="H2150" s="205"/>
      <c r="I2150" s="204"/>
      <c r="J2150" s="204"/>
      <c r="K2150" s="204"/>
      <c r="L2150" s="204"/>
      <c r="M2150" s="204"/>
      <c r="N2150" s="204"/>
      <c r="O2150" s="204"/>
      <c r="P2150" s="204"/>
      <c r="Q2150" s="204"/>
      <c r="R2150" s="204"/>
      <c r="S2150" s="204"/>
      <c r="T2150" s="204"/>
      <c r="U2150" s="204"/>
      <c r="V2150" s="590"/>
      <c r="W2150" s="590"/>
      <c r="X2150" s="590"/>
      <c r="Y2150" s="590"/>
      <c r="Z2150" s="590"/>
      <c r="AA2150" s="590"/>
      <c r="AB2150" s="204"/>
      <c r="AC2150" s="204"/>
      <c r="AD2150" s="204"/>
      <c r="AE2150" s="204"/>
      <c r="AF2150" s="204"/>
      <c r="AG2150" s="204"/>
      <c r="AH2150" s="204"/>
      <c r="AI2150" s="204"/>
      <c r="AJ2150" s="204"/>
      <c r="AK2150" s="204"/>
      <c r="AL2150" s="204"/>
      <c r="AM2150" s="204"/>
      <c r="AN2150" s="204"/>
      <c r="AO2150" s="204"/>
      <c r="AP2150" s="204"/>
      <c r="AQ2150" s="204"/>
      <c r="AR2150" s="204"/>
      <c r="AS2150" s="204"/>
      <c r="AT2150" s="204"/>
      <c r="AU2150" s="204"/>
      <c r="AV2150" s="489"/>
      <c r="AW2150" s="204"/>
      <c r="AX2150" s="204"/>
      <c r="AY2150" s="204"/>
      <c r="AZ2150" s="204"/>
    </row>
    <row r="2151" spans="2:52" ht="52.2" customHeight="1" x14ac:dyDescent="0.25">
      <c r="B2151" s="204"/>
      <c r="C2151" s="204"/>
      <c r="D2151" s="204"/>
      <c r="E2151" s="204"/>
      <c r="F2151" s="204"/>
      <c r="G2151" s="204"/>
      <c r="H2151" s="205"/>
      <c r="I2151" s="204"/>
      <c r="J2151" s="204"/>
      <c r="K2151" s="204"/>
      <c r="L2151" s="204"/>
      <c r="M2151" s="204"/>
      <c r="N2151" s="204"/>
      <c r="O2151" s="204"/>
      <c r="P2151" s="204"/>
      <c r="Q2151" s="204"/>
      <c r="R2151" s="204"/>
      <c r="S2151" s="204"/>
      <c r="T2151" s="204"/>
      <c r="U2151" s="204"/>
      <c r="V2151" s="590"/>
      <c r="W2151" s="590"/>
      <c r="X2151" s="590"/>
      <c r="Y2151" s="590"/>
      <c r="Z2151" s="590"/>
      <c r="AA2151" s="590"/>
      <c r="AB2151" s="204"/>
      <c r="AC2151" s="204"/>
      <c r="AD2151" s="204"/>
      <c r="AE2151" s="204"/>
      <c r="AF2151" s="204"/>
      <c r="AG2151" s="204"/>
      <c r="AH2151" s="204"/>
      <c r="AI2151" s="204"/>
      <c r="AJ2151" s="204"/>
      <c r="AK2151" s="204"/>
      <c r="AL2151" s="204"/>
      <c r="AM2151" s="204"/>
      <c r="AN2151" s="204"/>
      <c r="AO2151" s="204"/>
      <c r="AP2151" s="204"/>
      <c r="AQ2151" s="204"/>
      <c r="AR2151" s="204"/>
      <c r="AS2151" s="204"/>
      <c r="AT2151" s="204"/>
      <c r="AU2151" s="204"/>
      <c r="AV2151" s="489"/>
      <c r="AW2151" s="204"/>
      <c r="AX2151" s="204"/>
      <c r="AY2151" s="204"/>
      <c r="AZ2151" s="204"/>
    </row>
    <row r="2152" spans="2:52" ht="52.2" customHeight="1" x14ac:dyDescent="0.25">
      <c r="B2152" s="204"/>
      <c r="C2152" s="204"/>
      <c r="D2152" s="204"/>
      <c r="E2152" s="204"/>
      <c r="F2152" s="204"/>
      <c r="G2152" s="204"/>
      <c r="H2152" s="205"/>
      <c r="I2152" s="204"/>
      <c r="J2152" s="204"/>
      <c r="K2152" s="204"/>
      <c r="L2152" s="204"/>
      <c r="M2152" s="204"/>
      <c r="N2152" s="204"/>
      <c r="O2152" s="204"/>
      <c r="P2152" s="204"/>
      <c r="Q2152" s="204"/>
      <c r="R2152" s="204"/>
      <c r="S2152" s="204"/>
      <c r="T2152" s="204"/>
      <c r="U2152" s="204"/>
      <c r="V2152" s="590"/>
      <c r="W2152" s="590"/>
      <c r="X2152" s="590"/>
      <c r="Y2152" s="590"/>
      <c r="Z2152" s="590"/>
      <c r="AA2152" s="590"/>
      <c r="AB2152" s="204"/>
      <c r="AC2152" s="204"/>
      <c r="AD2152" s="204"/>
      <c r="AE2152" s="204"/>
      <c r="AF2152" s="204"/>
      <c r="AG2152" s="204"/>
      <c r="AH2152" s="204"/>
      <c r="AI2152" s="204"/>
      <c r="AJ2152" s="204"/>
      <c r="AK2152" s="204"/>
      <c r="AL2152" s="204"/>
      <c r="AM2152" s="204"/>
      <c r="AN2152" s="204"/>
      <c r="AO2152" s="204"/>
      <c r="AP2152" s="204"/>
      <c r="AQ2152" s="204"/>
      <c r="AR2152" s="204"/>
      <c r="AS2152" s="204"/>
      <c r="AT2152" s="204"/>
      <c r="AU2152" s="204"/>
      <c r="AV2152" s="489"/>
      <c r="AW2152" s="204"/>
      <c r="AX2152" s="204"/>
      <c r="AY2152" s="204"/>
      <c r="AZ2152" s="204"/>
    </row>
    <row r="2153" spans="2:52" ht="52.2" customHeight="1" x14ac:dyDescent="0.25">
      <c r="B2153" s="204"/>
      <c r="C2153" s="204"/>
      <c r="D2153" s="204"/>
      <c r="E2153" s="204"/>
      <c r="F2153" s="204"/>
      <c r="G2153" s="204"/>
      <c r="H2153" s="205"/>
      <c r="I2153" s="204"/>
      <c r="J2153" s="204"/>
      <c r="K2153" s="204"/>
      <c r="L2153" s="204"/>
      <c r="M2153" s="204"/>
      <c r="N2153" s="204"/>
      <c r="O2153" s="204"/>
      <c r="P2153" s="204"/>
      <c r="Q2153" s="204"/>
      <c r="R2153" s="204"/>
      <c r="S2153" s="204"/>
      <c r="T2153" s="204"/>
      <c r="U2153" s="204"/>
      <c r="V2153" s="590"/>
      <c r="W2153" s="590"/>
      <c r="X2153" s="590"/>
      <c r="Y2153" s="590"/>
      <c r="Z2153" s="590"/>
      <c r="AA2153" s="590"/>
      <c r="AB2153" s="204"/>
      <c r="AC2153" s="204"/>
      <c r="AD2153" s="204"/>
      <c r="AE2153" s="204"/>
      <c r="AF2153" s="204"/>
      <c r="AG2153" s="204"/>
      <c r="AH2153" s="204"/>
      <c r="AI2153" s="204"/>
      <c r="AJ2153" s="204"/>
      <c r="AK2153" s="204"/>
      <c r="AL2153" s="204"/>
      <c r="AM2153" s="204"/>
      <c r="AN2153" s="204"/>
      <c r="AO2153" s="204"/>
      <c r="AP2153" s="204"/>
      <c r="AQ2153" s="204"/>
      <c r="AR2153" s="204"/>
      <c r="AS2153" s="204"/>
      <c r="AT2153" s="204"/>
      <c r="AU2153" s="204"/>
      <c r="AV2153" s="489"/>
      <c r="AW2153" s="204"/>
      <c r="AX2153" s="204"/>
      <c r="AY2153" s="204"/>
      <c r="AZ2153" s="204"/>
    </row>
    <row r="2154" spans="2:52" ht="52.2" customHeight="1" x14ac:dyDescent="0.25">
      <c r="B2154" s="204"/>
      <c r="C2154" s="204"/>
      <c r="D2154" s="204"/>
      <c r="E2154" s="204"/>
      <c r="F2154" s="204"/>
      <c r="G2154" s="204"/>
      <c r="H2154" s="205"/>
      <c r="I2154" s="204"/>
      <c r="J2154" s="204"/>
      <c r="K2154" s="204"/>
      <c r="L2154" s="204"/>
      <c r="M2154" s="204"/>
      <c r="N2154" s="204"/>
      <c r="O2154" s="204"/>
      <c r="P2154" s="204"/>
      <c r="Q2154" s="204"/>
      <c r="R2154" s="204"/>
      <c r="S2154" s="204"/>
      <c r="T2154" s="204"/>
      <c r="U2154" s="204"/>
      <c r="V2154" s="590"/>
      <c r="W2154" s="590"/>
      <c r="X2154" s="590"/>
      <c r="Y2154" s="590"/>
      <c r="Z2154" s="590"/>
      <c r="AA2154" s="590"/>
      <c r="AB2154" s="204"/>
      <c r="AC2154" s="204"/>
      <c r="AD2154" s="204"/>
      <c r="AE2154" s="204"/>
      <c r="AF2154" s="204"/>
      <c r="AG2154" s="204"/>
      <c r="AH2154" s="204"/>
      <c r="AI2154" s="204"/>
      <c r="AJ2154" s="204"/>
      <c r="AK2154" s="204"/>
      <c r="AL2154" s="204"/>
      <c r="AM2154" s="204"/>
      <c r="AN2154" s="204"/>
      <c r="AO2154" s="204"/>
      <c r="AP2154" s="204"/>
      <c r="AQ2154" s="204"/>
      <c r="AR2154" s="204"/>
      <c r="AS2154" s="204"/>
      <c r="AT2154" s="204"/>
      <c r="AU2154" s="204"/>
      <c r="AV2154" s="489"/>
      <c r="AW2154" s="204"/>
      <c r="AX2154" s="204"/>
      <c r="AY2154" s="204"/>
      <c r="AZ2154" s="204"/>
    </row>
    <row r="2155" spans="2:52" ht="52.2" customHeight="1" x14ac:dyDescent="0.25">
      <c r="B2155" s="204"/>
      <c r="C2155" s="204"/>
      <c r="D2155" s="204"/>
      <c r="E2155" s="204"/>
      <c r="F2155" s="204"/>
      <c r="G2155" s="204"/>
      <c r="H2155" s="205"/>
      <c r="I2155" s="204"/>
      <c r="J2155" s="204"/>
      <c r="K2155" s="204"/>
      <c r="L2155" s="204"/>
      <c r="M2155" s="204"/>
      <c r="N2155" s="204"/>
      <c r="O2155" s="204"/>
      <c r="P2155" s="204"/>
      <c r="Q2155" s="204"/>
      <c r="R2155" s="204"/>
      <c r="S2155" s="204"/>
      <c r="T2155" s="204"/>
      <c r="U2155" s="204"/>
      <c r="V2155" s="590"/>
      <c r="W2155" s="590"/>
      <c r="X2155" s="590"/>
      <c r="Y2155" s="590"/>
      <c r="Z2155" s="590"/>
      <c r="AA2155" s="590"/>
      <c r="AB2155" s="204"/>
      <c r="AC2155" s="204"/>
      <c r="AD2155" s="204"/>
      <c r="AE2155" s="204"/>
      <c r="AF2155" s="204"/>
      <c r="AG2155" s="204"/>
      <c r="AH2155" s="204"/>
      <c r="AI2155" s="204"/>
      <c r="AJ2155" s="204"/>
      <c r="AK2155" s="204"/>
      <c r="AL2155" s="204"/>
      <c r="AM2155" s="204"/>
      <c r="AN2155" s="204"/>
      <c r="AO2155" s="204"/>
      <c r="AP2155" s="204"/>
      <c r="AQ2155" s="204"/>
      <c r="AR2155" s="204"/>
      <c r="AS2155" s="204"/>
      <c r="AT2155" s="204"/>
      <c r="AU2155" s="204"/>
      <c r="AV2155" s="489"/>
      <c r="AW2155" s="204"/>
      <c r="AX2155" s="204"/>
      <c r="AY2155" s="204"/>
      <c r="AZ2155" s="204"/>
    </row>
    <row r="2156" spans="2:52" ht="52.2" customHeight="1" x14ac:dyDescent="0.25">
      <c r="B2156" s="204"/>
      <c r="C2156" s="204"/>
      <c r="D2156" s="204"/>
      <c r="E2156" s="204"/>
      <c r="F2156" s="204"/>
      <c r="G2156" s="204"/>
      <c r="H2156" s="205"/>
      <c r="I2156" s="204"/>
      <c r="J2156" s="204"/>
      <c r="K2156" s="204"/>
      <c r="L2156" s="204"/>
      <c r="M2156" s="204"/>
      <c r="N2156" s="204"/>
      <c r="O2156" s="204"/>
      <c r="P2156" s="204"/>
      <c r="Q2156" s="204"/>
      <c r="R2156" s="204"/>
      <c r="S2156" s="204"/>
      <c r="T2156" s="204"/>
      <c r="U2156" s="204"/>
      <c r="V2156" s="590"/>
      <c r="W2156" s="590"/>
      <c r="X2156" s="590"/>
      <c r="Y2156" s="590"/>
      <c r="Z2156" s="590"/>
      <c r="AA2156" s="590"/>
      <c r="AB2156" s="204"/>
      <c r="AC2156" s="204"/>
      <c r="AD2156" s="204"/>
      <c r="AE2156" s="204"/>
      <c r="AF2156" s="204"/>
      <c r="AG2156" s="204"/>
      <c r="AH2156" s="204"/>
      <c r="AI2156" s="204"/>
      <c r="AJ2156" s="204"/>
      <c r="AK2156" s="204"/>
      <c r="AL2156" s="204"/>
      <c r="AM2156" s="204"/>
      <c r="AN2156" s="204"/>
      <c r="AO2156" s="204"/>
      <c r="AP2156" s="204"/>
      <c r="AQ2156" s="204"/>
      <c r="AR2156" s="204"/>
      <c r="AS2156" s="204"/>
      <c r="AT2156" s="204"/>
      <c r="AU2156" s="204"/>
      <c r="AV2156" s="489"/>
      <c r="AW2156" s="204"/>
      <c r="AX2156" s="204"/>
      <c r="AY2156" s="204"/>
      <c r="AZ2156" s="204"/>
    </row>
    <row r="2157" spans="2:52" ht="52.2" customHeight="1" x14ac:dyDescent="0.25">
      <c r="B2157" s="204"/>
      <c r="C2157" s="204"/>
      <c r="D2157" s="204"/>
      <c r="E2157" s="204"/>
      <c r="F2157" s="204"/>
      <c r="G2157" s="204"/>
      <c r="H2157" s="205"/>
      <c r="I2157" s="204"/>
      <c r="J2157" s="204"/>
      <c r="K2157" s="204"/>
      <c r="L2157" s="204"/>
      <c r="M2157" s="204"/>
      <c r="N2157" s="204"/>
      <c r="O2157" s="204"/>
      <c r="P2157" s="204"/>
      <c r="Q2157" s="204"/>
      <c r="R2157" s="204"/>
      <c r="S2157" s="204"/>
      <c r="T2157" s="204"/>
      <c r="U2157" s="204"/>
      <c r="V2157" s="590"/>
      <c r="W2157" s="590"/>
      <c r="X2157" s="590"/>
      <c r="Y2157" s="590"/>
      <c r="Z2157" s="590"/>
      <c r="AA2157" s="590"/>
      <c r="AB2157" s="204"/>
      <c r="AC2157" s="204"/>
      <c r="AD2157" s="204"/>
      <c r="AE2157" s="204"/>
      <c r="AF2157" s="204"/>
      <c r="AG2157" s="204"/>
      <c r="AH2157" s="204"/>
      <c r="AI2157" s="204"/>
      <c r="AJ2157" s="204"/>
      <c r="AK2157" s="204"/>
      <c r="AL2157" s="204"/>
      <c r="AM2157" s="204"/>
      <c r="AN2157" s="204"/>
      <c r="AO2157" s="204"/>
      <c r="AP2157" s="204"/>
      <c r="AQ2157" s="204"/>
      <c r="AR2157" s="204"/>
      <c r="AS2157" s="204"/>
      <c r="AT2157" s="204"/>
      <c r="AU2157" s="204"/>
      <c r="AV2157" s="489"/>
      <c r="AW2157" s="204"/>
      <c r="AX2157" s="204"/>
      <c r="AY2157" s="204"/>
      <c r="AZ2157" s="204"/>
    </row>
    <row r="2158" spans="2:52" ht="52.2" customHeight="1" x14ac:dyDescent="0.25">
      <c r="B2158" s="204"/>
      <c r="C2158" s="204"/>
      <c r="D2158" s="204"/>
      <c r="E2158" s="204"/>
      <c r="F2158" s="204"/>
      <c r="G2158" s="204"/>
      <c r="H2158" s="205"/>
      <c r="I2158" s="204"/>
      <c r="J2158" s="204"/>
      <c r="K2158" s="204"/>
      <c r="L2158" s="204"/>
      <c r="M2158" s="204"/>
      <c r="N2158" s="204"/>
      <c r="O2158" s="204"/>
      <c r="P2158" s="204"/>
      <c r="Q2158" s="204"/>
      <c r="R2158" s="204"/>
      <c r="S2158" s="204"/>
      <c r="T2158" s="204"/>
      <c r="U2158" s="204"/>
      <c r="V2158" s="590"/>
      <c r="W2158" s="590"/>
      <c r="X2158" s="590"/>
      <c r="Y2158" s="590"/>
      <c r="Z2158" s="590"/>
      <c r="AA2158" s="590"/>
      <c r="AB2158" s="204"/>
      <c r="AC2158" s="204"/>
      <c r="AD2158" s="204"/>
      <c r="AE2158" s="204"/>
      <c r="AF2158" s="204"/>
      <c r="AG2158" s="204"/>
      <c r="AH2158" s="204"/>
      <c r="AI2158" s="204"/>
      <c r="AJ2158" s="204"/>
      <c r="AK2158" s="204"/>
      <c r="AL2158" s="204"/>
      <c r="AM2158" s="204"/>
      <c r="AN2158" s="204"/>
      <c r="AO2158" s="204"/>
      <c r="AP2158" s="204"/>
      <c r="AQ2158" s="204"/>
      <c r="AR2158" s="204"/>
      <c r="AS2158" s="204"/>
      <c r="AT2158" s="204"/>
      <c r="AU2158" s="204"/>
      <c r="AV2158" s="489"/>
      <c r="AW2158" s="204"/>
      <c r="AX2158" s="204"/>
      <c r="AY2158" s="204"/>
      <c r="AZ2158" s="204"/>
    </row>
    <row r="2159" spans="2:52" ht="52.2" customHeight="1" x14ac:dyDescent="0.25">
      <c r="B2159" s="204"/>
      <c r="C2159" s="204"/>
      <c r="D2159" s="204"/>
      <c r="E2159" s="204"/>
      <c r="F2159" s="204"/>
      <c r="G2159" s="204"/>
      <c r="H2159" s="205"/>
      <c r="I2159" s="204"/>
      <c r="J2159" s="204"/>
      <c r="K2159" s="204"/>
      <c r="L2159" s="204"/>
      <c r="M2159" s="204"/>
      <c r="N2159" s="204"/>
      <c r="O2159" s="204"/>
      <c r="P2159" s="204"/>
      <c r="Q2159" s="204"/>
      <c r="R2159" s="204"/>
      <c r="S2159" s="204"/>
      <c r="T2159" s="204"/>
      <c r="U2159" s="204"/>
      <c r="V2159" s="590"/>
      <c r="W2159" s="590"/>
      <c r="X2159" s="590"/>
      <c r="Y2159" s="590"/>
      <c r="Z2159" s="590"/>
      <c r="AA2159" s="590"/>
      <c r="AB2159" s="204"/>
      <c r="AC2159" s="204"/>
      <c r="AD2159" s="204"/>
      <c r="AE2159" s="204"/>
      <c r="AF2159" s="204"/>
      <c r="AG2159" s="204"/>
      <c r="AH2159" s="204"/>
      <c r="AI2159" s="204"/>
      <c r="AJ2159" s="204"/>
      <c r="AK2159" s="204"/>
      <c r="AL2159" s="204"/>
      <c r="AM2159" s="204"/>
      <c r="AN2159" s="204"/>
      <c r="AO2159" s="204"/>
      <c r="AP2159" s="204"/>
      <c r="AQ2159" s="204"/>
      <c r="AR2159" s="204"/>
      <c r="AS2159" s="204"/>
      <c r="AT2159" s="204"/>
      <c r="AU2159" s="204"/>
      <c r="AV2159" s="489"/>
      <c r="AW2159" s="204"/>
      <c r="AX2159" s="204"/>
      <c r="AY2159" s="204"/>
      <c r="AZ2159" s="204"/>
    </row>
    <row r="2160" spans="2:52" ht="52.2" customHeight="1" x14ac:dyDescent="0.25">
      <c r="B2160" s="204"/>
      <c r="C2160" s="204"/>
      <c r="D2160" s="204"/>
      <c r="E2160" s="204"/>
      <c r="F2160" s="204"/>
      <c r="G2160" s="204"/>
      <c r="H2160" s="205"/>
      <c r="I2160" s="204"/>
      <c r="J2160" s="204"/>
      <c r="K2160" s="204"/>
      <c r="L2160" s="204"/>
      <c r="M2160" s="204"/>
      <c r="N2160" s="204"/>
      <c r="O2160" s="204"/>
      <c r="P2160" s="204"/>
      <c r="Q2160" s="204"/>
      <c r="R2160" s="204"/>
      <c r="S2160" s="204"/>
      <c r="T2160" s="204"/>
      <c r="U2160" s="204"/>
      <c r="V2160" s="590"/>
      <c r="W2160" s="590"/>
      <c r="X2160" s="590"/>
      <c r="Y2160" s="590"/>
      <c r="Z2160" s="590"/>
      <c r="AA2160" s="590"/>
      <c r="AB2160" s="204"/>
      <c r="AC2160" s="204"/>
      <c r="AD2160" s="204"/>
      <c r="AE2160" s="204"/>
      <c r="AF2160" s="204"/>
      <c r="AG2160" s="204"/>
      <c r="AH2160" s="204"/>
      <c r="AI2160" s="204"/>
      <c r="AJ2160" s="204"/>
      <c r="AK2160" s="204"/>
      <c r="AL2160" s="204"/>
      <c r="AM2160" s="204"/>
      <c r="AN2160" s="204"/>
      <c r="AO2160" s="204"/>
      <c r="AP2160" s="204"/>
      <c r="AQ2160" s="204"/>
      <c r="AR2160" s="204"/>
      <c r="AS2160" s="204"/>
      <c r="AT2160" s="204"/>
      <c r="AU2160" s="204"/>
      <c r="AV2160" s="489"/>
      <c r="AW2160" s="204"/>
      <c r="AX2160" s="204"/>
      <c r="AY2160" s="204"/>
      <c r="AZ2160" s="204"/>
    </row>
    <row r="2161" spans="2:52" ht="52.2" customHeight="1" x14ac:dyDescent="0.25">
      <c r="B2161" s="204"/>
      <c r="C2161" s="204"/>
      <c r="D2161" s="204"/>
      <c r="E2161" s="204"/>
      <c r="F2161" s="204"/>
      <c r="G2161" s="204"/>
      <c r="H2161" s="205"/>
      <c r="I2161" s="204"/>
      <c r="J2161" s="204"/>
      <c r="K2161" s="204"/>
      <c r="L2161" s="204"/>
      <c r="M2161" s="204"/>
      <c r="N2161" s="204"/>
      <c r="O2161" s="204"/>
      <c r="P2161" s="204"/>
      <c r="Q2161" s="204"/>
      <c r="R2161" s="204"/>
      <c r="S2161" s="204"/>
      <c r="T2161" s="204"/>
      <c r="U2161" s="204"/>
      <c r="V2161" s="590"/>
      <c r="W2161" s="590"/>
      <c r="X2161" s="590"/>
      <c r="Y2161" s="590"/>
      <c r="Z2161" s="590"/>
      <c r="AA2161" s="590"/>
      <c r="AB2161" s="204"/>
      <c r="AC2161" s="204"/>
      <c r="AD2161" s="204"/>
      <c r="AE2161" s="204"/>
      <c r="AF2161" s="204"/>
      <c r="AG2161" s="204"/>
      <c r="AH2161" s="204"/>
      <c r="AI2161" s="204"/>
      <c r="AJ2161" s="204"/>
      <c r="AK2161" s="204"/>
      <c r="AL2161" s="204"/>
      <c r="AM2161" s="204"/>
      <c r="AN2161" s="204"/>
      <c r="AO2161" s="204"/>
      <c r="AP2161" s="204"/>
      <c r="AQ2161" s="204"/>
      <c r="AR2161" s="204"/>
      <c r="AS2161" s="204"/>
      <c r="AT2161" s="204"/>
      <c r="AU2161" s="204"/>
      <c r="AV2161" s="489"/>
      <c r="AW2161" s="204"/>
      <c r="AX2161" s="204"/>
      <c r="AY2161" s="204"/>
      <c r="AZ2161" s="204"/>
    </row>
    <row r="2162" spans="2:52" ht="52.2" customHeight="1" x14ac:dyDescent="0.25">
      <c r="B2162" s="204"/>
      <c r="C2162" s="204"/>
      <c r="D2162" s="204"/>
      <c r="E2162" s="204"/>
      <c r="F2162" s="204"/>
      <c r="G2162" s="204"/>
      <c r="H2162" s="205"/>
      <c r="I2162" s="204"/>
      <c r="J2162" s="204"/>
      <c r="K2162" s="204"/>
      <c r="L2162" s="204"/>
      <c r="M2162" s="204"/>
      <c r="N2162" s="204"/>
      <c r="O2162" s="204"/>
      <c r="P2162" s="204"/>
      <c r="Q2162" s="204"/>
      <c r="R2162" s="204"/>
      <c r="S2162" s="204"/>
      <c r="T2162" s="204"/>
      <c r="U2162" s="204"/>
      <c r="V2162" s="590"/>
      <c r="W2162" s="590"/>
      <c r="X2162" s="590"/>
      <c r="Y2162" s="590"/>
      <c r="Z2162" s="590"/>
      <c r="AA2162" s="590"/>
      <c r="AB2162" s="204"/>
      <c r="AC2162" s="204"/>
      <c r="AD2162" s="204"/>
      <c r="AE2162" s="204"/>
      <c r="AF2162" s="204"/>
      <c r="AG2162" s="204"/>
      <c r="AH2162" s="204"/>
      <c r="AI2162" s="204"/>
      <c r="AJ2162" s="204"/>
      <c r="AK2162" s="204"/>
      <c r="AL2162" s="204"/>
      <c r="AM2162" s="204"/>
      <c r="AN2162" s="204"/>
      <c r="AO2162" s="204"/>
      <c r="AP2162" s="204"/>
      <c r="AQ2162" s="204"/>
      <c r="AR2162" s="204"/>
      <c r="AS2162" s="204"/>
      <c r="AT2162" s="204"/>
      <c r="AU2162" s="204"/>
      <c r="AV2162" s="489"/>
      <c r="AW2162" s="204"/>
      <c r="AX2162" s="204"/>
      <c r="AY2162" s="204"/>
      <c r="AZ2162" s="204"/>
    </row>
    <row r="2163" spans="2:52" ht="52.2" customHeight="1" x14ac:dyDescent="0.25">
      <c r="B2163" s="204"/>
      <c r="C2163" s="204"/>
      <c r="D2163" s="204"/>
      <c r="E2163" s="204"/>
      <c r="F2163" s="204"/>
      <c r="G2163" s="204"/>
      <c r="H2163" s="205"/>
      <c r="I2163" s="204"/>
      <c r="J2163" s="204"/>
      <c r="K2163" s="204"/>
      <c r="L2163" s="204"/>
      <c r="M2163" s="204"/>
      <c r="N2163" s="204"/>
      <c r="O2163" s="204"/>
      <c r="P2163" s="204"/>
      <c r="Q2163" s="204"/>
      <c r="R2163" s="204"/>
      <c r="S2163" s="204"/>
      <c r="T2163" s="204"/>
      <c r="U2163" s="204"/>
      <c r="V2163" s="590"/>
      <c r="W2163" s="590"/>
      <c r="X2163" s="590"/>
      <c r="Y2163" s="590"/>
      <c r="Z2163" s="590"/>
      <c r="AA2163" s="590"/>
      <c r="AB2163" s="204"/>
      <c r="AC2163" s="204"/>
      <c r="AD2163" s="204"/>
      <c r="AE2163" s="204"/>
      <c r="AF2163" s="204"/>
      <c r="AG2163" s="204"/>
      <c r="AH2163" s="204"/>
      <c r="AI2163" s="204"/>
      <c r="AJ2163" s="204"/>
      <c r="AK2163" s="204"/>
      <c r="AL2163" s="204"/>
      <c r="AM2163" s="204"/>
      <c r="AN2163" s="204"/>
      <c r="AO2163" s="204"/>
      <c r="AP2163" s="204"/>
      <c r="AQ2163" s="204"/>
      <c r="AR2163" s="204"/>
      <c r="AS2163" s="204"/>
      <c r="AT2163" s="204"/>
      <c r="AU2163" s="204"/>
      <c r="AV2163" s="489"/>
      <c r="AW2163" s="204"/>
      <c r="AX2163" s="204"/>
      <c r="AY2163" s="204"/>
      <c r="AZ2163" s="204"/>
    </row>
    <row r="2164" spans="2:52" ht="52.2" customHeight="1" x14ac:dyDescent="0.25">
      <c r="B2164" s="204"/>
      <c r="C2164" s="204"/>
      <c r="D2164" s="204"/>
      <c r="E2164" s="204"/>
      <c r="F2164" s="204"/>
      <c r="G2164" s="204"/>
      <c r="H2164" s="205"/>
      <c r="I2164" s="204"/>
      <c r="J2164" s="204"/>
      <c r="K2164" s="204"/>
      <c r="L2164" s="204"/>
      <c r="M2164" s="204"/>
      <c r="N2164" s="204"/>
      <c r="O2164" s="204"/>
      <c r="P2164" s="204"/>
      <c r="Q2164" s="204"/>
      <c r="R2164" s="204"/>
      <c r="S2164" s="204"/>
      <c r="T2164" s="204"/>
      <c r="U2164" s="204"/>
      <c r="V2164" s="590"/>
      <c r="W2164" s="590"/>
      <c r="X2164" s="590"/>
      <c r="Y2164" s="590"/>
      <c r="Z2164" s="590"/>
      <c r="AA2164" s="590"/>
      <c r="AB2164" s="204"/>
      <c r="AC2164" s="204"/>
      <c r="AD2164" s="204"/>
      <c r="AE2164" s="204"/>
      <c r="AF2164" s="204"/>
      <c r="AG2164" s="204"/>
      <c r="AH2164" s="204"/>
      <c r="AI2164" s="204"/>
      <c r="AJ2164" s="204"/>
      <c r="AK2164" s="204"/>
      <c r="AL2164" s="204"/>
      <c r="AM2164" s="204"/>
      <c r="AN2164" s="204"/>
      <c r="AO2164" s="204"/>
      <c r="AP2164" s="204"/>
      <c r="AQ2164" s="204"/>
      <c r="AR2164" s="204"/>
      <c r="AS2164" s="204"/>
      <c r="AT2164" s="204"/>
      <c r="AU2164" s="204"/>
      <c r="AV2164" s="489"/>
      <c r="AW2164" s="204"/>
      <c r="AX2164" s="204"/>
      <c r="AY2164" s="204"/>
      <c r="AZ2164" s="204"/>
    </row>
    <row r="2165" spans="2:52" ht="52.2" customHeight="1" x14ac:dyDescent="0.25">
      <c r="B2165" s="204"/>
      <c r="C2165" s="204"/>
      <c r="D2165" s="204"/>
      <c r="E2165" s="204"/>
      <c r="F2165" s="204"/>
      <c r="G2165" s="204"/>
      <c r="H2165" s="205"/>
      <c r="I2165" s="204"/>
      <c r="J2165" s="204"/>
      <c r="K2165" s="204"/>
      <c r="L2165" s="204"/>
      <c r="M2165" s="204"/>
      <c r="N2165" s="204"/>
      <c r="O2165" s="204"/>
      <c r="P2165" s="204"/>
      <c r="Q2165" s="204"/>
      <c r="R2165" s="204"/>
      <c r="S2165" s="204"/>
      <c r="T2165" s="204"/>
      <c r="U2165" s="204"/>
      <c r="V2165" s="590"/>
      <c r="W2165" s="590"/>
      <c r="X2165" s="590"/>
      <c r="Y2165" s="590"/>
      <c r="Z2165" s="590"/>
      <c r="AA2165" s="590"/>
      <c r="AB2165" s="204"/>
      <c r="AC2165" s="204"/>
      <c r="AD2165" s="204"/>
      <c r="AE2165" s="204"/>
      <c r="AF2165" s="204"/>
      <c r="AG2165" s="204"/>
      <c r="AH2165" s="204"/>
      <c r="AI2165" s="204"/>
      <c r="AJ2165" s="204"/>
      <c r="AK2165" s="204"/>
      <c r="AL2165" s="204"/>
      <c r="AM2165" s="204"/>
      <c r="AN2165" s="204"/>
      <c r="AO2165" s="204"/>
      <c r="AP2165" s="204"/>
      <c r="AQ2165" s="204"/>
      <c r="AR2165" s="204"/>
      <c r="AS2165" s="204"/>
      <c r="AT2165" s="204"/>
      <c r="AU2165" s="204"/>
      <c r="AV2165" s="489"/>
      <c r="AW2165" s="204"/>
      <c r="AX2165" s="204"/>
      <c r="AY2165" s="204"/>
      <c r="AZ2165" s="204"/>
    </row>
    <row r="2166" spans="2:52" ht="52.2" customHeight="1" x14ac:dyDescent="0.25">
      <c r="B2166" s="204"/>
      <c r="C2166" s="204"/>
      <c r="D2166" s="204"/>
      <c r="E2166" s="204"/>
      <c r="F2166" s="204"/>
      <c r="G2166" s="204"/>
      <c r="H2166" s="205"/>
      <c r="I2166" s="204"/>
      <c r="J2166" s="204"/>
      <c r="K2166" s="204"/>
      <c r="L2166" s="204"/>
      <c r="M2166" s="204"/>
      <c r="N2166" s="204"/>
      <c r="O2166" s="204"/>
      <c r="P2166" s="204"/>
      <c r="Q2166" s="204"/>
      <c r="R2166" s="204"/>
      <c r="S2166" s="204"/>
      <c r="T2166" s="204"/>
      <c r="U2166" s="204"/>
      <c r="V2166" s="590"/>
      <c r="W2166" s="590"/>
      <c r="X2166" s="590"/>
      <c r="Y2166" s="590"/>
      <c r="Z2166" s="590"/>
      <c r="AA2166" s="590"/>
      <c r="AB2166" s="204"/>
      <c r="AC2166" s="204"/>
      <c r="AD2166" s="204"/>
      <c r="AE2166" s="204"/>
      <c r="AF2166" s="204"/>
      <c r="AG2166" s="204"/>
      <c r="AH2166" s="204"/>
      <c r="AI2166" s="204"/>
      <c r="AJ2166" s="204"/>
      <c r="AK2166" s="204"/>
      <c r="AL2166" s="204"/>
      <c r="AM2166" s="204"/>
      <c r="AN2166" s="204"/>
      <c r="AO2166" s="204"/>
      <c r="AP2166" s="204"/>
      <c r="AQ2166" s="204"/>
      <c r="AR2166" s="204"/>
      <c r="AS2166" s="204"/>
      <c r="AT2166" s="204"/>
      <c r="AU2166" s="204"/>
      <c r="AV2166" s="489"/>
      <c r="AW2166" s="204"/>
      <c r="AX2166" s="204"/>
      <c r="AY2166" s="204"/>
      <c r="AZ2166" s="204"/>
    </row>
    <row r="2167" spans="2:52" ht="52.2" customHeight="1" x14ac:dyDescent="0.25">
      <c r="B2167" s="204"/>
      <c r="C2167" s="204"/>
      <c r="D2167" s="204"/>
      <c r="E2167" s="204"/>
      <c r="F2167" s="204"/>
      <c r="G2167" s="204"/>
      <c r="H2167" s="205"/>
      <c r="I2167" s="204"/>
      <c r="J2167" s="204"/>
      <c r="K2167" s="204"/>
      <c r="L2167" s="204"/>
      <c r="M2167" s="204"/>
      <c r="N2167" s="204"/>
      <c r="O2167" s="204"/>
      <c r="P2167" s="204"/>
      <c r="Q2167" s="204"/>
      <c r="R2167" s="204"/>
      <c r="S2167" s="204"/>
      <c r="T2167" s="204"/>
      <c r="U2167" s="204"/>
      <c r="V2167" s="590"/>
      <c r="W2167" s="590"/>
      <c r="X2167" s="590"/>
      <c r="Y2167" s="590"/>
      <c r="Z2167" s="590"/>
      <c r="AA2167" s="590"/>
      <c r="AB2167" s="204"/>
      <c r="AC2167" s="204"/>
      <c r="AD2167" s="204"/>
      <c r="AE2167" s="204"/>
      <c r="AF2167" s="204"/>
      <c r="AG2167" s="204"/>
      <c r="AH2167" s="204"/>
      <c r="AI2167" s="204"/>
      <c r="AJ2167" s="204"/>
      <c r="AK2167" s="204"/>
      <c r="AL2167" s="204"/>
      <c r="AM2167" s="204"/>
      <c r="AN2167" s="204"/>
      <c r="AO2167" s="204"/>
      <c r="AP2167" s="204"/>
      <c r="AQ2167" s="204"/>
      <c r="AR2167" s="204"/>
      <c r="AS2167" s="204"/>
      <c r="AT2167" s="204"/>
      <c r="AU2167" s="204"/>
      <c r="AV2167" s="489"/>
      <c r="AW2167" s="204"/>
      <c r="AX2167" s="204"/>
      <c r="AY2167" s="204"/>
      <c r="AZ2167" s="204"/>
    </row>
    <row r="2168" spans="2:52" ht="52.2" customHeight="1" x14ac:dyDescent="0.25">
      <c r="B2168" s="204"/>
      <c r="C2168" s="204"/>
      <c r="D2168" s="204"/>
      <c r="E2168" s="204"/>
      <c r="F2168" s="204"/>
      <c r="G2168" s="204"/>
      <c r="H2168" s="205"/>
      <c r="I2168" s="204"/>
      <c r="J2168" s="204"/>
      <c r="K2168" s="204"/>
      <c r="L2168" s="204"/>
      <c r="M2168" s="204"/>
      <c r="N2168" s="204"/>
      <c r="O2168" s="204"/>
      <c r="P2168" s="204"/>
      <c r="Q2168" s="204"/>
      <c r="R2168" s="204"/>
      <c r="S2168" s="204"/>
      <c r="T2168" s="204"/>
      <c r="U2168" s="204"/>
      <c r="V2168" s="590"/>
      <c r="W2168" s="590"/>
      <c r="X2168" s="590"/>
      <c r="Y2168" s="590"/>
      <c r="Z2168" s="590"/>
      <c r="AA2168" s="590"/>
      <c r="AB2168" s="204"/>
      <c r="AC2168" s="204"/>
      <c r="AD2168" s="204"/>
      <c r="AE2168" s="204"/>
      <c r="AF2168" s="204"/>
      <c r="AG2168" s="204"/>
      <c r="AH2168" s="204"/>
      <c r="AI2168" s="204"/>
      <c r="AJ2168" s="204"/>
      <c r="AK2168" s="204"/>
      <c r="AL2168" s="204"/>
      <c r="AM2168" s="204"/>
      <c r="AN2168" s="204"/>
      <c r="AO2168" s="204"/>
      <c r="AP2168" s="204"/>
      <c r="AQ2168" s="204"/>
      <c r="AR2168" s="204"/>
      <c r="AS2168" s="204"/>
      <c r="AT2168" s="204"/>
      <c r="AU2168" s="204"/>
      <c r="AV2168" s="489"/>
      <c r="AW2168" s="204"/>
      <c r="AX2168" s="204"/>
      <c r="AY2168" s="204"/>
      <c r="AZ2168" s="204"/>
    </row>
    <row r="2169" spans="2:52" ht="52.2" customHeight="1" x14ac:dyDescent="0.25">
      <c r="B2169" s="204"/>
      <c r="C2169" s="204"/>
      <c r="D2169" s="204"/>
      <c r="E2169" s="204"/>
      <c r="F2169" s="204"/>
      <c r="G2169" s="204"/>
      <c r="H2169" s="205"/>
      <c r="I2169" s="204"/>
      <c r="J2169" s="204"/>
      <c r="K2169" s="204"/>
      <c r="L2169" s="204"/>
      <c r="M2169" s="204"/>
      <c r="N2169" s="204"/>
      <c r="O2169" s="204"/>
      <c r="P2169" s="204"/>
      <c r="Q2169" s="204"/>
      <c r="R2169" s="204"/>
      <c r="S2169" s="204"/>
      <c r="T2169" s="204"/>
      <c r="U2169" s="204"/>
      <c r="V2169" s="590"/>
      <c r="W2169" s="590"/>
      <c r="X2169" s="590"/>
      <c r="Y2169" s="590"/>
      <c r="Z2169" s="590"/>
      <c r="AA2169" s="590"/>
      <c r="AB2169" s="204"/>
      <c r="AC2169" s="204"/>
      <c r="AD2169" s="204"/>
      <c r="AE2169" s="204"/>
      <c r="AF2169" s="204"/>
      <c r="AG2169" s="204"/>
      <c r="AH2169" s="204"/>
      <c r="AI2169" s="204"/>
      <c r="AJ2169" s="204"/>
      <c r="AK2169" s="204"/>
      <c r="AL2169" s="204"/>
      <c r="AM2169" s="204"/>
      <c r="AN2169" s="204"/>
      <c r="AO2169" s="204"/>
      <c r="AP2169" s="204"/>
      <c r="AQ2169" s="204"/>
      <c r="AR2169" s="204"/>
      <c r="AS2169" s="204"/>
      <c r="AT2169" s="204"/>
      <c r="AU2169" s="204"/>
      <c r="AV2169" s="489"/>
      <c r="AW2169" s="204"/>
      <c r="AX2169" s="204"/>
      <c r="AY2169" s="204"/>
      <c r="AZ2169" s="204"/>
    </row>
    <row r="2170" spans="2:52" ht="52.2" customHeight="1" x14ac:dyDescent="0.25">
      <c r="B2170" s="204"/>
      <c r="C2170" s="204"/>
      <c r="D2170" s="204"/>
      <c r="E2170" s="204"/>
      <c r="F2170" s="204"/>
      <c r="G2170" s="204"/>
      <c r="H2170" s="205"/>
      <c r="I2170" s="204"/>
      <c r="J2170" s="204"/>
      <c r="K2170" s="204"/>
      <c r="L2170" s="204"/>
      <c r="M2170" s="204"/>
      <c r="N2170" s="204"/>
      <c r="O2170" s="204"/>
      <c r="P2170" s="204"/>
      <c r="Q2170" s="204"/>
      <c r="R2170" s="204"/>
      <c r="S2170" s="204"/>
      <c r="T2170" s="204"/>
      <c r="U2170" s="204"/>
      <c r="V2170" s="590"/>
      <c r="W2170" s="590"/>
      <c r="X2170" s="590"/>
      <c r="Y2170" s="590"/>
      <c r="Z2170" s="590"/>
      <c r="AA2170" s="590"/>
      <c r="AB2170" s="204"/>
      <c r="AC2170" s="204"/>
      <c r="AD2170" s="204"/>
      <c r="AE2170" s="204"/>
      <c r="AF2170" s="204"/>
      <c r="AG2170" s="204"/>
      <c r="AH2170" s="204"/>
      <c r="AI2170" s="204"/>
      <c r="AJ2170" s="204"/>
      <c r="AK2170" s="204"/>
      <c r="AL2170" s="204"/>
      <c r="AM2170" s="204"/>
      <c r="AN2170" s="204"/>
      <c r="AO2170" s="204"/>
      <c r="AP2170" s="204"/>
      <c r="AQ2170" s="204"/>
      <c r="AR2170" s="204"/>
      <c r="AS2170" s="204"/>
      <c r="AT2170" s="204"/>
      <c r="AU2170" s="204"/>
      <c r="AV2170" s="489"/>
      <c r="AW2170" s="204"/>
      <c r="AX2170" s="204"/>
      <c r="AY2170" s="204"/>
      <c r="AZ2170" s="204"/>
    </row>
    <row r="2171" spans="2:52" ht="52.2" customHeight="1" x14ac:dyDescent="0.25">
      <c r="B2171" s="204"/>
      <c r="C2171" s="204"/>
      <c r="D2171" s="204"/>
      <c r="E2171" s="204"/>
      <c r="F2171" s="204"/>
      <c r="G2171" s="204"/>
      <c r="H2171" s="205"/>
      <c r="I2171" s="204"/>
      <c r="J2171" s="204"/>
      <c r="K2171" s="204"/>
      <c r="L2171" s="204"/>
      <c r="M2171" s="204"/>
      <c r="N2171" s="204"/>
      <c r="O2171" s="204"/>
      <c r="P2171" s="204"/>
      <c r="Q2171" s="204"/>
      <c r="R2171" s="204"/>
      <c r="S2171" s="204"/>
      <c r="T2171" s="204"/>
      <c r="U2171" s="204"/>
      <c r="V2171" s="590"/>
      <c r="W2171" s="590"/>
      <c r="X2171" s="590"/>
      <c r="Y2171" s="590"/>
      <c r="Z2171" s="590"/>
      <c r="AA2171" s="590"/>
      <c r="AB2171" s="204"/>
      <c r="AC2171" s="204"/>
      <c r="AD2171" s="204"/>
      <c r="AE2171" s="204"/>
      <c r="AF2171" s="204"/>
      <c r="AG2171" s="204"/>
      <c r="AH2171" s="204"/>
      <c r="AI2171" s="204"/>
      <c r="AJ2171" s="204"/>
      <c r="AK2171" s="204"/>
      <c r="AL2171" s="204"/>
      <c r="AM2171" s="204"/>
      <c r="AN2171" s="204"/>
      <c r="AO2171" s="204"/>
      <c r="AP2171" s="204"/>
      <c r="AQ2171" s="204"/>
      <c r="AR2171" s="204"/>
      <c r="AS2171" s="204"/>
      <c r="AT2171" s="204"/>
      <c r="AU2171" s="204"/>
      <c r="AV2171" s="489"/>
      <c r="AW2171" s="204"/>
      <c r="AX2171" s="204"/>
      <c r="AY2171" s="204"/>
      <c r="AZ2171" s="204"/>
    </row>
    <row r="2172" spans="2:52" ht="52.2" customHeight="1" x14ac:dyDescent="0.25">
      <c r="B2172" s="204"/>
      <c r="C2172" s="204"/>
      <c r="D2172" s="204"/>
      <c r="E2172" s="204"/>
      <c r="F2172" s="204"/>
      <c r="G2172" s="204"/>
      <c r="H2172" s="205"/>
      <c r="I2172" s="204"/>
      <c r="J2172" s="204"/>
      <c r="K2172" s="204"/>
      <c r="L2172" s="204"/>
      <c r="M2172" s="204"/>
      <c r="N2172" s="204"/>
      <c r="O2172" s="204"/>
      <c r="P2172" s="204"/>
      <c r="Q2172" s="204"/>
      <c r="R2172" s="204"/>
      <c r="S2172" s="204"/>
      <c r="T2172" s="204"/>
      <c r="U2172" s="204"/>
      <c r="V2172" s="590"/>
      <c r="W2172" s="590"/>
      <c r="X2172" s="590"/>
      <c r="Y2172" s="590"/>
      <c r="Z2172" s="590"/>
      <c r="AA2172" s="590"/>
      <c r="AB2172" s="204"/>
      <c r="AC2172" s="204"/>
      <c r="AD2172" s="204"/>
      <c r="AE2172" s="204"/>
      <c r="AF2172" s="204"/>
      <c r="AG2172" s="204"/>
      <c r="AH2172" s="204"/>
      <c r="AI2172" s="204"/>
      <c r="AJ2172" s="204"/>
      <c r="AK2172" s="204"/>
      <c r="AL2172" s="204"/>
      <c r="AM2172" s="204"/>
      <c r="AN2172" s="204"/>
      <c r="AO2172" s="204"/>
      <c r="AP2172" s="204"/>
      <c r="AQ2172" s="204"/>
      <c r="AR2172" s="204"/>
      <c r="AS2172" s="204"/>
      <c r="AT2172" s="204"/>
      <c r="AU2172" s="204"/>
      <c r="AV2172" s="489"/>
      <c r="AW2172" s="204"/>
      <c r="AX2172" s="204"/>
      <c r="AY2172" s="204"/>
      <c r="AZ2172" s="204"/>
    </row>
    <row r="2173" spans="2:52" ht="52.2" customHeight="1" x14ac:dyDescent="0.25">
      <c r="B2173" s="204"/>
      <c r="C2173" s="204"/>
      <c r="D2173" s="204"/>
      <c r="E2173" s="204"/>
      <c r="F2173" s="204"/>
      <c r="G2173" s="204"/>
      <c r="H2173" s="205"/>
      <c r="I2173" s="204"/>
      <c r="J2173" s="204"/>
      <c r="K2173" s="204"/>
      <c r="L2173" s="204"/>
      <c r="M2173" s="204"/>
      <c r="N2173" s="204"/>
      <c r="O2173" s="204"/>
      <c r="P2173" s="204"/>
      <c r="Q2173" s="204"/>
      <c r="R2173" s="204"/>
      <c r="S2173" s="204"/>
      <c r="T2173" s="204"/>
      <c r="U2173" s="204"/>
      <c r="V2173" s="590"/>
      <c r="W2173" s="590"/>
      <c r="X2173" s="590"/>
      <c r="Y2173" s="590"/>
      <c r="Z2173" s="590"/>
      <c r="AA2173" s="590"/>
      <c r="AB2173" s="204"/>
      <c r="AC2173" s="204"/>
      <c r="AD2173" s="204"/>
      <c r="AE2173" s="204"/>
      <c r="AF2173" s="204"/>
      <c r="AG2173" s="204"/>
      <c r="AH2173" s="204"/>
      <c r="AI2173" s="204"/>
      <c r="AJ2173" s="204"/>
      <c r="AK2173" s="204"/>
      <c r="AL2173" s="204"/>
      <c r="AM2173" s="204"/>
      <c r="AN2173" s="204"/>
      <c r="AO2173" s="204"/>
      <c r="AP2173" s="204"/>
      <c r="AQ2173" s="204"/>
      <c r="AR2173" s="204"/>
      <c r="AS2173" s="204"/>
      <c r="AT2173" s="204"/>
      <c r="AU2173" s="204"/>
      <c r="AV2173" s="489"/>
      <c r="AW2173" s="204"/>
      <c r="AX2173" s="204"/>
      <c r="AY2173" s="204"/>
      <c r="AZ2173" s="204"/>
    </row>
    <row r="2174" spans="2:52" ht="52.2" customHeight="1" x14ac:dyDescent="0.25">
      <c r="B2174" s="204"/>
      <c r="C2174" s="204"/>
      <c r="D2174" s="204"/>
      <c r="E2174" s="204"/>
      <c r="F2174" s="204"/>
      <c r="G2174" s="204"/>
      <c r="H2174" s="205"/>
      <c r="I2174" s="204"/>
      <c r="J2174" s="204"/>
      <c r="K2174" s="204"/>
      <c r="L2174" s="204"/>
      <c r="M2174" s="204"/>
      <c r="N2174" s="204"/>
      <c r="O2174" s="204"/>
      <c r="P2174" s="204"/>
      <c r="Q2174" s="204"/>
      <c r="R2174" s="204"/>
      <c r="S2174" s="204"/>
      <c r="T2174" s="204"/>
      <c r="U2174" s="204"/>
      <c r="V2174" s="590"/>
      <c r="W2174" s="590"/>
      <c r="X2174" s="590"/>
      <c r="Y2174" s="590"/>
      <c r="Z2174" s="590"/>
      <c r="AA2174" s="590"/>
      <c r="AB2174" s="204"/>
      <c r="AC2174" s="204"/>
      <c r="AD2174" s="204"/>
      <c r="AE2174" s="204"/>
      <c r="AF2174" s="204"/>
      <c r="AG2174" s="204"/>
      <c r="AH2174" s="204"/>
      <c r="AI2174" s="204"/>
      <c r="AJ2174" s="204"/>
      <c r="AK2174" s="204"/>
      <c r="AL2174" s="204"/>
      <c r="AM2174" s="204"/>
      <c r="AN2174" s="204"/>
      <c r="AO2174" s="204"/>
      <c r="AP2174" s="204"/>
      <c r="AQ2174" s="204"/>
      <c r="AR2174" s="204"/>
      <c r="AS2174" s="204"/>
      <c r="AT2174" s="204"/>
      <c r="AU2174" s="204"/>
      <c r="AV2174" s="489"/>
      <c r="AW2174" s="204"/>
      <c r="AX2174" s="204"/>
      <c r="AY2174" s="204"/>
      <c r="AZ2174" s="204"/>
    </row>
    <row r="2175" spans="2:52" ht="52.2" customHeight="1" x14ac:dyDescent="0.25">
      <c r="B2175" s="204"/>
      <c r="C2175" s="204"/>
      <c r="D2175" s="204"/>
      <c r="E2175" s="204"/>
      <c r="F2175" s="204"/>
      <c r="G2175" s="204"/>
      <c r="H2175" s="205"/>
      <c r="I2175" s="204"/>
      <c r="J2175" s="204"/>
      <c r="K2175" s="204"/>
      <c r="L2175" s="204"/>
      <c r="M2175" s="204"/>
      <c r="N2175" s="204"/>
      <c r="O2175" s="204"/>
      <c r="P2175" s="204"/>
      <c r="Q2175" s="204"/>
      <c r="R2175" s="204"/>
      <c r="S2175" s="204"/>
      <c r="T2175" s="204"/>
      <c r="U2175" s="204"/>
      <c r="V2175" s="590"/>
      <c r="W2175" s="590"/>
      <c r="X2175" s="590"/>
      <c r="Y2175" s="590"/>
      <c r="Z2175" s="590"/>
      <c r="AA2175" s="590"/>
      <c r="AB2175" s="204"/>
      <c r="AC2175" s="204"/>
      <c r="AD2175" s="204"/>
      <c r="AE2175" s="204"/>
      <c r="AF2175" s="204"/>
      <c r="AG2175" s="204"/>
      <c r="AH2175" s="204"/>
      <c r="AI2175" s="204"/>
      <c r="AJ2175" s="204"/>
      <c r="AK2175" s="204"/>
      <c r="AL2175" s="204"/>
      <c r="AM2175" s="204"/>
      <c r="AN2175" s="204"/>
      <c r="AO2175" s="204"/>
      <c r="AP2175" s="204"/>
      <c r="AQ2175" s="204"/>
      <c r="AR2175" s="204"/>
      <c r="AS2175" s="204"/>
      <c r="AT2175" s="204"/>
      <c r="AU2175" s="204"/>
      <c r="AV2175" s="489"/>
      <c r="AW2175" s="204"/>
      <c r="AX2175" s="204"/>
      <c r="AY2175" s="204"/>
      <c r="AZ2175" s="204"/>
    </row>
    <row r="2176" spans="2:52" ht="52.2" customHeight="1" x14ac:dyDescent="0.25">
      <c r="B2176" s="204"/>
      <c r="C2176" s="204"/>
      <c r="D2176" s="204"/>
      <c r="E2176" s="204"/>
      <c r="F2176" s="204"/>
      <c r="G2176" s="204"/>
      <c r="H2176" s="205"/>
      <c r="I2176" s="204"/>
      <c r="J2176" s="204"/>
      <c r="K2176" s="204"/>
      <c r="L2176" s="204"/>
      <c r="M2176" s="204"/>
      <c r="N2176" s="204"/>
      <c r="O2176" s="204"/>
      <c r="P2176" s="204"/>
      <c r="Q2176" s="204"/>
      <c r="R2176" s="204"/>
      <c r="S2176" s="204"/>
      <c r="T2176" s="204"/>
      <c r="U2176" s="204"/>
      <c r="V2176" s="590"/>
      <c r="W2176" s="590"/>
      <c r="X2176" s="590"/>
      <c r="Y2176" s="590"/>
      <c r="Z2176" s="590"/>
      <c r="AA2176" s="590"/>
      <c r="AB2176" s="204"/>
      <c r="AC2176" s="204"/>
      <c r="AD2176" s="204"/>
      <c r="AE2176" s="204"/>
      <c r="AF2176" s="204"/>
      <c r="AG2176" s="204"/>
      <c r="AH2176" s="204"/>
      <c r="AI2176" s="204"/>
      <c r="AJ2176" s="204"/>
      <c r="AK2176" s="204"/>
      <c r="AL2176" s="204"/>
      <c r="AM2176" s="204"/>
      <c r="AN2176" s="204"/>
      <c r="AO2176" s="204"/>
      <c r="AP2176" s="204"/>
      <c r="AQ2176" s="204"/>
      <c r="AR2176" s="204"/>
      <c r="AS2176" s="204"/>
      <c r="AT2176" s="204"/>
      <c r="AU2176" s="204"/>
      <c r="AV2176" s="489"/>
      <c r="AW2176" s="204"/>
      <c r="AX2176" s="204"/>
      <c r="AY2176" s="204"/>
      <c r="AZ2176" s="204"/>
    </row>
    <row r="2177" spans="2:52" ht="52.2" customHeight="1" x14ac:dyDescent="0.25">
      <c r="B2177" s="204"/>
      <c r="C2177" s="204"/>
      <c r="D2177" s="204"/>
      <c r="E2177" s="204"/>
      <c r="F2177" s="204"/>
      <c r="G2177" s="204"/>
      <c r="H2177" s="205"/>
      <c r="I2177" s="204"/>
      <c r="J2177" s="204"/>
      <c r="K2177" s="204"/>
      <c r="L2177" s="204"/>
      <c r="M2177" s="204"/>
      <c r="N2177" s="204"/>
      <c r="O2177" s="204"/>
      <c r="P2177" s="204"/>
      <c r="Q2177" s="204"/>
      <c r="R2177" s="204"/>
      <c r="S2177" s="204"/>
      <c r="T2177" s="204"/>
      <c r="U2177" s="204"/>
      <c r="V2177" s="590"/>
      <c r="W2177" s="590"/>
      <c r="X2177" s="590"/>
      <c r="Y2177" s="590"/>
      <c r="Z2177" s="590"/>
      <c r="AA2177" s="590"/>
      <c r="AB2177" s="204"/>
      <c r="AC2177" s="204"/>
      <c r="AD2177" s="204"/>
      <c r="AE2177" s="204"/>
      <c r="AF2177" s="204"/>
      <c r="AG2177" s="204"/>
      <c r="AH2177" s="204"/>
      <c r="AI2177" s="204"/>
      <c r="AJ2177" s="204"/>
      <c r="AK2177" s="204"/>
      <c r="AL2177" s="204"/>
      <c r="AM2177" s="204"/>
      <c r="AN2177" s="204"/>
      <c r="AO2177" s="204"/>
      <c r="AP2177" s="204"/>
      <c r="AQ2177" s="204"/>
      <c r="AR2177" s="204"/>
      <c r="AS2177" s="204"/>
      <c r="AT2177" s="204"/>
      <c r="AU2177" s="204"/>
      <c r="AV2177" s="489"/>
      <c r="AW2177" s="204"/>
      <c r="AX2177" s="204"/>
      <c r="AY2177" s="204"/>
      <c r="AZ2177" s="204"/>
    </row>
    <row r="2178" spans="2:52" ht="52.2" customHeight="1" x14ac:dyDescent="0.25">
      <c r="B2178" s="204"/>
      <c r="C2178" s="204"/>
      <c r="D2178" s="204"/>
      <c r="E2178" s="204"/>
      <c r="F2178" s="204"/>
      <c r="G2178" s="204"/>
      <c r="H2178" s="205"/>
      <c r="I2178" s="204"/>
      <c r="J2178" s="204"/>
      <c r="K2178" s="204"/>
      <c r="L2178" s="204"/>
      <c r="M2178" s="204"/>
      <c r="N2178" s="204"/>
      <c r="O2178" s="204"/>
      <c r="P2178" s="204"/>
      <c r="Q2178" s="204"/>
      <c r="R2178" s="204"/>
      <c r="S2178" s="204"/>
      <c r="T2178" s="204"/>
      <c r="U2178" s="204"/>
      <c r="V2178" s="590"/>
      <c r="W2178" s="590"/>
      <c r="X2178" s="590"/>
      <c r="Y2178" s="590"/>
      <c r="Z2178" s="590"/>
      <c r="AA2178" s="590"/>
      <c r="AB2178" s="204"/>
      <c r="AC2178" s="204"/>
      <c r="AD2178" s="204"/>
      <c r="AE2178" s="204"/>
      <c r="AF2178" s="204"/>
      <c r="AG2178" s="204"/>
      <c r="AH2178" s="204"/>
      <c r="AI2178" s="204"/>
      <c r="AJ2178" s="204"/>
      <c r="AK2178" s="204"/>
      <c r="AL2178" s="204"/>
      <c r="AM2178" s="204"/>
      <c r="AN2178" s="204"/>
      <c r="AO2178" s="204"/>
      <c r="AP2178" s="204"/>
      <c r="AQ2178" s="204"/>
      <c r="AR2178" s="204"/>
      <c r="AS2178" s="204"/>
      <c r="AT2178" s="204"/>
      <c r="AU2178" s="204"/>
      <c r="AV2178" s="489"/>
      <c r="AW2178" s="204"/>
      <c r="AX2178" s="204"/>
      <c r="AY2178" s="204"/>
      <c r="AZ2178" s="204"/>
    </row>
    <row r="2179" spans="2:52" ht="52.2" customHeight="1" x14ac:dyDescent="0.25">
      <c r="B2179" s="204"/>
      <c r="C2179" s="204"/>
      <c r="D2179" s="204"/>
      <c r="E2179" s="204"/>
      <c r="F2179" s="204"/>
      <c r="G2179" s="204"/>
      <c r="H2179" s="205"/>
      <c r="I2179" s="204"/>
      <c r="J2179" s="204"/>
      <c r="K2179" s="204"/>
      <c r="L2179" s="204"/>
      <c r="M2179" s="204"/>
      <c r="N2179" s="204"/>
      <c r="O2179" s="204"/>
      <c r="P2179" s="204"/>
      <c r="Q2179" s="204"/>
      <c r="R2179" s="204"/>
      <c r="S2179" s="204"/>
      <c r="T2179" s="204"/>
      <c r="U2179" s="204"/>
      <c r="V2179" s="590"/>
      <c r="W2179" s="590"/>
      <c r="X2179" s="590"/>
      <c r="Y2179" s="590"/>
      <c r="Z2179" s="590"/>
      <c r="AA2179" s="590"/>
      <c r="AB2179" s="204"/>
      <c r="AC2179" s="204"/>
      <c r="AD2179" s="204"/>
      <c r="AE2179" s="204"/>
      <c r="AF2179" s="204"/>
      <c r="AG2179" s="204"/>
      <c r="AH2179" s="204"/>
      <c r="AI2179" s="204"/>
      <c r="AJ2179" s="204"/>
      <c r="AK2179" s="204"/>
      <c r="AL2179" s="204"/>
      <c r="AM2179" s="204"/>
      <c r="AN2179" s="204"/>
      <c r="AO2179" s="204"/>
      <c r="AP2179" s="204"/>
      <c r="AQ2179" s="204"/>
      <c r="AR2179" s="204"/>
      <c r="AS2179" s="204"/>
      <c r="AT2179" s="204"/>
      <c r="AU2179" s="204"/>
      <c r="AV2179" s="489"/>
      <c r="AW2179" s="204"/>
      <c r="AX2179" s="204"/>
      <c r="AY2179" s="204"/>
      <c r="AZ2179" s="204"/>
    </row>
    <row r="2180" spans="2:52" ht="52.2" customHeight="1" x14ac:dyDescent="0.25">
      <c r="B2180" s="204"/>
      <c r="C2180" s="204"/>
      <c r="D2180" s="204"/>
      <c r="E2180" s="204"/>
      <c r="F2180" s="204"/>
      <c r="G2180" s="204"/>
      <c r="H2180" s="205"/>
      <c r="I2180" s="204"/>
      <c r="J2180" s="204"/>
      <c r="K2180" s="204"/>
      <c r="L2180" s="204"/>
      <c r="M2180" s="204"/>
      <c r="N2180" s="204"/>
      <c r="O2180" s="204"/>
      <c r="P2180" s="204"/>
      <c r="Q2180" s="204"/>
      <c r="R2180" s="204"/>
      <c r="S2180" s="204"/>
      <c r="T2180" s="204"/>
      <c r="U2180" s="204"/>
      <c r="V2180" s="590"/>
      <c r="W2180" s="590"/>
      <c r="X2180" s="590"/>
      <c r="Y2180" s="590"/>
      <c r="Z2180" s="590"/>
      <c r="AA2180" s="590"/>
      <c r="AB2180" s="204"/>
      <c r="AC2180" s="204"/>
      <c r="AD2180" s="204"/>
      <c r="AE2180" s="204"/>
      <c r="AF2180" s="204"/>
      <c r="AG2180" s="204"/>
      <c r="AH2180" s="204"/>
      <c r="AI2180" s="204"/>
      <c r="AJ2180" s="204"/>
      <c r="AK2180" s="204"/>
      <c r="AL2180" s="204"/>
      <c r="AM2180" s="204"/>
      <c r="AN2180" s="204"/>
      <c r="AO2180" s="204"/>
      <c r="AP2180" s="204"/>
      <c r="AQ2180" s="204"/>
      <c r="AR2180" s="204"/>
      <c r="AS2180" s="204"/>
      <c r="AT2180" s="204"/>
      <c r="AU2180" s="204"/>
      <c r="AV2180" s="489"/>
      <c r="AW2180" s="204"/>
      <c r="AX2180" s="204"/>
      <c r="AY2180" s="204"/>
      <c r="AZ2180" s="204"/>
    </row>
    <row r="2181" spans="2:52" ht="52.2" customHeight="1" x14ac:dyDescent="0.25">
      <c r="B2181" s="204"/>
      <c r="C2181" s="204"/>
      <c r="D2181" s="204"/>
      <c r="E2181" s="204"/>
      <c r="F2181" s="204"/>
      <c r="G2181" s="204"/>
      <c r="H2181" s="205"/>
      <c r="I2181" s="204"/>
      <c r="J2181" s="204"/>
      <c r="K2181" s="204"/>
      <c r="L2181" s="204"/>
      <c r="M2181" s="204"/>
      <c r="N2181" s="204"/>
      <c r="O2181" s="204"/>
      <c r="P2181" s="204"/>
      <c r="Q2181" s="204"/>
      <c r="R2181" s="204"/>
      <c r="S2181" s="204"/>
      <c r="T2181" s="204"/>
      <c r="U2181" s="204"/>
      <c r="V2181" s="590"/>
      <c r="W2181" s="590"/>
      <c r="X2181" s="590"/>
      <c r="Y2181" s="590"/>
      <c r="Z2181" s="590"/>
      <c r="AA2181" s="590"/>
      <c r="AB2181" s="204"/>
      <c r="AC2181" s="204"/>
      <c r="AD2181" s="204"/>
      <c r="AE2181" s="204"/>
      <c r="AF2181" s="204"/>
      <c r="AG2181" s="204"/>
      <c r="AH2181" s="204"/>
      <c r="AI2181" s="204"/>
      <c r="AJ2181" s="204"/>
      <c r="AK2181" s="204"/>
      <c r="AL2181" s="204"/>
      <c r="AM2181" s="204"/>
      <c r="AN2181" s="204"/>
      <c r="AO2181" s="204"/>
      <c r="AP2181" s="204"/>
      <c r="AQ2181" s="204"/>
      <c r="AR2181" s="204"/>
      <c r="AS2181" s="204"/>
      <c r="AT2181" s="204"/>
      <c r="AU2181" s="204"/>
      <c r="AV2181" s="489"/>
      <c r="AW2181" s="204"/>
      <c r="AX2181" s="204"/>
      <c r="AY2181" s="204"/>
      <c r="AZ2181" s="204"/>
    </row>
    <row r="2182" spans="2:52" ht="52.2" customHeight="1" x14ac:dyDescent="0.25">
      <c r="B2182" s="204"/>
      <c r="C2182" s="204"/>
      <c r="D2182" s="204"/>
      <c r="E2182" s="204"/>
      <c r="F2182" s="204"/>
      <c r="G2182" s="204"/>
      <c r="H2182" s="205"/>
      <c r="I2182" s="204"/>
      <c r="J2182" s="204"/>
      <c r="K2182" s="204"/>
      <c r="L2182" s="204"/>
      <c r="M2182" s="204"/>
      <c r="N2182" s="204"/>
      <c r="O2182" s="204"/>
      <c r="P2182" s="204"/>
      <c r="Q2182" s="204"/>
      <c r="R2182" s="204"/>
      <c r="S2182" s="204"/>
      <c r="T2182" s="204"/>
      <c r="U2182" s="204"/>
      <c r="V2182" s="590"/>
      <c r="W2182" s="590"/>
      <c r="X2182" s="590"/>
      <c r="Y2182" s="590"/>
      <c r="Z2182" s="590"/>
      <c r="AA2182" s="590"/>
      <c r="AB2182" s="204"/>
      <c r="AC2182" s="204"/>
      <c r="AD2182" s="204"/>
      <c r="AE2182" s="204"/>
      <c r="AF2182" s="204"/>
      <c r="AG2182" s="204"/>
      <c r="AH2182" s="204"/>
      <c r="AI2182" s="204"/>
      <c r="AJ2182" s="204"/>
      <c r="AK2182" s="204"/>
      <c r="AL2182" s="204"/>
      <c r="AM2182" s="204"/>
      <c r="AN2182" s="204"/>
      <c r="AO2182" s="204"/>
      <c r="AP2182" s="204"/>
      <c r="AQ2182" s="204"/>
      <c r="AR2182" s="204"/>
      <c r="AS2182" s="204"/>
      <c r="AT2182" s="204"/>
      <c r="AU2182" s="204"/>
      <c r="AV2182" s="489"/>
      <c r="AW2182" s="204"/>
      <c r="AX2182" s="204"/>
      <c r="AY2182" s="204"/>
      <c r="AZ2182" s="204"/>
    </row>
    <row r="2183" spans="2:52" ht="52.2" customHeight="1" x14ac:dyDescent="0.25">
      <c r="B2183" s="204"/>
      <c r="C2183" s="204"/>
      <c r="D2183" s="204"/>
      <c r="E2183" s="204"/>
      <c r="F2183" s="204"/>
      <c r="G2183" s="204"/>
      <c r="H2183" s="205"/>
      <c r="I2183" s="204"/>
      <c r="J2183" s="204"/>
      <c r="K2183" s="204"/>
      <c r="L2183" s="204"/>
      <c r="M2183" s="204"/>
      <c r="N2183" s="204"/>
      <c r="O2183" s="204"/>
      <c r="P2183" s="204"/>
      <c r="Q2183" s="204"/>
      <c r="R2183" s="204"/>
      <c r="S2183" s="204"/>
      <c r="T2183" s="204"/>
      <c r="U2183" s="204"/>
      <c r="V2183" s="590"/>
      <c r="W2183" s="590"/>
      <c r="X2183" s="590"/>
      <c r="Y2183" s="590"/>
      <c r="Z2183" s="590"/>
      <c r="AA2183" s="590"/>
      <c r="AB2183" s="204"/>
      <c r="AC2183" s="204"/>
      <c r="AD2183" s="204"/>
      <c r="AE2183" s="204"/>
      <c r="AF2183" s="204"/>
      <c r="AG2183" s="204"/>
      <c r="AH2183" s="204"/>
      <c r="AI2183" s="204"/>
      <c r="AJ2183" s="204"/>
      <c r="AK2183" s="204"/>
      <c r="AL2183" s="204"/>
      <c r="AM2183" s="204"/>
      <c r="AN2183" s="204"/>
      <c r="AO2183" s="204"/>
      <c r="AP2183" s="204"/>
      <c r="AQ2183" s="204"/>
      <c r="AR2183" s="204"/>
      <c r="AS2183" s="204"/>
      <c r="AT2183" s="204"/>
      <c r="AU2183" s="204"/>
      <c r="AV2183" s="489"/>
      <c r="AW2183" s="204"/>
      <c r="AX2183" s="204"/>
      <c r="AY2183" s="204"/>
      <c r="AZ2183" s="204"/>
    </row>
    <row r="2184" spans="2:52" ht="52.2" customHeight="1" x14ac:dyDescent="0.25">
      <c r="B2184" s="204"/>
      <c r="C2184" s="204"/>
      <c r="D2184" s="204"/>
      <c r="E2184" s="204"/>
      <c r="F2184" s="204"/>
      <c r="G2184" s="204"/>
      <c r="H2184" s="205"/>
      <c r="I2184" s="204"/>
      <c r="J2184" s="204"/>
      <c r="K2184" s="204"/>
      <c r="L2184" s="204"/>
      <c r="M2184" s="204"/>
      <c r="N2184" s="204"/>
      <c r="O2184" s="204"/>
      <c r="P2184" s="204"/>
      <c r="Q2184" s="204"/>
      <c r="R2184" s="204"/>
      <c r="S2184" s="204"/>
      <c r="T2184" s="204"/>
      <c r="U2184" s="204"/>
      <c r="V2184" s="590"/>
      <c r="W2184" s="590"/>
      <c r="X2184" s="590"/>
      <c r="Y2184" s="590"/>
      <c r="Z2184" s="590"/>
      <c r="AA2184" s="590"/>
      <c r="AB2184" s="204"/>
      <c r="AC2184" s="204"/>
      <c r="AD2184" s="204"/>
      <c r="AE2184" s="204"/>
      <c r="AF2184" s="204"/>
      <c r="AG2184" s="204"/>
      <c r="AH2184" s="204"/>
      <c r="AI2184" s="204"/>
      <c r="AJ2184" s="204"/>
      <c r="AK2184" s="204"/>
      <c r="AL2184" s="204"/>
      <c r="AM2184" s="204"/>
      <c r="AN2184" s="204"/>
      <c r="AO2184" s="204"/>
      <c r="AP2184" s="204"/>
      <c r="AQ2184" s="204"/>
      <c r="AR2184" s="204"/>
      <c r="AS2184" s="204"/>
      <c r="AT2184" s="204"/>
      <c r="AU2184" s="204"/>
      <c r="AV2184" s="489"/>
      <c r="AW2184" s="204"/>
      <c r="AX2184" s="204"/>
      <c r="AY2184" s="204"/>
      <c r="AZ2184" s="204"/>
    </row>
    <row r="2185" spans="2:52" ht="52.2" customHeight="1" x14ac:dyDescent="0.25">
      <c r="B2185" s="204"/>
      <c r="C2185" s="204"/>
      <c r="D2185" s="204"/>
      <c r="E2185" s="204"/>
      <c r="F2185" s="204"/>
      <c r="G2185" s="204"/>
      <c r="H2185" s="205"/>
      <c r="I2185" s="204"/>
      <c r="J2185" s="204"/>
      <c r="K2185" s="204"/>
      <c r="L2185" s="204"/>
      <c r="M2185" s="204"/>
      <c r="N2185" s="204"/>
      <c r="O2185" s="204"/>
      <c r="P2185" s="204"/>
      <c r="Q2185" s="204"/>
      <c r="R2185" s="204"/>
      <c r="S2185" s="204"/>
      <c r="T2185" s="204"/>
      <c r="U2185" s="204"/>
      <c r="V2185" s="590"/>
      <c r="W2185" s="590"/>
      <c r="X2185" s="590"/>
      <c r="Y2185" s="590"/>
      <c r="Z2185" s="590"/>
      <c r="AA2185" s="590"/>
      <c r="AB2185" s="204"/>
      <c r="AC2185" s="204"/>
      <c r="AD2185" s="204"/>
      <c r="AE2185" s="204"/>
      <c r="AF2185" s="204"/>
      <c r="AG2185" s="204"/>
      <c r="AH2185" s="204"/>
      <c r="AI2185" s="204"/>
      <c r="AJ2185" s="204"/>
      <c r="AK2185" s="204"/>
      <c r="AL2185" s="204"/>
      <c r="AM2185" s="204"/>
      <c r="AN2185" s="204"/>
      <c r="AO2185" s="204"/>
      <c r="AP2185" s="204"/>
      <c r="AQ2185" s="204"/>
      <c r="AR2185" s="204"/>
      <c r="AS2185" s="204"/>
      <c r="AT2185" s="204"/>
      <c r="AU2185" s="204"/>
      <c r="AV2185" s="489"/>
      <c r="AW2185" s="204"/>
      <c r="AX2185" s="204"/>
      <c r="AY2185" s="204"/>
      <c r="AZ2185" s="204"/>
    </row>
    <row r="2186" spans="2:52" ht="52.2" customHeight="1" x14ac:dyDescent="0.25">
      <c r="B2186" s="204"/>
      <c r="C2186" s="204"/>
      <c r="D2186" s="204"/>
      <c r="E2186" s="204"/>
      <c r="F2186" s="204"/>
      <c r="G2186" s="204"/>
      <c r="H2186" s="205"/>
      <c r="I2186" s="204"/>
      <c r="J2186" s="204"/>
      <c r="K2186" s="204"/>
      <c r="L2186" s="204"/>
      <c r="M2186" s="204"/>
      <c r="N2186" s="204"/>
      <c r="O2186" s="204"/>
      <c r="P2186" s="204"/>
      <c r="Q2186" s="204"/>
      <c r="R2186" s="204"/>
      <c r="S2186" s="204"/>
      <c r="T2186" s="204"/>
      <c r="U2186" s="204"/>
      <c r="V2186" s="590"/>
      <c r="W2186" s="590"/>
      <c r="X2186" s="590"/>
      <c r="Y2186" s="590"/>
      <c r="Z2186" s="590"/>
      <c r="AA2186" s="590"/>
      <c r="AB2186" s="204"/>
      <c r="AC2186" s="204"/>
      <c r="AD2186" s="204"/>
      <c r="AE2186" s="204"/>
      <c r="AF2186" s="204"/>
      <c r="AG2186" s="204"/>
      <c r="AH2186" s="204"/>
      <c r="AI2186" s="204"/>
      <c r="AJ2186" s="204"/>
      <c r="AK2186" s="204"/>
      <c r="AL2186" s="204"/>
      <c r="AM2186" s="204"/>
      <c r="AN2186" s="204"/>
      <c r="AO2186" s="204"/>
      <c r="AP2186" s="204"/>
      <c r="AQ2186" s="204"/>
      <c r="AR2186" s="204"/>
      <c r="AS2186" s="204"/>
      <c r="AT2186" s="204"/>
      <c r="AU2186" s="204"/>
      <c r="AV2186" s="489"/>
      <c r="AW2186" s="204"/>
      <c r="AX2186" s="204"/>
      <c r="AY2186" s="204"/>
      <c r="AZ2186" s="204"/>
    </row>
    <row r="2187" spans="2:52" ht="52.2" customHeight="1" x14ac:dyDescent="0.25">
      <c r="B2187" s="204"/>
      <c r="C2187" s="204"/>
      <c r="D2187" s="204"/>
      <c r="E2187" s="204"/>
      <c r="F2187" s="204"/>
      <c r="G2187" s="204"/>
      <c r="H2187" s="205"/>
      <c r="I2187" s="204"/>
      <c r="J2187" s="204"/>
      <c r="K2187" s="204"/>
      <c r="L2187" s="204"/>
      <c r="M2187" s="204"/>
      <c r="N2187" s="204"/>
      <c r="O2187" s="204"/>
      <c r="P2187" s="204"/>
      <c r="Q2187" s="204"/>
      <c r="R2187" s="204"/>
      <c r="S2187" s="204"/>
      <c r="T2187" s="204"/>
      <c r="U2187" s="204"/>
      <c r="V2187" s="590"/>
      <c r="W2187" s="590"/>
      <c r="X2187" s="590"/>
      <c r="Y2187" s="590"/>
      <c r="Z2187" s="590"/>
      <c r="AA2187" s="590"/>
      <c r="AB2187" s="204"/>
      <c r="AC2187" s="204"/>
      <c r="AD2187" s="204"/>
      <c r="AE2187" s="204"/>
      <c r="AF2187" s="204"/>
      <c r="AG2187" s="204"/>
      <c r="AH2187" s="204"/>
      <c r="AI2187" s="204"/>
      <c r="AJ2187" s="204"/>
      <c r="AK2187" s="204"/>
      <c r="AL2187" s="204"/>
      <c r="AM2187" s="204"/>
      <c r="AN2187" s="204"/>
      <c r="AO2187" s="204"/>
      <c r="AP2187" s="204"/>
      <c r="AQ2187" s="204"/>
      <c r="AR2187" s="204"/>
      <c r="AS2187" s="204"/>
      <c r="AT2187" s="204"/>
      <c r="AU2187" s="204"/>
      <c r="AV2187" s="489"/>
      <c r="AW2187" s="204"/>
      <c r="AX2187" s="204"/>
      <c r="AY2187" s="204"/>
      <c r="AZ2187" s="204"/>
    </row>
    <row r="2188" spans="2:52" ht="52.2" customHeight="1" x14ac:dyDescent="0.25">
      <c r="B2188" s="204"/>
      <c r="C2188" s="204"/>
      <c r="D2188" s="204"/>
      <c r="E2188" s="204"/>
      <c r="F2188" s="204"/>
      <c r="G2188" s="204"/>
      <c r="H2188" s="205"/>
      <c r="I2188" s="204"/>
      <c r="J2188" s="204"/>
      <c r="K2188" s="204"/>
      <c r="L2188" s="204"/>
      <c r="M2188" s="204"/>
      <c r="N2188" s="204"/>
      <c r="O2188" s="204"/>
      <c r="P2188" s="204"/>
      <c r="Q2188" s="204"/>
      <c r="R2188" s="204"/>
      <c r="S2188" s="204"/>
      <c r="T2188" s="204"/>
      <c r="U2188" s="204"/>
      <c r="V2188" s="590"/>
      <c r="W2188" s="590"/>
      <c r="X2188" s="590"/>
      <c r="Y2188" s="590"/>
      <c r="Z2188" s="590"/>
      <c r="AA2188" s="590"/>
      <c r="AB2188" s="204"/>
      <c r="AC2188" s="204"/>
      <c r="AD2188" s="204"/>
      <c r="AE2188" s="204"/>
      <c r="AF2188" s="204"/>
      <c r="AG2188" s="204"/>
      <c r="AH2188" s="204"/>
      <c r="AI2188" s="204"/>
      <c r="AJ2188" s="204"/>
      <c r="AK2188" s="204"/>
      <c r="AL2188" s="204"/>
      <c r="AM2188" s="204"/>
      <c r="AN2188" s="204"/>
      <c r="AO2188" s="204"/>
      <c r="AP2188" s="204"/>
      <c r="AQ2188" s="204"/>
      <c r="AR2188" s="204"/>
      <c r="AS2188" s="204"/>
      <c r="AT2188" s="204"/>
      <c r="AU2188" s="204"/>
      <c r="AV2188" s="489"/>
      <c r="AW2188" s="204"/>
      <c r="AX2188" s="204"/>
      <c r="AY2188" s="204"/>
      <c r="AZ2188" s="204"/>
    </row>
    <row r="2189" spans="2:52" ht="52.2" customHeight="1" x14ac:dyDescent="0.25">
      <c r="B2189" s="204"/>
      <c r="C2189" s="204"/>
      <c r="D2189" s="204"/>
      <c r="E2189" s="204"/>
      <c r="F2189" s="204"/>
      <c r="G2189" s="204"/>
      <c r="H2189" s="205"/>
      <c r="I2189" s="204"/>
      <c r="J2189" s="204"/>
      <c r="K2189" s="204"/>
      <c r="L2189" s="204"/>
      <c r="M2189" s="204"/>
      <c r="N2189" s="204"/>
      <c r="O2189" s="204"/>
      <c r="P2189" s="204"/>
      <c r="Q2189" s="204"/>
      <c r="R2189" s="204"/>
      <c r="S2189" s="204"/>
      <c r="T2189" s="204"/>
      <c r="U2189" s="204"/>
      <c r="V2189" s="590"/>
      <c r="W2189" s="590"/>
      <c r="X2189" s="590"/>
      <c r="Y2189" s="590"/>
      <c r="Z2189" s="590"/>
      <c r="AA2189" s="590"/>
      <c r="AB2189" s="204"/>
      <c r="AC2189" s="204"/>
      <c r="AD2189" s="204"/>
      <c r="AE2189" s="204"/>
      <c r="AF2189" s="204"/>
      <c r="AG2189" s="204"/>
      <c r="AH2189" s="204"/>
      <c r="AI2189" s="204"/>
      <c r="AJ2189" s="204"/>
      <c r="AK2189" s="204"/>
      <c r="AL2189" s="204"/>
      <c r="AM2189" s="204"/>
      <c r="AN2189" s="204"/>
      <c r="AO2189" s="204"/>
      <c r="AP2189" s="204"/>
      <c r="AQ2189" s="204"/>
      <c r="AR2189" s="204"/>
      <c r="AS2189" s="204"/>
      <c r="AT2189" s="204"/>
      <c r="AU2189" s="204"/>
      <c r="AV2189" s="489"/>
      <c r="AW2189" s="204"/>
      <c r="AX2189" s="204"/>
      <c r="AY2189" s="204"/>
      <c r="AZ2189" s="204"/>
    </row>
    <row r="2190" spans="2:52" ht="52.2" customHeight="1" x14ac:dyDescent="0.25">
      <c r="B2190" s="204"/>
      <c r="C2190" s="204"/>
      <c r="D2190" s="204"/>
      <c r="E2190" s="204"/>
      <c r="F2190" s="204"/>
      <c r="G2190" s="204"/>
      <c r="H2190" s="205"/>
      <c r="I2190" s="204"/>
      <c r="J2190" s="204"/>
      <c r="K2190" s="204"/>
      <c r="L2190" s="204"/>
      <c r="M2190" s="204"/>
      <c r="N2190" s="204"/>
      <c r="O2190" s="204"/>
      <c r="P2190" s="204"/>
      <c r="Q2190" s="204"/>
      <c r="R2190" s="204"/>
      <c r="S2190" s="204"/>
      <c r="T2190" s="204"/>
      <c r="U2190" s="204"/>
      <c r="V2190" s="590"/>
      <c r="W2190" s="590"/>
      <c r="X2190" s="590"/>
      <c r="Y2190" s="590"/>
      <c r="Z2190" s="590"/>
      <c r="AA2190" s="590"/>
      <c r="AB2190" s="204"/>
      <c r="AC2190" s="204"/>
      <c r="AD2190" s="204"/>
      <c r="AE2190" s="204"/>
      <c r="AF2190" s="204"/>
      <c r="AG2190" s="204"/>
      <c r="AH2190" s="204"/>
      <c r="AI2190" s="204"/>
      <c r="AJ2190" s="204"/>
      <c r="AK2190" s="204"/>
      <c r="AL2190" s="204"/>
      <c r="AM2190" s="204"/>
      <c r="AN2190" s="204"/>
      <c r="AO2190" s="204"/>
      <c r="AP2190" s="204"/>
      <c r="AQ2190" s="204"/>
      <c r="AR2190" s="204"/>
      <c r="AS2190" s="204"/>
      <c r="AT2190" s="204"/>
      <c r="AU2190" s="204"/>
      <c r="AV2190" s="489"/>
      <c r="AW2190" s="204"/>
      <c r="AX2190" s="204"/>
      <c r="AY2190" s="204"/>
      <c r="AZ2190" s="204"/>
    </row>
    <row r="2191" spans="2:52" ht="52.2" customHeight="1" x14ac:dyDescent="0.25">
      <c r="B2191" s="204"/>
      <c r="C2191" s="204"/>
      <c r="D2191" s="204"/>
      <c r="E2191" s="204"/>
      <c r="F2191" s="204"/>
      <c r="G2191" s="204"/>
      <c r="H2191" s="205"/>
      <c r="I2191" s="204"/>
      <c r="J2191" s="204"/>
      <c r="K2191" s="204"/>
      <c r="L2191" s="204"/>
      <c r="M2191" s="204"/>
      <c r="N2191" s="204"/>
      <c r="O2191" s="204"/>
      <c r="P2191" s="204"/>
      <c r="Q2191" s="204"/>
      <c r="R2191" s="204"/>
      <c r="S2191" s="204"/>
      <c r="T2191" s="204"/>
      <c r="U2191" s="204"/>
      <c r="V2191" s="590"/>
      <c r="W2191" s="590"/>
      <c r="X2191" s="590"/>
      <c r="Y2191" s="590"/>
      <c r="Z2191" s="590"/>
      <c r="AA2191" s="590"/>
      <c r="AB2191" s="204"/>
      <c r="AC2191" s="204"/>
      <c r="AD2191" s="204"/>
      <c r="AE2191" s="204"/>
      <c r="AF2191" s="204"/>
      <c r="AG2191" s="204"/>
      <c r="AH2191" s="204"/>
      <c r="AI2191" s="204"/>
      <c r="AJ2191" s="204"/>
      <c r="AK2191" s="204"/>
      <c r="AL2191" s="204"/>
      <c r="AM2191" s="204"/>
      <c r="AN2191" s="204"/>
      <c r="AO2191" s="204"/>
      <c r="AP2191" s="204"/>
      <c r="AQ2191" s="204"/>
      <c r="AR2191" s="204"/>
      <c r="AS2191" s="204"/>
      <c r="AT2191" s="204"/>
      <c r="AU2191" s="204"/>
      <c r="AV2191" s="489"/>
      <c r="AW2191" s="204"/>
      <c r="AX2191" s="204"/>
      <c r="AY2191" s="204"/>
      <c r="AZ2191" s="204"/>
    </row>
    <row r="2192" spans="2:52" ht="52.2" customHeight="1" x14ac:dyDescent="0.25">
      <c r="B2192" s="204"/>
      <c r="C2192" s="204"/>
      <c r="D2192" s="204"/>
      <c r="E2192" s="204"/>
      <c r="F2192" s="204"/>
      <c r="G2192" s="204"/>
      <c r="H2192" s="205"/>
      <c r="I2192" s="204"/>
      <c r="J2192" s="204"/>
      <c r="K2192" s="204"/>
      <c r="L2192" s="204"/>
      <c r="M2192" s="204"/>
      <c r="N2192" s="204"/>
      <c r="O2192" s="204"/>
      <c r="P2192" s="204"/>
      <c r="Q2192" s="204"/>
      <c r="R2192" s="204"/>
      <c r="S2192" s="204"/>
      <c r="T2192" s="204"/>
      <c r="U2192" s="204"/>
      <c r="V2192" s="590"/>
      <c r="W2192" s="590"/>
      <c r="X2192" s="590"/>
      <c r="Y2192" s="590"/>
      <c r="Z2192" s="590"/>
      <c r="AA2192" s="590"/>
      <c r="AB2192" s="204"/>
      <c r="AC2192" s="204"/>
      <c r="AD2192" s="204"/>
      <c r="AE2192" s="204"/>
      <c r="AF2192" s="204"/>
      <c r="AG2192" s="204"/>
      <c r="AH2192" s="204"/>
      <c r="AI2192" s="204"/>
      <c r="AJ2192" s="204"/>
      <c r="AK2192" s="204"/>
      <c r="AL2192" s="204"/>
      <c r="AM2192" s="204"/>
      <c r="AN2192" s="204"/>
      <c r="AO2192" s="204"/>
      <c r="AP2192" s="204"/>
      <c r="AQ2192" s="204"/>
      <c r="AR2192" s="204"/>
      <c r="AS2192" s="204"/>
      <c r="AT2192" s="204"/>
      <c r="AU2192" s="204"/>
      <c r="AV2192" s="489"/>
      <c r="AW2192" s="204"/>
      <c r="AX2192" s="204"/>
      <c r="AY2192" s="204"/>
      <c r="AZ2192" s="204"/>
    </row>
    <row r="2193" spans="2:52" ht="52.2" customHeight="1" x14ac:dyDescent="0.25">
      <c r="B2193" s="204"/>
      <c r="C2193" s="204"/>
      <c r="D2193" s="204"/>
      <c r="E2193" s="204"/>
      <c r="F2193" s="204"/>
      <c r="G2193" s="204"/>
      <c r="H2193" s="205"/>
      <c r="I2193" s="204"/>
      <c r="J2193" s="204"/>
      <c r="K2193" s="204"/>
      <c r="L2193" s="204"/>
      <c r="M2193" s="204"/>
      <c r="N2193" s="204"/>
      <c r="O2193" s="204"/>
      <c r="P2193" s="204"/>
      <c r="Q2193" s="204"/>
      <c r="R2193" s="204"/>
      <c r="S2193" s="204"/>
      <c r="T2193" s="204"/>
      <c r="U2193" s="204"/>
      <c r="V2193" s="590"/>
      <c r="W2193" s="590"/>
      <c r="X2193" s="590"/>
      <c r="Y2193" s="590"/>
      <c r="Z2193" s="590"/>
      <c r="AA2193" s="590"/>
      <c r="AB2193" s="204"/>
      <c r="AC2193" s="204"/>
      <c r="AD2193" s="204"/>
      <c r="AE2193" s="204"/>
      <c r="AF2193" s="204"/>
      <c r="AG2193" s="204"/>
      <c r="AH2193" s="204"/>
      <c r="AI2193" s="204"/>
      <c r="AJ2193" s="204"/>
      <c r="AK2193" s="204"/>
      <c r="AL2193" s="204"/>
      <c r="AM2193" s="204"/>
      <c r="AN2193" s="204"/>
      <c r="AO2193" s="204"/>
      <c r="AP2193" s="204"/>
      <c r="AQ2193" s="204"/>
      <c r="AR2193" s="204"/>
      <c r="AS2193" s="204"/>
      <c r="AT2193" s="204"/>
      <c r="AU2193" s="204"/>
      <c r="AV2193" s="489"/>
      <c r="AW2193" s="204"/>
      <c r="AX2193" s="204"/>
      <c r="AY2193" s="204"/>
      <c r="AZ2193" s="204"/>
    </row>
    <row r="2194" spans="2:52" ht="52.2" customHeight="1" x14ac:dyDescent="0.25">
      <c r="B2194" s="204"/>
      <c r="C2194" s="204"/>
      <c r="D2194" s="204"/>
      <c r="E2194" s="204"/>
      <c r="F2194" s="204"/>
      <c r="G2194" s="204"/>
      <c r="H2194" s="205"/>
      <c r="I2194" s="204"/>
      <c r="J2194" s="204"/>
      <c r="K2194" s="204"/>
      <c r="L2194" s="204"/>
      <c r="M2194" s="204"/>
      <c r="N2194" s="204"/>
      <c r="O2194" s="204"/>
      <c r="P2194" s="204"/>
      <c r="Q2194" s="204"/>
      <c r="R2194" s="204"/>
      <c r="S2194" s="204"/>
      <c r="T2194" s="204"/>
      <c r="U2194" s="204"/>
      <c r="V2194" s="590"/>
      <c r="W2194" s="590"/>
      <c r="X2194" s="590"/>
      <c r="Y2194" s="590"/>
      <c r="Z2194" s="590"/>
      <c r="AA2194" s="590"/>
      <c r="AB2194" s="204"/>
      <c r="AC2194" s="204"/>
      <c r="AD2194" s="204"/>
      <c r="AE2194" s="204"/>
      <c r="AF2194" s="204"/>
      <c r="AG2194" s="204"/>
      <c r="AH2194" s="204"/>
      <c r="AI2194" s="204"/>
      <c r="AJ2194" s="204"/>
      <c r="AK2194" s="204"/>
      <c r="AL2194" s="204"/>
      <c r="AM2194" s="204"/>
      <c r="AN2194" s="204"/>
      <c r="AO2194" s="204"/>
      <c r="AP2194" s="204"/>
      <c r="AQ2194" s="204"/>
      <c r="AR2194" s="204"/>
      <c r="AS2194" s="204"/>
      <c r="AT2194" s="204"/>
      <c r="AU2194" s="204"/>
      <c r="AV2194" s="489"/>
      <c r="AW2194" s="204"/>
      <c r="AX2194" s="204"/>
      <c r="AY2194" s="204"/>
      <c r="AZ2194" s="204"/>
    </row>
    <row r="2195" spans="2:52" ht="52.2" customHeight="1" x14ac:dyDescent="0.25">
      <c r="B2195" s="204"/>
      <c r="C2195" s="204"/>
      <c r="D2195" s="204"/>
      <c r="E2195" s="204"/>
      <c r="F2195" s="204"/>
      <c r="G2195" s="204"/>
      <c r="H2195" s="205"/>
      <c r="I2195" s="204"/>
      <c r="J2195" s="204"/>
      <c r="K2195" s="204"/>
      <c r="L2195" s="204"/>
      <c r="M2195" s="204"/>
      <c r="N2195" s="204"/>
      <c r="O2195" s="204"/>
      <c r="P2195" s="204"/>
      <c r="Q2195" s="204"/>
      <c r="R2195" s="204"/>
      <c r="S2195" s="204"/>
      <c r="T2195" s="204"/>
      <c r="U2195" s="204"/>
      <c r="V2195" s="590"/>
      <c r="W2195" s="590"/>
      <c r="X2195" s="590"/>
      <c r="Y2195" s="590"/>
      <c r="Z2195" s="590"/>
      <c r="AA2195" s="590"/>
      <c r="AB2195" s="204"/>
      <c r="AC2195" s="204"/>
      <c r="AD2195" s="204"/>
      <c r="AE2195" s="204"/>
      <c r="AF2195" s="204"/>
      <c r="AG2195" s="204"/>
      <c r="AH2195" s="204"/>
      <c r="AI2195" s="204"/>
      <c r="AJ2195" s="204"/>
      <c r="AK2195" s="204"/>
      <c r="AL2195" s="204"/>
      <c r="AM2195" s="204"/>
      <c r="AN2195" s="204"/>
      <c r="AO2195" s="204"/>
      <c r="AP2195" s="204"/>
      <c r="AQ2195" s="204"/>
      <c r="AR2195" s="204"/>
      <c r="AS2195" s="204"/>
      <c r="AT2195" s="204"/>
      <c r="AU2195" s="204"/>
      <c r="AV2195" s="489"/>
      <c r="AW2195" s="204"/>
      <c r="AX2195" s="204"/>
      <c r="AY2195" s="204"/>
      <c r="AZ2195" s="204"/>
    </row>
    <row r="2196" spans="2:52" ht="52.2" customHeight="1" x14ac:dyDescent="0.25">
      <c r="B2196" s="204"/>
      <c r="C2196" s="204"/>
      <c r="D2196" s="204"/>
      <c r="E2196" s="204"/>
      <c r="F2196" s="204"/>
      <c r="G2196" s="204"/>
      <c r="H2196" s="205"/>
      <c r="I2196" s="204"/>
      <c r="J2196" s="204"/>
      <c r="K2196" s="204"/>
      <c r="L2196" s="204"/>
      <c r="M2196" s="204"/>
      <c r="N2196" s="204"/>
      <c r="O2196" s="204"/>
      <c r="P2196" s="204"/>
      <c r="Q2196" s="204"/>
      <c r="R2196" s="204"/>
      <c r="S2196" s="204"/>
      <c r="T2196" s="204"/>
      <c r="U2196" s="204"/>
      <c r="V2196" s="590"/>
      <c r="W2196" s="590"/>
      <c r="X2196" s="590"/>
      <c r="Y2196" s="590"/>
      <c r="Z2196" s="590"/>
      <c r="AA2196" s="590"/>
      <c r="AB2196" s="204"/>
      <c r="AC2196" s="204"/>
      <c r="AD2196" s="204"/>
      <c r="AE2196" s="204"/>
      <c r="AF2196" s="204"/>
      <c r="AG2196" s="204"/>
      <c r="AH2196" s="204"/>
      <c r="AI2196" s="204"/>
      <c r="AJ2196" s="204"/>
      <c r="AK2196" s="204"/>
      <c r="AL2196" s="204"/>
      <c r="AM2196" s="204"/>
      <c r="AN2196" s="204"/>
      <c r="AO2196" s="204"/>
      <c r="AP2196" s="204"/>
      <c r="AQ2196" s="204"/>
      <c r="AR2196" s="204"/>
      <c r="AS2196" s="204"/>
      <c r="AT2196" s="204"/>
      <c r="AU2196" s="204"/>
      <c r="AV2196" s="489"/>
      <c r="AW2196" s="204"/>
      <c r="AX2196" s="204"/>
      <c r="AY2196" s="204"/>
      <c r="AZ2196" s="204"/>
    </row>
    <row r="2197" spans="2:52" ht="52.2" customHeight="1" x14ac:dyDescent="0.25">
      <c r="B2197" s="204"/>
      <c r="C2197" s="204"/>
      <c r="D2197" s="204"/>
      <c r="E2197" s="204"/>
      <c r="F2197" s="204"/>
      <c r="G2197" s="204"/>
      <c r="H2197" s="205"/>
      <c r="I2197" s="204"/>
      <c r="J2197" s="204"/>
      <c r="K2197" s="204"/>
      <c r="L2197" s="204"/>
      <c r="M2197" s="204"/>
      <c r="N2197" s="204"/>
      <c r="O2197" s="204"/>
      <c r="P2197" s="204"/>
      <c r="Q2197" s="204"/>
      <c r="R2197" s="204"/>
      <c r="S2197" s="204"/>
      <c r="T2197" s="204"/>
      <c r="U2197" s="204"/>
      <c r="V2197" s="590"/>
      <c r="W2197" s="590"/>
      <c r="X2197" s="590"/>
      <c r="Y2197" s="590"/>
      <c r="Z2197" s="590"/>
      <c r="AA2197" s="590"/>
      <c r="AB2197" s="204"/>
      <c r="AC2197" s="204"/>
      <c r="AD2197" s="204"/>
      <c r="AE2197" s="204"/>
      <c r="AF2197" s="204"/>
      <c r="AG2197" s="204"/>
      <c r="AH2197" s="204"/>
      <c r="AI2197" s="204"/>
      <c r="AJ2197" s="204"/>
      <c r="AK2197" s="204"/>
      <c r="AL2197" s="204"/>
      <c r="AM2197" s="204"/>
      <c r="AN2197" s="204"/>
      <c r="AO2197" s="204"/>
      <c r="AP2197" s="204"/>
      <c r="AQ2197" s="204"/>
      <c r="AR2197" s="204"/>
      <c r="AS2197" s="204"/>
      <c r="AT2197" s="204"/>
      <c r="AU2197" s="204"/>
      <c r="AV2197" s="489"/>
      <c r="AW2197" s="204"/>
      <c r="AX2197" s="204"/>
      <c r="AY2197" s="204"/>
      <c r="AZ2197" s="204"/>
    </row>
    <row r="2198" spans="2:52" ht="52.2" customHeight="1" x14ac:dyDescent="0.25">
      <c r="B2198" s="204"/>
      <c r="C2198" s="204"/>
      <c r="D2198" s="204"/>
      <c r="E2198" s="204"/>
      <c r="F2198" s="204"/>
      <c r="G2198" s="204"/>
      <c r="H2198" s="205"/>
      <c r="I2198" s="204"/>
      <c r="J2198" s="204"/>
      <c r="K2198" s="204"/>
      <c r="L2198" s="204"/>
      <c r="M2198" s="204"/>
      <c r="N2198" s="204"/>
      <c r="O2198" s="204"/>
      <c r="P2198" s="204"/>
      <c r="Q2198" s="204"/>
      <c r="R2198" s="204"/>
      <c r="S2198" s="204"/>
      <c r="T2198" s="204"/>
      <c r="U2198" s="204"/>
      <c r="V2198" s="590"/>
      <c r="W2198" s="590"/>
      <c r="X2198" s="590"/>
      <c r="Y2198" s="590"/>
      <c r="Z2198" s="590"/>
      <c r="AA2198" s="590"/>
      <c r="AB2198" s="204"/>
      <c r="AC2198" s="204"/>
      <c r="AD2198" s="204"/>
      <c r="AE2198" s="204"/>
      <c r="AF2198" s="204"/>
      <c r="AG2198" s="204"/>
      <c r="AH2198" s="204"/>
      <c r="AI2198" s="204"/>
      <c r="AJ2198" s="204"/>
      <c r="AK2198" s="204"/>
      <c r="AL2198" s="204"/>
      <c r="AM2198" s="204"/>
      <c r="AN2198" s="204"/>
      <c r="AO2198" s="204"/>
      <c r="AP2198" s="204"/>
      <c r="AQ2198" s="204"/>
      <c r="AR2198" s="204"/>
      <c r="AS2198" s="204"/>
      <c r="AT2198" s="204"/>
      <c r="AU2198" s="204"/>
      <c r="AV2198" s="489"/>
      <c r="AW2198" s="204"/>
      <c r="AX2198" s="204"/>
      <c r="AY2198" s="204"/>
      <c r="AZ2198" s="204"/>
    </row>
    <row r="2199" spans="2:52" ht="52.2" customHeight="1" x14ac:dyDescent="0.25">
      <c r="B2199" s="204"/>
      <c r="C2199" s="204"/>
      <c r="D2199" s="204"/>
      <c r="E2199" s="204"/>
      <c r="F2199" s="204"/>
      <c r="G2199" s="204"/>
      <c r="H2199" s="205"/>
      <c r="I2199" s="204"/>
      <c r="J2199" s="204"/>
      <c r="K2199" s="204"/>
      <c r="L2199" s="204"/>
      <c r="M2199" s="204"/>
      <c r="N2199" s="204"/>
      <c r="O2199" s="204"/>
      <c r="P2199" s="204"/>
      <c r="Q2199" s="204"/>
      <c r="R2199" s="204"/>
      <c r="S2199" s="204"/>
      <c r="T2199" s="204"/>
      <c r="U2199" s="204"/>
      <c r="V2199" s="590"/>
      <c r="W2199" s="590"/>
      <c r="X2199" s="590"/>
      <c r="Y2199" s="590"/>
      <c r="Z2199" s="590"/>
      <c r="AA2199" s="590"/>
      <c r="AB2199" s="204"/>
      <c r="AC2199" s="204"/>
      <c r="AD2199" s="204"/>
      <c r="AE2199" s="204"/>
      <c r="AF2199" s="204"/>
      <c r="AG2199" s="204"/>
      <c r="AH2199" s="204"/>
      <c r="AI2199" s="204"/>
      <c r="AJ2199" s="204"/>
      <c r="AK2199" s="204"/>
      <c r="AL2199" s="204"/>
      <c r="AM2199" s="204"/>
      <c r="AN2199" s="204"/>
      <c r="AO2199" s="204"/>
      <c r="AP2199" s="204"/>
      <c r="AQ2199" s="204"/>
      <c r="AR2199" s="204"/>
      <c r="AS2199" s="204"/>
      <c r="AT2199" s="204"/>
      <c r="AU2199" s="204"/>
      <c r="AV2199" s="489"/>
      <c r="AW2199" s="204"/>
      <c r="AX2199" s="204"/>
      <c r="AY2199" s="204"/>
      <c r="AZ2199" s="204"/>
    </row>
    <row r="2200" spans="2:52" ht="52.2" customHeight="1" x14ac:dyDescent="0.25">
      <c r="B2200" s="204"/>
      <c r="C2200" s="204"/>
      <c r="D2200" s="204"/>
      <c r="E2200" s="204"/>
      <c r="F2200" s="204"/>
      <c r="G2200" s="204"/>
      <c r="H2200" s="205"/>
      <c r="I2200" s="204"/>
      <c r="J2200" s="204"/>
      <c r="K2200" s="204"/>
      <c r="L2200" s="204"/>
      <c r="M2200" s="204"/>
      <c r="N2200" s="204"/>
      <c r="O2200" s="204"/>
      <c r="P2200" s="204"/>
      <c r="Q2200" s="204"/>
      <c r="R2200" s="204"/>
      <c r="S2200" s="204"/>
      <c r="T2200" s="204"/>
      <c r="U2200" s="204"/>
      <c r="V2200" s="590"/>
      <c r="W2200" s="590"/>
      <c r="X2200" s="590"/>
      <c r="Y2200" s="590"/>
      <c r="Z2200" s="590"/>
      <c r="AA2200" s="590"/>
      <c r="AB2200" s="204"/>
      <c r="AC2200" s="204"/>
      <c r="AD2200" s="204"/>
      <c r="AE2200" s="204"/>
      <c r="AF2200" s="204"/>
      <c r="AG2200" s="204"/>
      <c r="AH2200" s="204"/>
      <c r="AI2200" s="204"/>
      <c r="AJ2200" s="204"/>
      <c r="AK2200" s="204"/>
      <c r="AL2200" s="204"/>
      <c r="AM2200" s="204"/>
      <c r="AN2200" s="204"/>
      <c r="AO2200" s="204"/>
      <c r="AP2200" s="204"/>
      <c r="AQ2200" s="204"/>
      <c r="AR2200" s="204"/>
      <c r="AS2200" s="204"/>
      <c r="AT2200" s="204"/>
      <c r="AU2200" s="204"/>
      <c r="AV2200" s="489"/>
      <c r="AW2200" s="204"/>
      <c r="AX2200" s="204"/>
      <c r="AY2200" s="204"/>
      <c r="AZ2200" s="204"/>
    </row>
    <row r="2201" spans="2:52" ht="52.2" customHeight="1" x14ac:dyDescent="0.25">
      <c r="B2201" s="204"/>
      <c r="C2201" s="204"/>
      <c r="D2201" s="204"/>
      <c r="E2201" s="204"/>
      <c r="F2201" s="204"/>
      <c r="G2201" s="204"/>
      <c r="H2201" s="205"/>
      <c r="I2201" s="204"/>
      <c r="J2201" s="204"/>
      <c r="K2201" s="204"/>
      <c r="L2201" s="204"/>
      <c r="M2201" s="204"/>
      <c r="N2201" s="204"/>
      <c r="O2201" s="204"/>
      <c r="P2201" s="204"/>
      <c r="Q2201" s="204"/>
      <c r="R2201" s="204"/>
      <c r="S2201" s="204"/>
      <c r="T2201" s="204"/>
      <c r="U2201" s="204"/>
      <c r="V2201" s="590"/>
      <c r="W2201" s="590"/>
      <c r="X2201" s="590"/>
      <c r="Y2201" s="590"/>
      <c r="Z2201" s="590"/>
      <c r="AA2201" s="590"/>
      <c r="AB2201" s="204"/>
      <c r="AC2201" s="204"/>
      <c r="AD2201" s="204"/>
      <c r="AE2201" s="204"/>
      <c r="AF2201" s="204"/>
      <c r="AG2201" s="204"/>
      <c r="AH2201" s="204"/>
      <c r="AI2201" s="204"/>
      <c r="AJ2201" s="204"/>
      <c r="AK2201" s="204"/>
      <c r="AL2201" s="204"/>
      <c r="AM2201" s="204"/>
      <c r="AN2201" s="204"/>
      <c r="AO2201" s="204"/>
      <c r="AP2201" s="204"/>
      <c r="AQ2201" s="204"/>
      <c r="AR2201" s="204"/>
      <c r="AS2201" s="204"/>
      <c r="AT2201" s="204"/>
      <c r="AU2201" s="204"/>
      <c r="AV2201" s="489"/>
      <c r="AW2201" s="204"/>
      <c r="AX2201" s="204"/>
      <c r="AY2201" s="204"/>
      <c r="AZ2201" s="204"/>
    </row>
    <row r="2202" spans="2:52" ht="52.2" customHeight="1" x14ac:dyDescent="0.25">
      <c r="B2202" s="204"/>
      <c r="C2202" s="204"/>
      <c r="D2202" s="204"/>
      <c r="E2202" s="204"/>
      <c r="F2202" s="204"/>
      <c r="G2202" s="204"/>
      <c r="H2202" s="205"/>
      <c r="I2202" s="204"/>
      <c r="J2202" s="204"/>
      <c r="K2202" s="204"/>
      <c r="L2202" s="204"/>
      <c r="M2202" s="204"/>
      <c r="N2202" s="204"/>
      <c r="O2202" s="204"/>
      <c r="P2202" s="204"/>
      <c r="Q2202" s="204"/>
      <c r="R2202" s="204"/>
      <c r="S2202" s="204"/>
      <c r="T2202" s="204"/>
      <c r="U2202" s="204"/>
      <c r="V2202" s="590"/>
      <c r="W2202" s="590"/>
      <c r="X2202" s="590"/>
      <c r="Y2202" s="590"/>
      <c r="Z2202" s="590"/>
      <c r="AA2202" s="590"/>
      <c r="AB2202" s="204"/>
      <c r="AC2202" s="204"/>
      <c r="AD2202" s="204"/>
      <c r="AE2202" s="204"/>
      <c r="AF2202" s="204"/>
      <c r="AG2202" s="204"/>
      <c r="AH2202" s="204"/>
      <c r="AI2202" s="204"/>
      <c r="AJ2202" s="204"/>
      <c r="AK2202" s="204"/>
      <c r="AL2202" s="204"/>
      <c r="AM2202" s="204"/>
      <c r="AN2202" s="204"/>
      <c r="AO2202" s="204"/>
      <c r="AP2202" s="204"/>
      <c r="AQ2202" s="204"/>
      <c r="AR2202" s="204"/>
      <c r="AS2202" s="204"/>
      <c r="AT2202" s="204"/>
      <c r="AU2202" s="204"/>
      <c r="AV2202" s="489"/>
      <c r="AW2202" s="204"/>
      <c r="AX2202" s="204"/>
      <c r="AY2202" s="204"/>
      <c r="AZ2202" s="204"/>
    </row>
    <row r="2203" spans="2:52" ht="52.2" customHeight="1" x14ac:dyDescent="0.25">
      <c r="B2203" s="204"/>
      <c r="C2203" s="204"/>
      <c r="D2203" s="204"/>
      <c r="E2203" s="204"/>
      <c r="F2203" s="204"/>
      <c r="G2203" s="204"/>
      <c r="H2203" s="205"/>
      <c r="I2203" s="204"/>
      <c r="J2203" s="204"/>
      <c r="K2203" s="204"/>
      <c r="L2203" s="204"/>
      <c r="M2203" s="204"/>
      <c r="N2203" s="204"/>
      <c r="O2203" s="204"/>
      <c r="P2203" s="204"/>
      <c r="Q2203" s="204"/>
      <c r="R2203" s="204"/>
      <c r="S2203" s="204"/>
      <c r="T2203" s="204"/>
      <c r="U2203" s="204"/>
      <c r="V2203" s="590"/>
      <c r="W2203" s="590"/>
      <c r="X2203" s="590"/>
      <c r="Y2203" s="590"/>
      <c r="Z2203" s="590"/>
      <c r="AA2203" s="590"/>
      <c r="AB2203" s="204"/>
      <c r="AC2203" s="204"/>
      <c r="AD2203" s="204"/>
      <c r="AE2203" s="204"/>
      <c r="AF2203" s="204"/>
      <c r="AG2203" s="204"/>
      <c r="AH2203" s="204"/>
      <c r="AI2203" s="204"/>
      <c r="AJ2203" s="204"/>
      <c r="AK2203" s="204"/>
      <c r="AL2203" s="204"/>
      <c r="AM2203" s="204"/>
      <c r="AN2203" s="204"/>
      <c r="AO2203" s="204"/>
      <c r="AP2203" s="204"/>
      <c r="AQ2203" s="204"/>
      <c r="AR2203" s="204"/>
      <c r="AS2203" s="204"/>
      <c r="AT2203" s="204"/>
      <c r="AU2203" s="204"/>
      <c r="AV2203" s="489"/>
      <c r="AW2203" s="204"/>
      <c r="AX2203" s="204"/>
      <c r="AY2203" s="204"/>
      <c r="AZ2203" s="204"/>
    </row>
    <row r="2204" spans="2:52" ht="52.2" customHeight="1" x14ac:dyDescent="0.25">
      <c r="B2204" s="204"/>
      <c r="C2204" s="204"/>
      <c r="D2204" s="204"/>
      <c r="E2204" s="204"/>
      <c r="F2204" s="204"/>
      <c r="G2204" s="204"/>
      <c r="H2204" s="205"/>
      <c r="I2204" s="204"/>
      <c r="J2204" s="204"/>
      <c r="K2204" s="204"/>
      <c r="L2204" s="204"/>
      <c r="M2204" s="204"/>
      <c r="N2204" s="204"/>
      <c r="O2204" s="204"/>
      <c r="P2204" s="204"/>
      <c r="Q2204" s="204"/>
      <c r="R2204" s="204"/>
      <c r="S2204" s="204"/>
      <c r="T2204" s="204"/>
      <c r="U2204" s="204"/>
      <c r="V2204" s="590"/>
      <c r="W2204" s="590"/>
      <c r="X2204" s="590"/>
      <c r="Y2204" s="590"/>
      <c r="Z2204" s="590"/>
      <c r="AA2204" s="590"/>
      <c r="AB2204" s="204"/>
      <c r="AC2204" s="204"/>
      <c r="AD2204" s="204"/>
      <c r="AE2204" s="204"/>
      <c r="AF2204" s="204"/>
      <c r="AG2204" s="204"/>
      <c r="AH2204" s="204"/>
      <c r="AI2204" s="204"/>
      <c r="AJ2204" s="204"/>
      <c r="AK2204" s="204"/>
      <c r="AL2204" s="204"/>
      <c r="AM2204" s="204"/>
      <c r="AN2204" s="204"/>
      <c r="AO2204" s="204"/>
      <c r="AP2204" s="204"/>
      <c r="AQ2204" s="204"/>
      <c r="AR2204" s="204"/>
      <c r="AS2204" s="204"/>
      <c r="AT2204" s="204"/>
      <c r="AU2204" s="204"/>
      <c r="AV2204" s="489"/>
      <c r="AW2204" s="204"/>
      <c r="AX2204" s="204"/>
      <c r="AY2204" s="204"/>
      <c r="AZ2204" s="204"/>
    </row>
    <row r="2205" spans="2:52" ht="52.2" customHeight="1" x14ac:dyDescent="0.25">
      <c r="B2205" s="204"/>
      <c r="C2205" s="204"/>
      <c r="D2205" s="204"/>
      <c r="E2205" s="204"/>
      <c r="F2205" s="204"/>
      <c r="G2205" s="204"/>
      <c r="H2205" s="205"/>
      <c r="I2205" s="204"/>
      <c r="J2205" s="204"/>
      <c r="K2205" s="204"/>
      <c r="L2205" s="204"/>
      <c r="M2205" s="204"/>
      <c r="N2205" s="204"/>
      <c r="O2205" s="204"/>
      <c r="P2205" s="204"/>
      <c r="Q2205" s="204"/>
      <c r="R2205" s="204"/>
      <c r="S2205" s="204"/>
      <c r="T2205" s="204"/>
      <c r="U2205" s="204"/>
      <c r="V2205" s="590"/>
      <c r="W2205" s="590"/>
      <c r="X2205" s="590"/>
      <c r="Y2205" s="590"/>
      <c r="Z2205" s="590"/>
      <c r="AA2205" s="590"/>
      <c r="AB2205" s="204"/>
      <c r="AC2205" s="204"/>
      <c r="AD2205" s="204"/>
      <c r="AE2205" s="204"/>
      <c r="AF2205" s="204"/>
      <c r="AG2205" s="204"/>
      <c r="AH2205" s="204"/>
      <c r="AI2205" s="204"/>
      <c r="AJ2205" s="204"/>
      <c r="AK2205" s="204"/>
      <c r="AL2205" s="204"/>
      <c r="AM2205" s="204"/>
      <c r="AN2205" s="204"/>
      <c r="AO2205" s="204"/>
      <c r="AP2205" s="204"/>
      <c r="AQ2205" s="204"/>
      <c r="AR2205" s="204"/>
      <c r="AS2205" s="204"/>
      <c r="AT2205" s="204"/>
      <c r="AU2205" s="204"/>
      <c r="AV2205" s="489"/>
      <c r="AW2205" s="204"/>
      <c r="AX2205" s="204"/>
      <c r="AY2205" s="204"/>
      <c r="AZ2205" s="204"/>
    </row>
    <row r="2206" spans="2:52" ht="52.2" customHeight="1" x14ac:dyDescent="0.25">
      <c r="B2206" s="204"/>
      <c r="C2206" s="204"/>
      <c r="D2206" s="204"/>
      <c r="E2206" s="204"/>
      <c r="F2206" s="204"/>
      <c r="G2206" s="204"/>
      <c r="H2206" s="205"/>
      <c r="I2206" s="204"/>
      <c r="J2206" s="204"/>
      <c r="K2206" s="204"/>
      <c r="L2206" s="204"/>
      <c r="M2206" s="204"/>
      <c r="N2206" s="204"/>
      <c r="O2206" s="204"/>
      <c r="P2206" s="204"/>
      <c r="Q2206" s="204"/>
      <c r="R2206" s="204"/>
      <c r="S2206" s="204"/>
      <c r="T2206" s="204"/>
      <c r="U2206" s="204"/>
      <c r="V2206" s="590"/>
      <c r="W2206" s="590"/>
      <c r="X2206" s="590"/>
      <c r="Y2206" s="590"/>
      <c r="Z2206" s="590"/>
      <c r="AA2206" s="590"/>
      <c r="AB2206" s="204"/>
      <c r="AC2206" s="204"/>
      <c r="AD2206" s="204"/>
      <c r="AE2206" s="204"/>
      <c r="AF2206" s="204"/>
      <c r="AG2206" s="204"/>
      <c r="AH2206" s="204"/>
      <c r="AI2206" s="204"/>
      <c r="AJ2206" s="204"/>
      <c r="AK2206" s="204"/>
      <c r="AL2206" s="204"/>
      <c r="AM2206" s="204"/>
      <c r="AN2206" s="204"/>
      <c r="AO2206" s="204"/>
      <c r="AP2206" s="204"/>
      <c r="AQ2206" s="204"/>
      <c r="AR2206" s="204"/>
      <c r="AS2206" s="204"/>
      <c r="AT2206" s="204"/>
      <c r="AU2206" s="204"/>
      <c r="AV2206" s="489"/>
      <c r="AW2206" s="204"/>
      <c r="AX2206" s="204"/>
      <c r="AY2206" s="204"/>
      <c r="AZ2206" s="204"/>
    </row>
    <row r="2207" spans="2:52" ht="52.2" customHeight="1" x14ac:dyDescent="0.25">
      <c r="B2207" s="204"/>
      <c r="C2207" s="204"/>
      <c r="D2207" s="204"/>
      <c r="E2207" s="204"/>
      <c r="F2207" s="204"/>
      <c r="G2207" s="204"/>
      <c r="H2207" s="205"/>
      <c r="I2207" s="204"/>
      <c r="J2207" s="204"/>
      <c r="K2207" s="204"/>
      <c r="L2207" s="204"/>
      <c r="M2207" s="204"/>
      <c r="N2207" s="204"/>
      <c r="O2207" s="204"/>
      <c r="P2207" s="204"/>
      <c r="Q2207" s="204"/>
      <c r="R2207" s="204"/>
      <c r="S2207" s="204"/>
      <c r="T2207" s="204"/>
      <c r="U2207" s="204"/>
      <c r="V2207" s="590"/>
      <c r="W2207" s="590"/>
      <c r="X2207" s="590"/>
      <c r="Y2207" s="590"/>
      <c r="Z2207" s="590"/>
      <c r="AA2207" s="590"/>
      <c r="AB2207" s="204"/>
      <c r="AC2207" s="204"/>
      <c r="AD2207" s="204"/>
      <c r="AE2207" s="204"/>
      <c r="AF2207" s="204"/>
      <c r="AG2207" s="204"/>
      <c r="AH2207" s="204"/>
      <c r="AI2207" s="204"/>
      <c r="AJ2207" s="204"/>
      <c r="AK2207" s="204"/>
      <c r="AL2207" s="204"/>
      <c r="AM2207" s="204"/>
      <c r="AN2207" s="204"/>
      <c r="AO2207" s="204"/>
      <c r="AP2207" s="204"/>
      <c r="AQ2207" s="204"/>
      <c r="AR2207" s="204"/>
      <c r="AS2207" s="204"/>
      <c r="AT2207" s="204"/>
      <c r="AU2207" s="204"/>
      <c r="AV2207" s="489"/>
      <c r="AW2207" s="204"/>
      <c r="AX2207" s="204"/>
      <c r="AY2207" s="204"/>
      <c r="AZ2207" s="204"/>
    </row>
    <row r="2208" spans="2:52" ht="52.2" customHeight="1" x14ac:dyDescent="0.25">
      <c r="B2208" s="204"/>
      <c r="C2208" s="204"/>
      <c r="D2208" s="204"/>
      <c r="E2208" s="204"/>
      <c r="F2208" s="204"/>
      <c r="G2208" s="204"/>
      <c r="H2208" s="205"/>
      <c r="I2208" s="204"/>
      <c r="J2208" s="204"/>
      <c r="K2208" s="204"/>
      <c r="L2208" s="204"/>
      <c r="M2208" s="204"/>
      <c r="N2208" s="204"/>
      <c r="O2208" s="204"/>
      <c r="P2208" s="204"/>
      <c r="Q2208" s="204"/>
      <c r="R2208" s="204"/>
      <c r="S2208" s="204"/>
      <c r="T2208" s="204"/>
      <c r="U2208" s="204"/>
      <c r="V2208" s="590"/>
      <c r="W2208" s="590"/>
      <c r="X2208" s="590"/>
      <c r="Y2208" s="590"/>
      <c r="Z2208" s="590"/>
      <c r="AA2208" s="590"/>
      <c r="AB2208" s="204"/>
      <c r="AC2208" s="204"/>
      <c r="AD2208" s="204"/>
      <c r="AE2208" s="204"/>
      <c r="AF2208" s="204"/>
      <c r="AG2208" s="204"/>
      <c r="AH2208" s="204"/>
      <c r="AI2208" s="204"/>
      <c r="AJ2208" s="204"/>
      <c r="AK2208" s="204"/>
      <c r="AL2208" s="204"/>
      <c r="AM2208" s="204"/>
      <c r="AN2208" s="204"/>
      <c r="AO2208" s="204"/>
      <c r="AP2208" s="204"/>
      <c r="AQ2208" s="204"/>
      <c r="AR2208" s="204"/>
      <c r="AS2208" s="204"/>
      <c r="AT2208" s="204"/>
      <c r="AU2208" s="204"/>
      <c r="AV2208" s="489"/>
      <c r="AW2208" s="204"/>
      <c r="AX2208" s="204"/>
      <c r="AY2208" s="204"/>
      <c r="AZ2208" s="204"/>
    </row>
    <row r="2209" spans="2:52" ht="52.2" customHeight="1" x14ac:dyDescent="0.25">
      <c r="B2209" s="204"/>
      <c r="C2209" s="204"/>
      <c r="D2209" s="204"/>
      <c r="E2209" s="204"/>
      <c r="F2209" s="204"/>
      <c r="G2209" s="204"/>
      <c r="H2209" s="205"/>
      <c r="I2209" s="204"/>
      <c r="J2209" s="204"/>
      <c r="K2209" s="204"/>
      <c r="L2209" s="204"/>
      <c r="M2209" s="204"/>
      <c r="N2209" s="204"/>
      <c r="O2209" s="204"/>
      <c r="P2209" s="204"/>
      <c r="Q2209" s="204"/>
      <c r="R2209" s="204"/>
      <c r="S2209" s="204"/>
      <c r="T2209" s="204"/>
      <c r="U2209" s="204"/>
      <c r="V2209" s="590"/>
      <c r="W2209" s="590"/>
      <c r="X2209" s="590"/>
      <c r="Y2209" s="590"/>
      <c r="Z2209" s="590"/>
      <c r="AA2209" s="590"/>
      <c r="AB2209" s="204"/>
      <c r="AC2209" s="204"/>
      <c r="AD2209" s="204"/>
      <c r="AE2209" s="204"/>
      <c r="AF2209" s="204"/>
      <c r="AG2209" s="204"/>
      <c r="AH2209" s="204"/>
      <c r="AI2209" s="204"/>
      <c r="AJ2209" s="204"/>
      <c r="AK2209" s="204"/>
      <c r="AL2209" s="204"/>
      <c r="AM2209" s="204"/>
      <c r="AN2209" s="204"/>
      <c r="AO2209" s="204"/>
      <c r="AP2209" s="204"/>
      <c r="AQ2209" s="204"/>
      <c r="AR2209" s="204"/>
      <c r="AS2209" s="204"/>
      <c r="AT2209" s="204"/>
      <c r="AU2209" s="204"/>
      <c r="AV2209" s="489"/>
      <c r="AW2209" s="204"/>
      <c r="AX2209" s="204"/>
      <c r="AY2209" s="204"/>
      <c r="AZ2209" s="204"/>
    </row>
    <row r="2210" spans="2:52" ht="52.2" customHeight="1" x14ac:dyDescent="0.25">
      <c r="B2210" s="204"/>
      <c r="C2210" s="204"/>
      <c r="D2210" s="204"/>
      <c r="E2210" s="204"/>
      <c r="F2210" s="204"/>
      <c r="G2210" s="204"/>
      <c r="H2210" s="205"/>
      <c r="I2210" s="204"/>
      <c r="J2210" s="204"/>
      <c r="K2210" s="204"/>
      <c r="L2210" s="204"/>
      <c r="M2210" s="204"/>
      <c r="N2210" s="204"/>
      <c r="O2210" s="204"/>
      <c r="P2210" s="204"/>
      <c r="Q2210" s="204"/>
      <c r="R2210" s="204"/>
      <c r="S2210" s="204"/>
      <c r="T2210" s="204"/>
      <c r="U2210" s="204"/>
      <c r="V2210" s="590"/>
      <c r="W2210" s="590"/>
      <c r="X2210" s="590"/>
      <c r="Y2210" s="590"/>
      <c r="Z2210" s="590"/>
      <c r="AA2210" s="590"/>
      <c r="AB2210" s="204"/>
      <c r="AC2210" s="204"/>
      <c r="AD2210" s="204"/>
      <c r="AE2210" s="204"/>
      <c r="AF2210" s="204"/>
      <c r="AG2210" s="204"/>
      <c r="AH2210" s="204"/>
      <c r="AI2210" s="204"/>
      <c r="AJ2210" s="204"/>
      <c r="AK2210" s="204"/>
      <c r="AL2210" s="204"/>
      <c r="AM2210" s="204"/>
      <c r="AN2210" s="204"/>
      <c r="AO2210" s="204"/>
      <c r="AP2210" s="204"/>
      <c r="AQ2210" s="204"/>
      <c r="AR2210" s="204"/>
      <c r="AS2210" s="204"/>
      <c r="AT2210" s="204"/>
      <c r="AU2210" s="204"/>
      <c r="AV2210" s="489"/>
      <c r="AW2210" s="204"/>
      <c r="AX2210" s="204"/>
      <c r="AY2210" s="204"/>
      <c r="AZ2210" s="204"/>
    </row>
    <row r="2211" spans="2:52" ht="52.2" customHeight="1" x14ac:dyDescent="0.25">
      <c r="B2211" s="204"/>
      <c r="C2211" s="204"/>
      <c r="D2211" s="204"/>
      <c r="E2211" s="204"/>
      <c r="F2211" s="204"/>
      <c r="G2211" s="204"/>
      <c r="H2211" s="205"/>
      <c r="I2211" s="204"/>
      <c r="J2211" s="204"/>
      <c r="K2211" s="204"/>
      <c r="L2211" s="204"/>
      <c r="M2211" s="204"/>
      <c r="N2211" s="204"/>
      <c r="O2211" s="204"/>
      <c r="P2211" s="204"/>
      <c r="Q2211" s="204"/>
      <c r="R2211" s="204"/>
      <c r="S2211" s="204"/>
      <c r="T2211" s="204"/>
      <c r="U2211" s="204"/>
      <c r="V2211" s="590"/>
      <c r="W2211" s="590"/>
      <c r="X2211" s="590"/>
      <c r="Y2211" s="590"/>
      <c r="Z2211" s="590"/>
      <c r="AA2211" s="590"/>
      <c r="AB2211" s="204"/>
      <c r="AC2211" s="204"/>
      <c r="AD2211" s="204"/>
      <c r="AE2211" s="204"/>
      <c r="AF2211" s="204"/>
      <c r="AG2211" s="204"/>
      <c r="AH2211" s="204"/>
      <c r="AI2211" s="204"/>
      <c r="AJ2211" s="204"/>
      <c r="AK2211" s="204"/>
      <c r="AL2211" s="204"/>
      <c r="AM2211" s="204"/>
      <c r="AN2211" s="204"/>
      <c r="AO2211" s="204"/>
      <c r="AP2211" s="204"/>
      <c r="AQ2211" s="204"/>
      <c r="AR2211" s="204"/>
      <c r="AS2211" s="204"/>
      <c r="AT2211" s="204"/>
      <c r="AU2211" s="204"/>
      <c r="AV2211" s="489"/>
      <c r="AW2211" s="204"/>
      <c r="AX2211" s="204"/>
      <c r="AY2211" s="204"/>
      <c r="AZ2211" s="204"/>
    </row>
    <row r="2212" spans="2:52" ht="52.2" customHeight="1" x14ac:dyDescent="0.25">
      <c r="B2212" s="204"/>
      <c r="C2212" s="204"/>
      <c r="D2212" s="204"/>
      <c r="E2212" s="204"/>
      <c r="F2212" s="204"/>
      <c r="G2212" s="204"/>
      <c r="H2212" s="205"/>
      <c r="I2212" s="204"/>
      <c r="J2212" s="204"/>
      <c r="K2212" s="204"/>
      <c r="L2212" s="204"/>
      <c r="M2212" s="204"/>
      <c r="N2212" s="204"/>
      <c r="O2212" s="204"/>
      <c r="P2212" s="204"/>
      <c r="Q2212" s="204"/>
      <c r="R2212" s="204"/>
      <c r="S2212" s="204"/>
      <c r="T2212" s="204"/>
      <c r="U2212" s="204"/>
      <c r="V2212" s="590"/>
      <c r="W2212" s="590"/>
      <c r="X2212" s="590"/>
      <c r="Y2212" s="590"/>
      <c r="Z2212" s="590"/>
      <c r="AA2212" s="590"/>
      <c r="AB2212" s="204"/>
      <c r="AC2212" s="204"/>
      <c r="AD2212" s="204"/>
      <c r="AE2212" s="204"/>
      <c r="AF2212" s="204"/>
      <c r="AG2212" s="204"/>
      <c r="AH2212" s="204"/>
      <c r="AI2212" s="204"/>
      <c r="AJ2212" s="204"/>
      <c r="AK2212" s="204"/>
      <c r="AL2212" s="204"/>
      <c r="AM2212" s="204"/>
      <c r="AN2212" s="204"/>
      <c r="AO2212" s="204"/>
      <c r="AP2212" s="204"/>
      <c r="AQ2212" s="204"/>
      <c r="AR2212" s="204"/>
      <c r="AS2212" s="204"/>
      <c r="AT2212" s="204"/>
      <c r="AU2212" s="204"/>
      <c r="AV2212" s="489"/>
      <c r="AW2212" s="204"/>
      <c r="AX2212" s="204"/>
      <c r="AY2212" s="204"/>
      <c r="AZ2212" s="204"/>
    </row>
    <row r="2213" spans="2:52" ht="52.2" customHeight="1" x14ac:dyDescent="0.25">
      <c r="B2213" s="204"/>
      <c r="C2213" s="204"/>
      <c r="D2213" s="204"/>
      <c r="E2213" s="204"/>
      <c r="F2213" s="204"/>
      <c r="G2213" s="204"/>
      <c r="H2213" s="205"/>
      <c r="I2213" s="204"/>
      <c r="J2213" s="204"/>
      <c r="K2213" s="204"/>
      <c r="L2213" s="204"/>
      <c r="M2213" s="204"/>
      <c r="N2213" s="204"/>
      <c r="O2213" s="204"/>
      <c r="P2213" s="204"/>
      <c r="Q2213" s="204"/>
      <c r="R2213" s="204"/>
      <c r="S2213" s="204"/>
      <c r="T2213" s="204"/>
      <c r="U2213" s="204"/>
      <c r="V2213" s="590"/>
      <c r="W2213" s="590"/>
      <c r="X2213" s="590"/>
      <c r="Y2213" s="590"/>
      <c r="Z2213" s="590"/>
      <c r="AA2213" s="590"/>
      <c r="AB2213" s="204"/>
      <c r="AC2213" s="204"/>
      <c r="AD2213" s="204"/>
      <c r="AE2213" s="204"/>
      <c r="AF2213" s="204"/>
      <c r="AG2213" s="204"/>
      <c r="AH2213" s="204"/>
      <c r="AI2213" s="204"/>
      <c r="AJ2213" s="204"/>
      <c r="AK2213" s="204"/>
      <c r="AL2213" s="204"/>
      <c r="AM2213" s="204"/>
      <c r="AN2213" s="204"/>
      <c r="AO2213" s="204"/>
      <c r="AP2213" s="204"/>
      <c r="AQ2213" s="204"/>
      <c r="AR2213" s="204"/>
      <c r="AS2213" s="204"/>
      <c r="AT2213" s="204"/>
      <c r="AU2213" s="204"/>
      <c r="AV2213" s="489"/>
      <c r="AW2213" s="204"/>
      <c r="AX2213" s="204"/>
      <c r="AY2213" s="204"/>
      <c r="AZ2213" s="204"/>
    </row>
    <row r="2214" spans="2:52" ht="52.2" customHeight="1" x14ac:dyDescent="0.25">
      <c r="B2214" s="204"/>
      <c r="C2214" s="204"/>
      <c r="D2214" s="204"/>
      <c r="E2214" s="204"/>
      <c r="F2214" s="204"/>
      <c r="G2214" s="204"/>
      <c r="H2214" s="205"/>
      <c r="I2214" s="204"/>
      <c r="J2214" s="204"/>
      <c r="K2214" s="204"/>
      <c r="L2214" s="204"/>
      <c r="M2214" s="204"/>
      <c r="N2214" s="204"/>
      <c r="O2214" s="204"/>
      <c r="P2214" s="204"/>
      <c r="Q2214" s="204"/>
      <c r="R2214" s="204"/>
      <c r="S2214" s="204"/>
      <c r="T2214" s="204"/>
      <c r="U2214" s="204"/>
      <c r="V2214" s="590"/>
      <c r="W2214" s="590"/>
      <c r="X2214" s="590"/>
      <c r="Y2214" s="590"/>
      <c r="Z2214" s="590"/>
      <c r="AA2214" s="590"/>
      <c r="AB2214" s="204"/>
      <c r="AC2214" s="204"/>
      <c r="AD2214" s="204"/>
      <c r="AE2214" s="204"/>
      <c r="AF2214" s="204"/>
      <c r="AG2214" s="204"/>
      <c r="AH2214" s="204"/>
      <c r="AI2214" s="204"/>
      <c r="AJ2214" s="204"/>
      <c r="AK2214" s="204"/>
      <c r="AL2214" s="204"/>
      <c r="AM2214" s="204"/>
      <c r="AN2214" s="204"/>
      <c r="AO2214" s="204"/>
      <c r="AP2214" s="204"/>
      <c r="AQ2214" s="204"/>
      <c r="AR2214" s="204"/>
      <c r="AS2214" s="204"/>
      <c r="AT2214" s="204"/>
      <c r="AU2214" s="204"/>
      <c r="AV2214" s="489"/>
      <c r="AW2214" s="204"/>
      <c r="AX2214" s="204"/>
      <c r="AY2214" s="204"/>
      <c r="AZ2214" s="204"/>
    </row>
    <row r="2215" spans="2:52" ht="52.2" customHeight="1" x14ac:dyDescent="0.25">
      <c r="B2215" s="204"/>
      <c r="C2215" s="204"/>
      <c r="D2215" s="204"/>
      <c r="E2215" s="204"/>
      <c r="F2215" s="204"/>
      <c r="G2215" s="204"/>
      <c r="H2215" s="205"/>
      <c r="I2215" s="204"/>
      <c r="J2215" s="204"/>
      <c r="K2215" s="204"/>
      <c r="L2215" s="204"/>
      <c r="M2215" s="204"/>
      <c r="N2215" s="204"/>
      <c r="O2215" s="204"/>
      <c r="P2215" s="204"/>
      <c r="Q2215" s="204"/>
      <c r="R2215" s="204"/>
      <c r="S2215" s="204"/>
      <c r="T2215" s="204"/>
      <c r="U2215" s="204"/>
      <c r="V2215" s="590"/>
      <c r="W2215" s="590"/>
      <c r="X2215" s="590"/>
      <c r="Y2215" s="590"/>
      <c r="Z2215" s="590"/>
      <c r="AA2215" s="590"/>
      <c r="AB2215" s="204"/>
      <c r="AC2215" s="204"/>
      <c r="AD2215" s="204"/>
      <c r="AE2215" s="204"/>
      <c r="AF2215" s="204"/>
      <c r="AG2215" s="204"/>
      <c r="AH2215" s="204"/>
      <c r="AI2215" s="204"/>
      <c r="AJ2215" s="204"/>
      <c r="AK2215" s="204"/>
      <c r="AL2215" s="204"/>
      <c r="AM2215" s="204"/>
      <c r="AN2215" s="204"/>
      <c r="AO2215" s="204"/>
      <c r="AP2215" s="204"/>
      <c r="AQ2215" s="204"/>
      <c r="AR2215" s="204"/>
      <c r="AS2215" s="204"/>
      <c r="AT2215" s="204"/>
      <c r="AU2215" s="204"/>
      <c r="AV2215" s="489"/>
      <c r="AW2215" s="204"/>
      <c r="AX2215" s="204"/>
      <c r="AY2215" s="204"/>
      <c r="AZ2215" s="204"/>
    </row>
    <row r="2216" spans="2:52" ht="52.2" customHeight="1" x14ac:dyDescent="0.25">
      <c r="B2216" s="204"/>
      <c r="C2216" s="204"/>
      <c r="D2216" s="204"/>
      <c r="E2216" s="204"/>
      <c r="F2216" s="204"/>
      <c r="G2216" s="204"/>
      <c r="H2216" s="205"/>
      <c r="I2216" s="204"/>
      <c r="J2216" s="204"/>
      <c r="K2216" s="204"/>
      <c r="L2216" s="204"/>
      <c r="M2216" s="204"/>
      <c r="N2216" s="204"/>
      <c r="O2216" s="204"/>
      <c r="P2216" s="204"/>
      <c r="Q2216" s="204"/>
      <c r="R2216" s="204"/>
      <c r="S2216" s="204"/>
      <c r="T2216" s="204"/>
      <c r="U2216" s="204"/>
      <c r="V2216" s="590"/>
      <c r="W2216" s="590"/>
      <c r="X2216" s="590"/>
      <c r="Y2216" s="590"/>
      <c r="Z2216" s="590"/>
      <c r="AA2216" s="590"/>
      <c r="AB2216" s="204"/>
      <c r="AC2216" s="204"/>
      <c r="AD2216" s="204"/>
      <c r="AE2216" s="204"/>
      <c r="AF2216" s="204"/>
      <c r="AG2216" s="204"/>
      <c r="AH2216" s="204"/>
      <c r="AI2216" s="204"/>
      <c r="AJ2216" s="204"/>
      <c r="AK2216" s="204"/>
      <c r="AL2216" s="204"/>
      <c r="AM2216" s="204"/>
      <c r="AN2216" s="204"/>
      <c r="AO2216" s="204"/>
      <c r="AP2216" s="204"/>
      <c r="AQ2216" s="204"/>
      <c r="AR2216" s="204"/>
      <c r="AS2216" s="204"/>
      <c r="AT2216" s="204"/>
      <c r="AU2216" s="204"/>
      <c r="AV2216" s="489"/>
      <c r="AW2216" s="204"/>
      <c r="AX2216" s="204"/>
      <c r="AY2216" s="204"/>
      <c r="AZ2216" s="204"/>
    </row>
    <row r="2217" spans="2:52" ht="52.2" customHeight="1" x14ac:dyDescent="0.25">
      <c r="B2217" s="204"/>
      <c r="C2217" s="204"/>
      <c r="D2217" s="204"/>
      <c r="E2217" s="204"/>
      <c r="F2217" s="204"/>
      <c r="G2217" s="204"/>
      <c r="H2217" s="205"/>
      <c r="I2217" s="204"/>
      <c r="J2217" s="204"/>
      <c r="K2217" s="204"/>
      <c r="L2217" s="204"/>
      <c r="M2217" s="204"/>
      <c r="N2217" s="204"/>
      <c r="O2217" s="204"/>
      <c r="P2217" s="204"/>
      <c r="Q2217" s="204"/>
      <c r="R2217" s="204"/>
      <c r="S2217" s="204"/>
      <c r="T2217" s="204"/>
      <c r="U2217" s="204"/>
      <c r="V2217" s="590"/>
      <c r="W2217" s="590"/>
      <c r="X2217" s="590"/>
      <c r="Y2217" s="590"/>
      <c r="Z2217" s="590"/>
      <c r="AA2217" s="590"/>
      <c r="AB2217" s="204"/>
      <c r="AC2217" s="204"/>
      <c r="AD2217" s="204"/>
      <c r="AE2217" s="204"/>
      <c r="AF2217" s="204"/>
      <c r="AG2217" s="204"/>
      <c r="AH2217" s="204"/>
      <c r="AI2217" s="204"/>
      <c r="AJ2217" s="204"/>
      <c r="AK2217" s="204"/>
      <c r="AL2217" s="204"/>
      <c r="AM2217" s="204"/>
      <c r="AN2217" s="204"/>
      <c r="AO2217" s="204"/>
      <c r="AP2217" s="204"/>
      <c r="AQ2217" s="204"/>
      <c r="AR2217" s="204"/>
      <c r="AS2217" s="204"/>
      <c r="AT2217" s="204"/>
      <c r="AU2217" s="204"/>
      <c r="AV2217" s="489"/>
      <c r="AW2217" s="204"/>
      <c r="AX2217" s="204"/>
      <c r="AY2217" s="204"/>
      <c r="AZ2217" s="204"/>
    </row>
    <row r="2218" spans="2:52" ht="52.2" customHeight="1" x14ac:dyDescent="0.25">
      <c r="B2218" s="204"/>
      <c r="C2218" s="204"/>
      <c r="D2218" s="204"/>
      <c r="E2218" s="204"/>
      <c r="F2218" s="204"/>
      <c r="G2218" s="204"/>
      <c r="H2218" s="205"/>
      <c r="I2218" s="204"/>
      <c r="J2218" s="204"/>
      <c r="K2218" s="204"/>
      <c r="L2218" s="204"/>
      <c r="M2218" s="204"/>
      <c r="N2218" s="204"/>
      <c r="O2218" s="204"/>
      <c r="P2218" s="204"/>
      <c r="Q2218" s="204"/>
      <c r="R2218" s="204"/>
      <c r="S2218" s="204"/>
      <c r="T2218" s="204"/>
      <c r="U2218" s="204"/>
      <c r="V2218" s="590"/>
      <c r="W2218" s="590"/>
      <c r="X2218" s="590"/>
      <c r="Y2218" s="590"/>
      <c r="Z2218" s="590"/>
      <c r="AA2218" s="590"/>
      <c r="AB2218" s="204"/>
      <c r="AC2218" s="204"/>
      <c r="AD2218" s="204"/>
      <c r="AE2218" s="204"/>
      <c r="AF2218" s="204"/>
      <c r="AG2218" s="204"/>
      <c r="AH2218" s="204"/>
      <c r="AI2218" s="204"/>
      <c r="AJ2218" s="204"/>
      <c r="AK2218" s="204"/>
      <c r="AL2218" s="204"/>
      <c r="AM2218" s="204"/>
      <c r="AN2218" s="204"/>
      <c r="AO2218" s="204"/>
      <c r="AP2218" s="204"/>
      <c r="AQ2218" s="204"/>
      <c r="AR2218" s="204"/>
      <c r="AS2218" s="204"/>
      <c r="AT2218" s="204"/>
      <c r="AU2218" s="204"/>
      <c r="AV2218" s="489"/>
      <c r="AW2218" s="204"/>
      <c r="AX2218" s="204"/>
      <c r="AY2218" s="204"/>
      <c r="AZ2218" s="204"/>
    </row>
    <row r="2219" spans="2:52" ht="52.2" customHeight="1" x14ac:dyDescent="0.25">
      <c r="B2219" s="204"/>
      <c r="C2219" s="204"/>
      <c r="D2219" s="204"/>
      <c r="E2219" s="204"/>
      <c r="F2219" s="204"/>
      <c r="G2219" s="204"/>
      <c r="H2219" s="205"/>
      <c r="I2219" s="204"/>
      <c r="J2219" s="204"/>
      <c r="K2219" s="204"/>
      <c r="L2219" s="204"/>
      <c r="M2219" s="204"/>
      <c r="N2219" s="204"/>
      <c r="O2219" s="204"/>
      <c r="P2219" s="204"/>
      <c r="Q2219" s="204"/>
      <c r="R2219" s="204"/>
      <c r="S2219" s="204"/>
      <c r="T2219" s="204"/>
      <c r="U2219" s="204"/>
      <c r="V2219" s="590"/>
      <c r="W2219" s="590"/>
      <c r="X2219" s="590"/>
      <c r="Y2219" s="590"/>
      <c r="Z2219" s="590"/>
      <c r="AA2219" s="590"/>
      <c r="AB2219" s="204"/>
      <c r="AC2219" s="204"/>
      <c r="AD2219" s="204"/>
      <c r="AE2219" s="204"/>
      <c r="AF2219" s="204"/>
      <c r="AG2219" s="204"/>
      <c r="AH2219" s="204"/>
      <c r="AI2219" s="204"/>
      <c r="AJ2219" s="204"/>
      <c r="AK2219" s="204"/>
      <c r="AL2219" s="204"/>
      <c r="AM2219" s="204"/>
      <c r="AN2219" s="204"/>
      <c r="AO2219" s="204"/>
      <c r="AP2219" s="204"/>
      <c r="AQ2219" s="204"/>
      <c r="AR2219" s="204"/>
      <c r="AS2219" s="204"/>
      <c r="AT2219" s="204"/>
      <c r="AU2219" s="204"/>
      <c r="AV2219" s="489"/>
      <c r="AW2219" s="204"/>
      <c r="AX2219" s="204"/>
      <c r="AY2219" s="204"/>
      <c r="AZ2219" s="204"/>
    </row>
    <row r="2220" spans="2:52" ht="52.2" customHeight="1" x14ac:dyDescent="0.25">
      <c r="B2220" s="204"/>
      <c r="C2220" s="204"/>
      <c r="D2220" s="204"/>
      <c r="E2220" s="204"/>
      <c r="F2220" s="204"/>
      <c r="G2220" s="204"/>
      <c r="H2220" s="205"/>
      <c r="I2220" s="204"/>
      <c r="J2220" s="204"/>
      <c r="K2220" s="204"/>
      <c r="L2220" s="204"/>
      <c r="M2220" s="204"/>
      <c r="N2220" s="204"/>
      <c r="O2220" s="204"/>
      <c r="P2220" s="204"/>
      <c r="Q2220" s="204"/>
      <c r="R2220" s="204"/>
      <c r="S2220" s="204"/>
      <c r="T2220" s="204"/>
      <c r="U2220" s="204"/>
      <c r="V2220" s="590"/>
      <c r="W2220" s="590"/>
      <c r="X2220" s="590"/>
      <c r="Y2220" s="590"/>
      <c r="Z2220" s="590"/>
      <c r="AA2220" s="590"/>
      <c r="AB2220" s="204"/>
      <c r="AC2220" s="204"/>
      <c r="AD2220" s="204"/>
      <c r="AE2220" s="204"/>
      <c r="AF2220" s="204"/>
      <c r="AG2220" s="204"/>
      <c r="AH2220" s="204"/>
      <c r="AI2220" s="204"/>
      <c r="AJ2220" s="204"/>
      <c r="AK2220" s="204"/>
      <c r="AL2220" s="204"/>
      <c r="AM2220" s="204"/>
      <c r="AN2220" s="204"/>
      <c r="AO2220" s="204"/>
      <c r="AP2220" s="204"/>
      <c r="AQ2220" s="204"/>
      <c r="AR2220" s="204"/>
      <c r="AS2220" s="204"/>
      <c r="AT2220" s="204"/>
      <c r="AU2220" s="204"/>
      <c r="AV2220" s="489"/>
      <c r="AW2220" s="204"/>
      <c r="AX2220" s="204"/>
      <c r="AY2220" s="204"/>
      <c r="AZ2220" s="204"/>
    </row>
    <row r="2221" spans="2:52" ht="52.2" customHeight="1" x14ac:dyDescent="0.25">
      <c r="B2221" s="204"/>
      <c r="C2221" s="204"/>
      <c r="D2221" s="204"/>
      <c r="E2221" s="204"/>
      <c r="F2221" s="204"/>
      <c r="G2221" s="204"/>
      <c r="H2221" s="205"/>
      <c r="I2221" s="204"/>
      <c r="J2221" s="204"/>
      <c r="K2221" s="204"/>
      <c r="L2221" s="204"/>
      <c r="M2221" s="204"/>
      <c r="N2221" s="204"/>
      <c r="O2221" s="204"/>
      <c r="P2221" s="204"/>
      <c r="Q2221" s="204"/>
      <c r="R2221" s="204"/>
      <c r="S2221" s="204"/>
      <c r="T2221" s="204"/>
      <c r="U2221" s="204"/>
      <c r="V2221" s="590"/>
      <c r="W2221" s="590"/>
      <c r="X2221" s="590"/>
      <c r="Y2221" s="590"/>
      <c r="Z2221" s="590"/>
      <c r="AA2221" s="590"/>
      <c r="AB2221" s="204"/>
      <c r="AC2221" s="204"/>
      <c r="AD2221" s="204"/>
      <c r="AE2221" s="204"/>
      <c r="AF2221" s="204"/>
      <c r="AG2221" s="204"/>
      <c r="AH2221" s="204"/>
      <c r="AI2221" s="204"/>
      <c r="AJ2221" s="204"/>
      <c r="AK2221" s="204"/>
      <c r="AL2221" s="204"/>
      <c r="AM2221" s="204"/>
      <c r="AN2221" s="204"/>
      <c r="AO2221" s="204"/>
      <c r="AP2221" s="204"/>
      <c r="AQ2221" s="204"/>
      <c r="AR2221" s="204"/>
      <c r="AS2221" s="204"/>
      <c r="AT2221" s="204"/>
      <c r="AU2221" s="204"/>
      <c r="AV2221" s="489"/>
      <c r="AW2221" s="204"/>
      <c r="AX2221" s="204"/>
      <c r="AY2221" s="204"/>
      <c r="AZ2221" s="204"/>
    </row>
    <row r="2222" spans="2:52" ht="52.2" customHeight="1" x14ac:dyDescent="0.25">
      <c r="B2222" s="204"/>
      <c r="C2222" s="204"/>
      <c r="D2222" s="204"/>
      <c r="E2222" s="204"/>
      <c r="F2222" s="204"/>
      <c r="G2222" s="204"/>
      <c r="H2222" s="205"/>
      <c r="I2222" s="204"/>
      <c r="J2222" s="204"/>
      <c r="K2222" s="204"/>
      <c r="L2222" s="204"/>
      <c r="M2222" s="204"/>
      <c r="N2222" s="204"/>
      <c r="O2222" s="204"/>
      <c r="P2222" s="204"/>
      <c r="Q2222" s="204"/>
      <c r="R2222" s="204"/>
      <c r="S2222" s="204"/>
      <c r="T2222" s="204"/>
      <c r="U2222" s="204"/>
      <c r="V2222" s="590"/>
      <c r="W2222" s="590"/>
      <c r="X2222" s="590"/>
      <c r="Y2222" s="590"/>
      <c r="Z2222" s="590"/>
      <c r="AA2222" s="590"/>
      <c r="AB2222" s="204"/>
      <c r="AC2222" s="204"/>
      <c r="AD2222" s="204"/>
      <c r="AE2222" s="204"/>
      <c r="AF2222" s="204"/>
      <c r="AG2222" s="204"/>
      <c r="AH2222" s="204"/>
      <c r="AI2222" s="204"/>
      <c r="AJ2222" s="204"/>
      <c r="AK2222" s="204"/>
      <c r="AL2222" s="204"/>
      <c r="AM2222" s="204"/>
      <c r="AN2222" s="204"/>
      <c r="AO2222" s="204"/>
      <c r="AP2222" s="204"/>
      <c r="AQ2222" s="204"/>
      <c r="AR2222" s="204"/>
      <c r="AS2222" s="204"/>
      <c r="AT2222" s="204"/>
      <c r="AU2222" s="204"/>
      <c r="AV2222" s="489"/>
      <c r="AW2222" s="204"/>
      <c r="AX2222" s="204"/>
      <c r="AY2222" s="204"/>
      <c r="AZ2222" s="204"/>
    </row>
    <row r="2223" spans="2:52" ht="52.2" customHeight="1" x14ac:dyDescent="0.25">
      <c r="B2223" s="204"/>
      <c r="C2223" s="204"/>
      <c r="D2223" s="204"/>
      <c r="E2223" s="204"/>
      <c r="F2223" s="204"/>
      <c r="G2223" s="204"/>
      <c r="H2223" s="205"/>
      <c r="I2223" s="204"/>
      <c r="J2223" s="204"/>
      <c r="K2223" s="204"/>
      <c r="L2223" s="204"/>
      <c r="M2223" s="204"/>
      <c r="N2223" s="204"/>
      <c r="O2223" s="204"/>
      <c r="P2223" s="204"/>
      <c r="Q2223" s="204"/>
      <c r="R2223" s="204"/>
      <c r="S2223" s="204"/>
      <c r="T2223" s="204"/>
      <c r="U2223" s="204"/>
      <c r="V2223" s="590"/>
      <c r="W2223" s="590"/>
      <c r="X2223" s="590"/>
      <c r="Y2223" s="590"/>
      <c r="Z2223" s="590"/>
      <c r="AA2223" s="590"/>
      <c r="AB2223" s="204"/>
      <c r="AC2223" s="204"/>
      <c r="AD2223" s="204"/>
      <c r="AE2223" s="204"/>
      <c r="AF2223" s="204"/>
      <c r="AG2223" s="204"/>
      <c r="AH2223" s="204"/>
      <c r="AI2223" s="204"/>
      <c r="AJ2223" s="204"/>
      <c r="AK2223" s="204"/>
      <c r="AL2223" s="204"/>
      <c r="AM2223" s="204"/>
      <c r="AN2223" s="204"/>
      <c r="AO2223" s="204"/>
      <c r="AP2223" s="204"/>
      <c r="AQ2223" s="204"/>
      <c r="AR2223" s="204"/>
      <c r="AS2223" s="204"/>
      <c r="AT2223" s="204"/>
      <c r="AU2223" s="204"/>
      <c r="AV2223" s="489"/>
      <c r="AW2223" s="204"/>
      <c r="AX2223" s="204"/>
      <c r="AY2223" s="204"/>
      <c r="AZ2223" s="204"/>
    </row>
    <row r="2224" spans="2:52" ht="52.2" customHeight="1" x14ac:dyDescent="0.25">
      <c r="B2224" s="204"/>
      <c r="C2224" s="204"/>
      <c r="D2224" s="204"/>
      <c r="E2224" s="204"/>
      <c r="F2224" s="204"/>
      <c r="G2224" s="204"/>
      <c r="H2224" s="205"/>
      <c r="I2224" s="204"/>
      <c r="J2224" s="204"/>
      <c r="K2224" s="204"/>
      <c r="L2224" s="204"/>
      <c r="M2224" s="204"/>
      <c r="N2224" s="204"/>
      <c r="O2224" s="204"/>
      <c r="P2224" s="204"/>
      <c r="Q2224" s="204"/>
      <c r="R2224" s="204"/>
      <c r="S2224" s="204"/>
      <c r="T2224" s="204"/>
      <c r="U2224" s="204"/>
      <c r="V2224" s="590"/>
      <c r="W2224" s="590"/>
      <c r="X2224" s="590"/>
      <c r="Y2224" s="590"/>
      <c r="Z2224" s="590"/>
      <c r="AA2224" s="590"/>
      <c r="AB2224" s="204"/>
      <c r="AC2224" s="204"/>
      <c r="AD2224" s="204"/>
      <c r="AE2224" s="204"/>
      <c r="AF2224" s="204"/>
      <c r="AG2224" s="204"/>
      <c r="AH2224" s="204"/>
      <c r="AI2224" s="204"/>
      <c r="AJ2224" s="204"/>
      <c r="AK2224" s="204"/>
      <c r="AL2224" s="204"/>
      <c r="AM2224" s="204"/>
      <c r="AN2224" s="204"/>
      <c r="AO2224" s="204"/>
      <c r="AP2224" s="204"/>
      <c r="AQ2224" s="204"/>
      <c r="AR2224" s="204"/>
      <c r="AS2224" s="204"/>
      <c r="AT2224" s="204"/>
      <c r="AU2224" s="204"/>
      <c r="AV2224" s="489"/>
      <c r="AW2224" s="204"/>
      <c r="AX2224" s="204"/>
      <c r="AY2224" s="204"/>
      <c r="AZ2224" s="204"/>
    </row>
    <row r="2225" spans="2:52" ht="52.2" customHeight="1" x14ac:dyDescent="0.25">
      <c r="B2225" s="204"/>
      <c r="C2225" s="204"/>
      <c r="D2225" s="204"/>
      <c r="E2225" s="204"/>
      <c r="F2225" s="204"/>
      <c r="G2225" s="204"/>
      <c r="H2225" s="205"/>
      <c r="I2225" s="204"/>
      <c r="J2225" s="204"/>
      <c r="K2225" s="204"/>
      <c r="L2225" s="204"/>
      <c r="M2225" s="204"/>
      <c r="N2225" s="204"/>
      <c r="O2225" s="204"/>
      <c r="P2225" s="204"/>
      <c r="Q2225" s="204"/>
      <c r="R2225" s="204"/>
      <c r="S2225" s="204"/>
      <c r="T2225" s="204"/>
      <c r="U2225" s="204"/>
      <c r="V2225" s="590"/>
      <c r="W2225" s="590"/>
      <c r="X2225" s="590"/>
      <c r="Y2225" s="590"/>
      <c r="Z2225" s="590"/>
      <c r="AA2225" s="590"/>
      <c r="AB2225" s="204"/>
      <c r="AC2225" s="204"/>
      <c r="AD2225" s="204"/>
      <c r="AE2225" s="204"/>
      <c r="AF2225" s="204"/>
      <c r="AG2225" s="204"/>
      <c r="AH2225" s="204"/>
      <c r="AI2225" s="204"/>
      <c r="AJ2225" s="204"/>
      <c r="AK2225" s="204"/>
      <c r="AL2225" s="204"/>
      <c r="AM2225" s="204"/>
      <c r="AN2225" s="204"/>
      <c r="AO2225" s="204"/>
      <c r="AP2225" s="204"/>
      <c r="AQ2225" s="204"/>
      <c r="AR2225" s="204"/>
      <c r="AS2225" s="204"/>
      <c r="AT2225" s="204"/>
      <c r="AU2225" s="204"/>
      <c r="AV2225" s="489"/>
      <c r="AW2225" s="204"/>
      <c r="AX2225" s="204"/>
      <c r="AY2225" s="204"/>
      <c r="AZ2225" s="204"/>
    </row>
    <row r="2226" spans="2:52" ht="52.2" customHeight="1" x14ac:dyDescent="0.25">
      <c r="B2226" s="204"/>
      <c r="C2226" s="204"/>
      <c r="D2226" s="204"/>
      <c r="E2226" s="204"/>
      <c r="F2226" s="204"/>
      <c r="G2226" s="204"/>
      <c r="H2226" s="205"/>
      <c r="I2226" s="204"/>
      <c r="J2226" s="204"/>
      <c r="K2226" s="204"/>
      <c r="L2226" s="204"/>
      <c r="M2226" s="204"/>
      <c r="N2226" s="204"/>
      <c r="O2226" s="204"/>
      <c r="P2226" s="204"/>
      <c r="Q2226" s="204"/>
      <c r="R2226" s="204"/>
      <c r="S2226" s="204"/>
      <c r="T2226" s="204"/>
      <c r="U2226" s="204"/>
      <c r="V2226" s="590"/>
      <c r="W2226" s="590"/>
      <c r="X2226" s="590"/>
      <c r="Y2226" s="590"/>
      <c r="Z2226" s="590"/>
      <c r="AA2226" s="590"/>
      <c r="AB2226" s="204"/>
      <c r="AC2226" s="204"/>
      <c r="AD2226" s="204"/>
      <c r="AE2226" s="204"/>
      <c r="AF2226" s="204"/>
      <c r="AG2226" s="204"/>
      <c r="AH2226" s="204"/>
      <c r="AI2226" s="204"/>
      <c r="AJ2226" s="204"/>
      <c r="AK2226" s="204"/>
      <c r="AL2226" s="204"/>
      <c r="AM2226" s="204"/>
      <c r="AN2226" s="204"/>
      <c r="AO2226" s="204"/>
      <c r="AP2226" s="204"/>
      <c r="AQ2226" s="204"/>
      <c r="AR2226" s="204"/>
      <c r="AS2226" s="204"/>
      <c r="AT2226" s="204"/>
      <c r="AU2226" s="204"/>
      <c r="AV2226" s="489"/>
      <c r="AW2226" s="204"/>
      <c r="AX2226" s="204"/>
      <c r="AY2226" s="204"/>
      <c r="AZ2226" s="204"/>
    </row>
    <row r="2227" spans="2:52" ht="52.2" customHeight="1" x14ac:dyDescent="0.25">
      <c r="B2227" s="204"/>
      <c r="C2227" s="204"/>
      <c r="D2227" s="204"/>
      <c r="E2227" s="204"/>
      <c r="F2227" s="204"/>
      <c r="G2227" s="204"/>
      <c r="H2227" s="205"/>
      <c r="I2227" s="204"/>
      <c r="J2227" s="204"/>
      <c r="K2227" s="204"/>
      <c r="L2227" s="204"/>
      <c r="M2227" s="204"/>
      <c r="N2227" s="204"/>
      <c r="O2227" s="204"/>
      <c r="P2227" s="204"/>
      <c r="Q2227" s="204"/>
      <c r="R2227" s="204"/>
      <c r="S2227" s="204"/>
      <c r="T2227" s="204"/>
      <c r="U2227" s="204"/>
      <c r="V2227" s="590"/>
      <c r="W2227" s="590"/>
      <c r="X2227" s="590"/>
      <c r="Y2227" s="590"/>
      <c r="Z2227" s="590"/>
      <c r="AA2227" s="590"/>
      <c r="AB2227" s="204"/>
      <c r="AC2227" s="204"/>
      <c r="AD2227" s="204"/>
      <c r="AE2227" s="204"/>
      <c r="AF2227" s="204"/>
      <c r="AG2227" s="204"/>
      <c r="AH2227" s="204"/>
      <c r="AI2227" s="204"/>
      <c r="AJ2227" s="204"/>
      <c r="AK2227" s="204"/>
      <c r="AL2227" s="204"/>
      <c r="AM2227" s="204"/>
      <c r="AN2227" s="204"/>
      <c r="AO2227" s="204"/>
      <c r="AP2227" s="204"/>
      <c r="AQ2227" s="204"/>
      <c r="AR2227" s="204"/>
      <c r="AS2227" s="204"/>
      <c r="AT2227" s="204"/>
      <c r="AU2227" s="204"/>
      <c r="AV2227" s="489"/>
      <c r="AW2227" s="204"/>
      <c r="AX2227" s="204"/>
      <c r="AY2227" s="204"/>
      <c r="AZ2227" s="204"/>
    </row>
    <row r="2228" spans="2:52" ht="52.2" customHeight="1" x14ac:dyDescent="0.25">
      <c r="B2228" s="204"/>
      <c r="C2228" s="204"/>
      <c r="D2228" s="204"/>
      <c r="E2228" s="204"/>
      <c r="F2228" s="204"/>
      <c r="G2228" s="204"/>
      <c r="H2228" s="205"/>
      <c r="I2228" s="204"/>
      <c r="J2228" s="204"/>
      <c r="K2228" s="204"/>
      <c r="L2228" s="204"/>
      <c r="M2228" s="204"/>
      <c r="N2228" s="204"/>
      <c r="O2228" s="204"/>
      <c r="P2228" s="204"/>
      <c r="Q2228" s="204"/>
      <c r="R2228" s="204"/>
      <c r="S2228" s="204"/>
      <c r="T2228" s="204"/>
      <c r="U2228" s="204"/>
      <c r="V2228" s="590"/>
      <c r="W2228" s="590"/>
      <c r="X2228" s="590"/>
      <c r="Y2228" s="590"/>
      <c r="Z2228" s="590"/>
      <c r="AA2228" s="590"/>
      <c r="AB2228" s="204"/>
      <c r="AC2228" s="204"/>
      <c r="AD2228" s="204"/>
      <c r="AE2228" s="204"/>
      <c r="AF2228" s="204"/>
      <c r="AG2228" s="204"/>
      <c r="AH2228" s="204"/>
      <c r="AI2228" s="204"/>
      <c r="AJ2228" s="204"/>
      <c r="AK2228" s="204"/>
      <c r="AL2228" s="204"/>
      <c r="AM2228" s="204"/>
      <c r="AN2228" s="204"/>
      <c r="AO2228" s="204"/>
      <c r="AP2228" s="204"/>
      <c r="AQ2228" s="204"/>
      <c r="AR2228" s="204"/>
      <c r="AS2228" s="204"/>
      <c r="AT2228" s="204"/>
      <c r="AU2228" s="204"/>
      <c r="AV2228" s="489"/>
      <c r="AW2228" s="204"/>
      <c r="AX2228" s="204"/>
      <c r="AY2228" s="204"/>
      <c r="AZ2228" s="204"/>
    </row>
    <row r="2229" spans="2:52" ht="52.2" customHeight="1" x14ac:dyDescent="0.25">
      <c r="B2229" s="204"/>
      <c r="C2229" s="204"/>
      <c r="D2229" s="204"/>
      <c r="E2229" s="204"/>
      <c r="F2229" s="204"/>
      <c r="G2229" s="204"/>
      <c r="H2229" s="205"/>
      <c r="I2229" s="204"/>
      <c r="J2229" s="204"/>
      <c r="K2229" s="204"/>
      <c r="L2229" s="204"/>
      <c r="M2229" s="204"/>
      <c r="N2229" s="204"/>
      <c r="O2229" s="204"/>
      <c r="P2229" s="204"/>
      <c r="Q2229" s="204"/>
      <c r="R2229" s="204"/>
      <c r="S2229" s="204"/>
      <c r="T2229" s="204"/>
      <c r="U2229" s="204"/>
      <c r="V2229" s="590"/>
      <c r="W2229" s="590"/>
      <c r="X2229" s="590"/>
      <c r="Y2229" s="590"/>
      <c r="Z2229" s="590"/>
      <c r="AA2229" s="590"/>
      <c r="AB2229" s="204"/>
      <c r="AC2229" s="204"/>
      <c r="AD2229" s="204"/>
      <c r="AE2229" s="204"/>
      <c r="AF2229" s="204"/>
      <c r="AG2229" s="204"/>
      <c r="AH2229" s="204"/>
      <c r="AI2229" s="204"/>
      <c r="AJ2229" s="204"/>
      <c r="AK2229" s="204"/>
      <c r="AL2229" s="204"/>
      <c r="AM2229" s="204"/>
      <c r="AN2229" s="204"/>
      <c r="AO2229" s="204"/>
      <c r="AP2229" s="204"/>
      <c r="AQ2229" s="204"/>
      <c r="AR2229" s="204"/>
      <c r="AS2229" s="204"/>
      <c r="AT2229" s="204"/>
      <c r="AU2229" s="204"/>
      <c r="AV2229" s="489"/>
      <c r="AW2229" s="204"/>
      <c r="AX2229" s="204"/>
      <c r="AY2229" s="204"/>
      <c r="AZ2229" s="204"/>
    </row>
    <row r="2230" spans="2:52" ht="52.2" customHeight="1" x14ac:dyDescent="0.25">
      <c r="B2230" s="204"/>
      <c r="C2230" s="204"/>
      <c r="D2230" s="204"/>
      <c r="E2230" s="204"/>
      <c r="F2230" s="204"/>
      <c r="G2230" s="204"/>
      <c r="H2230" s="205"/>
      <c r="I2230" s="204"/>
      <c r="J2230" s="204"/>
      <c r="K2230" s="204"/>
      <c r="L2230" s="204"/>
      <c r="M2230" s="204"/>
      <c r="N2230" s="204"/>
      <c r="O2230" s="204"/>
      <c r="P2230" s="204"/>
      <c r="Q2230" s="204"/>
      <c r="R2230" s="204"/>
      <c r="S2230" s="204"/>
      <c r="T2230" s="204"/>
      <c r="U2230" s="204"/>
      <c r="V2230" s="590"/>
      <c r="W2230" s="590"/>
      <c r="X2230" s="590"/>
      <c r="Y2230" s="590"/>
      <c r="Z2230" s="590"/>
      <c r="AA2230" s="590"/>
      <c r="AB2230" s="204"/>
      <c r="AC2230" s="204"/>
      <c r="AD2230" s="204"/>
      <c r="AE2230" s="204"/>
      <c r="AF2230" s="204"/>
      <c r="AG2230" s="204"/>
      <c r="AH2230" s="204"/>
      <c r="AI2230" s="204"/>
      <c r="AJ2230" s="204"/>
      <c r="AK2230" s="204"/>
      <c r="AL2230" s="204"/>
      <c r="AM2230" s="204"/>
      <c r="AN2230" s="204"/>
      <c r="AO2230" s="204"/>
      <c r="AP2230" s="204"/>
      <c r="AQ2230" s="204"/>
      <c r="AR2230" s="204"/>
      <c r="AS2230" s="204"/>
      <c r="AT2230" s="204"/>
      <c r="AU2230" s="204"/>
      <c r="AV2230" s="489"/>
      <c r="AW2230" s="204"/>
      <c r="AX2230" s="204"/>
      <c r="AY2230" s="204"/>
      <c r="AZ2230" s="204"/>
    </row>
    <row r="2231" spans="2:52" ht="52.2" customHeight="1" x14ac:dyDescent="0.25">
      <c r="B2231" s="204"/>
      <c r="C2231" s="204"/>
      <c r="D2231" s="204"/>
      <c r="E2231" s="204"/>
      <c r="F2231" s="204"/>
      <c r="G2231" s="204"/>
      <c r="H2231" s="205"/>
      <c r="I2231" s="204"/>
      <c r="J2231" s="204"/>
      <c r="K2231" s="204"/>
      <c r="L2231" s="204"/>
      <c r="M2231" s="204"/>
      <c r="N2231" s="204"/>
      <c r="O2231" s="204"/>
      <c r="P2231" s="204"/>
      <c r="Q2231" s="204"/>
      <c r="R2231" s="204"/>
      <c r="S2231" s="204"/>
      <c r="T2231" s="204"/>
      <c r="U2231" s="204"/>
      <c r="V2231" s="590"/>
      <c r="W2231" s="590"/>
      <c r="X2231" s="590"/>
      <c r="Y2231" s="590"/>
      <c r="Z2231" s="590"/>
      <c r="AA2231" s="590"/>
      <c r="AB2231" s="204"/>
      <c r="AC2231" s="204"/>
      <c r="AD2231" s="204"/>
      <c r="AE2231" s="204"/>
      <c r="AF2231" s="204"/>
      <c r="AG2231" s="204"/>
      <c r="AH2231" s="204"/>
      <c r="AI2231" s="204"/>
      <c r="AJ2231" s="204"/>
      <c r="AK2231" s="204"/>
      <c r="AL2231" s="204"/>
      <c r="AM2231" s="204"/>
      <c r="AN2231" s="204"/>
      <c r="AO2231" s="204"/>
      <c r="AP2231" s="204"/>
      <c r="AQ2231" s="204"/>
      <c r="AR2231" s="204"/>
      <c r="AS2231" s="204"/>
      <c r="AT2231" s="204"/>
      <c r="AU2231" s="204"/>
      <c r="AV2231" s="489"/>
      <c r="AW2231" s="204"/>
      <c r="AX2231" s="204"/>
      <c r="AY2231" s="204"/>
      <c r="AZ2231" s="204"/>
    </row>
    <row r="2232" spans="2:52" ht="52.2" customHeight="1" x14ac:dyDescent="0.25">
      <c r="B2232" s="204"/>
      <c r="C2232" s="204"/>
      <c r="D2232" s="204"/>
      <c r="E2232" s="204"/>
      <c r="F2232" s="204"/>
      <c r="G2232" s="204"/>
      <c r="H2232" s="205"/>
      <c r="I2232" s="204"/>
      <c r="J2232" s="204"/>
      <c r="K2232" s="204"/>
      <c r="L2232" s="204"/>
      <c r="M2232" s="204"/>
      <c r="N2232" s="204"/>
      <c r="O2232" s="204"/>
      <c r="P2232" s="204"/>
      <c r="Q2232" s="204"/>
      <c r="R2232" s="204"/>
      <c r="S2232" s="204"/>
      <c r="T2232" s="204"/>
      <c r="U2232" s="204"/>
      <c r="V2232" s="590"/>
      <c r="W2232" s="590"/>
      <c r="X2232" s="590"/>
      <c r="Y2232" s="590"/>
      <c r="Z2232" s="590"/>
      <c r="AA2232" s="590"/>
      <c r="AB2232" s="204"/>
      <c r="AC2232" s="204"/>
      <c r="AD2232" s="204"/>
      <c r="AE2232" s="204"/>
      <c r="AF2232" s="204"/>
      <c r="AG2232" s="204"/>
      <c r="AH2232" s="204"/>
      <c r="AI2232" s="204"/>
      <c r="AJ2232" s="204"/>
      <c r="AK2232" s="204"/>
      <c r="AL2232" s="204"/>
      <c r="AM2232" s="204"/>
      <c r="AN2232" s="204"/>
      <c r="AO2232" s="204"/>
      <c r="AP2232" s="204"/>
      <c r="AQ2232" s="204"/>
      <c r="AR2232" s="204"/>
      <c r="AS2232" s="204"/>
      <c r="AT2232" s="204"/>
      <c r="AU2232" s="204"/>
      <c r="AV2232" s="489"/>
      <c r="AW2232" s="204"/>
      <c r="AX2232" s="204"/>
      <c r="AY2232" s="204"/>
      <c r="AZ2232" s="204"/>
    </row>
    <row r="2233" spans="2:52" ht="52.2" customHeight="1" x14ac:dyDescent="0.25">
      <c r="AB2233" s="204"/>
      <c r="AC2233" s="204"/>
      <c r="AP2233" s="204"/>
      <c r="AQ2233" s="204"/>
      <c r="AR2233" s="204"/>
      <c r="AS2233" s="204"/>
      <c r="AT2233" s="204"/>
      <c r="AU2233" s="204"/>
      <c r="AV2233" s="489"/>
      <c r="AW2233" s="204"/>
      <c r="AX2233" s="204"/>
      <c r="AY2233" s="204"/>
      <c r="AZ2233" s="204"/>
    </row>
  </sheetData>
  <sheetProtection formatColumns="0" formatRows="0" autoFilter="0"/>
  <autoFilter ref="A8:CB656" xr:uid="{00000000-0001-0000-0100-000000000000}">
    <filterColumn colId="9" showButton="0"/>
    <filterColumn colId="11" showButton="0"/>
    <filterColumn colId="13" showButton="0"/>
    <filterColumn colId="15" showButton="0"/>
    <filterColumn colId="17" showButton="0"/>
    <filterColumn colId="19" showButton="0"/>
    <filterColumn colId="21" showButton="0"/>
    <filterColumn colId="23" showButton="0"/>
    <filterColumn colId="25" showButton="0"/>
    <filterColumn colId="27" showButton="0"/>
    <filterColumn colId="29" showButton="0">
      <colorFilter dxfId="39"/>
    </filterColumn>
    <filterColumn colId="31" showButton="0"/>
    <filterColumn colId="33" showButton="0"/>
    <filterColumn colId="35" showButton="0"/>
    <filterColumn colId="37" showButton="0"/>
    <filterColumn colId="39" showButton="0"/>
    <filterColumn colId="41" showButton="0"/>
    <filterColumn colId="43" showButton="0"/>
    <filterColumn colId="45" showButton="0"/>
  </autoFilter>
  <mergeCells count="385">
    <mergeCell ref="AT634:AU634"/>
    <mergeCell ref="J649:K649"/>
    <mergeCell ref="L649:M649"/>
    <mergeCell ref="N649:O649"/>
    <mergeCell ref="P649:Q649"/>
    <mergeCell ref="R649:S649"/>
    <mergeCell ref="T649:U649"/>
    <mergeCell ref="V649:W649"/>
    <mergeCell ref="X649:Y649"/>
    <mergeCell ref="Z649:AA649"/>
    <mergeCell ref="AB649:AC649"/>
    <mergeCell ref="AD649:AE649"/>
    <mergeCell ref="AF649:AG649"/>
    <mergeCell ref="AH649:AI649"/>
    <mergeCell ref="AJ649:AK649"/>
    <mergeCell ref="AL649:AM649"/>
    <mergeCell ref="AN649:AO649"/>
    <mergeCell ref="AP649:AQ649"/>
    <mergeCell ref="AR649:AS649"/>
    <mergeCell ref="AT649:AU649"/>
    <mergeCell ref="AB634:AC634"/>
    <mergeCell ref="AD634:AE634"/>
    <mergeCell ref="AF634:AG634"/>
    <mergeCell ref="AH634:AI634"/>
    <mergeCell ref="AJ634:AK634"/>
    <mergeCell ref="AL634:AM634"/>
    <mergeCell ref="AN634:AO634"/>
    <mergeCell ref="AP634:AQ634"/>
    <mergeCell ref="AR634:AS634"/>
    <mergeCell ref="J634:K634"/>
    <mergeCell ref="L634:M634"/>
    <mergeCell ref="N634:O634"/>
    <mergeCell ref="P634:Q634"/>
    <mergeCell ref="R634:S634"/>
    <mergeCell ref="T634:U634"/>
    <mergeCell ref="V634:W634"/>
    <mergeCell ref="X634:Y634"/>
    <mergeCell ref="Z634:AA634"/>
    <mergeCell ref="AT594:AU594"/>
    <mergeCell ref="J605:K605"/>
    <mergeCell ref="L605:M605"/>
    <mergeCell ref="N605:O605"/>
    <mergeCell ref="P605:Q605"/>
    <mergeCell ref="R605:S605"/>
    <mergeCell ref="T605:U605"/>
    <mergeCell ref="V605:W605"/>
    <mergeCell ref="X605:Y605"/>
    <mergeCell ref="Z605:AA605"/>
    <mergeCell ref="AB605:AC605"/>
    <mergeCell ref="AD605:AE605"/>
    <mergeCell ref="AF605:AG605"/>
    <mergeCell ref="AH605:AI605"/>
    <mergeCell ref="AJ605:AK605"/>
    <mergeCell ref="AL605:AM605"/>
    <mergeCell ref="AN605:AO605"/>
    <mergeCell ref="AP605:AQ605"/>
    <mergeCell ref="AR605:AS605"/>
    <mergeCell ref="AT605:AU605"/>
    <mergeCell ref="AB594:AC594"/>
    <mergeCell ref="AD594:AE594"/>
    <mergeCell ref="AF594:AG594"/>
    <mergeCell ref="AH594:AI594"/>
    <mergeCell ref="AJ594:AK594"/>
    <mergeCell ref="AL594:AM594"/>
    <mergeCell ref="AN594:AO594"/>
    <mergeCell ref="AP594:AQ594"/>
    <mergeCell ref="AR594:AS594"/>
    <mergeCell ref="J594:K594"/>
    <mergeCell ref="L594:M594"/>
    <mergeCell ref="N594:O594"/>
    <mergeCell ref="P594:Q594"/>
    <mergeCell ref="R594:S594"/>
    <mergeCell ref="T594:U594"/>
    <mergeCell ref="V594:W594"/>
    <mergeCell ref="X594:Y594"/>
    <mergeCell ref="Z594:AA594"/>
    <mergeCell ref="AT527:AU527"/>
    <mergeCell ref="J575:K575"/>
    <mergeCell ref="L575:M575"/>
    <mergeCell ref="N575:O575"/>
    <mergeCell ref="P575:Q575"/>
    <mergeCell ref="R575:S575"/>
    <mergeCell ref="T575:U575"/>
    <mergeCell ref="V575:W575"/>
    <mergeCell ref="X575:Y575"/>
    <mergeCell ref="Z575:AA575"/>
    <mergeCell ref="AB575:AC575"/>
    <mergeCell ref="AD575:AE575"/>
    <mergeCell ref="AF575:AG575"/>
    <mergeCell ref="AH575:AI575"/>
    <mergeCell ref="AJ575:AK575"/>
    <mergeCell ref="AL575:AM575"/>
    <mergeCell ref="AN575:AO575"/>
    <mergeCell ref="AP575:AQ575"/>
    <mergeCell ref="AR575:AS575"/>
    <mergeCell ref="AT575:AU575"/>
    <mergeCell ref="AB527:AC527"/>
    <mergeCell ref="AD527:AE527"/>
    <mergeCell ref="AF527:AG527"/>
    <mergeCell ref="AH527:AI527"/>
    <mergeCell ref="AJ527:AK527"/>
    <mergeCell ref="AL527:AM527"/>
    <mergeCell ref="AN527:AO527"/>
    <mergeCell ref="AP527:AQ527"/>
    <mergeCell ref="AR527:AS527"/>
    <mergeCell ref="J527:K527"/>
    <mergeCell ref="L527:M527"/>
    <mergeCell ref="N527:O527"/>
    <mergeCell ref="P527:Q527"/>
    <mergeCell ref="R527:S527"/>
    <mergeCell ref="T527:U527"/>
    <mergeCell ref="V527:W527"/>
    <mergeCell ref="X527:Y527"/>
    <mergeCell ref="Z527:AA527"/>
    <mergeCell ref="AT465:AU465"/>
    <mergeCell ref="J499:K499"/>
    <mergeCell ref="L499:M499"/>
    <mergeCell ref="N499:O499"/>
    <mergeCell ref="P499:Q499"/>
    <mergeCell ref="R499:S499"/>
    <mergeCell ref="T499:U499"/>
    <mergeCell ref="V499:W499"/>
    <mergeCell ref="X499:Y499"/>
    <mergeCell ref="Z499:AA499"/>
    <mergeCell ref="AB499:AC499"/>
    <mergeCell ref="AD499:AE499"/>
    <mergeCell ref="AF499:AG499"/>
    <mergeCell ref="AH499:AI499"/>
    <mergeCell ref="AJ499:AK499"/>
    <mergeCell ref="AL499:AM499"/>
    <mergeCell ref="AN499:AO499"/>
    <mergeCell ref="AP499:AQ499"/>
    <mergeCell ref="AR499:AS499"/>
    <mergeCell ref="AT499:AU499"/>
    <mergeCell ref="AB465:AC465"/>
    <mergeCell ref="AD465:AE465"/>
    <mergeCell ref="AF465:AG465"/>
    <mergeCell ref="AH465:AI465"/>
    <mergeCell ref="AJ465:AK465"/>
    <mergeCell ref="AL465:AM465"/>
    <mergeCell ref="AN465:AO465"/>
    <mergeCell ref="AP465:AQ465"/>
    <mergeCell ref="AR465:AS465"/>
    <mergeCell ref="J465:K465"/>
    <mergeCell ref="L465:M465"/>
    <mergeCell ref="N465:O465"/>
    <mergeCell ref="P465:Q465"/>
    <mergeCell ref="R465:S465"/>
    <mergeCell ref="T465:U465"/>
    <mergeCell ref="V465:W465"/>
    <mergeCell ref="X465:Y465"/>
    <mergeCell ref="Z465:AA465"/>
    <mergeCell ref="AT419:AU419"/>
    <mergeCell ref="J451:K451"/>
    <mergeCell ref="L451:M451"/>
    <mergeCell ref="N451:O451"/>
    <mergeCell ref="P451:Q451"/>
    <mergeCell ref="R451:S451"/>
    <mergeCell ref="T451:U451"/>
    <mergeCell ref="V451:W451"/>
    <mergeCell ref="X451:Y451"/>
    <mergeCell ref="Z451:AA451"/>
    <mergeCell ref="AB451:AC451"/>
    <mergeCell ref="AD451:AE451"/>
    <mergeCell ref="AF451:AG451"/>
    <mergeCell ref="AH451:AI451"/>
    <mergeCell ref="AJ451:AK451"/>
    <mergeCell ref="AL451:AM451"/>
    <mergeCell ref="AN451:AO451"/>
    <mergeCell ref="AP451:AQ451"/>
    <mergeCell ref="AR451:AS451"/>
    <mergeCell ref="AT451:AU451"/>
    <mergeCell ref="AB419:AC419"/>
    <mergeCell ref="AD419:AE419"/>
    <mergeCell ref="AF419:AG419"/>
    <mergeCell ref="AH419:AI419"/>
    <mergeCell ref="AJ419:AK419"/>
    <mergeCell ref="AL419:AM419"/>
    <mergeCell ref="AN419:AO419"/>
    <mergeCell ref="AP419:AQ419"/>
    <mergeCell ref="AR419:AS419"/>
    <mergeCell ref="J419:K419"/>
    <mergeCell ref="L419:M419"/>
    <mergeCell ref="N419:O419"/>
    <mergeCell ref="P419:Q419"/>
    <mergeCell ref="R419:S419"/>
    <mergeCell ref="T419:U419"/>
    <mergeCell ref="V419:W419"/>
    <mergeCell ref="X419:Y419"/>
    <mergeCell ref="Z419:AA419"/>
    <mergeCell ref="AT387:AU387"/>
    <mergeCell ref="J409:K409"/>
    <mergeCell ref="L409:M409"/>
    <mergeCell ref="N409:O409"/>
    <mergeCell ref="P409:Q409"/>
    <mergeCell ref="R409:S409"/>
    <mergeCell ref="T409:U409"/>
    <mergeCell ref="V409:W409"/>
    <mergeCell ref="X409:Y409"/>
    <mergeCell ref="Z409:AA409"/>
    <mergeCell ref="AB409:AC409"/>
    <mergeCell ref="AD409:AE409"/>
    <mergeCell ref="AF409:AG409"/>
    <mergeCell ref="AH409:AI409"/>
    <mergeCell ref="AJ409:AK409"/>
    <mergeCell ref="AL409:AM409"/>
    <mergeCell ref="AN409:AO409"/>
    <mergeCell ref="AP409:AQ409"/>
    <mergeCell ref="AR409:AS409"/>
    <mergeCell ref="AT409:AU409"/>
    <mergeCell ref="AB387:AC387"/>
    <mergeCell ref="AD387:AE387"/>
    <mergeCell ref="AF387:AG387"/>
    <mergeCell ref="AH387:AI387"/>
    <mergeCell ref="AJ387:AK387"/>
    <mergeCell ref="AL387:AM387"/>
    <mergeCell ref="AN387:AO387"/>
    <mergeCell ref="AP387:AQ387"/>
    <mergeCell ref="AR387:AS387"/>
    <mergeCell ref="J387:K387"/>
    <mergeCell ref="L387:M387"/>
    <mergeCell ref="N387:O387"/>
    <mergeCell ref="P387:Q387"/>
    <mergeCell ref="R387:S387"/>
    <mergeCell ref="T387:U387"/>
    <mergeCell ref="V387:W387"/>
    <mergeCell ref="X387:Y387"/>
    <mergeCell ref="Z387:AA387"/>
    <mergeCell ref="AJ8:AK8"/>
    <mergeCell ref="AL8:AM8"/>
    <mergeCell ref="AN8:AO8"/>
    <mergeCell ref="AP8:AQ8"/>
    <mergeCell ref="AR8:AS8"/>
    <mergeCell ref="AT8:AU8"/>
    <mergeCell ref="J96:K96"/>
    <mergeCell ref="L96:M96"/>
    <mergeCell ref="N96:O96"/>
    <mergeCell ref="P96:Q96"/>
    <mergeCell ref="R96:S96"/>
    <mergeCell ref="T96:U96"/>
    <mergeCell ref="R8:S8"/>
    <mergeCell ref="T8:U8"/>
    <mergeCell ref="V8:W8"/>
    <mergeCell ref="X8:Y8"/>
    <mergeCell ref="Z8:AA8"/>
    <mergeCell ref="AB8:AC8"/>
    <mergeCell ref="AD8:AE8"/>
    <mergeCell ref="AF8:AG8"/>
    <mergeCell ref="AH8:AI8"/>
    <mergeCell ref="AT96:AU96"/>
    <mergeCell ref="AH96:AI96"/>
    <mergeCell ref="AJ96:AK96"/>
    <mergeCell ref="B6:D6"/>
    <mergeCell ref="B5:D5"/>
    <mergeCell ref="B4:D4"/>
    <mergeCell ref="B3:D3"/>
    <mergeCell ref="J8:K8"/>
    <mergeCell ref="L8:M8"/>
    <mergeCell ref="B7:D7"/>
    <mergeCell ref="N8:O8"/>
    <mergeCell ref="P8:Q8"/>
    <mergeCell ref="J134:K134"/>
    <mergeCell ref="L134:M134"/>
    <mergeCell ref="N134:O134"/>
    <mergeCell ref="P134:Q134"/>
    <mergeCell ref="R134:S134"/>
    <mergeCell ref="T134:U134"/>
    <mergeCell ref="V134:W134"/>
    <mergeCell ref="X134:Y134"/>
    <mergeCell ref="Z134:AA134"/>
    <mergeCell ref="AL96:AM96"/>
    <mergeCell ref="AN96:AO96"/>
    <mergeCell ref="AP96:AQ96"/>
    <mergeCell ref="AR96:AS96"/>
    <mergeCell ref="V96:W96"/>
    <mergeCell ref="X96:Y96"/>
    <mergeCell ref="Z96:AA96"/>
    <mergeCell ref="AB96:AC96"/>
    <mergeCell ref="AD96:AE96"/>
    <mergeCell ref="AF96:AG96"/>
    <mergeCell ref="AN134:AO134"/>
    <mergeCell ref="AP134:AQ134"/>
    <mergeCell ref="AR134:AS134"/>
    <mergeCell ref="AT134:AU134"/>
    <mergeCell ref="J188:K188"/>
    <mergeCell ref="L188:M188"/>
    <mergeCell ref="N188:O188"/>
    <mergeCell ref="P188:Q188"/>
    <mergeCell ref="R188:S188"/>
    <mergeCell ref="T188:U188"/>
    <mergeCell ref="AB134:AC134"/>
    <mergeCell ref="AD134:AE134"/>
    <mergeCell ref="AF134:AG134"/>
    <mergeCell ref="AH134:AI134"/>
    <mergeCell ref="AJ134:AK134"/>
    <mergeCell ref="AL134:AM134"/>
    <mergeCell ref="AT188:AU188"/>
    <mergeCell ref="AH188:AI188"/>
    <mergeCell ref="AJ188:AK188"/>
    <mergeCell ref="AL188:AM188"/>
    <mergeCell ref="AN188:AO188"/>
    <mergeCell ref="AP188:AQ188"/>
    <mergeCell ref="AR188:AS188"/>
    <mergeCell ref="V188:W188"/>
    <mergeCell ref="X188:Y188"/>
    <mergeCell ref="Z188:AA188"/>
    <mergeCell ref="AB188:AC188"/>
    <mergeCell ref="AD188:AE188"/>
    <mergeCell ref="AF188:AG188"/>
    <mergeCell ref="AN268:AO268"/>
    <mergeCell ref="AP268:AQ268"/>
    <mergeCell ref="AR268:AS268"/>
    <mergeCell ref="AT268:AU268"/>
    <mergeCell ref="AH268:AI268"/>
    <mergeCell ref="AJ268:AK268"/>
    <mergeCell ref="AL268:AM268"/>
    <mergeCell ref="X268:Y268"/>
    <mergeCell ref="Z268:AA268"/>
    <mergeCell ref="AB268:AC268"/>
    <mergeCell ref="AD268:AE268"/>
    <mergeCell ref="AF268:AG268"/>
    <mergeCell ref="J268:K268"/>
    <mergeCell ref="L268:M268"/>
    <mergeCell ref="N268:O268"/>
    <mergeCell ref="P268:Q268"/>
    <mergeCell ref="R268:S268"/>
    <mergeCell ref="T268:U268"/>
    <mergeCell ref="V268:W268"/>
    <mergeCell ref="AF303:AG303"/>
    <mergeCell ref="AN364:AO364"/>
    <mergeCell ref="X303:Y303"/>
    <mergeCell ref="Z303:AA303"/>
    <mergeCell ref="AB303:AC303"/>
    <mergeCell ref="AD303:AE303"/>
    <mergeCell ref="V370:W370"/>
    <mergeCell ref="X370:Y370"/>
    <mergeCell ref="Z370:AA370"/>
    <mergeCell ref="AB370:AC370"/>
    <mergeCell ref="AD370:AE370"/>
    <mergeCell ref="AF370:AG370"/>
    <mergeCell ref="J370:K370"/>
    <mergeCell ref="L370:M370"/>
    <mergeCell ref="N370:O370"/>
    <mergeCell ref="P370:Q370"/>
    <mergeCell ref="R370:S370"/>
    <mergeCell ref="T370:U370"/>
    <mergeCell ref="AR364:AS364"/>
    <mergeCell ref="AT364:AU364"/>
    <mergeCell ref="AB364:AC364"/>
    <mergeCell ref="AP364:AQ364"/>
    <mergeCell ref="J303:K303"/>
    <mergeCell ref="L303:M303"/>
    <mergeCell ref="N303:O303"/>
    <mergeCell ref="P303:Q303"/>
    <mergeCell ref="R303:S303"/>
    <mergeCell ref="T303:U303"/>
    <mergeCell ref="AD364:AE364"/>
    <mergeCell ref="AF364:AG364"/>
    <mergeCell ref="AH364:AI364"/>
    <mergeCell ref="AJ364:AK364"/>
    <mergeCell ref="AL364:AM364"/>
    <mergeCell ref="AT370:AU370"/>
    <mergeCell ref="AH370:AI370"/>
    <mergeCell ref="AJ370:AK370"/>
    <mergeCell ref="AL370:AM370"/>
    <mergeCell ref="AN370:AO370"/>
    <mergeCell ref="AP370:AQ370"/>
    <mergeCell ref="AR370:AS370"/>
    <mergeCell ref="AT303:AU303"/>
    <mergeCell ref="J364:K364"/>
    <mergeCell ref="L364:M364"/>
    <mergeCell ref="N364:O364"/>
    <mergeCell ref="P364:Q364"/>
    <mergeCell ref="R364:S364"/>
    <mergeCell ref="T364:U364"/>
    <mergeCell ref="V364:W364"/>
    <mergeCell ref="X364:Y364"/>
    <mergeCell ref="Z364:AA364"/>
    <mergeCell ref="AH303:AI303"/>
    <mergeCell ref="AJ303:AK303"/>
    <mergeCell ref="AL303:AM303"/>
    <mergeCell ref="AN303:AO303"/>
    <mergeCell ref="AP303:AQ303"/>
    <mergeCell ref="AR303:AS303"/>
    <mergeCell ref="V303:W303"/>
  </mergeCells>
  <conditionalFormatting sqref="A86:XFD136 A85:AC85 AE85:XFD85 A138:XFD142 A137:AC137 AE137:XFD137 A144:XFD147 A143:AC143 AE143:XFD143 A149:XFD157 A148:AC148 AE148:XFD148 A159:XFD270 A158:AC158 AE158:XFD158 A272:XFD339 A271:AC271 AE271:XFD271 A341:XFD345 A340:AC340 AE340:XFD340 A347:XFD349 A346:AC346 AE346:XFD346 A351:XFD366 A350:AC350 A368:XFD372 A367:AC367 A374:XFD376 A373:AC373 AE373:XFD373 A378:XFD384 A377:AC377 AE377:XFD377 A386:XFD1048576 A385:AC385 AE385:XFD385 AE350:XFD350 AE367:XFD367 A1:XFD1 A8:XFD84">
    <cfRule type="cellIs" dxfId="38" priority="17" operator="lessThan">
      <formula>0</formula>
    </cfRule>
  </conditionalFormatting>
  <conditionalFormatting sqref="AD85">
    <cfRule type="cellIs" dxfId="37" priority="16" operator="lessThan">
      <formula>0</formula>
    </cfRule>
  </conditionalFormatting>
  <conditionalFormatting sqref="AD137">
    <cfRule type="cellIs" dxfId="36" priority="15" operator="lessThan">
      <formula>0</formula>
    </cfRule>
  </conditionalFormatting>
  <conditionalFormatting sqref="AD143">
    <cfRule type="cellIs" dxfId="35" priority="14" operator="lessThan">
      <formula>0</formula>
    </cfRule>
  </conditionalFormatting>
  <conditionalFormatting sqref="AD148">
    <cfRule type="cellIs" dxfId="34" priority="13" operator="lessThan">
      <formula>0</formula>
    </cfRule>
  </conditionalFormatting>
  <conditionalFormatting sqref="AD158">
    <cfRule type="cellIs" dxfId="33" priority="12" operator="lessThan">
      <formula>0</formula>
    </cfRule>
  </conditionalFormatting>
  <conditionalFormatting sqref="AD271">
    <cfRule type="cellIs" dxfId="32" priority="11" operator="lessThan">
      <formula>0</formula>
    </cfRule>
  </conditionalFormatting>
  <conditionalFormatting sqref="AD340">
    <cfRule type="cellIs" dxfId="31" priority="10" operator="lessThan">
      <formula>0</formula>
    </cfRule>
  </conditionalFormatting>
  <conditionalFormatting sqref="AD346">
    <cfRule type="cellIs" dxfId="30" priority="9" operator="lessThan">
      <formula>0</formula>
    </cfRule>
  </conditionalFormatting>
  <conditionalFormatting sqref="AD350">
    <cfRule type="cellIs" dxfId="29" priority="8" operator="lessThan">
      <formula>0</formula>
    </cfRule>
  </conditionalFormatting>
  <conditionalFormatting sqref="AD367">
    <cfRule type="cellIs" dxfId="28" priority="7" operator="lessThan">
      <formula>0</formula>
    </cfRule>
  </conditionalFormatting>
  <conditionalFormatting sqref="AD373">
    <cfRule type="cellIs" dxfId="27" priority="6" operator="lessThan">
      <formula>0</formula>
    </cfRule>
  </conditionalFormatting>
  <conditionalFormatting sqref="AD377">
    <cfRule type="cellIs" dxfId="26" priority="5" operator="lessThan">
      <formula>0</formula>
    </cfRule>
  </conditionalFormatting>
  <conditionalFormatting sqref="AD385">
    <cfRule type="cellIs" dxfId="25" priority="4" operator="lessThan">
      <formula>0</formula>
    </cfRule>
  </conditionalFormatting>
  <conditionalFormatting sqref="A2:XFD5">
    <cfRule type="cellIs" dxfId="24" priority="3" operator="lessThan">
      <formula>0</formula>
    </cfRule>
  </conditionalFormatting>
  <conditionalFormatting sqref="A7:XFD7">
    <cfRule type="cellIs" dxfId="23" priority="2" operator="lessThan">
      <formula>0</formula>
    </cfRule>
  </conditionalFormatting>
  <conditionalFormatting sqref="A6:XFD6">
    <cfRule type="cellIs" dxfId="22" priority="1" operator="lessThan">
      <formula>0</formula>
    </cfRule>
  </conditionalFormatting>
  <hyperlinks>
    <hyperlink ref="I2" location="'Rekapitulace stavby'!A1" display="Rekapitulace stavby" xr:uid="{E5F26B7A-2499-4ABD-B9EC-294F961DDEB2}"/>
  </hyperlinks>
  <pageMargins left="0.39374999999999999" right="0.39374999999999999" top="0.39374999999999999" bottom="0.39374999999999999" header="0" footer="0"/>
  <pageSetup paperSize="9" scale="34" fitToHeight="100" orientation="landscape" blackAndWhite="1"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BV354"/>
  <sheetViews>
    <sheetView showGridLines="0" zoomScale="70" zoomScaleNormal="70" zoomScaleSheetLayoutView="100" workbookViewId="0">
      <pane xSplit="9" ySplit="9" topLeftCell="J49" activePane="bottomRight" state="frozen"/>
      <selection pane="topRight" activeCell="J1" sqref="J1"/>
      <selection pane="bottomLeft" activeCell="A10" sqref="A10"/>
      <selection pane="bottomRight" sqref="A1:XFD1048576"/>
    </sheetView>
  </sheetViews>
  <sheetFormatPr defaultRowHeight="10.199999999999999" x14ac:dyDescent="0.2"/>
  <cols>
    <col min="1" max="1" width="1.7109375" customWidth="1"/>
    <col min="2" max="2" width="4.140625" customWidth="1"/>
    <col min="3" max="3" width="6.140625" customWidth="1"/>
    <col min="4" max="4" width="17.140625" customWidth="1"/>
    <col min="5" max="5" width="122.7109375" customWidth="1"/>
    <col min="6" max="6" width="7" customWidth="1"/>
    <col min="7" max="7" width="11.42578125" customWidth="1"/>
    <col min="8" max="8" width="20.140625" style="31" customWidth="1"/>
    <col min="9" max="9" width="20.140625" customWidth="1"/>
    <col min="10" max="11" width="25.85546875" hidden="1" customWidth="1"/>
    <col min="12" max="13" width="25.85546875" customWidth="1"/>
    <col min="14" max="43" width="25.85546875" hidden="1" customWidth="1"/>
    <col min="44" max="47" width="25.85546875" customWidth="1"/>
    <col min="48" max="48" width="14.28515625" style="472" customWidth="1"/>
    <col min="49" max="62" width="9.28515625" customWidth="1"/>
  </cols>
  <sheetData>
    <row r="1" spans="1:48" s="1" customFormat="1" ht="6.9" customHeight="1" thickBot="1" x14ac:dyDescent="0.25">
      <c r="A1"/>
      <c r="B1" s="18"/>
      <c r="C1" s="18"/>
      <c r="D1" s="18"/>
      <c r="E1" s="18"/>
      <c r="F1" s="18"/>
      <c r="G1" s="18"/>
      <c r="H1" s="33"/>
      <c r="I1" s="18"/>
      <c r="J1" s="32"/>
      <c r="Q1" s="14"/>
      <c r="R1" s="14"/>
      <c r="S1" s="14"/>
      <c r="T1" s="14"/>
      <c r="U1" s="14"/>
      <c r="V1" s="14"/>
      <c r="W1" s="14"/>
      <c r="X1" s="14"/>
      <c r="Y1" s="14"/>
      <c r="Z1" s="14"/>
      <c r="AA1" s="14"/>
      <c r="AB1" s="14"/>
      <c r="AC1" s="14"/>
      <c r="AV1" s="473"/>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766" t="str">
        <f>'Rekapitulace stavby'!B4</f>
        <v>Stavba:</v>
      </c>
      <c r="C3" s="749"/>
      <c r="D3" s="749"/>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766" t="s">
        <v>58</v>
      </c>
      <c r="C4" s="749"/>
      <c r="D4" s="749"/>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766" t="str">
        <f>'Rekapitulace stavby'!B5</f>
        <v>Místo:</v>
      </c>
      <c r="C5" s="749"/>
      <c r="D5" s="749"/>
      <c r="E5" s="234" t="str">
        <f>'Rekapitulace stavby'!D5</f>
        <v>Předslav</v>
      </c>
      <c r="F5" s="23"/>
      <c r="G5" s="23"/>
      <c r="H5" s="235" t="str">
        <f>'Rekapitulace stavby'!E5</f>
        <v>Datum:</v>
      </c>
      <c r="I5" s="236">
        <f>'Rekapitulace stavby'!G5</f>
        <v>44530</v>
      </c>
      <c r="J5" s="219"/>
      <c r="Q5" s="14"/>
      <c r="R5" s="14"/>
      <c r="S5" s="14"/>
      <c r="T5" s="14"/>
      <c r="U5" s="14"/>
      <c r="V5" s="14"/>
      <c r="W5" s="14"/>
      <c r="X5" s="14"/>
      <c r="Y5" s="14"/>
      <c r="Z5" s="14"/>
      <c r="AA5" s="14"/>
      <c r="AB5" s="14"/>
      <c r="AC5" s="14"/>
      <c r="AV5" s="473"/>
    </row>
    <row r="6" spans="1:48" ht="24.9" customHeight="1" thickBot="1" x14ac:dyDescent="0.25">
      <c r="B6" s="766" t="str">
        <f>'Rekapitulace stavby'!B6</f>
        <v>Objednatel:</v>
      </c>
      <c r="C6" s="749"/>
      <c r="D6" s="749"/>
      <c r="E6" s="234" t="str">
        <f>'Rekapitulace stavby'!D6</f>
        <v>Obec Předslav</v>
      </c>
      <c r="F6" s="23"/>
      <c r="G6" s="23"/>
      <c r="H6" s="235" t="str">
        <f>'Rekapitulace stavby'!E6</f>
        <v>Projektant:</v>
      </c>
      <c r="I6" s="237" t="str">
        <f>'Rekapitulace stavby'!G6</f>
        <v>Vodohospodářský podnik, a.s.</v>
      </c>
      <c r="J6" s="220"/>
    </row>
    <row r="7" spans="1:48" ht="24.9" customHeight="1" thickBot="1" x14ac:dyDescent="0.25">
      <c r="B7" s="767" t="str">
        <f>'Rekapitulace stavby'!B7</f>
        <v>Zhotovitel:</v>
      </c>
      <c r="C7" s="768"/>
      <c r="D7" s="768"/>
      <c r="E7" s="234" t="str">
        <f>'Rekapitulace stavby'!D7</f>
        <v>IMOS Brno, a.s.</v>
      </c>
      <c r="F7" s="23"/>
      <c r="G7" s="23"/>
      <c r="H7" s="235" t="str">
        <f>'Rekapitulace stavby'!E7</f>
        <v>Zpracovatel:</v>
      </c>
      <c r="I7" s="237" t="str">
        <f>'Rekapitulace stavby'!G7</f>
        <v>Vodohospodářský podnik, a.s.</v>
      </c>
      <c r="J7" s="757" t="s">
        <v>2350</v>
      </c>
      <c r="K7" s="758"/>
      <c r="L7" s="761" t="s">
        <v>2351</v>
      </c>
      <c r="M7" s="758"/>
      <c r="N7" s="757" t="s">
        <v>2352</v>
      </c>
      <c r="O7" s="758"/>
      <c r="P7" s="757" t="s">
        <v>2353</v>
      </c>
      <c r="Q7" s="758"/>
      <c r="R7" s="757" t="s">
        <v>2354</v>
      </c>
      <c r="S7" s="758"/>
      <c r="T7" s="757" t="s">
        <v>2355</v>
      </c>
      <c r="U7" s="758"/>
      <c r="V7" s="757" t="s">
        <v>2356</v>
      </c>
      <c r="W7" s="758"/>
      <c r="X7" s="757" t="s">
        <v>2357</v>
      </c>
      <c r="Y7" s="758"/>
      <c r="Z7" s="757" t="s">
        <v>2358</v>
      </c>
      <c r="AA7" s="758"/>
      <c r="AB7" s="757" t="s">
        <v>2359</v>
      </c>
      <c r="AC7" s="758"/>
      <c r="AD7" s="757" t="s">
        <v>2360</v>
      </c>
      <c r="AE7" s="758"/>
      <c r="AF7" s="757" t="s">
        <v>2361</v>
      </c>
      <c r="AG7" s="758"/>
      <c r="AH7" s="757" t="s">
        <v>2362</v>
      </c>
      <c r="AI7" s="758"/>
      <c r="AJ7" s="757" t="s">
        <v>2363</v>
      </c>
      <c r="AK7" s="758"/>
      <c r="AL7" s="757" t="s">
        <v>2364</v>
      </c>
      <c r="AM7" s="758"/>
      <c r="AN7" s="757" t="s">
        <v>2365</v>
      </c>
      <c r="AO7" s="758"/>
      <c r="AP7" s="757" t="s">
        <v>2366</v>
      </c>
      <c r="AQ7" s="758"/>
      <c r="AR7" s="757" t="s">
        <v>2367</v>
      </c>
      <c r="AS7" s="758"/>
      <c r="AT7" s="757" t="s">
        <v>2368</v>
      </c>
      <c r="AU7" s="769"/>
      <c r="AV7" s="449" t="s">
        <v>2369</v>
      </c>
    </row>
    <row r="8" spans="1:48" s="5" customFormat="1" ht="29.25" customHeight="1" thickBot="1" x14ac:dyDescent="0.25">
      <c r="A8"/>
      <c r="B8" s="238" t="s">
        <v>64</v>
      </c>
      <c r="C8" s="35" t="s">
        <v>24</v>
      </c>
      <c r="D8" s="35" t="s">
        <v>22</v>
      </c>
      <c r="E8" s="35" t="s">
        <v>23</v>
      </c>
      <c r="F8" s="35" t="s">
        <v>65</v>
      </c>
      <c r="G8" s="35" t="s">
        <v>66</v>
      </c>
      <c r="H8" s="36" t="s">
        <v>67</v>
      </c>
      <c r="I8" s="239" t="s">
        <v>61</v>
      </c>
      <c r="J8" s="184" t="s">
        <v>66</v>
      </c>
      <c r="K8" s="185" t="s">
        <v>2370</v>
      </c>
      <c r="L8" s="206" t="s">
        <v>66</v>
      </c>
      <c r="M8" s="185" t="s">
        <v>2370</v>
      </c>
      <c r="N8" s="184" t="s">
        <v>66</v>
      </c>
      <c r="O8" s="185" t="s">
        <v>2370</v>
      </c>
      <c r="P8" s="184" t="s">
        <v>66</v>
      </c>
      <c r="Q8" s="185" t="s">
        <v>2370</v>
      </c>
      <c r="R8" s="184" t="s">
        <v>66</v>
      </c>
      <c r="S8" s="185" t="s">
        <v>2370</v>
      </c>
      <c r="T8" s="184" t="s">
        <v>66</v>
      </c>
      <c r="U8" s="185" t="s">
        <v>2370</v>
      </c>
      <c r="V8" s="184" t="s">
        <v>66</v>
      </c>
      <c r="W8" s="185" t="s">
        <v>2370</v>
      </c>
      <c r="X8" s="184" t="s">
        <v>66</v>
      </c>
      <c r="Y8" s="185" t="s">
        <v>2370</v>
      </c>
      <c r="Z8" s="184" t="s">
        <v>66</v>
      </c>
      <c r="AA8" s="185" t="s">
        <v>2370</v>
      </c>
      <c r="AB8" s="184" t="s">
        <v>66</v>
      </c>
      <c r="AC8" s="185" t="s">
        <v>2370</v>
      </c>
      <c r="AD8" s="184" t="s">
        <v>66</v>
      </c>
      <c r="AE8" s="185" t="s">
        <v>2370</v>
      </c>
      <c r="AF8" s="184" t="s">
        <v>66</v>
      </c>
      <c r="AG8" s="185" t="s">
        <v>2370</v>
      </c>
      <c r="AH8" s="184" t="s">
        <v>66</v>
      </c>
      <c r="AI8" s="185" t="s">
        <v>2370</v>
      </c>
      <c r="AJ8" s="184" t="s">
        <v>66</v>
      </c>
      <c r="AK8" s="185" t="s">
        <v>2370</v>
      </c>
      <c r="AL8" s="184" t="s">
        <v>66</v>
      </c>
      <c r="AM8" s="185" t="s">
        <v>2370</v>
      </c>
      <c r="AN8" s="184" t="s">
        <v>66</v>
      </c>
      <c r="AO8" s="185" t="s">
        <v>2370</v>
      </c>
      <c r="AP8" s="184" t="s">
        <v>66</v>
      </c>
      <c r="AQ8" s="185" t="s">
        <v>2370</v>
      </c>
      <c r="AR8" s="184" t="s">
        <v>66</v>
      </c>
      <c r="AS8" s="185" t="s">
        <v>2370</v>
      </c>
      <c r="AT8" s="186" t="s">
        <v>66</v>
      </c>
      <c r="AU8" s="445" t="s">
        <v>2370</v>
      </c>
      <c r="AV8" s="450"/>
    </row>
    <row r="9" spans="1:48" s="1" customFormat="1" ht="22.95" customHeight="1" thickBot="1" x14ac:dyDescent="0.35">
      <c r="A9"/>
      <c r="B9" s="240" t="s">
        <v>75</v>
      </c>
      <c r="C9" s="23"/>
      <c r="D9" s="23"/>
      <c r="E9" s="23"/>
      <c r="F9" s="23"/>
      <c r="G9" s="23"/>
      <c r="H9" s="230"/>
      <c r="I9" s="241">
        <f>BK261</f>
        <v>76700</v>
      </c>
      <c r="J9" s="187"/>
      <c r="K9" s="187">
        <f>K10+K67+K100</f>
        <v>0</v>
      </c>
      <c r="L9" s="187"/>
      <c r="M9" s="187">
        <f>M10+M67+M100</f>
        <v>0</v>
      </c>
      <c r="N9" s="187"/>
      <c r="O9" s="187">
        <f>O10+O67+O100</f>
        <v>0</v>
      </c>
      <c r="P9" s="187"/>
      <c r="Q9" s="187">
        <f>Q10+Q67+Q100</f>
        <v>0</v>
      </c>
      <c r="R9" s="187"/>
      <c r="S9" s="187">
        <f>S10+S67+S100</f>
        <v>0</v>
      </c>
      <c r="T9" s="187"/>
      <c r="U9" s="187">
        <f>U10+U67+U100</f>
        <v>0</v>
      </c>
      <c r="V9" s="187"/>
      <c r="W9" s="187">
        <f>W10+W67+W100</f>
        <v>0</v>
      </c>
      <c r="X9" s="187"/>
      <c r="Y9" s="187">
        <f>Y10+Y67+Y100</f>
        <v>0</v>
      </c>
      <c r="Z9" s="187"/>
      <c r="AA9" s="187">
        <f>AA10+AA67+AA100</f>
        <v>0</v>
      </c>
      <c r="AB9" s="187"/>
      <c r="AC9" s="187">
        <f>AC10+AC67+AC100</f>
        <v>0</v>
      </c>
      <c r="AD9" s="187"/>
      <c r="AE9" s="187">
        <f>AE10+AE67+AE100</f>
        <v>0</v>
      </c>
      <c r="AF9" s="187"/>
      <c r="AG9" s="187">
        <f>AG10+AG67+AG100</f>
        <v>0</v>
      </c>
      <c r="AH9" s="187"/>
      <c r="AI9" s="187">
        <f>AI10+AI67+AI100</f>
        <v>0</v>
      </c>
      <c r="AJ9" s="187"/>
      <c r="AK9" s="187">
        <f>AK10+AK67+AK100</f>
        <v>0</v>
      </c>
      <c r="AL9" s="187"/>
      <c r="AM9" s="187">
        <f>AM10+AM67+AM100</f>
        <v>0</v>
      </c>
      <c r="AN9" s="187"/>
      <c r="AO9" s="187">
        <f>AO10+AO67+AO100</f>
        <v>0</v>
      </c>
      <c r="AP9" s="187"/>
      <c r="AQ9" s="187">
        <f>AQ10+AQ67+AQ100</f>
        <v>0</v>
      </c>
      <c r="AR9" s="187"/>
      <c r="AS9" s="187">
        <f>AS10+AS67+AS100</f>
        <v>0</v>
      </c>
      <c r="AT9" s="187"/>
      <c r="AU9" s="446">
        <f>AU10+AU67+AU100</f>
        <v>76700</v>
      </c>
      <c r="AV9" s="474">
        <f>AU9/I9</f>
        <v>1</v>
      </c>
    </row>
    <row r="10" spans="1:48" s="6" customFormat="1" ht="25.95" customHeight="1" thickBot="1" x14ac:dyDescent="0.35">
      <c r="A10"/>
      <c r="B10" s="242"/>
      <c r="C10" s="243" t="s">
        <v>26</v>
      </c>
      <c r="D10" s="244" t="s">
        <v>1108</v>
      </c>
      <c r="E10" s="244" t="s">
        <v>1109</v>
      </c>
      <c r="F10" s="42"/>
      <c r="G10" s="42"/>
      <c r="H10" s="245"/>
      <c r="I10" s="246">
        <f>BK262</f>
        <v>31997</v>
      </c>
      <c r="J10" s="188"/>
      <c r="K10" s="188">
        <f>K11+K17+K20+K23+K26+K30+K33+K38+K41+K44+K47+K48+K51+K54+K57+K58+K61+K62</f>
        <v>0</v>
      </c>
      <c r="L10" s="188"/>
      <c r="M10" s="188">
        <f>M11+M17+M20+M23+M26+M30+M33+M38+M41+M44+M47+M48+M51+M54+M57+M58+M61+M62</f>
        <v>0</v>
      </c>
      <c r="N10" s="188"/>
      <c r="O10" s="188">
        <f>O11+O17+O20+O23+O26+O30+O33+O38+O41+O44+O47+O48+O51+O54+O57+O58+O61+O62</f>
        <v>0</v>
      </c>
      <c r="P10" s="188"/>
      <c r="Q10" s="188">
        <f>Q11+Q17+Q20+Q23+Q26+Q30+Q33+Q38+Q41+Q44+Q47+Q48+Q51+Q54+Q57+Q58+Q61+Q62</f>
        <v>0</v>
      </c>
      <c r="R10" s="188"/>
      <c r="S10" s="188">
        <f>S11+S17+S20+S23+S26+S30+S33+S38+S41+S44+S47+S48+S51+S54+S57+S58+S61+S62</f>
        <v>0</v>
      </c>
      <c r="T10" s="188"/>
      <c r="U10" s="188">
        <f>U11+U17+U20+U23+U26+U30+U33+U38+U41+U44+U47+U48+U51+U54+U57+U58+U61+U62</f>
        <v>0</v>
      </c>
      <c r="V10" s="188"/>
      <c r="W10" s="188">
        <f>W11+W17+W20+W23+W26+W30+W33+W38+W41+W44+W47+W48+W51+W54+W57+W58+W61+W62</f>
        <v>0</v>
      </c>
      <c r="X10" s="188"/>
      <c r="Y10" s="188">
        <f>Y11+Y17+Y20+Y23+Y26+Y30+Y33+Y38+Y41+Y44+Y47+Y48+Y51+Y54+Y57+Y58+Y61+Y62</f>
        <v>0</v>
      </c>
      <c r="Z10" s="188"/>
      <c r="AA10" s="188">
        <f>AA11+AA17+AA20+AA23+AA26+AA30+AA33+AA38+AA41+AA44+AA47+AA48+AA51+AA54+AA57+AA58+AA61+AA62</f>
        <v>0</v>
      </c>
      <c r="AB10" s="188"/>
      <c r="AC10" s="188">
        <f>AC11+AC17+AC20+AC23+AC26+AC30+AC33+AC38+AC41+AC44+AC47+AC48+AC51+AC54+AC57+AC58+AC61+AC62</f>
        <v>0</v>
      </c>
      <c r="AD10" s="188"/>
      <c r="AE10" s="188">
        <f>AE11+AE17+AE20+AE23+AE26+AE30+AE33+AE38+AE41+AE44+AE47+AE48+AE51+AE54+AE57+AE58+AE61+AE62</f>
        <v>0</v>
      </c>
      <c r="AF10" s="188"/>
      <c r="AG10" s="188">
        <f>AG11+AG17+AG20+AG23+AG26+AG30+AG33+AG38+AG41+AG44+AG47+AG48+AG51+AG54+AG57+AG58+AG61+AG62</f>
        <v>0</v>
      </c>
      <c r="AH10" s="188"/>
      <c r="AI10" s="188">
        <f>AI11+AI17+AI20+AI23+AI26+AI30+AI33+AI38+AI41+AI44+AI47+AI48+AI51+AI54+AI57+AI58+AI61+AI62</f>
        <v>0</v>
      </c>
      <c r="AJ10" s="188"/>
      <c r="AK10" s="188">
        <f>AK11+AK17+AK20+AK23+AK26+AK30+AK33+AK38+AK41+AK44+AK47+AK48+AK51+AK54+AK57+AK58+AK61+AK62</f>
        <v>0</v>
      </c>
      <c r="AL10" s="188"/>
      <c r="AM10" s="188">
        <f>AM11+AM17+AM20+AM23+AM26+AM30+AM33+AM38+AM41+AM44+AM47+AM48+AM51+AM54+AM57+AM58+AM61+AM62</f>
        <v>0</v>
      </c>
      <c r="AN10" s="188"/>
      <c r="AO10" s="188">
        <f>AO11+AO17+AO20+AO23+AO26+AO30+AO33+AO38+AO41+AO44+AO47+AO48+AO51+AO54+AO57+AO58+AO61+AO62</f>
        <v>0</v>
      </c>
      <c r="AP10" s="188"/>
      <c r="AQ10" s="188">
        <f>AQ11+AQ17+AQ20+AQ23+AQ26+AQ30+AQ33+AQ38+AQ41+AQ44+AQ47+AQ48+AQ51+AQ54+AQ57+AQ58+AQ61+AQ62</f>
        <v>0</v>
      </c>
      <c r="AR10" s="188"/>
      <c r="AS10" s="188">
        <f>AS11+AS17+AS20+AS23+AS26+AS30+AS33+AS38+AS41+AS44+AS47+AS48+AS51+AS54+AS57+AS58+AS61+AS62</f>
        <v>0</v>
      </c>
      <c r="AT10" s="188"/>
      <c r="AU10" s="447">
        <f>AU11+AU17+AU20+AU23+AU26+AU30+AU33+AU38+AU41+AU44+AU47+AU48+AU51+AU54+AU57+AU58+AU61+AU62</f>
        <v>31997</v>
      </c>
      <c r="AV10" s="475">
        <f>AU10/I10</f>
        <v>1</v>
      </c>
    </row>
    <row r="11" spans="1:48" s="1" customFormat="1" ht="30" customHeight="1" x14ac:dyDescent="0.2">
      <c r="A11"/>
      <c r="B11" s="281" t="s">
        <v>30</v>
      </c>
      <c r="C11" s="78" t="s">
        <v>231</v>
      </c>
      <c r="D11" s="79" t="s">
        <v>1110</v>
      </c>
      <c r="E11" s="80" t="s">
        <v>1111</v>
      </c>
      <c r="F11" s="81" t="s">
        <v>1112</v>
      </c>
      <c r="G11" s="82">
        <v>1</v>
      </c>
      <c r="H11" s="83">
        <v>3450</v>
      </c>
      <c r="I11" s="282">
        <f>ROUND(H11*G11,2)</f>
        <v>3450</v>
      </c>
      <c r="J11" s="189"/>
      <c r="K11" s="190">
        <f>ROUND(J11*$H11,2)</f>
        <v>0</v>
      </c>
      <c r="L11" s="189"/>
      <c r="M11" s="190">
        <f>ROUND(L11*$H11,2)</f>
        <v>0</v>
      </c>
      <c r="N11" s="189"/>
      <c r="O11" s="190">
        <f>ROUND(N11*$H11,2)</f>
        <v>0</v>
      </c>
      <c r="P11" s="189"/>
      <c r="Q11" s="190">
        <f>ROUND(P11*$H11,2)</f>
        <v>0</v>
      </c>
      <c r="R11" s="189"/>
      <c r="S11" s="190">
        <f>ROUND(R11*$H11,2)</f>
        <v>0</v>
      </c>
      <c r="T11" s="189"/>
      <c r="U11" s="190">
        <f>ROUND(T11*$H11,2)</f>
        <v>0</v>
      </c>
      <c r="V11" s="189"/>
      <c r="W11" s="190">
        <f>ROUND(V11*$H11,2)</f>
        <v>0</v>
      </c>
      <c r="X11" s="189"/>
      <c r="Y11" s="190">
        <f>ROUND(X11*$H11,2)</f>
        <v>0</v>
      </c>
      <c r="Z11" s="189"/>
      <c r="AA11" s="190">
        <f>ROUND(Z11*$H11,2)</f>
        <v>0</v>
      </c>
      <c r="AB11" s="189"/>
      <c r="AC11" s="190">
        <f>ROUND(AB11*$H11,2)</f>
        <v>0</v>
      </c>
      <c r="AD11" s="189"/>
      <c r="AE11" s="190">
        <f>ROUND(AD11*$H11,2)</f>
        <v>0</v>
      </c>
      <c r="AF11" s="189"/>
      <c r="AG11" s="190">
        <f>ROUND(AF11*$H11,2)</f>
        <v>0</v>
      </c>
      <c r="AH11" s="189"/>
      <c r="AI11" s="190">
        <f>ROUND(AH11*$H11,2)</f>
        <v>0</v>
      </c>
      <c r="AJ11" s="189"/>
      <c r="AK11" s="190">
        <f>ROUND(AJ11*$H11,2)</f>
        <v>0</v>
      </c>
      <c r="AL11" s="189"/>
      <c r="AM11" s="190">
        <f>ROUND(AL11*$H11,2)</f>
        <v>0</v>
      </c>
      <c r="AN11" s="189"/>
      <c r="AO11" s="190">
        <f>ROUND(AN11*$H11,2)</f>
        <v>0</v>
      </c>
      <c r="AP11" s="189"/>
      <c r="AQ11" s="190">
        <f>ROUND(AP11*$H11,2)</f>
        <v>0</v>
      </c>
      <c r="AR11" s="189">
        <f>SUM(J11,L11,N11,P11,R11,T11,V11,X11,Z11,AB11,AD11,AF11,AH11,AJ11,AL11,AN11,AP11)</f>
        <v>0</v>
      </c>
      <c r="AS11" s="190">
        <f>AR11*$H11</f>
        <v>0</v>
      </c>
      <c r="AT11" s="189">
        <f>$G11-AR11</f>
        <v>1</v>
      </c>
      <c r="AU11" s="457">
        <f>AT11*$H11</f>
        <v>3450</v>
      </c>
      <c r="AV11" s="495">
        <f t="shared" ref="AV11" si="0">AU11/I11</f>
        <v>1</v>
      </c>
    </row>
    <row r="12" spans="1:48" s="1" customFormat="1" ht="30" customHeight="1" x14ac:dyDescent="0.2">
      <c r="A12"/>
      <c r="B12" s="249"/>
      <c r="C12" s="250" t="s">
        <v>1113</v>
      </c>
      <c r="D12" s="23"/>
      <c r="E12" s="251" t="s">
        <v>1114</v>
      </c>
      <c r="F12" s="23"/>
      <c r="G12" s="23"/>
      <c r="H12" s="230"/>
      <c r="I12" s="231"/>
      <c r="J12" s="207"/>
      <c r="K12" s="208"/>
      <c r="L12" s="207"/>
      <c r="M12" s="208"/>
      <c r="N12" s="207"/>
      <c r="O12" s="208"/>
      <c r="P12" s="207"/>
      <c r="Q12" s="208"/>
      <c r="R12" s="207"/>
      <c r="S12" s="208"/>
      <c r="T12" s="207"/>
      <c r="U12" s="208"/>
      <c r="V12" s="207"/>
      <c r="W12" s="208"/>
      <c r="X12" s="207"/>
      <c r="Y12" s="208"/>
      <c r="Z12" s="207"/>
      <c r="AA12" s="208"/>
      <c r="AB12" s="207"/>
      <c r="AC12" s="208"/>
      <c r="AD12" s="207"/>
      <c r="AE12" s="208"/>
      <c r="AF12" s="207"/>
      <c r="AG12" s="208"/>
      <c r="AH12" s="207"/>
      <c r="AI12" s="208"/>
      <c r="AJ12" s="207"/>
      <c r="AK12" s="208"/>
      <c r="AL12" s="207"/>
      <c r="AM12" s="208"/>
      <c r="AN12" s="207"/>
      <c r="AO12" s="208"/>
      <c r="AP12" s="207"/>
      <c r="AQ12" s="208"/>
      <c r="AR12" s="207"/>
      <c r="AS12" s="208"/>
      <c r="AT12" s="207"/>
      <c r="AU12" s="219"/>
      <c r="AV12" s="476"/>
    </row>
    <row r="13" spans="1:48" s="8" customFormat="1" ht="30" customHeight="1" x14ac:dyDescent="0.2">
      <c r="A13"/>
      <c r="B13" s="258"/>
      <c r="C13" s="250" t="s">
        <v>88</v>
      </c>
      <c r="D13" s="259" t="s">
        <v>5</v>
      </c>
      <c r="E13" s="260" t="s">
        <v>1115</v>
      </c>
      <c r="F13" s="67"/>
      <c r="G13" s="259" t="s">
        <v>5</v>
      </c>
      <c r="H13" s="261"/>
      <c r="I13" s="262"/>
      <c r="J13" s="211"/>
      <c r="K13" s="212"/>
      <c r="L13" s="211"/>
      <c r="M13" s="212"/>
      <c r="N13" s="211"/>
      <c r="O13" s="212"/>
      <c r="P13" s="211"/>
      <c r="Q13" s="212"/>
      <c r="R13" s="211"/>
      <c r="S13" s="212"/>
      <c r="T13" s="211"/>
      <c r="U13" s="212"/>
      <c r="V13" s="211"/>
      <c r="W13" s="212"/>
      <c r="X13" s="211"/>
      <c r="Y13" s="212"/>
      <c r="Z13" s="211"/>
      <c r="AA13" s="212"/>
      <c r="AB13" s="211"/>
      <c r="AC13" s="212"/>
      <c r="AD13" s="211"/>
      <c r="AE13" s="212"/>
      <c r="AF13" s="211"/>
      <c r="AG13" s="212"/>
      <c r="AH13" s="211"/>
      <c r="AI13" s="212"/>
      <c r="AJ13" s="211"/>
      <c r="AK13" s="212"/>
      <c r="AL13" s="211"/>
      <c r="AM13" s="212"/>
      <c r="AN13" s="211"/>
      <c r="AO13" s="212"/>
      <c r="AP13" s="211"/>
      <c r="AQ13" s="212"/>
      <c r="AR13" s="211"/>
      <c r="AS13" s="212"/>
      <c r="AT13" s="211"/>
      <c r="AU13" s="222"/>
      <c r="AV13" s="479"/>
    </row>
    <row r="14" spans="1:48" s="8" customFormat="1" ht="30" customHeight="1" x14ac:dyDescent="0.2">
      <c r="A14"/>
      <c r="B14" s="258"/>
      <c r="C14" s="250" t="s">
        <v>88</v>
      </c>
      <c r="D14" s="259" t="s">
        <v>5</v>
      </c>
      <c r="E14" s="260" t="s">
        <v>1116</v>
      </c>
      <c r="F14" s="67"/>
      <c r="G14" s="259" t="s">
        <v>5</v>
      </c>
      <c r="H14" s="261"/>
      <c r="I14" s="262"/>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2"/>
      <c r="AV14" s="479"/>
    </row>
    <row r="15" spans="1:48" s="8" customFormat="1" ht="30" customHeight="1" x14ac:dyDescent="0.2">
      <c r="A15"/>
      <c r="B15" s="258"/>
      <c r="C15" s="250" t="s">
        <v>88</v>
      </c>
      <c r="D15" s="259" t="s">
        <v>5</v>
      </c>
      <c r="E15" s="260" t="s">
        <v>1117</v>
      </c>
      <c r="F15" s="67"/>
      <c r="G15" s="259" t="s">
        <v>5</v>
      </c>
      <c r="H15" s="261"/>
      <c r="I15" s="262"/>
      <c r="J15" s="211"/>
      <c r="K15" s="212"/>
      <c r="L15" s="211"/>
      <c r="M15" s="212"/>
      <c r="N15" s="211"/>
      <c r="O15" s="212"/>
      <c r="P15" s="211"/>
      <c r="Q15" s="212"/>
      <c r="R15" s="211"/>
      <c r="S15" s="212"/>
      <c r="T15" s="211"/>
      <c r="U15" s="212"/>
      <c r="V15" s="211"/>
      <c r="W15" s="212"/>
      <c r="X15" s="211"/>
      <c r="Y15" s="212"/>
      <c r="Z15" s="211"/>
      <c r="AA15" s="212"/>
      <c r="AB15" s="211"/>
      <c r="AC15" s="212"/>
      <c r="AD15" s="211"/>
      <c r="AE15" s="212"/>
      <c r="AF15" s="211"/>
      <c r="AG15" s="212"/>
      <c r="AH15" s="211"/>
      <c r="AI15" s="212"/>
      <c r="AJ15" s="211"/>
      <c r="AK15" s="212"/>
      <c r="AL15" s="211"/>
      <c r="AM15" s="212"/>
      <c r="AN15" s="211"/>
      <c r="AO15" s="212"/>
      <c r="AP15" s="211"/>
      <c r="AQ15" s="212"/>
      <c r="AR15" s="211"/>
      <c r="AS15" s="212"/>
      <c r="AT15" s="211"/>
      <c r="AU15" s="222"/>
      <c r="AV15" s="479"/>
    </row>
    <row r="16" spans="1:48" s="7" customFormat="1" ht="30" customHeight="1" x14ac:dyDescent="0.2">
      <c r="A16"/>
      <c r="B16" s="252"/>
      <c r="C16" s="250" t="s">
        <v>88</v>
      </c>
      <c r="D16" s="253" t="s">
        <v>5</v>
      </c>
      <c r="E16" s="254" t="s">
        <v>30</v>
      </c>
      <c r="F16" s="63"/>
      <c r="G16" s="255">
        <v>1</v>
      </c>
      <c r="H16" s="256"/>
      <c r="I16" s="257"/>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77"/>
    </row>
    <row r="17" spans="1:48" s="1" customFormat="1" ht="30" customHeight="1" x14ac:dyDescent="0.2">
      <c r="A17"/>
      <c r="B17" s="283" t="s">
        <v>31</v>
      </c>
      <c r="C17" s="48" t="s">
        <v>80</v>
      </c>
      <c r="D17" s="49" t="s">
        <v>1118</v>
      </c>
      <c r="E17" s="50" t="s">
        <v>1119</v>
      </c>
      <c r="F17" s="51" t="s">
        <v>1112</v>
      </c>
      <c r="G17" s="52">
        <v>1</v>
      </c>
      <c r="H17" s="53">
        <v>877</v>
      </c>
      <c r="I17" s="284">
        <f>ROUND(H17*G17,2)</f>
        <v>877</v>
      </c>
      <c r="J17" s="286"/>
      <c r="K17" s="287">
        <f>ROUND(J17*$H17,2)</f>
        <v>0</v>
      </c>
      <c r="L17" s="286"/>
      <c r="M17" s="287">
        <f>ROUND(L17*$H17,2)</f>
        <v>0</v>
      </c>
      <c r="N17" s="286"/>
      <c r="O17" s="287">
        <f>ROUND(N17*$H17,2)</f>
        <v>0</v>
      </c>
      <c r="P17" s="286"/>
      <c r="Q17" s="287">
        <f>ROUND(P17*$H17,2)</f>
        <v>0</v>
      </c>
      <c r="R17" s="286"/>
      <c r="S17" s="287">
        <f>ROUND(R17*$H17,2)</f>
        <v>0</v>
      </c>
      <c r="T17" s="286"/>
      <c r="U17" s="287">
        <f>ROUND(T17*$H17,2)</f>
        <v>0</v>
      </c>
      <c r="V17" s="286"/>
      <c r="W17" s="287">
        <f>ROUND(V17*$H17,2)</f>
        <v>0</v>
      </c>
      <c r="X17" s="286"/>
      <c r="Y17" s="287">
        <f>ROUND(X17*$H17,2)</f>
        <v>0</v>
      </c>
      <c r="Z17" s="286"/>
      <c r="AA17" s="287">
        <f>ROUND(Z17*$H17,2)</f>
        <v>0</v>
      </c>
      <c r="AB17" s="286"/>
      <c r="AC17" s="287">
        <f>ROUND(AB17*$H17,2)</f>
        <v>0</v>
      </c>
      <c r="AD17" s="286"/>
      <c r="AE17" s="287">
        <f>ROUND(AD17*$H17,2)</f>
        <v>0</v>
      </c>
      <c r="AF17" s="286"/>
      <c r="AG17" s="287">
        <f>ROUND(AF17*$H17,2)</f>
        <v>0</v>
      </c>
      <c r="AH17" s="286"/>
      <c r="AI17" s="287">
        <f>ROUND(AH17*$H17,2)</f>
        <v>0</v>
      </c>
      <c r="AJ17" s="286"/>
      <c r="AK17" s="287">
        <f>ROUND(AJ17*$H17,2)</f>
        <v>0</v>
      </c>
      <c r="AL17" s="286"/>
      <c r="AM17" s="287">
        <f>ROUND(AL17*$H17,2)</f>
        <v>0</v>
      </c>
      <c r="AN17" s="286"/>
      <c r="AO17" s="287">
        <f>ROUND(AN17*$H17,2)</f>
        <v>0</v>
      </c>
      <c r="AP17" s="286"/>
      <c r="AQ17" s="287">
        <f>ROUND(AP17*$H17,2)</f>
        <v>0</v>
      </c>
      <c r="AR17" s="286">
        <f>SUM(J17,L17,N17,P17,R17,T17,V17,X17,Z17,AB17,AD17,AF17,AH17,AJ17,AL17,AN17,AP17)</f>
        <v>0</v>
      </c>
      <c r="AS17" s="287">
        <f>AR17*$H17</f>
        <v>0</v>
      </c>
      <c r="AT17" s="286">
        <f>$G17-AR17</f>
        <v>1</v>
      </c>
      <c r="AU17" s="458">
        <f>AT17*$H17</f>
        <v>877</v>
      </c>
      <c r="AV17" s="496">
        <f t="shared" ref="AV17" si="1">AU17/I17</f>
        <v>1</v>
      </c>
    </row>
    <row r="18" spans="1:48" s="8" customFormat="1" ht="30" customHeight="1" x14ac:dyDescent="0.2">
      <c r="A18"/>
      <c r="B18" s="258"/>
      <c r="C18" s="250" t="s">
        <v>88</v>
      </c>
      <c r="D18" s="259" t="s">
        <v>5</v>
      </c>
      <c r="E18" s="260" t="s">
        <v>1120</v>
      </c>
      <c r="F18" s="67"/>
      <c r="G18" s="259" t="s">
        <v>5</v>
      </c>
      <c r="H18" s="261"/>
      <c r="I18" s="262"/>
      <c r="J18" s="211"/>
      <c r="K18" s="212"/>
      <c r="L18" s="211"/>
      <c r="M18" s="212"/>
      <c r="N18" s="211"/>
      <c r="O18" s="212"/>
      <c r="P18" s="211"/>
      <c r="Q18" s="212"/>
      <c r="R18" s="211"/>
      <c r="S18" s="212"/>
      <c r="T18" s="211"/>
      <c r="U18" s="212"/>
      <c r="V18" s="211"/>
      <c r="W18" s="212"/>
      <c r="X18" s="211"/>
      <c r="Y18" s="212"/>
      <c r="Z18" s="211"/>
      <c r="AA18" s="212"/>
      <c r="AB18" s="211"/>
      <c r="AC18" s="212"/>
      <c r="AD18" s="211"/>
      <c r="AE18" s="212"/>
      <c r="AF18" s="211"/>
      <c r="AG18" s="212"/>
      <c r="AH18" s="211"/>
      <c r="AI18" s="212"/>
      <c r="AJ18" s="211"/>
      <c r="AK18" s="212"/>
      <c r="AL18" s="211"/>
      <c r="AM18" s="212"/>
      <c r="AN18" s="211"/>
      <c r="AO18" s="212"/>
      <c r="AP18" s="211"/>
      <c r="AQ18" s="212"/>
      <c r="AR18" s="211"/>
      <c r="AS18" s="212"/>
      <c r="AT18" s="211"/>
      <c r="AU18" s="222"/>
      <c r="AV18" s="479"/>
    </row>
    <row r="19" spans="1:48" s="7" customFormat="1" ht="30" customHeight="1" x14ac:dyDescent="0.2">
      <c r="A19"/>
      <c r="B19" s="252"/>
      <c r="C19" s="250" t="s">
        <v>88</v>
      </c>
      <c r="D19" s="253" t="s">
        <v>5</v>
      </c>
      <c r="E19" s="254" t="s">
        <v>30</v>
      </c>
      <c r="F19" s="63"/>
      <c r="G19" s="255">
        <v>1</v>
      </c>
      <c r="H19" s="256"/>
      <c r="I19" s="257"/>
      <c r="J19" s="209"/>
      <c r="K19" s="210"/>
      <c r="L19" s="209"/>
      <c r="M19" s="210"/>
      <c r="N19" s="209"/>
      <c r="O19" s="210"/>
      <c r="P19" s="209"/>
      <c r="Q19" s="210"/>
      <c r="R19" s="209"/>
      <c r="S19" s="210"/>
      <c r="T19" s="209"/>
      <c r="U19" s="210"/>
      <c r="V19" s="209"/>
      <c r="W19" s="210"/>
      <c r="X19" s="209"/>
      <c r="Y19" s="210"/>
      <c r="Z19" s="209"/>
      <c r="AA19" s="210"/>
      <c r="AB19" s="209"/>
      <c r="AC19" s="210"/>
      <c r="AD19" s="209"/>
      <c r="AE19" s="210"/>
      <c r="AF19" s="209"/>
      <c r="AG19" s="210"/>
      <c r="AH19" s="209"/>
      <c r="AI19" s="210"/>
      <c r="AJ19" s="209"/>
      <c r="AK19" s="210"/>
      <c r="AL19" s="209"/>
      <c r="AM19" s="210"/>
      <c r="AN19" s="209"/>
      <c r="AO19" s="210"/>
      <c r="AP19" s="209"/>
      <c r="AQ19" s="210"/>
      <c r="AR19" s="209"/>
      <c r="AS19" s="210"/>
      <c r="AT19" s="209"/>
      <c r="AU19" s="221"/>
      <c r="AV19" s="477"/>
    </row>
    <row r="20" spans="1:48" s="1" customFormat="1" ht="30" customHeight="1" x14ac:dyDescent="0.2">
      <c r="A20"/>
      <c r="B20" s="281" t="s">
        <v>34</v>
      </c>
      <c r="C20" s="78" t="s">
        <v>231</v>
      </c>
      <c r="D20" s="79" t="s">
        <v>1121</v>
      </c>
      <c r="E20" s="80" t="s">
        <v>1122</v>
      </c>
      <c r="F20" s="81" t="s">
        <v>1112</v>
      </c>
      <c r="G20" s="82">
        <v>1</v>
      </c>
      <c r="H20" s="83">
        <v>4255</v>
      </c>
      <c r="I20" s="282">
        <f>ROUND(H20*G20,2)</f>
        <v>4255</v>
      </c>
      <c r="J20" s="286"/>
      <c r="K20" s="287">
        <f>ROUND(J20*$H20,2)</f>
        <v>0</v>
      </c>
      <c r="L20" s="286"/>
      <c r="M20" s="287">
        <f>ROUND(L20*$H20,2)</f>
        <v>0</v>
      </c>
      <c r="N20" s="286"/>
      <c r="O20" s="287">
        <f>ROUND(N20*$H20,2)</f>
        <v>0</v>
      </c>
      <c r="P20" s="286"/>
      <c r="Q20" s="287">
        <f>ROUND(P20*$H20,2)</f>
        <v>0</v>
      </c>
      <c r="R20" s="286"/>
      <c r="S20" s="287">
        <f>ROUND(R20*$H20,2)</f>
        <v>0</v>
      </c>
      <c r="T20" s="286"/>
      <c r="U20" s="287">
        <f>ROUND(T20*$H20,2)</f>
        <v>0</v>
      </c>
      <c r="V20" s="286"/>
      <c r="W20" s="287">
        <f>ROUND(V20*$H20,2)</f>
        <v>0</v>
      </c>
      <c r="X20" s="286"/>
      <c r="Y20" s="287">
        <f>ROUND(X20*$H20,2)</f>
        <v>0</v>
      </c>
      <c r="Z20" s="286"/>
      <c r="AA20" s="287">
        <f>ROUND(Z20*$H20,2)</f>
        <v>0</v>
      </c>
      <c r="AB20" s="286"/>
      <c r="AC20" s="287">
        <f>ROUND(AB20*$H20,2)</f>
        <v>0</v>
      </c>
      <c r="AD20" s="286"/>
      <c r="AE20" s="287">
        <f>ROUND(AD20*$H20,2)</f>
        <v>0</v>
      </c>
      <c r="AF20" s="286"/>
      <c r="AG20" s="287">
        <f>ROUND(AF20*$H20,2)</f>
        <v>0</v>
      </c>
      <c r="AH20" s="286"/>
      <c r="AI20" s="287">
        <f>ROUND(AH20*$H20,2)</f>
        <v>0</v>
      </c>
      <c r="AJ20" s="286"/>
      <c r="AK20" s="287">
        <f>ROUND(AJ20*$H20,2)</f>
        <v>0</v>
      </c>
      <c r="AL20" s="286"/>
      <c r="AM20" s="287">
        <f>ROUND(AL20*$H20,2)</f>
        <v>0</v>
      </c>
      <c r="AN20" s="286"/>
      <c r="AO20" s="287">
        <f>ROUND(AN20*$H20,2)</f>
        <v>0</v>
      </c>
      <c r="AP20" s="286"/>
      <c r="AQ20" s="287">
        <f>ROUND(AP20*$H20,2)</f>
        <v>0</v>
      </c>
      <c r="AR20" s="286">
        <f>SUM(J20,L20,N20,P20,R20,T20,V20,X20,Z20,AB20,AD20,AF20,AH20,AJ20,AL20,AN20,AP20)</f>
        <v>0</v>
      </c>
      <c r="AS20" s="287">
        <f>AR20*$H20</f>
        <v>0</v>
      </c>
      <c r="AT20" s="286">
        <f>$G20-AR20</f>
        <v>1</v>
      </c>
      <c r="AU20" s="458">
        <f>AT20*$H20</f>
        <v>4255</v>
      </c>
      <c r="AV20" s="496">
        <f t="shared" ref="AV20" si="2">AU20/I20</f>
        <v>1</v>
      </c>
    </row>
    <row r="21" spans="1:48" s="8" customFormat="1" ht="30" customHeight="1" x14ac:dyDescent="0.2">
      <c r="A21"/>
      <c r="B21" s="258"/>
      <c r="C21" s="250" t="s">
        <v>88</v>
      </c>
      <c r="D21" s="259" t="s">
        <v>5</v>
      </c>
      <c r="E21" s="260" t="s">
        <v>1123</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211"/>
      <c r="AM21" s="212"/>
      <c r="AN21" s="211"/>
      <c r="AO21" s="212"/>
      <c r="AP21" s="211"/>
      <c r="AQ21" s="212"/>
      <c r="AR21" s="211"/>
      <c r="AS21" s="212"/>
      <c r="AT21" s="211"/>
      <c r="AU21" s="222"/>
      <c r="AV21" s="479"/>
    </row>
    <row r="22" spans="1:48" s="7" customFormat="1" ht="30" customHeight="1" x14ac:dyDescent="0.2">
      <c r="A22"/>
      <c r="B22" s="252"/>
      <c r="C22" s="250" t="s">
        <v>88</v>
      </c>
      <c r="D22" s="253" t="s">
        <v>5</v>
      </c>
      <c r="E22" s="254" t="s">
        <v>30</v>
      </c>
      <c r="F22" s="63"/>
      <c r="G22" s="255">
        <v>1</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209"/>
      <c r="AQ22" s="210"/>
      <c r="AR22" s="209"/>
      <c r="AS22" s="210"/>
      <c r="AT22" s="209"/>
      <c r="AU22" s="221"/>
      <c r="AV22" s="477"/>
    </row>
    <row r="23" spans="1:48" s="1" customFormat="1" ht="30" customHeight="1" x14ac:dyDescent="0.2">
      <c r="A23"/>
      <c r="B23" s="283" t="s">
        <v>84</v>
      </c>
      <c r="C23" s="48" t="s">
        <v>80</v>
      </c>
      <c r="D23" s="49" t="s">
        <v>1124</v>
      </c>
      <c r="E23" s="50" t="s">
        <v>1125</v>
      </c>
      <c r="F23" s="51" t="s">
        <v>1112</v>
      </c>
      <c r="G23" s="52">
        <v>1</v>
      </c>
      <c r="H23" s="53">
        <v>965</v>
      </c>
      <c r="I23" s="284">
        <f>ROUND(H23*G23,2)</f>
        <v>965</v>
      </c>
      <c r="J23" s="286"/>
      <c r="K23" s="287">
        <f>ROUND(J23*$H23,2)</f>
        <v>0</v>
      </c>
      <c r="L23" s="286"/>
      <c r="M23" s="287">
        <f>ROUND(L23*$H23,2)</f>
        <v>0</v>
      </c>
      <c r="N23" s="286"/>
      <c r="O23" s="287">
        <f>ROUND(N23*$H23,2)</f>
        <v>0</v>
      </c>
      <c r="P23" s="286"/>
      <c r="Q23" s="287">
        <f>ROUND(P23*$H23,2)</f>
        <v>0</v>
      </c>
      <c r="R23" s="286"/>
      <c r="S23" s="287">
        <f>ROUND(R23*$H23,2)</f>
        <v>0</v>
      </c>
      <c r="T23" s="286"/>
      <c r="U23" s="287">
        <f>ROUND(T23*$H23,2)</f>
        <v>0</v>
      </c>
      <c r="V23" s="286"/>
      <c r="W23" s="287">
        <f>ROUND(V23*$H23,2)</f>
        <v>0</v>
      </c>
      <c r="X23" s="286"/>
      <c r="Y23" s="287">
        <f>ROUND(X23*$H23,2)</f>
        <v>0</v>
      </c>
      <c r="Z23" s="286"/>
      <c r="AA23" s="287">
        <f>ROUND(Z23*$H23,2)</f>
        <v>0</v>
      </c>
      <c r="AB23" s="286"/>
      <c r="AC23" s="287">
        <f>ROUND(AB23*$H23,2)</f>
        <v>0</v>
      </c>
      <c r="AD23" s="286"/>
      <c r="AE23" s="287">
        <f>ROUND(AD23*$H23,2)</f>
        <v>0</v>
      </c>
      <c r="AF23" s="286"/>
      <c r="AG23" s="287">
        <f>ROUND(AF23*$H23,2)</f>
        <v>0</v>
      </c>
      <c r="AH23" s="286"/>
      <c r="AI23" s="287">
        <f>ROUND(AH23*$H23,2)</f>
        <v>0</v>
      </c>
      <c r="AJ23" s="286"/>
      <c r="AK23" s="287">
        <f>ROUND(AJ23*$H23,2)</f>
        <v>0</v>
      </c>
      <c r="AL23" s="286"/>
      <c r="AM23" s="287">
        <f>ROUND(AL23*$H23,2)</f>
        <v>0</v>
      </c>
      <c r="AN23" s="286"/>
      <c r="AO23" s="287">
        <f>ROUND(AN23*$H23,2)</f>
        <v>0</v>
      </c>
      <c r="AP23" s="286"/>
      <c r="AQ23" s="287">
        <f>ROUND(AP23*$H23,2)</f>
        <v>0</v>
      </c>
      <c r="AR23" s="286">
        <f>SUM(J23,L23,N23,P23,R23,T23,V23,X23,Z23,AB23,AD23,AF23,AH23,AJ23,AL23,AN23,AP23)</f>
        <v>0</v>
      </c>
      <c r="AS23" s="287">
        <f>AR23*$H23</f>
        <v>0</v>
      </c>
      <c r="AT23" s="286">
        <f>$G23-AR23</f>
        <v>1</v>
      </c>
      <c r="AU23" s="458">
        <f>AT23*$H23</f>
        <v>965</v>
      </c>
      <c r="AV23" s="496">
        <f t="shared" ref="AV23" si="3">AU23/I23</f>
        <v>1</v>
      </c>
    </row>
    <row r="24" spans="1:48" s="8" customFormat="1" ht="30" customHeight="1" x14ac:dyDescent="0.2">
      <c r="A24"/>
      <c r="B24" s="258"/>
      <c r="C24" s="250" t="s">
        <v>88</v>
      </c>
      <c r="D24" s="259" t="s">
        <v>5</v>
      </c>
      <c r="E24" s="260" t="s">
        <v>1126</v>
      </c>
      <c r="F24" s="67"/>
      <c r="G24" s="259" t="s">
        <v>5</v>
      </c>
      <c r="H24" s="261"/>
      <c r="I24" s="262"/>
      <c r="J24" s="211"/>
      <c r="K24" s="212"/>
      <c r="L24" s="211"/>
      <c r="M24" s="212"/>
      <c r="N24" s="211"/>
      <c r="O24" s="212"/>
      <c r="P24" s="211"/>
      <c r="Q24" s="212"/>
      <c r="R24" s="211"/>
      <c r="S24" s="212"/>
      <c r="T24" s="211"/>
      <c r="U24" s="212"/>
      <c r="V24" s="211"/>
      <c r="W24" s="212"/>
      <c r="X24" s="211"/>
      <c r="Y24" s="212"/>
      <c r="Z24" s="211"/>
      <c r="AA24" s="212"/>
      <c r="AB24" s="211"/>
      <c r="AC24" s="212"/>
      <c r="AD24" s="211"/>
      <c r="AE24" s="212"/>
      <c r="AF24" s="211"/>
      <c r="AG24" s="212"/>
      <c r="AH24" s="211"/>
      <c r="AI24" s="212"/>
      <c r="AJ24" s="211"/>
      <c r="AK24" s="212"/>
      <c r="AL24" s="211"/>
      <c r="AM24" s="212"/>
      <c r="AN24" s="211"/>
      <c r="AO24" s="212"/>
      <c r="AP24" s="211"/>
      <c r="AQ24" s="212"/>
      <c r="AR24" s="211"/>
      <c r="AS24" s="212"/>
      <c r="AT24" s="211"/>
      <c r="AU24" s="222"/>
      <c r="AV24" s="479"/>
    </row>
    <row r="25" spans="1:48" s="7" customFormat="1" ht="30" customHeight="1" x14ac:dyDescent="0.2">
      <c r="A25"/>
      <c r="B25" s="252"/>
      <c r="C25" s="250" t="s">
        <v>88</v>
      </c>
      <c r="D25" s="253" t="s">
        <v>5</v>
      </c>
      <c r="E25" s="254" t="s">
        <v>30</v>
      </c>
      <c r="F25" s="63"/>
      <c r="G25" s="255">
        <v>1</v>
      </c>
      <c r="H25" s="256"/>
      <c r="I25" s="257"/>
      <c r="J25" s="209"/>
      <c r="K25" s="210"/>
      <c r="L25" s="209"/>
      <c r="M25" s="210"/>
      <c r="N25" s="209"/>
      <c r="O25" s="210"/>
      <c r="P25" s="209"/>
      <c r="Q25" s="210"/>
      <c r="R25" s="209"/>
      <c r="S25" s="210"/>
      <c r="T25" s="209"/>
      <c r="U25" s="210"/>
      <c r="V25" s="209"/>
      <c r="W25" s="210"/>
      <c r="X25" s="209"/>
      <c r="Y25" s="210"/>
      <c r="Z25" s="209"/>
      <c r="AA25" s="210"/>
      <c r="AB25" s="209"/>
      <c r="AC25" s="210"/>
      <c r="AD25" s="209"/>
      <c r="AE25" s="210"/>
      <c r="AF25" s="209"/>
      <c r="AG25" s="210"/>
      <c r="AH25" s="209"/>
      <c r="AI25" s="210"/>
      <c r="AJ25" s="209"/>
      <c r="AK25" s="210"/>
      <c r="AL25" s="209"/>
      <c r="AM25" s="210"/>
      <c r="AN25" s="209"/>
      <c r="AO25" s="210"/>
      <c r="AP25" s="209"/>
      <c r="AQ25" s="210"/>
      <c r="AR25" s="209"/>
      <c r="AS25" s="210"/>
      <c r="AT25" s="209"/>
      <c r="AU25" s="221"/>
      <c r="AV25" s="477"/>
    </row>
    <row r="26" spans="1:48" s="1" customFormat="1" ht="30" customHeight="1" x14ac:dyDescent="0.2">
      <c r="A26"/>
      <c r="B26" s="281" t="s">
        <v>115</v>
      </c>
      <c r="C26" s="78" t="s">
        <v>231</v>
      </c>
      <c r="D26" s="79" t="s">
        <v>1127</v>
      </c>
      <c r="E26" s="80" t="s">
        <v>1128</v>
      </c>
      <c r="F26" s="81" t="s">
        <v>1112</v>
      </c>
      <c r="G26" s="82">
        <v>1</v>
      </c>
      <c r="H26" s="83">
        <v>612</v>
      </c>
      <c r="I26" s="282">
        <f>ROUND(H26*G26,2)</f>
        <v>612</v>
      </c>
      <c r="J26" s="286"/>
      <c r="K26" s="287">
        <f>ROUND(J26*$H26,2)</f>
        <v>0</v>
      </c>
      <c r="L26" s="286"/>
      <c r="M26" s="287">
        <f>ROUND(L26*$H26,2)</f>
        <v>0</v>
      </c>
      <c r="N26" s="286"/>
      <c r="O26" s="287">
        <f>ROUND(N26*$H26,2)</f>
        <v>0</v>
      </c>
      <c r="P26" s="286"/>
      <c r="Q26" s="287">
        <f>ROUND(P26*$H26,2)</f>
        <v>0</v>
      </c>
      <c r="R26" s="286"/>
      <c r="S26" s="287">
        <f>ROUND(R26*$H26,2)</f>
        <v>0</v>
      </c>
      <c r="T26" s="286"/>
      <c r="U26" s="287">
        <f>ROUND(T26*$H26,2)</f>
        <v>0</v>
      </c>
      <c r="V26" s="286"/>
      <c r="W26" s="287">
        <f>ROUND(V26*$H26,2)</f>
        <v>0</v>
      </c>
      <c r="X26" s="286"/>
      <c r="Y26" s="287">
        <f>ROUND(X26*$H26,2)</f>
        <v>0</v>
      </c>
      <c r="Z26" s="286"/>
      <c r="AA26" s="287">
        <f>ROUND(Z26*$H26,2)</f>
        <v>0</v>
      </c>
      <c r="AB26" s="286"/>
      <c r="AC26" s="287">
        <f>ROUND(AB26*$H26,2)</f>
        <v>0</v>
      </c>
      <c r="AD26" s="286"/>
      <c r="AE26" s="287">
        <f>ROUND(AD26*$H26,2)</f>
        <v>0</v>
      </c>
      <c r="AF26" s="286"/>
      <c r="AG26" s="287">
        <f>ROUND(AF26*$H26,2)</f>
        <v>0</v>
      </c>
      <c r="AH26" s="286"/>
      <c r="AI26" s="287">
        <f>ROUND(AH26*$H26,2)</f>
        <v>0</v>
      </c>
      <c r="AJ26" s="286"/>
      <c r="AK26" s="287">
        <f>ROUND(AJ26*$H26,2)</f>
        <v>0</v>
      </c>
      <c r="AL26" s="286"/>
      <c r="AM26" s="287">
        <f>ROUND(AL26*$H26,2)</f>
        <v>0</v>
      </c>
      <c r="AN26" s="286"/>
      <c r="AO26" s="287">
        <f>ROUND(AN26*$H26,2)</f>
        <v>0</v>
      </c>
      <c r="AP26" s="286"/>
      <c r="AQ26" s="287">
        <f>ROUND(AP26*$H26,2)</f>
        <v>0</v>
      </c>
      <c r="AR26" s="286">
        <f>SUM(J26,L26,N26,P26,R26,T26,V26,X26,Z26,AB26,AD26,AF26,AH26,AJ26,AL26,AN26,AP26)</f>
        <v>0</v>
      </c>
      <c r="AS26" s="287">
        <f>AR26*$H26</f>
        <v>0</v>
      </c>
      <c r="AT26" s="286">
        <f>$G26-AR26</f>
        <v>1</v>
      </c>
      <c r="AU26" s="458">
        <f>AT26*$H26</f>
        <v>612</v>
      </c>
      <c r="AV26" s="496">
        <f t="shared" ref="AV26" si="4">AU26/I26</f>
        <v>1</v>
      </c>
    </row>
    <row r="27" spans="1:48" s="1" customFormat="1" ht="30" customHeight="1" x14ac:dyDescent="0.2">
      <c r="A27"/>
      <c r="B27" s="249"/>
      <c r="C27" s="250" t="s">
        <v>1113</v>
      </c>
      <c r="D27" s="23"/>
      <c r="E27" s="251" t="s">
        <v>1129</v>
      </c>
      <c r="F27" s="23"/>
      <c r="G27" s="23"/>
      <c r="H27" s="230"/>
      <c r="I27" s="231"/>
      <c r="J27" s="207"/>
      <c r="K27" s="208"/>
      <c r="L27" s="207"/>
      <c r="M27" s="208"/>
      <c r="N27" s="207"/>
      <c r="O27" s="208"/>
      <c r="P27" s="207"/>
      <c r="Q27" s="208"/>
      <c r="R27" s="207"/>
      <c r="S27" s="208"/>
      <c r="T27" s="207"/>
      <c r="U27" s="208"/>
      <c r="V27" s="207"/>
      <c r="W27" s="208"/>
      <c r="X27" s="207"/>
      <c r="Y27" s="208"/>
      <c r="Z27" s="207"/>
      <c r="AA27" s="208"/>
      <c r="AB27" s="207"/>
      <c r="AC27" s="208"/>
      <c r="AD27" s="207"/>
      <c r="AE27" s="208"/>
      <c r="AF27" s="207"/>
      <c r="AG27" s="208"/>
      <c r="AH27" s="207"/>
      <c r="AI27" s="208"/>
      <c r="AJ27" s="207"/>
      <c r="AK27" s="208"/>
      <c r="AL27" s="207"/>
      <c r="AM27" s="208"/>
      <c r="AN27" s="207"/>
      <c r="AO27" s="208"/>
      <c r="AP27" s="207"/>
      <c r="AQ27" s="208"/>
      <c r="AR27" s="207"/>
      <c r="AS27" s="208"/>
      <c r="AT27" s="207"/>
      <c r="AU27" s="219"/>
      <c r="AV27" s="476"/>
    </row>
    <row r="28" spans="1:48" s="8" customFormat="1" ht="30" customHeight="1" x14ac:dyDescent="0.2">
      <c r="A28"/>
      <c r="B28" s="258"/>
      <c r="C28" s="250" t="s">
        <v>88</v>
      </c>
      <c r="D28" s="259" t="s">
        <v>5</v>
      </c>
      <c r="E28" s="260" t="s">
        <v>1130</v>
      </c>
      <c r="F28" s="67"/>
      <c r="G28" s="259" t="s">
        <v>5</v>
      </c>
      <c r="H28" s="261"/>
      <c r="I28" s="262"/>
      <c r="J28" s="211"/>
      <c r="K28" s="212"/>
      <c r="L28" s="211"/>
      <c r="M28" s="212"/>
      <c r="N28" s="211"/>
      <c r="O28" s="212"/>
      <c r="P28" s="211"/>
      <c r="Q28" s="212"/>
      <c r="R28" s="211"/>
      <c r="S28" s="212"/>
      <c r="T28" s="211"/>
      <c r="U28" s="212"/>
      <c r="V28" s="211"/>
      <c r="W28" s="212"/>
      <c r="X28" s="211"/>
      <c r="Y28" s="212"/>
      <c r="Z28" s="211"/>
      <c r="AA28" s="212"/>
      <c r="AB28" s="211"/>
      <c r="AC28" s="212"/>
      <c r="AD28" s="211"/>
      <c r="AE28" s="212"/>
      <c r="AF28" s="211"/>
      <c r="AG28" s="212"/>
      <c r="AH28" s="211"/>
      <c r="AI28" s="212"/>
      <c r="AJ28" s="211"/>
      <c r="AK28" s="212"/>
      <c r="AL28" s="211"/>
      <c r="AM28" s="212"/>
      <c r="AN28" s="211"/>
      <c r="AO28" s="212"/>
      <c r="AP28" s="211"/>
      <c r="AQ28" s="212"/>
      <c r="AR28" s="211"/>
      <c r="AS28" s="212"/>
      <c r="AT28" s="211"/>
      <c r="AU28" s="222"/>
      <c r="AV28" s="479"/>
    </row>
    <row r="29" spans="1:48" s="7" customFormat="1" ht="30" customHeight="1" x14ac:dyDescent="0.2">
      <c r="A29"/>
      <c r="B29" s="252"/>
      <c r="C29" s="250" t="s">
        <v>88</v>
      </c>
      <c r="D29" s="253" t="s">
        <v>5</v>
      </c>
      <c r="E29" s="254" t="s">
        <v>30</v>
      </c>
      <c r="F29" s="63"/>
      <c r="G29" s="255">
        <v>1</v>
      </c>
      <c r="H29" s="256"/>
      <c r="I29" s="257"/>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209"/>
      <c r="AM29" s="210"/>
      <c r="AN29" s="209"/>
      <c r="AO29" s="210"/>
      <c r="AP29" s="209"/>
      <c r="AQ29" s="210"/>
      <c r="AR29" s="209"/>
      <c r="AS29" s="210"/>
      <c r="AT29" s="209"/>
      <c r="AU29" s="221"/>
      <c r="AV29" s="477"/>
    </row>
    <row r="30" spans="1:48" s="1" customFormat="1" ht="30" customHeight="1" x14ac:dyDescent="0.2">
      <c r="A30"/>
      <c r="B30" s="283" t="s">
        <v>120</v>
      </c>
      <c r="C30" s="48" t="s">
        <v>80</v>
      </c>
      <c r="D30" s="49" t="s">
        <v>1131</v>
      </c>
      <c r="E30" s="50" t="s">
        <v>1132</v>
      </c>
      <c r="F30" s="51" t="s">
        <v>1112</v>
      </c>
      <c r="G30" s="52">
        <v>1</v>
      </c>
      <c r="H30" s="53">
        <v>318</v>
      </c>
      <c r="I30" s="284">
        <f>ROUND(H30*G30,2)</f>
        <v>318</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286"/>
      <c r="AE30" s="287">
        <f>ROUND(AD30*$H30,2)</f>
        <v>0</v>
      </c>
      <c r="AF30" s="286"/>
      <c r="AG30" s="287">
        <f>ROUND(AF30*$H30,2)</f>
        <v>0</v>
      </c>
      <c r="AH30" s="286"/>
      <c r="AI30" s="287">
        <f>ROUND(AH30*$H30,2)</f>
        <v>0</v>
      </c>
      <c r="AJ30" s="286"/>
      <c r="AK30" s="287">
        <f>ROUND(AJ30*$H30,2)</f>
        <v>0</v>
      </c>
      <c r="AL30" s="286"/>
      <c r="AM30" s="287">
        <f>ROUND(AL30*$H30,2)</f>
        <v>0</v>
      </c>
      <c r="AN30" s="286"/>
      <c r="AO30" s="287">
        <f>ROUND(AN30*$H30,2)</f>
        <v>0</v>
      </c>
      <c r="AP30" s="286"/>
      <c r="AQ30" s="287">
        <f>ROUND(AP30*$H30,2)</f>
        <v>0</v>
      </c>
      <c r="AR30" s="286">
        <f>SUM(J30,L30,N30,P30,R30,T30,V30,X30,Z30,AB30,AD30,AF30,AH30,AJ30,AL30,AN30,AP30)</f>
        <v>0</v>
      </c>
      <c r="AS30" s="287">
        <f>AR30*$H30</f>
        <v>0</v>
      </c>
      <c r="AT30" s="286">
        <f>$G30-AR30</f>
        <v>1</v>
      </c>
      <c r="AU30" s="458">
        <f>AT30*$H30</f>
        <v>318</v>
      </c>
      <c r="AV30" s="496">
        <f t="shared" ref="AV30" si="5">AU30/I30</f>
        <v>1</v>
      </c>
    </row>
    <row r="31" spans="1:48" s="8" customFormat="1" ht="30" customHeight="1" x14ac:dyDescent="0.2">
      <c r="A31"/>
      <c r="B31" s="258"/>
      <c r="C31" s="250" t="s">
        <v>88</v>
      </c>
      <c r="D31" s="259" t="s">
        <v>5</v>
      </c>
      <c r="E31" s="260" t="s">
        <v>1133</v>
      </c>
      <c r="F31" s="67"/>
      <c r="G31" s="259" t="s">
        <v>5</v>
      </c>
      <c r="H31" s="261"/>
      <c r="I31" s="262"/>
      <c r="J31" s="211"/>
      <c r="K31" s="212"/>
      <c r="L31" s="211"/>
      <c r="M31" s="212"/>
      <c r="N31" s="211"/>
      <c r="O31" s="212"/>
      <c r="P31" s="211"/>
      <c r="Q31" s="212"/>
      <c r="R31" s="211"/>
      <c r="S31" s="212"/>
      <c r="T31" s="211"/>
      <c r="U31" s="212"/>
      <c r="V31" s="211"/>
      <c r="W31" s="212"/>
      <c r="X31" s="211"/>
      <c r="Y31" s="212"/>
      <c r="Z31" s="211"/>
      <c r="AA31" s="212"/>
      <c r="AB31" s="211"/>
      <c r="AC31" s="212"/>
      <c r="AD31" s="211"/>
      <c r="AE31" s="212"/>
      <c r="AF31" s="211"/>
      <c r="AG31" s="212"/>
      <c r="AH31" s="211"/>
      <c r="AI31" s="212"/>
      <c r="AJ31" s="211"/>
      <c r="AK31" s="212"/>
      <c r="AL31" s="211"/>
      <c r="AM31" s="212"/>
      <c r="AN31" s="211"/>
      <c r="AO31" s="212"/>
      <c r="AP31" s="211"/>
      <c r="AQ31" s="212"/>
      <c r="AR31" s="211"/>
      <c r="AS31" s="212"/>
      <c r="AT31" s="211"/>
      <c r="AU31" s="222"/>
      <c r="AV31" s="479"/>
    </row>
    <row r="32" spans="1:48" s="7" customFormat="1" ht="30" customHeight="1" x14ac:dyDescent="0.2">
      <c r="A32"/>
      <c r="B32" s="252"/>
      <c r="C32" s="250" t="s">
        <v>88</v>
      </c>
      <c r="D32" s="253" t="s">
        <v>5</v>
      </c>
      <c r="E32" s="254" t="s">
        <v>30</v>
      </c>
      <c r="F32" s="63"/>
      <c r="G32" s="255">
        <v>1</v>
      </c>
      <c r="H32" s="256"/>
      <c r="I32" s="257"/>
      <c r="J32" s="209"/>
      <c r="K32" s="210"/>
      <c r="L32" s="209"/>
      <c r="M32" s="210"/>
      <c r="N32" s="209"/>
      <c r="O32" s="210"/>
      <c r="P32" s="209"/>
      <c r="Q32" s="210"/>
      <c r="R32" s="209"/>
      <c r="S32" s="210"/>
      <c r="T32" s="209"/>
      <c r="U32" s="210"/>
      <c r="V32" s="209"/>
      <c r="W32" s="210"/>
      <c r="X32" s="209"/>
      <c r="Y32" s="210"/>
      <c r="Z32" s="209"/>
      <c r="AA32" s="210"/>
      <c r="AB32" s="209"/>
      <c r="AC32" s="210"/>
      <c r="AD32" s="209"/>
      <c r="AE32" s="210"/>
      <c r="AF32" s="209"/>
      <c r="AG32" s="210"/>
      <c r="AH32" s="209"/>
      <c r="AI32" s="210"/>
      <c r="AJ32" s="209"/>
      <c r="AK32" s="210"/>
      <c r="AL32" s="209"/>
      <c r="AM32" s="210"/>
      <c r="AN32" s="209"/>
      <c r="AO32" s="210"/>
      <c r="AP32" s="209"/>
      <c r="AQ32" s="210"/>
      <c r="AR32" s="209"/>
      <c r="AS32" s="210"/>
      <c r="AT32" s="209"/>
      <c r="AU32" s="221"/>
      <c r="AV32" s="477"/>
    </row>
    <row r="33" spans="1:48" s="1" customFormat="1" ht="30" customHeight="1" x14ac:dyDescent="0.2">
      <c r="A33"/>
      <c r="B33" s="281" t="s">
        <v>125</v>
      </c>
      <c r="C33" s="78" t="s">
        <v>231</v>
      </c>
      <c r="D33" s="79" t="s">
        <v>1134</v>
      </c>
      <c r="E33" s="80" t="s">
        <v>1135</v>
      </c>
      <c r="F33" s="81" t="s">
        <v>1112</v>
      </c>
      <c r="G33" s="82">
        <v>1</v>
      </c>
      <c r="H33" s="83">
        <v>1344</v>
      </c>
      <c r="I33" s="282">
        <f>ROUND(H33*G33,2)</f>
        <v>1344</v>
      </c>
      <c r="J33" s="286"/>
      <c r="K33" s="287">
        <f>ROUND(J33*$H33,2)</f>
        <v>0</v>
      </c>
      <c r="L33" s="286"/>
      <c r="M33" s="287">
        <f>ROUND(L33*$H33,2)</f>
        <v>0</v>
      </c>
      <c r="N33" s="286"/>
      <c r="O33" s="287">
        <f>ROUND(N33*$H33,2)</f>
        <v>0</v>
      </c>
      <c r="P33" s="286"/>
      <c r="Q33" s="287">
        <f>ROUND(P33*$H33,2)</f>
        <v>0</v>
      </c>
      <c r="R33" s="286"/>
      <c r="S33" s="287">
        <f>ROUND(R33*$H33,2)</f>
        <v>0</v>
      </c>
      <c r="T33" s="286"/>
      <c r="U33" s="287">
        <f>ROUND(T33*$H33,2)</f>
        <v>0</v>
      </c>
      <c r="V33" s="286"/>
      <c r="W33" s="287">
        <f>ROUND(V33*$H33,2)</f>
        <v>0</v>
      </c>
      <c r="X33" s="286"/>
      <c r="Y33" s="287">
        <f>ROUND(X33*$H33,2)</f>
        <v>0</v>
      </c>
      <c r="Z33" s="286"/>
      <c r="AA33" s="287">
        <f>ROUND(Z33*$H33,2)</f>
        <v>0</v>
      </c>
      <c r="AB33" s="286"/>
      <c r="AC33" s="287">
        <f>ROUND(AB33*$H33,2)</f>
        <v>0</v>
      </c>
      <c r="AD33" s="286"/>
      <c r="AE33" s="287">
        <f>ROUND(AD33*$H33,2)</f>
        <v>0</v>
      </c>
      <c r="AF33" s="286"/>
      <c r="AG33" s="287">
        <f>ROUND(AF33*$H33,2)</f>
        <v>0</v>
      </c>
      <c r="AH33" s="286"/>
      <c r="AI33" s="287">
        <f>ROUND(AH33*$H33,2)</f>
        <v>0</v>
      </c>
      <c r="AJ33" s="286"/>
      <c r="AK33" s="287">
        <f>ROUND(AJ33*$H33,2)</f>
        <v>0</v>
      </c>
      <c r="AL33" s="286"/>
      <c r="AM33" s="287">
        <f>ROUND(AL33*$H33,2)</f>
        <v>0</v>
      </c>
      <c r="AN33" s="286"/>
      <c r="AO33" s="287">
        <f>ROUND(AN33*$H33,2)</f>
        <v>0</v>
      </c>
      <c r="AP33" s="286"/>
      <c r="AQ33" s="287">
        <f>ROUND(AP33*$H33,2)</f>
        <v>0</v>
      </c>
      <c r="AR33" s="286">
        <f>SUM(J33,L33,N33,P33,R33,T33,V33,X33,Z33,AB33,AD33,AF33,AH33,AJ33,AL33,AN33,AP33)</f>
        <v>0</v>
      </c>
      <c r="AS33" s="287">
        <f>AR33*$H33</f>
        <v>0</v>
      </c>
      <c r="AT33" s="286">
        <f>$G33-AR33</f>
        <v>1</v>
      </c>
      <c r="AU33" s="458">
        <f>AT33*$H33</f>
        <v>1344</v>
      </c>
      <c r="AV33" s="496">
        <f t="shared" ref="AV33" si="6">AU33/I33</f>
        <v>1</v>
      </c>
    </row>
    <row r="34" spans="1:48" s="1" customFormat="1" ht="30" customHeight="1" x14ac:dyDescent="0.2">
      <c r="A34"/>
      <c r="B34" s="249"/>
      <c r="C34" s="250" t="s">
        <v>1113</v>
      </c>
      <c r="D34" s="23"/>
      <c r="E34" s="251" t="s">
        <v>1136</v>
      </c>
      <c r="F34" s="23"/>
      <c r="G34" s="23"/>
      <c r="H34" s="230"/>
      <c r="I34" s="231"/>
      <c r="J34" s="207"/>
      <c r="K34" s="208"/>
      <c r="L34" s="207"/>
      <c r="M34" s="208"/>
      <c r="N34" s="207"/>
      <c r="O34" s="208"/>
      <c r="P34" s="207"/>
      <c r="Q34" s="208"/>
      <c r="R34" s="207"/>
      <c r="S34" s="208"/>
      <c r="T34" s="207"/>
      <c r="U34" s="208"/>
      <c r="V34" s="207"/>
      <c r="W34" s="208"/>
      <c r="X34" s="207"/>
      <c r="Y34" s="208"/>
      <c r="Z34" s="207"/>
      <c r="AA34" s="208"/>
      <c r="AB34" s="207"/>
      <c r="AC34" s="208"/>
      <c r="AD34" s="207"/>
      <c r="AE34" s="208"/>
      <c r="AF34" s="207"/>
      <c r="AG34" s="208"/>
      <c r="AH34" s="207"/>
      <c r="AI34" s="208"/>
      <c r="AJ34" s="207"/>
      <c r="AK34" s="208"/>
      <c r="AL34" s="207"/>
      <c r="AM34" s="208"/>
      <c r="AN34" s="207"/>
      <c r="AO34" s="208"/>
      <c r="AP34" s="207"/>
      <c r="AQ34" s="208"/>
      <c r="AR34" s="207"/>
      <c r="AS34" s="208"/>
      <c r="AT34" s="207"/>
      <c r="AU34" s="219"/>
      <c r="AV34" s="476"/>
    </row>
    <row r="35" spans="1:48" s="8" customFormat="1" ht="30" customHeight="1" x14ac:dyDescent="0.2">
      <c r="A35"/>
      <c r="B35" s="258"/>
      <c r="C35" s="250" t="s">
        <v>88</v>
      </c>
      <c r="D35" s="259" t="s">
        <v>5</v>
      </c>
      <c r="E35" s="260" t="s">
        <v>1137</v>
      </c>
      <c r="F35" s="67"/>
      <c r="G35" s="259" t="s">
        <v>5</v>
      </c>
      <c r="H35" s="261"/>
      <c r="I35" s="262"/>
      <c r="J35" s="211"/>
      <c r="K35" s="212"/>
      <c r="L35" s="211"/>
      <c r="M35" s="212"/>
      <c r="N35" s="211"/>
      <c r="O35" s="212"/>
      <c r="P35" s="211"/>
      <c r="Q35" s="212"/>
      <c r="R35" s="211"/>
      <c r="S35" s="212"/>
      <c r="T35" s="211"/>
      <c r="U35" s="212"/>
      <c r="V35" s="211"/>
      <c r="W35" s="212"/>
      <c r="X35" s="211"/>
      <c r="Y35" s="212"/>
      <c r="Z35" s="211"/>
      <c r="AA35" s="212"/>
      <c r="AB35" s="211"/>
      <c r="AC35" s="212"/>
      <c r="AD35" s="211"/>
      <c r="AE35" s="212"/>
      <c r="AF35" s="211"/>
      <c r="AG35" s="212"/>
      <c r="AH35" s="211"/>
      <c r="AI35" s="212"/>
      <c r="AJ35" s="211"/>
      <c r="AK35" s="212"/>
      <c r="AL35" s="211"/>
      <c r="AM35" s="212"/>
      <c r="AN35" s="211"/>
      <c r="AO35" s="212"/>
      <c r="AP35" s="211"/>
      <c r="AQ35" s="212"/>
      <c r="AR35" s="211"/>
      <c r="AS35" s="212"/>
      <c r="AT35" s="211"/>
      <c r="AU35" s="222"/>
      <c r="AV35" s="479"/>
    </row>
    <row r="36" spans="1:48" s="8" customFormat="1" ht="30" customHeight="1" x14ac:dyDescent="0.2">
      <c r="A36"/>
      <c r="B36" s="258"/>
      <c r="C36" s="250" t="s">
        <v>88</v>
      </c>
      <c r="D36" s="259" t="s">
        <v>5</v>
      </c>
      <c r="E36" s="260" t="s">
        <v>1138</v>
      </c>
      <c r="F36" s="67"/>
      <c r="G36" s="259" t="s">
        <v>5</v>
      </c>
      <c r="H36" s="261"/>
      <c r="I36" s="262"/>
      <c r="J36" s="211"/>
      <c r="K36" s="212"/>
      <c r="L36" s="211"/>
      <c r="M36" s="212"/>
      <c r="N36" s="211"/>
      <c r="O36" s="212"/>
      <c r="P36" s="211"/>
      <c r="Q36" s="212"/>
      <c r="R36" s="211"/>
      <c r="S36" s="212"/>
      <c r="T36" s="211"/>
      <c r="U36" s="212"/>
      <c r="V36" s="211"/>
      <c r="W36" s="212"/>
      <c r="X36" s="211"/>
      <c r="Y36" s="212"/>
      <c r="Z36" s="211"/>
      <c r="AA36" s="212"/>
      <c r="AB36" s="211"/>
      <c r="AC36" s="212"/>
      <c r="AD36" s="211"/>
      <c r="AE36" s="212"/>
      <c r="AF36" s="211"/>
      <c r="AG36" s="212"/>
      <c r="AH36" s="211"/>
      <c r="AI36" s="212"/>
      <c r="AJ36" s="211"/>
      <c r="AK36" s="212"/>
      <c r="AL36" s="211"/>
      <c r="AM36" s="212"/>
      <c r="AN36" s="211"/>
      <c r="AO36" s="212"/>
      <c r="AP36" s="211"/>
      <c r="AQ36" s="212"/>
      <c r="AR36" s="211"/>
      <c r="AS36" s="212"/>
      <c r="AT36" s="211"/>
      <c r="AU36" s="222"/>
      <c r="AV36" s="479"/>
    </row>
    <row r="37" spans="1:48" s="7" customFormat="1" ht="30" customHeight="1" x14ac:dyDescent="0.2">
      <c r="A37"/>
      <c r="B37" s="252"/>
      <c r="C37" s="250" t="s">
        <v>88</v>
      </c>
      <c r="D37" s="253" t="s">
        <v>5</v>
      </c>
      <c r="E37" s="254" t="s">
        <v>30</v>
      </c>
      <c r="F37" s="63"/>
      <c r="G37" s="255">
        <v>1</v>
      </c>
      <c r="H37" s="256"/>
      <c r="I37" s="257"/>
      <c r="J37" s="209"/>
      <c r="K37" s="210"/>
      <c r="L37" s="209"/>
      <c r="M37" s="210"/>
      <c r="N37" s="209"/>
      <c r="O37" s="210"/>
      <c r="P37" s="209"/>
      <c r="Q37" s="210"/>
      <c r="R37" s="209"/>
      <c r="S37" s="210"/>
      <c r="T37" s="209"/>
      <c r="U37" s="210"/>
      <c r="V37" s="209"/>
      <c r="W37" s="210"/>
      <c r="X37" s="209"/>
      <c r="Y37" s="210"/>
      <c r="Z37" s="209"/>
      <c r="AA37" s="210"/>
      <c r="AB37" s="209"/>
      <c r="AC37" s="210"/>
      <c r="AD37" s="209"/>
      <c r="AE37" s="210"/>
      <c r="AF37" s="209"/>
      <c r="AG37" s="210"/>
      <c r="AH37" s="209"/>
      <c r="AI37" s="210"/>
      <c r="AJ37" s="209"/>
      <c r="AK37" s="210"/>
      <c r="AL37" s="209"/>
      <c r="AM37" s="210"/>
      <c r="AN37" s="209"/>
      <c r="AO37" s="210"/>
      <c r="AP37" s="209"/>
      <c r="AQ37" s="210"/>
      <c r="AR37" s="209"/>
      <c r="AS37" s="210"/>
      <c r="AT37" s="209"/>
      <c r="AU37" s="221"/>
      <c r="AV37" s="477"/>
    </row>
    <row r="38" spans="1:48" s="1" customFormat="1" ht="30" customHeight="1" x14ac:dyDescent="0.2">
      <c r="A38"/>
      <c r="B38" s="283" t="s">
        <v>130</v>
      </c>
      <c r="C38" s="48" t="s">
        <v>80</v>
      </c>
      <c r="D38" s="49" t="s">
        <v>1139</v>
      </c>
      <c r="E38" s="50" t="s">
        <v>1140</v>
      </c>
      <c r="F38" s="51" t="s">
        <v>1112</v>
      </c>
      <c r="G38" s="52">
        <v>1</v>
      </c>
      <c r="H38" s="53">
        <v>535</v>
      </c>
      <c r="I38" s="284">
        <f>ROUND(H38*G38,2)</f>
        <v>535</v>
      </c>
      <c r="J38" s="286"/>
      <c r="K38" s="287">
        <f>ROUND(J38*$H38,2)</f>
        <v>0</v>
      </c>
      <c r="L38" s="286"/>
      <c r="M38" s="287">
        <f>ROUND(L38*$H38,2)</f>
        <v>0</v>
      </c>
      <c r="N38" s="286"/>
      <c r="O38" s="287">
        <f>ROUND(N38*$H38,2)</f>
        <v>0</v>
      </c>
      <c r="P38" s="286"/>
      <c r="Q38" s="287">
        <f>ROUND(P38*$H38,2)</f>
        <v>0</v>
      </c>
      <c r="R38" s="286"/>
      <c r="S38" s="287">
        <f>ROUND(R38*$H38,2)</f>
        <v>0</v>
      </c>
      <c r="T38" s="286"/>
      <c r="U38" s="287">
        <f>ROUND(T38*$H38,2)</f>
        <v>0</v>
      </c>
      <c r="V38" s="286"/>
      <c r="W38" s="287">
        <f>ROUND(V38*$H38,2)</f>
        <v>0</v>
      </c>
      <c r="X38" s="286"/>
      <c r="Y38" s="287">
        <f>ROUND(X38*$H38,2)</f>
        <v>0</v>
      </c>
      <c r="Z38" s="286"/>
      <c r="AA38" s="287">
        <f>ROUND(Z38*$H38,2)</f>
        <v>0</v>
      </c>
      <c r="AB38" s="286"/>
      <c r="AC38" s="287">
        <f>ROUND(AB38*$H38,2)</f>
        <v>0</v>
      </c>
      <c r="AD38" s="286"/>
      <c r="AE38" s="287">
        <f>ROUND(AD38*$H38,2)</f>
        <v>0</v>
      </c>
      <c r="AF38" s="286"/>
      <c r="AG38" s="287">
        <f>ROUND(AF38*$H38,2)</f>
        <v>0</v>
      </c>
      <c r="AH38" s="286"/>
      <c r="AI38" s="287">
        <f>ROUND(AH38*$H38,2)</f>
        <v>0</v>
      </c>
      <c r="AJ38" s="286"/>
      <c r="AK38" s="287">
        <f>ROUND(AJ38*$H38,2)</f>
        <v>0</v>
      </c>
      <c r="AL38" s="286"/>
      <c r="AM38" s="287">
        <f>ROUND(AL38*$H38,2)</f>
        <v>0</v>
      </c>
      <c r="AN38" s="286"/>
      <c r="AO38" s="287">
        <f>ROUND(AN38*$H38,2)</f>
        <v>0</v>
      </c>
      <c r="AP38" s="286"/>
      <c r="AQ38" s="287">
        <f>ROUND(AP38*$H38,2)</f>
        <v>0</v>
      </c>
      <c r="AR38" s="286">
        <f>SUM(J38,L38,N38,P38,R38,T38,V38,X38,Z38,AB38,AD38,AF38,AH38,AJ38,AL38,AN38,AP38)</f>
        <v>0</v>
      </c>
      <c r="AS38" s="287">
        <f>AR38*$H38</f>
        <v>0</v>
      </c>
      <c r="AT38" s="286">
        <f>$G38-AR38</f>
        <v>1</v>
      </c>
      <c r="AU38" s="458">
        <f>AT38*$H38</f>
        <v>535</v>
      </c>
      <c r="AV38" s="496">
        <f t="shared" ref="AV38" si="7">AU38/I38</f>
        <v>1</v>
      </c>
    </row>
    <row r="39" spans="1:48" s="8" customFormat="1" ht="30" customHeight="1" x14ac:dyDescent="0.2">
      <c r="A39"/>
      <c r="B39" s="258"/>
      <c r="C39" s="250" t="s">
        <v>88</v>
      </c>
      <c r="D39" s="259" t="s">
        <v>5</v>
      </c>
      <c r="E39" s="260" t="s">
        <v>1141</v>
      </c>
      <c r="F39" s="67"/>
      <c r="G39" s="259" t="s">
        <v>5</v>
      </c>
      <c r="H39" s="261"/>
      <c r="I39" s="262"/>
      <c r="J39" s="211"/>
      <c r="K39" s="212"/>
      <c r="L39" s="211"/>
      <c r="M39" s="212"/>
      <c r="N39" s="211"/>
      <c r="O39" s="212"/>
      <c r="P39" s="211"/>
      <c r="Q39" s="212"/>
      <c r="R39" s="211"/>
      <c r="S39" s="212"/>
      <c r="T39" s="211"/>
      <c r="U39" s="212"/>
      <c r="V39" s="211"/>
      <c r="W39" s="212"/>
      <c r="X39" s="211"/>
      <c r="Y39" s="212"/>
      <c r="Z39" s="211"/>
      <c r="AA39" s="212"/>
      <c r="AB39" s="211"/>
      <c r="AC39" s="212"/>
      <c r="AD39" s="211"/>
      <c r="AE39" s="212"/>
      <c r="AF39" s="211"/>
      <c r="AG39" s="212"/>
      <c r="AH39" s="211"/>
      <c r="AI39" s="212"/>
      <c r="AJ39" s="211"/>
      <c r="AK39" s="212"/>
      <c r="AL39" s="211"/>
      <c r="AM39" s="212"/>
      <c r="AN39" s="211"/>
      <c r="AO39" s="212"/>
      <c r="AP39" s="211"/>
      <c r="AQ39" s="212"/>
      <c r="AR39" s="211"/>
      <c r="AS39" s="212"/>
      <c r="AT39" s="211"/>
      <c r="AU39" s="222"/>
      <c r="AV39" s="479"/>
    </row>
    <row r="40" spans="1:48" s="7" customFormat="1" ht="30" customHeight="1" x14ac:dyDescent="0.2">
      <c r="A40"/>
      <c r="B40" s="252"/>
      <c r="C40" s="250" t="s">
        <v>88</v>
      </c>
      <c r="D40" s="253" t="s">
        <v>5</v>
      </c>
      <c r="E40" s="254" t="s">
        <v>30</v>
      </c>
      <c r="F40" s="63"/>
      <c r="G40" s="255">
        <v>1</v>
      </c>
      <c r="H40" s="256"/>
      <c r="I40" s="257"/>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209"/>
      <c r="AQ40" s="210"/>
      <c r="AR40" s="209"/>
      <c r="AS40" s="210"/>
      <c r="AT40" s="209"/>
      <c r="AU40" s="221"/>
      <c r="AV40" s="477"/>
    </row>
    <row r="41" spans="1:48" s="1" customFormat="1" ht="30" customHeight="1" x14ac:dyDescent="0.2">
      <c r="A41"/>
      <c r="B41" s="281" t="s">
        <v>137</v>
      </c>
      <c r="C41" s="78" t="s">
        <v>231</v>
      </c>
      <c r="D41" s="79" t="s">
        <v>1142</v>
      </c>
      <c r="E41" s="80" t="s">
        <v>1143</v>
      </c>
      <c r="F41" s="81" t="s">
        <v>1112</v>
      </c>
      <c r="G41" s="82">
        <v>1</v>
      </c>
      <c r="H41" s="83">
        <v>4425</v>
      </c>
      <c r="I41" s="282">
        <f>ROUND(H41*G41,2)</f>
        <v>4425</v>
      </c>
      <c r="J41" s="286"/>
      <c r="K41" s="287">
        <f>ROUND(J41*$H41,2)</f>
        <v>0</v>
      </c>
      <c r="L41" s="286"/>
      <c r="M41" s="287">
        <f>ROUND(L41*$H41,2)</f>
        <v>0</v>
      </c>
      <c r="N41" s="286"/>
      <c r="O41" s="287">
        <f>ROUND(N41*$H41,2)</f>
        <v>0</v>
      </c>
      <c r="P41" s="286"/>
      <c r="Q41" s="287">
        <f>ROUND(P41*$H41,2)</f>
        <v>0</v>
      </c>
      <c r="R41" s="286"/>
      <c r="S41" s="287">
        <f>ROUND(R41*$H41,2)</f>
        <v>0</v>
      </c>
      <c r="T41" s="286"/>
      <c r="U41" s="287">
        <f>ROUND(T41*$H41,2)</f>
        <v>0</v>
      </c>
      <c r="V41" s="286"/>
      <c r="W41" s="287">
        <f>ROUND(V41*$H41,2)</f>
        <v>0</v>
      </c>
      <c r="X41" s="286"/>
      <c r="Y41" s="287">
        <f>ROUND(X41*$H41,2)</f>
        <v>0</v>
      </c>
      <c r="Z41" s="286"/>
      <c r="AA41" s="287">
        <f>ROUND(Z41*$H41,2)</f>
        <v>0</v>
      </c>
      <c r="AB41" s="286"/>
      <c r="AC41" s="287">
        <f>ROUND(AB41*$H41,2)</f>
        <v>0</v>
      </c>
      <c r="AD41" s="286"/>
      <c r="AE41" s="287">
        <f>ROUND(AD41*$H41,2)</f>
        <v>0</v>
      </c>
      <c r="AF41" s="286"/>
      <c r="AG41" s="287">
        <f>ROUND(AF41*$H41,2)</f>
        <v>0</v>
      </c>
      <c r="AH41" s="286"/>
      <c r="AI41" s="287">
        <f>ROUND(AH41*$H41,2)</f>
        <v>0</v>
      </c>
      <c r="AJ41" s="286"/>
      <c r="AK41" s="287">
        <f>ROUND(AJ41*$H41,2)</f>
        <v>0</v>
      </c>
      <c r="AL41" s="286"/>
      <c r="AM41" s="287">
        <f>ROUND(AL41*$H41,2)</f>
        <v>0</v>
      </c>
      <c r="AN41" s="286"/>
      <c r="AO41" s="287">
        <f>ROUND(AN41*$H41,2)</f>
        <v>0</v>
      </c>
      <c r="AP41" s="286"/>
      <c r="AQ41" s="287">
        <f>ROUND(AP41*$H41,2)</f>
        <v>0</v>
      </c>
      <c r="AR41" s="286">
        <f>SUM(J41,L41,N41,P41,R41,T41,V41,X41,Z41,AB41,AD41,AF41,AH41,AJ41,AL41,AN41,AP41)</f>
        <v>0</v>
      </c>
      <c r="AS41" s="287">
        <f>AR41*$H41</f>
        <v>0</v>
      </c>
      <c r="AT41" s="286">
        <f>$G41-AR41</f>
        <v>1</v>
      </c>
      <c r="AU41" s="458">
        <f>AT41*$H41</f>
        <v>4425</v>
      </c>
      <c r="AV41" s="496">
        <f t="shared" ref="AV41" si="8">AU41/I41</f>
        <v>1</v>
      </c>
    </row>
    <row r="42" spans="1:48" s="8" customFormat="1" ht="30" customHeight="1" x14ac:dyDescent="0.2">
      <c r="A42"/>
      <c r="B42" s="258"/>
      <c r="C42" s="250" t="s">
        <v>88</v>
      </c>
      <c r="D42" s="259" t="s">
        <v>5</v>
      </c>
      <c r="E42" s="260" t="s">
        <v>1144</v>
      </c>
      <c r="F42" s="67"/>
      <c r="G42" s="259" t="s">
        <v>5</v>
      </c>
      <c r="H42" s="261"/>
      <c r="I42" s="262"/>
      <c r="J42" s="211"/>
      <c r="K42" s="212"/>
      <c r="L42" s="211"/>
      <c r="M42" s="212"/>
      <c r="N42" s="211"/>
      <c r="O42" s="212"/>
      <c r="P42" s="211"/>
      <c r="Q42" s="212"/>
      <c r="R42" s="211"/>
      <c r="S42" s="212"/>
      <c r="T42" s="211"/>
      <c r="U42" s="212"/>
      <c r="V42" s="211"/>
      <c r="W42" s="212"/>
      <c r="X42" s="211"/>
      <c r="Y42" s="212"/>
      <c r="Z42" s="211"/>
      <c r="AA42" s="212"/>
      <c r="AB42" s="211"/>
      <c r="AC42" s="212"/>
      <c r="AD42" s="211"/>
      <c r="AE42" s="212"/>
      <c r="AF42" s="211"/>
      <c r="AG42" s="212"/>
      <c r="AH42" s="211"/>
      <c r="AI42" s="212"/>
      <c r="AJ42" s="211"/>
      <c r="AK42" s="212"/>
      <c r="AL42" s="211"/>
      <c r="AM42" s="212"/>
      <c r="AN42" s="211"/>
      <c r="AO42" s="212"/>
      <c r="AP42" s="211"/>
      <c r="AQ42" s="212"/>
      <c r="AR42" s="211"/>
      <c r="AS42" s="212"/>
      <c r="AT42" s="211"/>
      <c r="AU42" s="222"/>
      <c r="AV42" s="479"/>
    </row>
    <row r="43" spans="1:48" s="7" customFormat="1" ht="30" customHeight="1" x14ac:dyDescent="0.2">
      <c r="A43"/>
      <c r="B43" s="252"/>
      <c r="C43" s="250" t="s">
        <v>88</v>
      </c>
      <c r="D43" s="253" t="s">
        <v>5</v>
      </c>
      <c r="E43" s="254" t="s">
        <v>30</v>
      </c>
      <c r="F43" s="63"/>
      <c r="G43" s="255">
        <v>1</v>
      </c>
      <c r="H43" s="256"/>
      <c r="I43" s="257"/>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77"/>
    </row>
    <row r="44" spans="1:48" s="1" customFormat="1" ht="30" customHeight="1" x14ac:dyDescent="0.2">
      <c r="A44"/>
      <c r="B44" s="283" t="s">
        <v>143</v>
      </c>
      <c r="C44" s="48" t="s">
        <v>80</v>
      </c>
      <c r="D44" s="49" t="s">
        <v>1145</v>
      </c>
      <c r="E44" s="50" t="s">
        <v>1146</v>
      </c>
      <c r="F44" s="51" t="s">
        <v>1112</v>
      </c>
      <c r="G44" s="52">
        <v>1</v>
      </c>
      <c r="H44" s="53">
        <v>1103</v>
      </c>
      <c r="I44" s="284">
        <f>ROUND(H44*G44,2)</f>
        <v>1103</v>
      </c>
      <c r="J44" s="286"/>
      <c r="K44" s="287">
        <f>ROUND(J44*$H44,2)</f>
        <v>0</v>
      </c>
      <c r="L44" s="286"/>
      <c r="M44" s="287">
        <f>ROUND(L44*$H44,2)</f>
        <v>0</v>
      </c>
      <c r="N44" s="286"/>
      <c r="O44" s="287">
        <f>ROUND(N44*$H44,2)</f>
        <v>0</v>
      </c>
      <c r="P44" s="286"/>
      <c r="Q44" s="287">
        <f>ROUND(P44*$H44,2)</f>
        <v>0</v>
      </c>
      <c r="R44" s="286"/>
      <c r="S44" s="287">
        <f>ROUND(R44*$H44,2)</f>
        <v>0</v>
      </c>
      <c r="T44" s="286"/>
      <c r="U44" s="287">
        <f>ROUND(T44*$H44,2)</f>
        <v>0</v>
      </c>
      <c r="V44" s="286"/>
      <c r="W44" s="287">
        <f>ROUND(V44*$H44,2)</f>
        <v>0</v>
      </c>
      <c r="X44" s="286"/>
      <c r="Y44" s="287">
        <f>ROUND(X44*$H44,2)</f>
        <v>0</v>
      </c>
      <c r="Z44" s="286"/>
      <c r="AA44" s="287">
        <f>ROUND(Z44*$H44,2)</f>
        <v>0</v>
      </c>
      <c r="AB44" s="286"/>
      <c r="AC44" s="287">
        <f>ROUND(AB44*$H44,2)</f>
        <v>0</v>
      </c>
      <c r="AD44" s="286"/>
      <c r="AE44" s="287">
        <f>ROUND(AD44*$H44,2)</f>
        <v>0</v>
      </c>
      <c r="AF44" s="286"/>
      <c r="AG44" s="287">
        <f>ROUND(AF44*$H44,2)</f>
        <v>0</v>
      </c>
      <c r="AH44" s="286"/>
      <c r="AI44" s="287">
        <f>ROUND(AH44*$H44,2)</f>
        <v>0</v>
      </c>
      <c r="AJ44" s="286"/>
      <c r="AK44" s="287">
        <f>ROUND(AJ44*$H44,2)</f>
        <v>0</v>
      </c>
      <c r="AL44" s="286"/>
      <c r="AM44" s="287">
        <f>ROUND(AL44*$H44,2)</f>
        <v>0</v>
      </c>
      <c r="AN44" s="286"/>
      <c r="AO44" s="287">
        <f>ROUND(AN44*$H44,2)</f>
        <v>0</v>
      </c>
      <c r="AP44" s="286"/>
      <c r="AQ44" s="287">
        <f>ROUND(AP44*$H44,2)</f>
        <v>0</v>
      </c>
      <c r="AR44" s="286">
        <f>SUM(J44,L44,N44,P44,R44,T44,V44,X44,Z44,AB44,AD44,AF44,AH44,AJ44,AL44,AN44,AP44)</f>
        <v>0</v>
      </c>
      <c r="AS44" s="287">
        <f>AR44*$H44</f>
        <v>0</v>
      </c>
      <c r="AT44" s="286">
        <f>$G44-AR44</f>
        <v>1</v>
      </c>
      <c r="AU44" s="458">
        <f>AT44*$H44</f>
        <v>1103</v>
      </c>
      <c r="AV44" s="496">
        <f t="shared" ref="AV44" si="9">AU44/I44</f>
        <v>1</v>
      </c>
    </row>
    <row r="45" spans="1:48" s="8" customFormat="1" ht="30" customHeight="1" x14ac:dyDescent="0.2">
      <c r="A45"/>
      <c r="B45" s="258"/>
      <c r="C45" s="250" t="s">
        <v>88</v>
      </c>
      <c r="D45" s="259" t="s">
        <v>5</v>
      </c>
      <c r="E45" s="260" t="s">
        <v>1147</v>
      </c>
      <c r="F45" s="67"/>
      <c r="G45" s="259" t="s">
        <v>5</v>
      </c>
      <c r="H45" s="261"/>
      <c r="I45" s="262"/>
      <c r="J45" s="211"/>
      <c r="K45" s="212"/>
      <c r="L45" s="211"/>
      <c r="M45" s="212"/>
      <c r="N45" s="211"/>
      <c r="O45" s="212"/>
      <c r="P45" s="211"/>
      <c r="Q45" s="212"/>
      <c r="R45" s="211"/>
      <c r="S45" s="212"/>
      <c r="T45" s="211"/>
      <c r="U45" s="212"/>
      <c r="V45" s="211"/>
      <c r="W45" s="212"/>
      <c r="X45" s="211"/>
      <c r="Y45" s="212"/>
      <c r="Z45" s="211"/>
      <c r="AA45" s="212"/>
      <c r="AB45" s="211"/>
      <c r="AC45" s="212"/>
      <c r="AD45" s="211"/>
      <c r="AE45" s="212"/>
      <c r="AF45" s="211"/>
      <c r="AG45" s="212"/>
      <c r="AH45" s="211"/>
      <c r="AI45" s="212"/>
      <c r="AJ45" s="211"/>
      <c r="AK45" s="212"/>
      <c r="AL45" s="211"/>
      <c r="AM45" s="212"/>
      <c r="AN45" s="211"/>
      <c r="AO45" s="212"/>
      <c r="AP45" s="211"/>
      <c r="AQ45" s="212"/>
      <c r="AR45" s="211"/>
      <c r="AS45" s="212"/>
      <c r="AT45" s="211"/>
      <c r="AU45" s="222"/>
      <c r="AV45" s="479"/>
    </row>
    <row r="46" spans="1:48" s="7" customFormat="1" ht="30" customHeight="1" x14ac:dyDescent="0.2">
      <c r="A46"/>
      <c r="B46" s="252"/>
      <c r="C46" s="250" t="s">
        <v>88</v>
      </c>
      <c r="D46" s="253" t="s">
        <v>5</v>
      </c>
      <c r="E46" s="254" t="s">
        <v>30</v>
      </c>
      <c r="F46" s="63"/>
      <c r="G46" s="255">
        <v>1</v>
      </c>
      <c r="H46" s="256"/>
      <c r="I46" s="257"/>
      <c r="J46" s="209"/>
      <c r="K46" s="210"/>
      <c r="L46" s="209"/>
      <c r="M46" s="210"/>
      <c r="N46" s="209"/>
      <c r="O46" s="210"/>
      <c r="P46" s="209"/>
      <c r="Q46" s="210"/>
      <c r="R46" s="209"/>
      <c r="S46" s="210"/>
      <c r="T46" s="209"/>
      <c r="U46" s="210"/>
      <c r="V46" s="209"/>
      <c r="W46" s="210"/>
      <c r="X46" s="209"/>
      <c r="Y46" s="210"/>
      <c r="Z46" s="209"/>
      <c r="AA46" s="210"/>
      <c r="AB46" s="209"/>
      <c r="AC46" s="210"/>
      <c r="AD46" s="209"/>
      <c r="AE46" s="210"/>
      <c r="AF46" s="209"/>
      <c r="AG46" s="210"/>
      <c r="AH46" s="209"/>
      <c r="AI46" s="210"/>
      <c r="AJ46" s="209"/>
      <c r="AK46" s="210"/>
      <c r="AL46" s="209"/>
      <c r="AM46" s="210"/>
      <c r="AN46" s="209"/>
      <c r="AO46" s="210"/>
      <c r="AP46" s="209"/>
      <c r="AQ46" s="210"/>
      <c r="AR46" s="209"/>
      <c r="AS46" s="210"/>
      <c r="AT46" s="209"/>
      <c r="AU46" s="221"/>
      <c r="AV46" s="477"/>
    </row>
    <row r="47" spans="1:48" s="1" customFormat="1" ht="30" customHeight="1" x14ac:dyDescent="0.2">
      <c r="A47"/>
      <c r="B47" s="281" t="s">
        <v>150</v>
      </c>
      <c r="C47" s="78" t="s">
        <v>231</v>
      </c>
      <c r="D47" s="79" t="s">
        <v>1148</v>
      </c>
      <c r="E47" s="80" t="s">
        <v>1149</v>
      </c>
      <c r="F47" s="81" t="s">
        <v>1112</v>
      </c>
      <c r="G47" s="82">
        <v>1</v>
      </c>
      <c r="H47" s="83">
        <v>865</v>
      </c>
      <c r="I47" s="282">
        <f>ROUND(H47*G47,2)</f>
        <v>865</v>
      </c>
      <c r="J47" s="286"/>
      <c r="K47" s="287">
        <f t="shared" ref="K47:K48" si="10">ROUND(J47*$H47,2)</f>
        <v>0</v>
      </c>
      <c r="L47" s="286"/>
      <c r="M47" s="287">
        <f t="shared" ref="M47:M48" si="11">ROUND(L47*$H47,2)</f>
        <v>0</v>
      </c>
      <c r="N47" s="286"/>
      <c r="O47" s="287">
        <f t="shared" ref="O47:O48" si="12">ROUND(N47*$H47,2)</f>
        <v>0</v>
      </c>
      <c r="P47" s="286"/>
      <c r="Q47" s="287">
        <f t="shared" ref="Q47:Q48" si="13">ROUND(P47*$H47,2)</f>
        <v>0</v>
      </c>
      <c r="R47" s="286"/>
      <c r="S47" s="287">
        <f t="shared" ref="S47:S48" si="14">ROUND(R47*$H47,2)</f>
        <v>0</v>
      </c>
      <c r="T47" s="286"/>
      <c r="U47" s="287">
        <f t="shared" ref="U47:U48" si="15">ROUND(T47*$H47,2)</f>
        <v>0</v>
      </c>
      <c r="V47" s="286"/>
      <c r="W47" s="287">
        <f t="shared" ref="W47:W48" si="16">ROUND(V47*$H47,2)</f>
        <v>0</v>
      </c>
      <c r="X47" s="286"/>
      <c r="Y47" s="287">
        <f t="shared" ref="Y47:Y48" si="17">ROUND(X47*$H47,2)</f>
        <v>0</v>
      </c>
      <c r="Z47" s="286"/>
      <c r="AA47" s="287">
        <f t="shared" ref="AA47:AA48" si="18">ROUND(Z47*$H47,2)</f>
        <v>0</v>
      </c>
      <c r="AB47" s="286"/>
      <c r="AC47" s="287">
        <f t="shared" ref="AC47:AC48" si="19">ROUND(AB47*$H47,2)</f>
        <v>0</v>
      </c>
      <c r="AD47" s="286"/>
      <c r="AE47" s="287">
        <f t="shared" ref="AE47:AE48" si="20">ROUND(AD47*$H47,2)</f>
        <v>0</v>
      </c>
      <c r="AF47" s="286"/>
      <c r="AG47" s="287">
        <f t="shared" ref="AG47:AG48" si="21">ROUND(AF47*$H47,2)</f>
        <v>0</v>
      </c>
      <c r="AH47" s="286"/>
      <c r="AI47" s="287">
        <f t="shared" ref="AI47:AI48" si="22">ROUND(AH47*$H47,2)</f>
        <v>0</v>
      </c>
      <c r="AJ47" s="286"/>
      <c r="AK47" s="287">
        <f t="shared" ref="AK47:AK48" si="23">ROUND(AJ47*$H47,2)</f>
        <v>0</v>
      </c>
      <c r="AL47" s="286"/>
      <c r="AM47" s="287">
        <f t="shared" ref="AM47:AM48" si="24">ROUND(AL47*$H47,2)</f>
        <v>0</v>
      </c>
      <c r="AN47" s="286"/>
      <c r="AO47" s="287">
        <f t="shared" ref="AO47:AO48" si="25">ROUND(AN47*$H47,2)</f>
        <v>0</v>
      </c>
      <c r="AP47" s="286"/>
      <c r="AQ47" s="287">
        <f t="shared" ref="AQ47:AQ48" si="26">ROUND(AP47*$H47,2)</f>
        <v>0</v>
      </c>
      <c r="AR47" s="286">
        <f t="shared" ref="AR47:AR48" si="27">SUM(J47,L47,N47,P47,R47,T47,V47,X47,Z47,AB47,AD47,AF47,AH47,AJ47,AL47,AN47,AP47)</f>
        <v>0</v>
      </c>
      <c r="AS47" s="287">
        <f t="shared" ref="AS47:AS48" si="28">AR47*$H47</f>
        <v>0</v>
      </c>
      <c r="AT47" s="286">
        <f t="shared" ref="AT47:AT48" si="29">$G47-AR47</f>
        <v>1</v>
      </c>
      <c r="AU47" s="458">
        <f t="shared" ref="AU47:AU48" si="30">AT47*$H47</f>
        <v>865</v>
      </c>
      <c r="AV47" s="496">
        <f t="shared" ref="AV47:AV48" si="31">AU47/I47</f>
        <v>1</v>
      </c>
    </row>
    <row r="48" spans="1:48" s="1" customFormat="1" ht="30" customHeight="1" x14ac:dyDescent="0.2">
      <c r="A48"/>
      <c r="B48" s="283" t="s">
        <v>155</v>
      </c>
      <c r="C48" s="48" t="s">
        <v>80</v>
      </c>
      <c r="D48" s="49" t="s">
        <v>1150</v>
      </c>
      <c r="E48" s="50" t="s">
        <v>1151</v>
      </c>
      <c r="F48" s="51" t="s">
        <v>1112</v>
      </c>
      <c r="G48" s="52">
        <v>1</v>
      </c>
      <c r="H48" s="53">
        <v>338</v>
      </c>
      <c r="I48" s="284">
        <f>ROUND(H48*G48,2)</f>
        <v>338</v>
      </c>
      <c r="J48" s="286"/>
      <c r="K48" s="287">
        <f t="shared" si="10"/>
        <v>0</v>
      </c>
      <c r="L48" s="286"/>
      <c r="M48" s="287">
        <f t="shared" si="11"/>
        <v>0</v>
      </c>
      <c r="N48" s="286"/>
      <c r="O48" s="287">
        <f t="shared" si="12"/>
        <v>0</v>
      </c>
      <c r="P48" s="286"/>
      <c r="Q48" s="287">
        <f t="shared" si="13"/>
        <v>0</v>
      </c>
      <c r="R48" s="286"/>
      <c r="S48" s="287">
        <f t="shared" si="14"/>
        <v>0</v>
      </c>
      <c r="T48" s="286"/>
      <c r="U48" s="287">
        <f t="shared" si="15"/>
        <v>0</v>
      </c>
      <c r="V48" s="286"/>
      <c r="W48" s="287">
        <f t="shared" si="16"/>
        <v>0</v>
      </c>
      <c r="X48" s="286"/>
      <c r="Y48" s="287">
        <f t="shared" si="17"/>
        <v>0</v>
      </c>
      <c r="Z48" s="286"/>
      <c r="AA48" s="287">
        <f t="shared" si="18"/>
        <v>0</v>
      </c>
      <c r="AB48" s="286"/>
      <c r="AC48" s="287">
        <f t="shared" si="19"/>
        <v>0</v>
      </c>
      <c r="AD48" s="286"/>
      <c r="AE48" s="287">
        <f t="shared" si="20"/>
        <v>0</v>
      </c>
      <c r="AF48" s="286"/>
      <c r="AG48" s="287">
        <f t="shared" si="21"/>
        <v>0</v>
      </c>
      <c r="AH48" s="286"/>
      <c r="AI48" s="287">
        <f t="shared" si="22"/>
        <v>0</v>
      </c>
      <c r="AJ48" s="286"/>
      <c r="AK48" s="287">
        <f t="shared" si="23"/>
        <v>0</v>
      </c>
      <c r="AL48" s="286"/>
      <c r="AM48" s="287">
        <f t="shared" si="24"/>
        <v>0</v>
      </c>
      <c r="AN48" s="286"/>
      <c r="AO48" s="287">
        <f t="shared" si="25"/>
        <v>0</v>
      </c>
      <c r="AP48" s="286"/>
      <c r="AQ48" s="287">
        <f t="shared" si="26"/>
        <v>0</v>
      </c>
      <c r="AR48" s="286">
        <f t="shared" si="27"/>
        <v>0</v>
      </c>
      <c r="AS48" s="287">
        <f t="shared" si="28"/>
        <v>0</v>
      </c>
      <c r="AT48" s="286">
        <f t="shared" si="29"/>
        <v>1</v>
      </c>
      <c r="AU48" s="458">
        <f t="shared" si="30"/>
        <v>338</v>
      </c>
      <c r="AV48" s="496">
        <f t="shared" si="31"/>
        <v>1</v>
      </c>
    </row>
    <row r="49" spans="1:48" s="8" customFormat="1" ht="30" customHeight="1" x14ac:dyDescent="0.2">
      <c r="A49"/>
      <c r="B49" s="258"/>
      <c r="C49" s="250" t="s">
        <v>88</v>
      </c>
      <c r="D49" s="259" t="s">
        <v>5</v>
      </c>
      <c r="E49" s="260" t="s">
        <v>1147</v>
      </c>
      <c r="F49" s="67"/>
      <c r="G49" s="259" t="s">
        <v>5</v>
      </c>
      <c r="H49" s="261"/>
      <c r="I49" s="262"/>
      <c r="J49" s="211"/>
      <c r="K49" s="212"/>
      <c r="L49" s="211"/>
      <c r="M49" s="212"/>
      <c r="N49" s="211"/>
      <c r="O49" s="212"/>
      <c r="P49" s="211"/>
      <c r="Q49" s="212"/>
      <c r="R49" s="211"/>
      <c r="S49" s="212"/>
      <c r="T49" s="211"/>
      <c r="U49" s="212"/>
      <c r="V49" s="211"/>
      <c r="W49" s="212"/>
      <c r="X49" s="211"/>
      <c r="Y49" s="212"/>
      <c r="Z49" s="211"/>
      <c r="AA49" s="212"/>
      <c r="AB49" s="211"/>
      <c r="AC49" s="212"/>
      <c r="AD49" s="211"/>
      <c r="AE49" s="212"/>
      <c r="AF49" s="211"/>
      <c r="AG49" s="212"/>
      <c r="AH49" s="211"/>
      <c r="AI49" s="212"/>
      <c r="AJ49" s="211"/>
      <c r="AK49" s="212"/>
      <c r="AL49" s="211"/>
      <c r="AM49" s="212"/>
      <c r="AN49" s="211"/>
      <c r="AO49" s="212"/>
      <c r="AP49" s="211"/>
      <c r="AQ49" s="212"/>
      <c r="AR49" s="211"/>
      <c r="AS49" s="212"/>
      <c r="AT49" s="211"/>
      <c r="AU49" s="222"/>
      <c r="AV49" s="479"/>
    </row>
    <row r="50" spans="1:48" s="7" customFormat="1" ht="30" customHeight="1" x14ac:dyDescent="0.2">
      <c r="A50"/>
      <c r="B50" s="252"/>
      <c r="C50" s="250" t="s">
        <v>88</v>
      </c>
      <c r="D50" s="253" t="s">
        <v>5</v>
      </c>
      <c r="E50" s="254" t="s">
        <v>30</v>
      </c>
      <c r="F50" s="63"/>
      <c r="G50" s="255">
        <v>1</v>
      </c>
      <c r="H50" s="256"/>
      <c r="I50" s="257"/>
      <c r="J50" s="209"/>
      <c r="K50" s="210"/>
      <c r="L50" s="209"/>
      <c r="M50" s="210"/>
      <c r="N50" s="209"/>
      <c r="O50" s="210"/>
      <c r="P50" s="209"/>
      <c r="Q50" s="210"/>
      <c r="R50" s="209"/>
      <c r="S50" s="210"/>
      <c r="T50" s="209"/>
      <c r="U50" s="210"/>
      <c r="V50" s="209"/>
      <c r="W50" s="210"/>
      <c r="X50" s="209"/>
      <c r="Y50" s="210"/>
      <c r="Z50" s="209"/>
      <c r="AA50" s="210"/>
      <c r="AB50" s="209"/>
      <c r="AC50" s="210"/>
      <c r="AD50" s="209"/>
      <c r="AE50" s="210"/>
      <c r="AF50" s="209"/>
      <c r="AG50" s="210"/>
      <c r="AH50" s="209"/>
      <c r="AI50" s="210"/>
      <c r="AJ50" s="209"/>
      <c r="AK50" s="210"/>
      <c r="AL50" s="209"/>
      <c r="AM50" s="210"/>
      <c r="AN50" s="209"/>
      <c r="AO50" s="210"/>
      <c r="AP50" s="209"/>
      <c r="AQ50" s="210"/>
      <c r="AR50" s="209"/>
      <c r="AS50" s="210"/>
      <c r="AT50" s="209"/>
      <c r="AU50" s="221"/>
      <c r="AV50" s="477"/>
    </row>
    <row r="51" spans="1:48" s="1" customFormat="1" ht="30" customHeight="1" x14ac:dyDescent="0.2">
      <c r="A51"/>
      <c r="B51" s="281" t="s">
        <v>163</v>
      </c>
      <c r="C51" s="78" t="s">
        <v>231</v>
      </c>
      <c r="D51" s="79" t="s">
        <v>1152</v>
      </c>
      <c r="E51" s="80" t="s">
        <v>1153</v>
      </c>
      <c r="F51" s="81" t="s">
        <v>1112</v>
      </c>
      <c r="G51" s="82">
        <v>2</v>
      </c>
      <c r="H51" s="83">
        <v>2855</v>
      </c>
      <c r="I51" s="282">
        <f>ROUND(H51*G51,2)</f>
        <v>5710</v>
      </c>
      <c r="J51" s="286"/>
      <c r="K51" s="287">
        <f>ROUND(J51*$H51,2)</f>
        <v>0</v>
      </c>
      <c r="L51" s="286"/>
      <c r="M51" s="287">
        <f>ROUND(L51*$H51,2)</f>
        <v>0</v>
      </c>
      <c r="N51" s="286"/>
      <c r="O51" s="287">
        <f>ROUND(N51*$H51,2)</f>
        <v>0</v>
      </c>
      <c r="P51" s="286"/>
      <c r="Q51" s="287">
        <f>ROUND(P51*$H51,2)</f>
        <v>0</v>
      </c>
      <c r="R51" s="286"/>
      <c r="S51" s="287">
        <f>ROUND(R51*$H51,2)</f>
        <v>0</v>
      </c>
      <c r="T51" s="286"/>
      <c r="U51" s="287">
        <f>ROUND(T51*$H51,2)</f>
        <v>0</v>
      </c>
      <c r="V51" s="286"/>
      <c r="W51" s="287">
        <f>ROUND(V51*$H51,2)</f>
        <v>0</v>
      </c>
      <c r="X51" s="286"/>
      <c r="Y51" s="287">
        <f>ROUND(X51*$H51,2)</f>
        <v>0</v>
      </c>
      <c r="Z51" s="286"/>
      <c r="AA51" s="287">
        <f>ROUND(Z51*$H51,2)</f>
        <v>0</v>
      </c>
      <c r="AB51" s="286"/>
      <c r="AC51" s="287">
        <f>ROUND(AB51*$H51,2)</f>
        <v>0</v>
      </c>
      <c r="AD51" s="286"/>
      <c r="AE51" s="287">
        <f>ROUND(AD51*$H51,2)</f>
        <v>0</v>
      </c>
      <c r="AF51" s="286"/>
      <c r="AG51" s="287">
        <f>ROUND(AF51*$H51,2)</f>
        <v>0</v>
      </c>
      <c r="AH51" s="286"/>
      <c r="AI51" s="287">
        <f>ROUND(AH51*$H51,2)</f>
        <v>0</v>
      </c>
      <c r="AJ51" s="286"/>
      <c r="AK51" s="287">
        <f>ROUND(AJ51*$H51,2)</f>
        <v>0</v>
      </c>
      <c r="AL51" s="286"/>
      <c r="AM51" s="287">
        <f>ROUND(AL51*$H51,2)</f>
        <v>0</v>
      </c>
      <c r="AN51" s="286"/>
      <c r="AO51" s="287">
        <f>ROUND(AN51*$H51,2)</f>
        <v>0</v>
      </c>
      <c r="AP51" s="286"/>
      <c r="AQ51" s="287">
        <f>ROUND(AP51*$H51,2)</f>
        <v>0</v>
      </c>
      <c r="AR51" s="286">
        <f>SUM(J51,L51,N51,P51,R51,T51,V51,X51,Z51,AB51,AD51,AF51,AH51,AJ51,AL51,AN51,AP51)</f>
        <v>0</v>
      </c>
      <c r="AS51" s="287">
        <f>AR51*$H51</f>
        <v>0</v>
      </c>
      <c r="AT51" s="286">
        <f>$G51-AR51</f>
        <v>2</v>
      </c>
      <c r="AU51" s="458">
        <f>AT51*$H51</f>
        <v>5710</v>
      </c>
      <c r="AV51" s="496">
        <f t="shared" ref="AV51" si="32">AU51/I51</f>
        <v>1</v>
      </c>
    </row>
    <row r="52" spans="1:48" s="8" customFormat="1" ht="30" customHeight="1" x14ac:dyDescent="0.2">
      <c r="A52"/>
      <c r="B52" s="258"/>
      <c r="C52" s="250" t="s">
        <v>88</v>
      </c>
      <c r="D52" s="259" t="s">
        <v>5</v>
      </c>
      <c r="E52" s="260" t="s">
        <v>1154</v>
      </c>
      <c r="F52" s="67"/>
      <c r="G52" s="259" t="s">
        <v>5</v>
      </c>
      <c r="H52" s="261"/>
      <c r="I52" s="262"/>
      <c r="J52" s="211"/>
      <c r="K52" s="212"/>
      <c r="L52" s="211"/>
      <c r="M52" s="212"/>
      <c r="N52" s="211"/>
      <c r="O52" s="212"/>
      <c r="P52" s="211"/>
      <c r="Q52" s="212"/>
      <c r="R52" s="211"/>
      <c r="S52" s="212"/>
      <c r="T52" s="211"/>
      <c r="U52" s="212"/>
      <c r="V52" s="211"/>
      <c r="W52" s="212"/>
      <c r="X52" s="211"/>
      <c r="Y52" s="212"/>
      <c r="Z52" s="211"/>
      <c r="AA52" s="212"/>
      <c r="AB52" s="211"/>
      <c r="AC52" s="212"/>
      <c r="AD52" s="211"/>
      <c r="AE52" s="212"/>
      <c r="AF52" s="211"/>
      <c r="AG52" s="212"/>
      <c r="AH52" s="211"/>
      <c r="AI52" s="212"/>
      <c r="AJ52" s="211"/>
      <c r="AK52" s="212"/>
      <c r="AL52" s="211"/>
      <c r="AM52" s="212"/>
      <c r="AN52" s="211"/>
      <c r="AO52" s="212"/>
      <c r="AP52" s="211"/>
      <c r="AQ52" s="212"/>
      <c r="AR52" s="211"/>
      <c r="AS52" s="212"/>
      <c r="AT52" s="211"/>
      <c r="AU52" s="222"/>
      <c r="AV52" s="479"/>
    </row>
    <row r="53" spans="1:48" s="7" customFormat="1" ht="30" customHeight="1" x14ac:dyDescent="0.2">
      <c r="A53"/>
      <c r="B53" s="252"/>
      <c r="C53" s="250" t="s">
        <v>88</v>
      </c>
      <c r="D53" s="253" t="s">
        <v>5</v>
      </c>
      <c r="E53" s="254" t="s">
        <v>31</v>
      </c>
      <c r="F53" s="63"/>
      <c r="G53" s="255">
        <v>2</v>
      </c>
      <c r="H53" s="256"/>
      <c r="I53" s="257"/>
      <c r="J53" s="209"/>
      <c r="K53" s="210"/>
      <c r="L53" s="209"/>
      <c r="M53" s="210"/>
      <c r="N53" s="209"/>
      <c r="O53" s="210"/>
      <c r="P53" s="209"/>
      <c r="Q53" s="210"/>
      <c r="R53" s="209"/>
      <c r="S53" s="210"/>
      <c r="T53" s="209"/>
      <c r="U53" s="210"/>
      <c r="V53" s="209"/>
      <c r="W53" s="210"/>
      <c r="X53" s="209"/>
      <c r="Y53" s="210"/>
      <c r="Z53" s="209"/>
      <c r="AA53" s="210"/>
      <c r="AB53" s="209"/>
      <c r="AC53" s="210"/>
      <c r="AD53" s="209"/>
      <c r="AE53" s="210"/>
      <c r="AF53" s="209"/>
      <c r="AG53" s="210"/>
      <c r="AH53" s="209"/>
      <c r="AI53" s="210"/>
      <c r="AJ53" s="209"/>
      <c r="AK53" s="210"/>
      <c r="AL53" s="209"/>
      <c r="AM53" s="210"/>
      <c r="AN53" s="209"/>
      <c r="AO53" s="210"/>
      <c r="AP53" s="209"/>
      <c r="AQ53" s="210"/>
      <c r="AR53" s="209"/>
      <c r="AS53" s="210"/>
      <c r="AT53" s="209"/>
      <c r="AU53" s="221"/>
      <c r="AV53" s="477"/>
    </row>
    <row r="54" spans="1:48" s="1" customFormat="1" ht="30" customHeight="1" x14ac:dyDescent="0.2">
      <c r="A54"/>
      <c r="B54" s="283" t="s">
        <v>170</v>
      </c>
      <c r="C54" s="48" t="s">
        <v>80</v>
      </c>
      <c r="D54" s="49" t="s">
        <v>1155</v>
      </c>
      <c r="E54" s="50" t="s">
        <v>1156</v>
      </c>
      <c r="F54" s="51" t="s">
        <v>1112</v>
      </c>
      <c r="G54" s="52">
        <v>2</v>
      </c>
      <c r="H54" s="53">
        <v>1045</v>
      </c>
      <c r="I54" s="284">
        <f>ROUND(H54*G54,2)</f>
        <v>2090</v>
      </c>
      <c r="J54" s="286"/>
      <c r="K54" s="287">
        <f>ROUND(J54*$H54,2)</f>
        <v>0</v>
      </c>
      <c r="L54" s="286"/>
      <c r="M54" s="287">
        <f>ROUND(L54*$H54,2)</f>
        <v>0</v>
      </c>
      <c r="N54" s="286"/>
      <c r="O54" s="287">
        <f>ROUND(N54*$H54,2)</f>
        <v>0</v>
      </c>
      <c r="P54" s="286"/>
      <c r="Q54" s="287">
        <f>ROUND(P54*$H54,2)</f>
        <v>0</v>
      </c>
      <c r="R54" s="286"/>
      <c r="S54" s="287">
        <f>ROUND(R54*$H54,2)</f>
        <v>0</v>
      </c>
      <c r="T54" s="286"/>
      <c r="U54" s="287">
        <f>ROUND(T54*$H54,2)</f>
        <v>0</v>
      </c>
      <c r="V54" s="286"/>
      <c r="W54" s="287">
        <f>ROUND(V54*$H54,2)</f>
        <v>0</v>
      </c>
      <c r="X54" s="286"/>
      <c r="Y54" s="287">
        <f>ROUND(X54*$H54,2)</f>
        <v>0</v>
      </c>
      <c r="Z54" s="286"/>
      <c r="AA54" s="287">
        <f>ROUND(Z54*$H54,2)</f>
        <v>0</v>
      </c>
      <c r="AB54" s="286"/>
      <c r="AC54" s="287">
        <f>ROUND(AB54*$H54,2)</f>
        <v>0</v>
      </c>
      <c r="AD54" s="286"/>
      <c r="AE54" s="287">
        <f>ROUND(AD54*$H54,2)</f>
        <v>0</v>
      </c>
      <c r="AF54" s="286"/>
      <c r="AG54" s="287">
        <f>ROUND(AF54*$H54,2)</f>
        <v>0</v>
      </c>
      <c r="AH54" s="286"/>
      <c r="AI54" s="287">
        <f>ROUND(AH54*$H54,2)</f>
        <v>0</v>
      </c>
      <c r="AJ54" s="286"/>
      <c r="AK54" s="287">
        <f>ROUND(AJ54*$H54,2)</f>
        <v>0</v>
      </c>
      <c r="AL54" s="286"/>
      <c r="AM54" s="287">
        <f>ROUND(AL54*$H54,2)</f>
        <v>0</v>
      </c>
      <c r="AN54" s="286"/>
      <c r="AO54" s="287">
        <f>ROUND(AN54*$H54,2)</f>
        <v>0</v>
      </c>
      <c r="AP54" s="286"/>
      <c r="AQ54" s="287">
        <f>ROUND(AP54*$H54,2)</f>
        <v>0</v>
      </c>
      <c r="AR54" s="286">
        <f>SUM(J54,L54,N54,P54,R54,T54,V54,X54,Z54,AB54,AD54,AF54,AH54,AJ54,AL54,AN54,AP54)</f>
        <v>0</v>
      </c>
      <c r="AS54" s="287">
        <f>AR54*$H54</f>
        <v>0</v>
      </c>
      <c r="AT54" s="286">
        <f>$G54-AR54</f>
        <v>2</v>
      </c>
      <c r="AU54" s="458">
        <f>AT54*$H54</f>
        <v>2090</v>
      </c>
      <c r="AV54" s="496">
        <f t="shared" ref="AV54" si="33">AU54/I54</f>
        <v>1</v>
      </c>
    </row>
    <row r="55" spans="1:48" s="8" customFormat="1" ht="30" customHeight="1" x14ac:dyDescent="0.2">
      <c r="A55"/>
      <c r="B55" s="258"/>
      <c r="C55" s="250" t="s">
        <v>88</v>
      </c>
      <c r="D55" s="259" t="s">
        <v>5</v>
      </c>
      <c r="E55" s="260" t="s">
        <v>1157</v>
      </c>
      <c r="F55" s="67"/>
      <c r="G55" s="259" t="s">
        <v>5</v>
      </c>
      <c r="H55" s="261"/>
      <c r="I55" s="262"/>
      <c r="J55" s="211"/>
      <c r="K55" s="212"/>
      <c r="L55" s="211"/>
      <c r="M55" s="212"/>
      <c r="N55" s="211"/>
      <c r="O55" s="212"/>
      <c r="P55" s="211"/>
      <c r="Q55" s="212"/>
      <c r="R55" s="211"/>
      <c r="S55" s="212"/>
      <c r="T55" s="211"/>
      <c r="U55" s="212"/>
      <c r="V55" s="211"/>
      <c r="W55" s="212"/>
      <c r="X55" s="211"/>
      <c r="Y55" s="212"/>
      <c r="Z55" s="211"/>
      <c r="AA55" s="212"/>
      <c r="AB55" s="211"/>
      <c r="AC55" s="212"/>
      <c r="AD55" s="211"/>
      <c r="AE55" s="212"/>
      <c r="AF55" s="211"/>
      <c r="AG55" s="212"/>
      <c r="AH55" s="211"/>
      <c r="AI55" s="212"/>
      <c r="AJ55" s="211"/>
      <c r="AK55" s="212"/>
      <c r="AL55" s="211"/>
      <c r="AM55" s="212"/>
      <c r="AN55" s="211"/>
      <c r="AO55" s="212"/>
      <c r="AP55" s="211"/>
      <c r="AQ55" s="212"/>
      <c r="AR55" s="211"/>
      <c r="AS55" s="212"/>
      <c r="AT55" s="211"/>
      <c r="AU55" s="222"/>
      <c r="AV55" s="479"/>
    </row>
    <row r="56" spans="1:48" s="7" customFormat="1" ht="30" customHeight="1" x14ac:dyDescent="0.2">
      <c r="A56"/>
      <c r="B56" s="252"/>
      <c r="C56" s="250" t="s">
        <v>88</v>
      </c>
      <c r="D56" s="253" t="s">
        <v>5</v>
      </c>
      <c r="E56" s="254" t="s">
        <v>31</v>
      </c>
      <c r="F56" s="63"/>
      <c r="G56" s="255">
        <v>2</v>
      </c>
      <c r="H56" s="256"/>
      <c r="I56" s="257"/>
      <c r="J56" s="209"/>
      <c r="K56" s="210"/>
      <c r="L56" s="209"/>
      <c r="M56" s="210"/>
      <c r="N56" s="209"/>
      <c r="O56" s="210"/>
      <c r="P56" s="209"/>
      <c r="Q56" s="210"/>
      <c r="R56" s="209"/>
      <c r="S56" s="210"/>
      <c r="T56" s="209"/>
      <c r="U56" s="210"/>
      <c r="V56" s="209"/>
      <c r="W56" s="210"/>
      <c r="X56" s="209"/>
      <c r="Y56" s="210"/>
      <c r="Z56" s="209"/>
      <c r="AA56" s="210"/>
      <c r="AB56" s="209"/>
      <c r="AC56" s="210"/>
      <c r="AD56" s="209"/>
      <c r="AE56" s="210"/>
      <c r="AF56" s="209"/>
      <c r="AG56" s="210"/>
      <c r="AH56" s="209"/>
      <c r="AI56" s="210"/>
      <c r="AJ56" s="209"/>
      <c r="AK56" s="210"/>
      <c r="AL56" s="209"/>
      <c r="AM56" s="210"/>
      <c r="AN56" s="209"/>
      <c r="AO56" s="210"/>
      <c r="AP56" s="209"/>
      <c r="AQ56" s="210"/>
      <c r="AR56" s="209"/>
      <c r="AS56" s="210"/>
      <c r="AT56" s="209"/>
      <c r="AU56" s="221"/>
      <c r="AV56" s="477"/>
    </row>
    <row r="57" spans="1:48" s="1" customFormat="1" ht="30" customHeight="1" x14ac:dyDescent="0.2">
      <c r="A57"/>
      <c r="B57" s="281" t="s">
        <v>2</v>
      </c>
      <c r="C57" s="78" t="s">
        <v>231</v>
      </c>
      <c r="D57" s="79" t="s">
        <v>1158</v>
      </c>
      <c r="E57" s="80" t="s">
        <v>1159</v>
      </c>
      <c r="F57" s="81" t="s">
        <v>220</v>
      </c>
      <c r="G57" s="82">
        <v>1</v>
      </c>
      <c r="H57" s="83">
        <v>485</v>
      </c>
      <c r="I57" s="282">
        <f>ROUND(H57*G57,2)</f>
        <v>485</v>
      </c>
      <c r="J57" s="286"/>
      <c r="K57" s="287">
        <f t="shared" ref="K57:K58" si="34">ROUND(J57*$H57,2)</f>
        <v>0</v>
      </c>
      <c r="L57" s="286"/>
      <c r="M57" s="287">
        <f t="shared" ref="M57:M58" si="35">ROUND(L57*$H57,2)</f>
        <v>0</v>
      </c>
      <c r="N57" s="286"/>
      <c r="O57" s="287">
        <f t="shared" ref="O57:O58" si="36">ROUND(N57*$H57,2)</f>
        <v>0</v>
      </c>
      <c r="P57" s="286"/>
      <c r="Q57" s="287">
        <f t="shared" ref="Q57:Q58" si="37">ROUND(P57*$H57,2)</f>
        <v>0</v>
      </c>
      <c r="R57" s="286"/>
      <c r="S57" s="287">
        <f t="shared" ref="S57:S58" si="38">ROUND(R57*$H57,2)</f>
        <v>0</v>
      </c>
      <c r="T57" s="286"/>
      <c r="U57" s="287">
        <f t="shared" ref="U57:U58" si="39">ROUND(T57*$H57,2)</f>
        <v>0</v>
      </c>
      <c r="V57" s="286"/>
      <c r="W57" s="287">
        <f t="shared" ref="W57:W58" si="40">ROUND(V57*$H57,2)</f>
        <v>0</v>
      </c>
      <c r="X57" s="286"/>
      <c r="Y57" s="287">
        <f t="shared" ref="Y57:Y58" si="41">ROUND(X57*$H57,2)</f>
        <v>0</v>
      </c>
      <c r="Z57" s="286"/>
      <c r="AA57" s="287">
        <f t="shared" ref="AA57:AA58" si="42">ROUND(Z57*$H57,2)</f>
        <v>0</v>
      </c>
      <c r="AB57" s="286"/>
      <c r="AC57" s="287">
        <f t="shared" ref="AC57:AC58" si="43">ROUND(AB57*$H57,2)</f>
        <v>0</v>
      </c>
      <c r="AD57" s="286"/>
      <c r="AE57" s="287">
        <f t="shared" ref="AE57:AE58" si="44">ROUND(AD57*$H57,2)</f>
        <v>0</v>
      </c>
      <c r="AF57" s="286"/>
      <c r="AG57" s="287">
        <f t="shared" ref="AG57:AG58" si="45">ROUND(AF57*$H57,2)</f>
        <v>0</v>
      </c>
      <c r="AH57" s="286"/>
      <c r="AI57" s="287">
        <f t="shared" ref="AI57:AI58" si="46">ROUND(AH57*$H57,2)</f>
        <v>0</v>
      </c>
      <c r="AJ57" s="286"/>
      <c r="AK57" s="287">
        <f t="shared" ref="AK57:AK58" si="47">ROUND(AJ57*$H57,2)</f>
        <v>0</v>
      </c>
      <c r="AL57" s="286"/>
      <c r="AM57" s="287">
        <f t="shared" ref="AM57:AM58" si="48">ROUND(AL57*$H57,2)</f>
        <v>0</v>
      </c>
      <c r="AN57" s="286"/>
      <c r="AO57" s="287">
        <f t="shared" ref="AO57:AO58" si="49">ROUND(AN57*$H57,2)</f>
        <v>0</v>
      </c>
      <c r="AP57" s="286"/>
      <c r="AQ57" s="287">
        <f t="shared" ref="AQ57:AQ58" si="50">ROUND(AP57*$H57,2)</f>
        <v>0</v>
      </c>
      <c r="AR57" s="286">
        <f t="shared" ref="AR57:AR58" si="51">SUM(J57,L57,N57,P57,R57,T57,V57,X57,Z57,AB57,AD57,AF57,AH57,AJ57,AL57,AN57,AP57)</f>
        <v>0</v>
      </c>
      <c r="AS57" s="287">
        <f t="shared" ref="AS57:AS58" si="52">AR57*$H57</f>
        <v>0</v>
      </c>
      <c r="AT57" s="286">
        <f t="shared" ref="AT57:AT58" si="53">$G57-AR57</f>
        <v>1</v>
      </c>
      <c r="AU57" s="458">
        <f t="shared" ref="AU57:AU58" si="54">AT57*$H57</f>
        <v>485</v>
      </c>
      <c r="AV57" s="496">
        <f t="shared" ref="AV57:AV58" si="55">AU57/I57</f>
        <v>1</v>
      </c>
    </row>
    <row r="58" spans="1:48" s="1" customFormat="1" ht="30" customHeight="1" x14ac:dyDescent="0.2">
      <c r="A58"/>
      <c r="B58" s="283" t="s">
        <v>180</v>
      </c>
      <c r="C58" s="48" t="s">
        <v>80</v>
      </c>
      <c r="D58" s="49" t="s">
        <v>1160</v>
      </c>
      <c r="E58" s="50" t="s">
        <v>1161</v>
      </c>
      <c r="F58" s="51" t="s">
        <v>220</v>
      </c>
      <c r="G58" s="52">
        <v>1</v>
      </c>
      <c r="H58" s="53">
        <v>128</v>
      </c>
      <c r="I58" s="284">
        <f>ROUND(H58*G58,2)</f>
        <v>128</v>
      </c>
      <c r="J58" s="286"/>
      <c r="K58" s="287">
        <f t="shared" si="34"/>
        <v>0</v>
      </c>
      <c r="L58" s="286"/>
      <c r="M58" s="287">
        <f t="shared" si="35"/>
        <v>0</v>
      </c>
      <c r="N58" s="286"/>
      <c r="O58" s="287">
        <f t="shared" si="36"/>
        <v>0</v>
      </c>
      <c r="P58" s="286"/>
      <c r="Q58" s="287">
        <f t="shared" si="37"/>
        <v>0</v>
      </c>
      <c r="R58" s="286"/>
      <c r="S58" s="287">
        <f t="shared" si="38"/>
        <v>0</v>
      </c>
      <c r="T58" s="286"/>
      <c r="U58" s="287">
        <f t="shared" si="39"/>
        <v>0</v>
      </c>
      <c r="V58" s="286"/>
      <c r="W58" s="287">
        <f t="shared" si="40"/>
        <v>0</v>
      </c>
      <c r="X58" s="286"/>
      <c r="Y58" s="287">
        <f t="shared" si="41"/>
        <v>0</v>
      </c>
      <c r="Z58" s="286"/>
      <c r="AA58" s="287">
        <f t="shared" si="42"/>
        <v>0</v>
      </c>
      <c r="AB58" s="286"/>
      <c r="AC58" s="287">
        <f t="shared" si="43"/>
        <v>0</v>
      </c>
      <c r="AD58" s="286"/>
      <c r="AE58" s="287">
        <f t="shared" si="44"/>
        <v>0</v>
      </c>
      <c r="AF58" s="286"/>
      <c r="AG58" s="287">
        <f t="shared" si="45"/>
        <v>0</v>
      </c>
      <c r="AH58" s="286"/>
      <c r="AI58" s="287">
        <f t="shared" si="46"/>
        <v>0</v>
      </c>
      <c r="AJ58" s="286"/>
      <c r="AK58" s="287">
        <f t="shared" si="47"/>
        <v>0</v>
      </c>
      <c r="AL58" s="286"/>
      <c r="AM58" s="287">
        <f t="shared" si="48"/>
        <v>0</v>
      </c>
      <c r="AN58" s="286"/>
      <c r="AO58" s="287">
        <f t="shared" si="49"/>
        <v>0</v>
      </c>
      <c r="AP58" s="286"/>
      <c r="AQ58" s="287">
        <f t="shared" si="50"/>
        <v>0</v>
      </c>
      <c r="AR58" s="286">
        <f t="shared" si="51"/>
        <v>0</v>
      </c>
      <c r="AS58" s="287">
        <f t="shared" si="52"/>
        <v>0</v>
      </c>
      <c r="AT58" s="286">
        <f t="shared" si="53"/>
        <v>1</v>
      </c>
      <c r="AU58" s="458">
        <f t="shared" si="54"/>
        <v>128</v>
      </c>
      <c r="AV58" s="496">
        <f t="shared" si="55"/>
        <v>1</v>
      </c>
    </row>
    <row r="59" spans="1:48" s="8" customFormat="1" ht="30" customHeight="1" x14ac:dyDescent="0.2">
      <c r="A59"/>
      <c r="B59" s="258"/>
      <c r="C59" s="250" t="s">
        <v>88</v>
      </c>
      <c r="D59" s="259" t="s">
        <v>5</v>
      </c>
      <c r="E59" s="260" t="s">
        <v>1162</v>
      </c>
      <c r="F59" s="67"/>
      <c r="G59" s="259" t="s">
        <v>5</v>
      </c>
      <c r="H59" s="261"/>
      <c r="I59" s="262"/>
      <c r="J59" s="211"/>
      <c r="K59" s="212"/>
      <c r="L59" s="211"/>
      <c r="M59" s="212"/>
      <c r="N59" s="211"/>
      <c r="O59" s="212"/>
      <c r="P59" s="211"/>
      <c r="Q59" s="212"/>
      <c r="R59" s="211"/>
      <c r="S59" s="212"/>
      <c r="T59" s="211"/>
      <c r="U59" s="212"/>
      <c r="V59" s="211"/>
      <c r="W59" s="212"/>
      <c r="X59" s="211"/>
      <c r="Y59" s="212"/>
      <c r="Z59" s="211"/>
      <c r="AA59" s="212"/>
      <c r="AB59" s="211"/>
      <c r="AC59" s="212"/>
      <c r="AD59" s="211"/>
      <c r="AE59" s="212"/>
      <c r="AF59" s="211"/>
      <c r="AG59" s="212"/>
      <c r="AH59" s="211"/>
      <c r="AI59" s="212"/>
      <c r="AJ59" s="211"/>
      <c r="AK59" s="212"/>
      <c r="AL59" s="211"/>
      <c r="AM59" s="212"/>
      <c r="AN59" s="211"/>
      <c r="AO59" s="212"/>
      <c r="AP59" s="211"/>
      <c r="AQ59" s="212"/>
      <c r="AR59" s="211"/>
      <c r="AS59" s="212"/>
      <c r="AT59" s="211"/>
      <c r="AU59" s="222"/>
      <c r="AV59" s="479"/>
    </row>
    <row r="60" spans="1:48" s="7" customFormat="1" ht="30" customHeight="1" x14ac:dyDescent="0.2">
      <c r="A60"/>
      <c r="B60" s="252"/>
      <c r="C60" s="250" t="s">
        <v>88</v>
      </c>
      <c r="D60" s="253" t="s">
        <v>5</v>
      </c>
      <c r="E60" s="254" t="s">
        <v>30</v>
      </c>
      <c r="F60" s="63"/>
      <c r="G60" s="255">
        <v>1</v>
      </c>
      <c r="H60" s="256"/>
      <c r="I60" s="257"/>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209"/>
      <c r="AM60" s="210"/>
      <c r="AN60" s="209"/>
      <c r="AO60" s="210"/>
      <c r="AP60" s="209"/>
      <c r="AQ60" s="210"/>
      <c r="AR60" s="209"/>
      <c r="AS60" s="210"/>
      <c r="AT60" s="209"/>
      <c r="AU60" s="221"/>
      <c r="AV60" s="477"/>
    </row>
    <row r="61" spans="1:48" s="1" customFormat="1" ht="30" customHeight="1" x14ac:dyDescent="0.2">
      <c r="A61"/>
      <c r="B61" s="281" t="s">
        <v>185</v>
      </c>
      <c r="C61" s="78" t="s">
        <v>231</v>
      </c>
      <c r="D61" s="79" t="s">
        <v>1163</v>
      </c>
      <c r="E61" s="80" t="s">
        <v>1164</v>
      </c>
      <c r="F61" s="81" t="s">
        <v>133</v>
      </c>
      <c r="G61" s="82">
        <v>3</v>
      </c>
      <c r="H61" s="83">
        <v>895</v>
      </c>
      <c r="I61" s="282">
        <f>ROUND(H61*G61,2)</f>
        <v>2685</v>
      </c>
      <c r="J61" s="286"/>
      <c r="K61" s="287">
        <f t="shared" ref="K61:K62" si="56">ROUND(J61*$H61,2)</f>
        <v>0</v>
      </c>
      <c r="L61" s="286"/>
      <c r="M61" s="287">
        <f t="shared" ref="M61:M62" si="57">ROUND(L61*$H61,2)</f>
        <v>0</v>
      </c>
      <c r="N61" s="286"/>
      <c r="O61" s="287">
        <f t="shared" ref="O61:O62" si="58">ROUND(N61*$H61,2)</f>
        <v>0</v>
      </c>
      <c r="P61" s="286"/>
      <c r="Q61" s="287">
        <f t="shared" ref="Q61:Q62" si="59">ROUND(P61*$H61,2)</f>
        <v>0</v>
      </c>
      <c r="R61" s="286"/>
      <c r="S61" s="287">
        <f t="shared" ref="S61:S62" si="60">ROUND(R61*$H61,2)</f>
        <v>0</v>
      </c>
      <c r="T61" s="286"/>
      <c r="U61" s="287">
        <f t="shared" ref="U61:U62" si="61">ROUND(T61*$H61,2)</f>
        <v>0</v>
      </c>
      <c r="V61" s="286"/>
      <c r="W61" s="287">
        <f t="shared" ref="W61:W62" si="62">ROUND(V61*$H61,2)</f>
        <v>0</v>
      </c>
      <c r="X61" s="286"/>
      <c r="Y61" s="287">
        <f t="shared" ref="Y61:Y62" si="63">ROUND(X61*$H61,2)</f>
        <v>0</v>
      </c>
      <c r="Z61" s="286"/>
      <c r="AA61" s="287">
        <f t="shared" ref="AA61:AA62" si="64">ROUND(Z61*$H61,2)</f>
        <v>0</v>
      </c>
      <c r="AB61" s="286"/>
      <c r="AC61" s="287">
        <f t="shared" ref="AC61:AC62" si="65">ROUND(AB61*$H61,2)</f>
        <v>0</v>
      </c>
      <c r="AD61" s="286"/>
      <c r="AE61" s="287">
        <f t="shared" ref="AE61:AE62" si="66">ROUND(AD61*$H61,2)</f>
        <v>0</v>
      </c>
      <c r="AF61" s="286"/>
      <c r="AG61" s="287">
        <f t="shared" ref="AG61:AG62" si="67">ROUND(AF61*$H61,2)</f>
        <v>0</v>
      </c>
      <c r="AH61" s="286"/>
      <c r="AI61" s="287">
        <f t="shared" ref="AI61:AI62" si="68">ROUND(AH61*$H61,2)</f>
        <v>0</v>
      </c>
      <c r="AJ61" s="286"/>
      <c r="AK61" s="287">
        <f t="shared" ref="AK61:AK62" si="69">ROUND(AJ61*$H61,2)</f>
        <v>0</v>
      </c>
      <c r="AL61" s="286"/>
      <c r="AM61" s="287">
        <f t="shared" ref="AM61:AM62" si="70">ROUND(AL61*$H61,2)</f>
        <v>0</v>
      </c>
      <c r="AN61" s="286"/>
      <c r="AO61" s="287">
        <f t="shared" ref="AO61:AO62" si="71">ROUND(AN61*$H61,2)</f>
        <v>0</v>
      </c>
      <c r="AP61" s="286"/>
      <c r="AQ61" s="287">
        <f t="shared" ref="AQ61:AQ62" si="72">ROUND(AP61*$H61,2)</f>
        <v>0</v>
      </c>
      <c r="AR61" s="286">
        <f t="shared" ref="AR61:AR62" si="73">SUM(J61,L61,N61,P61,R61,T61,V61,X61,Z61,AB61,AD61,AF61,AH61,AJ61,AL61,AN61,AP61)</f>
        <v>0</v>
      </c>
      <c r="AS61" s="287">
        <f t="shared" ref="AS61:AS62" si="74">AR61*$H61</f>
        <v>0</v>
      </c>
      <c r="AT61" s="286">
        <f t="shared" ref="AT61:AT62" si="75">$G61-AR61</f>
        <v>3</v>
      </c>
      <c r="AU61" s="458">
        <f t="shared" ref="AU61:AU62" si="76">AT61*$H61</f>
        <v>2685</v>
      </c>
      <c r="AV61" s="496">
        <f t="shared" ref="AV61:AV62" si="77">AU61/I61</f>
        <v>1</v>
      </c>
    </row>
    <row r="62" spans="1:48" s="1" customFormat="1" ht="30" customHeight="1" x14ac:dyDescent="0.2">
      <c r="A62"/>
      <c r="B62" s="283" t="s">
        <v>190</v>
      </c>
      <c r="C62" s="48" t="s">
        <v>80</v>
      </c>
      <c r="D62" s="49" t="s">
        <v>1165</v>
      </c>
      <c r="E62" s="50" t="s">
        <v>1166</v>
      </c>
      <c r="F62" s="51" t="s">
        <v>133</v>
      </c>
      <c r="G62" s="52">
        <v>3</v>
      </c>
      <c r="H62" s="53">
        <v>604</v>
      </c>
      <c r="I62" s="284">
        <f>ROUND(H62*G62,2)</f>
        <v>1812</v>
      </c>
      <c r="J62" s="286"/>
      <c r="K62" s="287">
        <f t="shared" si="56"/>
        <v>0</v>
      </c>
      <c r="L62" s="286"/>
      <c r="M62" s="287">
        <f t="shared" si="57"/>
        <v>0</v>
      </c>
      <c r="N62" s="286"/>
      <c r="O62" s="287">
        <f t="shared" si="58"/>
        <v>0</v>
      </c>
      <c r="P62" s="286"/>
      <c r="Q62" s="287">
        <f t="shared" si="59"/>
        <v>0</v>
      </c>
      <c r="R62" s="286"/>
      <c r="S62" s="287">
        <f t="shared" si="60"/>
        <v>0</v>
      </c>
      <c r="T62" s="286"/>
      <c r="U62" s="287">
        <f t="shared" si="61"/>
        <v>0</v>
      </c>
      <c r="V62" s="286"/>
      <c r="W62" s="287">
        <f t="shared" si="62"/>
        <v>0</v>
      </c>
      <c r="X62" s="286"/>
      <c r="Y62" s="287">
        <f t="shared" si="63"/>
        <v>0</v>
      </c>
      <c r="Z62" s="286"/>
      <c r="AA62" s="287">
        <f t="shared" si="64"/>
        <v>0</v>
      </c>
      <c r="AB62" s="286"/>
      <c r="AC62" s="287">
        <f t="shared" si="65"/>
        <v>0</v>
      </c>
      <c r="AD62" s="286"/>
      <c r="AE62" s="287">
        <f t="shared" si="66"/>
        <v>0</v>
      </c>
      <c r="AF62" s="286"/>
      <c r="AG62" s="287">
        <f t="shared" si="67"/>
        <v>0</v>
      </c>
      <c r="AH62" s="286"/>
      <c r="AI62" s="287">
        <f t="shared" si="68"/>
        <v>0</v>
      </c>
      <c r="AJ62" s="286"/>
      <c r="AK62" s="287">
        <f t="shared" si="69"/>
        <v>0</v>
      </c>
      <c r="AL62" s="286"/>
      <c r="AM62" s="287">
        <f t="shared" si="70"/>
        <v>0</v>
      </c>
      <c r="AN62" s="286"/>
      <c r="AO62" s="287">
        <f t="shared" si="71"/>
        <v>0</v>
      </c>
      <c r="AP62" s="286"/>
      <c r="AQ62" s="287">
        <f t="shared" si="72"/>
        <v>0</v>
      </c>
      <c r="AR62" s="286">
        <f t="shared" si="73"/>
        <v>0</v>
      </c>
      <c r="AS62" s="287">
        <f t="shared" si="74"/>
        <v>0</v>
      </c>
      <c r="AT62" s="286">
        <f t="shared" si="75"/>
        <v>3</v>
      </c>
      <c r="AU62" s="458">
        <f t="shared" si="76"/>
        <v>1812</v>
      </c>
      <c r="AV62" s="496">
        <f t="shared" si="77"/>
        <v>1</v>
      </c>
    </row>
    <row r="63" spans="1:48" s="8" customFormat="1" ht="30" customHeight="1" x14ac:dyDescent="0.2">
      <c r="A63"/>
      <c r="B63" s="258"/>
      <c r="C63" s="250" t="s">
        <v>88</v>
      </c>
      <c r="D63" s="259" t="s">
        <v>5</v>
      </c>
      <c r="E63" s="260" t="s">
        <v>1167</v>
      </c>
      <c r="F63" s="67"/>
      <c r="G63" s="259" t="s">
        <v>5</v>
      </c>
      <c r="H63" s="261"/>
      <c r="I63" s="262"/>
      <c r="J63" s="211"/>
      <c r="K63" s="212"/>
      <c r="L63" s="211"/>
      <c r="M63" s="212"/>
      <c r="N63" s="211"/>
      <c r="O63" s="212"/>
      <c r="P63" s="211"/>
      <c r="Q63" s="212"/>
      <c r="R63" s="211"/>
      <c r="S63" s="212"/>
      <c r="T63" s="211"/>
      <c r="U63" s="212"/>
      <c r="V63" s="211"/>
      <c r="W63" s="212"/>
      <c r="X63" s="211"/>
      <c r="Y63" s="212"/>
      <c r="Z63" s="211"/>
      <c r="AA63" s="212"/>
      <c r="AB63" s="211"/>
      <c r="AC63" s="212"/>
      <c r="AD63" s="211"/>
      <c r="AE63" s="212"/>
      <c r="AF63" s="211"/>
      <c r="AG63" s="212"/>
      <c r="AH63" s="211"/>
      <c r="AI63" s="212"/>
      <c r="AJ63" s="211"/>
      <c r="AK63" s="212"/>
      <c r="AL63" s="211"/>
      <c r="AM63" s="212"/>
      <c r="AN63" s="211"/>
      <c r="AO63" s="212"/>
      <c r="AP63" s="211"/>
      <c r="AQ63" s="212"/>
      <c r="AR63" s="211"/>
      <c r="AS63" s="212"/>
      <c r="AT63" s="211"/>
      <c r="AU63" s="222"/>
      <c r="AV63" s="479"/>
    </row>
    <row r="64" spans="1:48" s="7" customFormat="1" ht="30" customHeight="1" thickBot="1" x14ac:dyDescent="0.25">
      <c r="A64"/>
      <c r="B64" s="252"/>
      <c r="C64" s="250" t="s">
        <v>88</v>
      </c>
      <c r="D64" s="253" t="s">
        <v>5</v>
      </c>
      <c r="E64" s="254" t="s">
        <v>34</v>
      </c>
      <c r="F64" s="63"/>
      <c r="G64" s="255">
        <v>3</v>
      </c>
      <c r="H64" s="256"/>
      <c r="I64" s="257"/>
      <c r="J64" s="209"/>
      <c r="K64" s="210"/>
      <c r="L64" s="209"/>
      <c r="M64" s="210"/>
      <c r="N64" s="209"/>
      <c r="O64" s="210"/>
      <c r="P64" s="209"/>
      <c r="Q64" s="210"/>
      <c r="R64" s="209"/>
      <c r="S64" s="210"/>
      <c r="T64" s="209"/>
      <c r="U64" s="210"/>
      <c r="V64" s="209"/>
      <c r="W64" s="210"/>
      <c r="X64" s="209"/>
      <c r="Y64" s="210"/>
      <c r="Z64" s="209"/>
      <c r="AA64" s="210"/>
      <c r="AB64" s="209"/>
      <c r="AC64" s="210"/>
      <c r="AD64" s="209"/>
      <c r="AE64" s="210"/>
      <c r="AF64" s="209"/>
      <c r="AG64" s="210"/>
      <c r="AH64" s="209"/>
      <c r="AI64" s="210"/>
      <c r="AJ64" s="209"/>
      <c r="AK64" s="210"/>
      <c r="AL64" s="209"/>
      <c r="AM64" s="210"/>
      <c r="AN64" s="209"/>
      <c r="AO64" s="210"/>
      <c r="AP64" s="209"/>
      <c r="AQ64" s="210"/>
      <c r="AR64" s="209"/>
      <c r="AS64" s="210"/>
      <c r="AT64" s="209"/>
      <c r="AU64" s="221"/>
      <c r="AV64" s="477"/>
    </row>
    <row r="65" spans="1:48" s="6" customFormat="1" ht="30" customHeight="1" thickBot="1" x14ac:dyDescent="0.25">
      <c r="A65"/>
      <c r="B65" s="217"/>
      <c r="C65" s="225"/>
      <c r="D65" s="225"/>
      <c r="E65" s="225"/>
      <c r="F65" s="225"/>
      <c r="G65" s="225"/>
      <c r="H65" s="225"/>
      <c r="I65" s="218"/>
      <c r="J65" s="757" t="s">
        <v>2350</v>
      </c>
      <c r="K65" s="758"/>
      <c r="L65" s="761" t="s">
        <v>2351</v>
      </c>
      <c r="M65" s="758"/>
      <c r="N65" s="757" t="s">
        <v>2352</v>
      </c>
      <c r="O65" s="758"/>
      <c r="P65" s="757" t="s">
        <v>2353</v>
      </c>
      <c r="Q65" s="758"/>
      <c r="R65" s="757" t="s">
        <v>2354</v>
      </c>
      <c r="S65" s="758"/>
      <c r="T65" s="757" t="s">
        <v>2355</v>
      </c>
      <c r="U65" s="758"/>
      <c r="V65" s="757" t="s">
        <v>2356</v>
      </c>
      <c r="W65" s="758"/>
      <c r="X65" s="757" t="s">
        <v>2357</v>
      </c>
      <c r="Y65" s="758"/>
      <c r="Z65" s="757" t="s">
        <v>2358</v>
      </c>
      <c r="AA65" s="758"/>
      <c r="AB65" s="757" t="s">
        <v>2359</v>
      </c>
      <c r="AC65" s="758"/>
      <c r="AD65" s="757" t="s">
        <v>2360</v>
      </c>
      <c r="AE65" s="758"/>
      <c r="AF65" s="757" t="s">
        <v>2361</v>
      </c>
      <c r="AG65" s="758"/>
      <c r="AH65" s="757" t="s">
        <v>2362</v>
      </c>
      <c r="AI65" s="758"/>
      <c r="AJ65" s="757" t="s">
        <v>2363</v>
      </c>
      <c r="AK65" s="758"/>
      <c r="AL65" s="757" t="s">
        <v>2364</v>
      </c>
      <c r="AM65" s="758"/>
      <c r="AN65" s="757" t="s">
        <v>2365</v>
      </c>
      <c r="AO65" s="758"/>
      <c r="AP65" s="757" t="s">
        <v>2366</v>
      </c>
      <c r="AQ65" s="758"/>
      <c r="AR65" s="757" t="s">
        <v>2367</v>
      </c>
      <c r="AS65" s="758"/>
      <c r="AT65" s="757" t="s">
        <v>2368</v>
      </c>
      <c r="AU65" s="769"/>
      <c r="AV65" s="449" t="s">
        <v>2369</v>
      </c>
    </row>
    <row r="66" spans="1:48" s="1" customFormat="1" ht="30" customHeight="1" thickBot="1" x14ac:dyDescent="0.25">
      <c r="A66"/>
      <c r="B66" s="285"/>
      <c r="C66" s="219"/>
      <c r="D66" s="219"/>
      <c r="E66" s="219"/>
      <c r="F66" s="219"/>
      <c r="G66" s="219"/>
      <c r="H66" s="219"/>
      <c r="I66" s="208"/>
      <c r="J66" s="184" t="s">
        <v>66</v>
      </c>
      <c r="K66" s="185" t="s">
        <v>2370</v>
      </c>
      <c r="L66" s="184" t="s">
        <v>66</v>
      </c>
      <c r="M66" s="185" t="s">
        <v>2370</v>
      </c>
      <c r="N66" s="184" t="s">
        <v>66</v>
      </c>
      <c r="O66" s="185" t="s">
        <v>2370</v>
      </c>
      <c r="P66" s="184" t="s">
        <v>66</v>
      </c>
      <c r="Q66" s="185" t="s">
        <v>2370</v>
      </c>
      <c r="R66" s="184" t="s">
        <v>66</v>
      </c>
      <c r="S66" s="185" t="s">
        <v>2370</v>
      </c>
      <c r="T66" s="184" t="s">
        <v>66</v>
      </c>
      <c r="U66" s="185" t="s">
        <v>2370</v>
      </c>
      <c r="V66" s="184" t="s">
        <v>66</v>
      </c>
      <c r="W66" s="185" t="s">
        <v>2370</v>
      </c>
      <c r="X66" s="184" t="s">
        <v>66</v>
      </c>
      <c r="Y66" s="185" t="s">
        <v>2370</v>
      </c>
      <c r="Z66" s="184" t="s">
        <v>66</v>
      </c>
      <c r="AA66" s="185" t="s">
        <v>2370</v>
      </c>
      <c r="AB66" s="184" t="s">
        <v>66</v>
      </c>
      <c r="AC66" s="185" t="s">
        <v>2370</v>
      </c>
      <c r="AD66" s="184" t="s">
        <v>66</v>
      </c>
      <c r="AE66" s="185" t="s">
        <v>2370</v>
      </c>
      <c r="AF66" s="184" t="s">
        <v>66</v>
      </c>
      <c r="AG66" s="185" t="s">
        <v>2370</v>
      </c>
      <c r="AH66" s="184" t="s">
        <v>66</v>
      </c>
      <c r="AI66" s="185" t="s">
        <v>2370</v>
      </c>
      <c r="AJ66" s="184" t="s">
        <v>66</v>
      </c>
      <c r="AK66" s="185" t="s">
        <v>2370</v>
      </c>
      <c r="AL66" s="184" t="s">
        <v>66</v>
      </c>
      <c r="AM66" s="185" t="s">
        <v>2370</v>
      </c>
      <c r="AN66" s="184" t="s">
        <v>66</v>
      </c>
      <c r="AO66" s="185" t="s">
        <v>2370</v>
      </c>
      <c r="AP66" s="184" t="s">
        <v>66</v>
      </c>
      <c r="AQ66" s="185" t="s">
        <v>2370</v>
      </c>
      <c r="AR66" s="184" t="s">
        <v>66</v>
      </c>
      <c r="AS66" s="185" t="s">
        <v>2370</v>
      </c>
      <c r="AT66" s="184" t="s">
        <v>66</v>
      </c>
      <c r="AU66" s="448" t="s">
        <v>2370</v>
      </c>
      <c r="AV66" s="482" t="s">
        <v>66</v>
      </c>
    </row>
    <row r="67" spans="1:48" s="1" customFormat="1" ht="30" customHeight="1" thickBot="1" x14ac:dyDescent="0.35">
      <c r="A67"/>
      <c r="B67" s="242"/>
      <c r="C67" s="243" t="s">
        <v>26</v>
      </c>
      <c r="D67" s="244" t="s">
        <v>1168</v>
      </c>
      <c r="E67" s="244" t="s">
        <v>1169</v>
      </c>
      <c r="F67" s="42"/>
      <c r="G67" s="42"/>
      <c r="H67" s="245"/>
      <c r="I67" s="246">
        <f>BK317</f>
        <v>22253</v>
      </c>
      <c r="J67" s="188"/>
      <c r="K67" s="188">
        <f>K68+K74+K77+K81+K84+K87+K90+K91+K94+K95</f>
        <v>0</v>
      </c>
      <c r="L67" s="188"/>
      <c r="M67" s="188">
        <f>M68+M74+M77+M81+M84+M87+M90+M91+M94+M95</f>
        <v>0</v>
      </c>
      <c r="N67" s="188"/>
      <c r="O67" s="188">
        <f>O68+O74+O77+O81+O84+O87+O90+O91+O94+O95</f>
        <v>0</v>
      </c>
      <c r="P67" s="188"/>
      <c r="Q67" s="188">
        <f>Q68+Q74+Q77+Q81+Q84+Q87+Q90+Q91+Q94+Q95</f>
        <v>0</v>
      </c>
      <c r="R67" s="188"/>
      <c r="S67" s="188">
        <f>S68+S74+S77+S81+S84+S87+S90+S91+S94+S95</f>
        <v>0</v>
      </c>
      <c r="T67" s="188"/>
      <c r="U67" s="188">
        <f>U68+U74+U77+U81+U84+U87+U90+U91+U94+U95</f>
        <v>0</v>
      </c>
      <c r="V67" s="188"/>
      <c r="W67" s="188">
        <f>W68+W74+W77+W81+W84+W87+W90+W91+W94+W95</f>
        <v>0</v>
      </c>
      <c r="X67" s="188"/>
      <c r="Y67" s="188">
        <f>Y68+Y74+Y77+Y81+Y84+Y87+Y90+Y91+Y94+Y95</f>
        <v>0</v>
      </c>
      <c r="Z67" s="188"/>
      <c r="AA67" s="188">
        <f>AA68+AA74+AA77+AA81+AA84+AA87+AA90+AA91+AA94+AA95</f>
        <v>0</v>
      </c>
      <c r="AB67" s="188"/>
      <c r="AC67" s="188">
        <f>AC68+AC74+AC77+AC81+AC84+AC87+AC90+AC91+AC94+AC95</f>
        <v>0</v>
      </c>
      <c r="AD67" s="188"/>
      <c r="AE67" s="188">
        <f>AE68+AE74+AE77+AE81+AE84+AE87+AE90+AE91+AE94+AE95</f>
        <v>0</v>
      </c>
      <c r="AF67" s="188"/>
      <c r="AG67" s="188">
        <f>AG68+AG74+AG77+AG81+AG84+AG87+AG90+AG91+AG94+AG95</f>
        <v>0</v>
      </c>
      <c r="AH67" s="188"/>
      <c r="AI67" s="188">
        <f>AI68+AI74+AI77+AI81+AI84+AI87+AI90+AI91+AI94+AI95</f>
        <v>0</v>
      </c>
      <c r="AJ67" s="188"/>
      <c r="AK67" s="188">
        <f>AK68+AK74+AK77+AK81+AK84+AK87+AK90+AK91+AK94+AK95</f>
        <v>0</v>
      </c>
      <c r="AL67" s="188"/>
      <c r="AM67" s="188">
        <f>AM68+AM74+AM77+AM81+AM84+AM87+AM90+AM91+AM94+AM95</f>
        <v>0</v>
      </c>
      <c r="AN67" s="188"/>
      <c r="AO67" s="188">
        <f>AO68+AO74+AO77+AO81+AO84+AO87+AO90+AO91+AO94+AO95</f>
        <v>0</v>
      </c>
      <c r="AP67" s="188"/>
      <c r="AQ67" s="188">
        <f>AQ68+AQ74+AQ77+AQ81+AQ84+AQ87+AQ90+AQ91+AQ94+AQ95</f>
        <v>0</v>
      </c>
      <c r="AR67" s="188"/>
      <c r="AS67" s="188">
        <f>AS68+AS74+AS77+AS81+AS84+AS87+AS90+AS91+AS94+AS95</f>
        <v>0</v>
      </c>
      <c r="AT67" s="188"/>
      <c r="AU67" s="447">
        <f>AU68+AU74+AU77+AU81+AU84+AU87+AU90+AU91+AU94+AU95</f>
        <v>22253</v>
      </c>
      <c r="AV67" s="475">
        <f>AU67/I67</f>
        <v>1</v>
      </c>
    </row>
    <row r="68" spans="1:48" s="8" customFormat="1" ht="30" customHeight="1" x14ac:dyDescent="0.2">
      <c r="A68"/>
      <c r="B68" s="281" t="s">
        <v>197</v>
      </c>
      <c r="C68" s="78" t="s">
        <v>231</v>
      </c>
      <c r="D68" s="79" t="s">
        <v>1170</v>
      </c>
      <c r="E68" s="80" t="s">
        <v>1171</v>
      </c>
      <c r="F68" s="81" t="s">
        <v>1112</v>
      </c>
      <c r="G68" s="82">
        <v>1</v>
      </c>
      <c r="H68" s="83">
        <v>7855</v>
      </c>
      <c r="I68" s="282">
        <f>ROUND(H68*G68,2)</f>
        <v>7855</v>
      </c>
      <c r="J68" s="286"/>
      <c r="K68" s="287">
        <f>ROUND(J68*$H68,2)</f>
        <v>0</v>
      </c>
      <c r="L68" s="286"/>
      <c r="M68" s="287">
        <f>ROUND(L68*$H68,2)</f>
        <v>0</v>
      </c>
      <c r="N68" s="286"/>
      <c r="O68" s="287">
        <f>ROUND(N68*$H68,2)</f>
        <v>0</v>
      </c>
      <c r="P68" s="286"/>
      <c r="Q68" s="287">
        <f>ROUND(P68*$H68,2)</f>
        <v>0</v>
      </c>
      <c r="R68" s="286"/>
      <c r="S68" s="287">
        <f>ROUND(R68*$H68,2)</f>
        <v>0</v>
      </c>
      <c r="T68" s="286"/>
      <c r="U68" s="287">
        <f>ROUND(T68*$H68,2)</f>
        <v>0</v>
      </c>
      <c r="V68" s="286"/>
      <c r="W68" s="287">
        <f>ROUND(V68*$H68,2)</f>
        <v>0</v>
      </c>
      <c r="X68" s="286"/>
      <c r="Y68" s="287">
        <f>ROUND(X68*$H68,2)</f>
        <v>0</v>
      </c>
      <c r="Z68" s="286"/>
      <c r="AA68" s="287">
        <f>ROUND(Z68*$H68,2)</f>
        <v>0</v>
      </c>
      <c r="AB68" s="286"/>
      <c r="AC68" s="287">
        <f>ROUND(AB68*$H68,2)</f>
        <v>0</v>
      </c>
      <c r="AD68" s="286"/>
      <c r="AE68" s="287">
        <f>ROUND(AD68*$H68,2)</f>
        <v>0</v>
      </c>
      <c r="AF68" s="286"/>
      <c r="AG68" s="287">
        <f>ROUND(AF68*$H68,2)</f>
        <v>0</v>
      </c>
      <c r="AH68" s="286"/>
      <c r="AI68" s="287">
        <f>ROUND(AH68*$H68,2)</f>
        <v>0</v>
      </c>
      <c r="AJ68" s="286"/>
      <c r="AK68" s="287">
        <f>ROUND(AJ68*$H68,2)</f>
        <v>0</v>
      </c>
      <c r="AL68" s="286"/>
      <c r="AM68" s="287">
        <f>ROUND(AL68*$H68,2)</f>
        <v>0</v>
      </c>
      <c r="AN68" s="286"/>
      <c r="AO68" s="287">
        <f>ROUND(AN68*$H68,2)</f>
        <v>0</v>
      </c>
      <c r="AP68" s="286"/>
      <c r="AQ68" s="287">
        <f>ROUND(AP68*$H68,2)</f>
        <v>0</v>
      </c>
      <c r="AR68" s="286">
        <f>SUM(J68,L68,N68,P68,R68,T68,V68,X68,Z68,AB68,AD68,AF68,AH68,AJ68,AL68,AN68,AP68)</f>
        <v>0</v>
      </c>
      <c r="AS68" s="287">
        <f>AR68*$H68</f>
        <v>0</v>
      </c>
      <c r="AT68" s="286">
        <f>$G68-AR68</f>
        <v>1</v>
      </c>
      <c r="AU68" s="458">
        <f>AT68*$H68</f>
        <v>7855</v>
      </c>
      <c r="AV68" s="496">
        <f t="shared" ref="AV68" si="78">AU68/I68</f>
        <v>1</v>
      </c>
    </row>
    <row r="69" spans="1:48" s="8" customFormat="1" ht="30" customHeight="1" x14ac:dyDescent="0.2">
      <c r="A69"/>
      <c r="B69" s="249"/>
      <c r="C69" s="250" t="s">
        <v>1113</v>
      </c>
      <c r="D69" s="23"/>
      <c r="E69" s="251" t="s">
        <v>1172</v>
      </c>
      <c r="F69" s="23"/>
      <c r="G69" s="23"/>
      <c r="H69" s="230"/>
      <c r="I69" s="231"/>
      <c r="J69" s="211"/>
      <c r="K69" s="212"/>
      <c r="L69" s="211"/>
      <c r="M69" s="212"/>
      <c r="N69" s="211"/>
      <c r="O69" s="212"/>
      <c r="P69" s="211"/>
      <c r="Q69" s="212"/>
      <c r="R69" s="211"/>
      <c r="S69" s="212"/>
      <c r="T69" s="211"/>
      <c r="U69" s="212"/>
      <c r="V69" s="211"/>
      <c r="W69" s="212"/>
      <c r="X69" s="211"/>
      <c r="Y69" s="212"/>
      <c r="Z69" s="211"/>
      <c r="AA69" s="212"/>
      <c r="AB69" s="211"/>
      <c r="AC69" s="212"/>
      <c r="AD69" s="211"/>
      <c r="AE69" s="212"/>
      <c r="AF69" s="211"/>
      <c r="AG69" s="212"/>
      <c r="AH69" s="211"/>
      <c r="AI69" s="212"/>
      <c r="AJ69" s="211"/>
      <c r="AK69" s="212"/>
      <c r="AL69" s="211"/>
      <c r="AM69" s="212"/>
      <c r="AN69" s="211"/>
      <c r="AO69" s="212"/>
      <c r="AP69" s="211"/>
      <c r="AQ69" s="212"/>
      <c r="AR69" s="211"/>
      <c r="AS69" s="212"/>
      <c r="AT69" s="211"/>
      <c r="AU69" s="222"/>
      <c r="AV69" s="479"/>
    </row>
    <row r="70" spans="1:48" s="8" customFormat="1" ht="30" customHeight="1" x14ac:dyDescent="0.2">
      <c r="A70"/>
      <c r="B70" s="258"/>
      <c r="C70" s="250" t="s">
        <v>88</v>
      </c>
      <c r="D70" s="259" t="s">
        <v>5</v>
      </c>
      <c r="E70" s="260" t="s">
        <v>1173</v>
      </c>
      <c r="F70" s="67"/>
      <c r="G70" s="259" t="s">
        <v>5</v>
      </c>
      <c r="H70" s="261"/>
      <c r="I70" s="262"/>
      <c r="J70" s="211"/>
      <c r="K70" s="212"/>
      <c r="L70" s="211"/>
      <c r="M70" s="212"/>
      <c r="N70" s="211"/>
      <c r="O70" s="212"/>
      <c r="P70" s="211"/>
      <c r="Q70" s="212"/>
      <c r="R70" s="211"/>
      <c r="S70" s="212"/>
      <c r="T70" s="211"/>
      <c r="U70" s="212"/>
      <c r="V70" s="211"/>
      <c r="W70" s="212"/>
      <c r="X70" s="211"/>
      <c r="Y70" s="212"/>
      <c r="Z70" s="211"/>
      <c r="AA70" s="212"/>
      <c r="AB70" s="211"/>
      <c r="AC70" s="212"/>
      <c r="AD70" s="211"/>
      <c r="AE70" s="212"/>
      <c r="AF70" s="211"/>
      <c r="AG70" s="212"/>
      <c r="AH70" s="211"/>
      <c r="AI70" s="212"/>
      <c r="AJ70" s="211"/>
      <c r="AK70" s="212"/>
      <c r="AL70" s="211"/>
      <c r="AM70" s="212"/>
      <c r="AN70" s="211"/>
      <c r="AO70" s="212"/>
      <c r="AP70" s="211"/>
      <c r="AQ70" s="212"/>
      <c r="AR70" s="211"/>
      <c r="AS70" s="212"/>
      <c r="AT70" s="211"/>
      <c r="AU70" s="222"/>
      <c r="AV70" s="479"/>
    </row>
    <row r="71" spans="1:48" s="7" customFormat="1" ht="30" customHeight="1" x14ac:dyDescent="0.2">
      <c r="A71"/>
      <c r="B71" s="258"/>
      <c r="C71" s="250" t="s">
        <v>88</v>
      </c>
      <c r="D71" s="259" t="s">
        <v>5</v>
      </c>
      <c r="E71" s="260" t="s">
        <v>1174</v>
      </c>
      <c r="F71" s="67"/>
      <c r="G71" s="259" t="s">
        <v>5</v>
      </c>
      <c r="H71" s="261"/>
      <c r="I71" s="262"/>
      <c r="J71" s="209"/>
      <c r="K71" s="210"/>
      <c r="L71" s="209"/>
      <c r="M71" s="210"/>
      <c r="N71" s="209"/>
      <c r="O71" s="210"/>
      <c r="P71" s="209"/>
      <c r="Q71" s="210"/>
      <c r="R71" s="209"/>
      <c r="S71" s="210"/>
      <c r="T71" s="209"/>
      <c r="U71" s="210"/>
      <c r="V71" s="209"/>
      <c r="W71" s="210"/>
      <c r="X71" s="209"/>
      <c r="Y71" s="210"/>
      <c r="Z71" s="209"/>
      <c r="AA71" s="210"/>
      <c r="AB71" s="209"/>
      <c r="AC71" s="210"/>
      <c r="AD71" s="209"/>
      <c r="AE71" s="210"/>
      <c r="AF71" s="209"/>
      <c r="AG71" s="210"/>
      <c r="AH71" s="209"/>
      <c r="AI71" s="210"/>
      <c r="AJ71" s="209"/>
      <c r="AK71" s="210"/>
      <c r="AL71" s="209"/>
      <c r="AM71" s="210"/>
      <c r="AN71" s="209"/>
      <c r="AO71" s="210"/>
      <c r="AP71" s="209"/>
      <c r="AQ71" s="210"/>
      <c r="AR71" s="209"/>
      <c r="AS71" s="210"/>
      <c r="AT71" s="209"/>
      <c r="AU71" s="221"/>
      <c r="AV71" s="477"/>
    </row>
    <row r="72" spans="1:48" s="1" customFormat="1" ht="30" customHeight="1" x14ac:dyDescent="0.2">
      <c r="A72"/>
      <c r="B72" s="258"/>
      <c r="C72" s="250" t="s">
        <v>88</v>
      </c>
      <c r="D72" s="259" t="s">
        <v>5</v>
      </c>
      <c r="E72" s="260" t="s">
        <v>1175</v>
      </c>
      <c r="F72" s="67"/>
      <c r="G72" s="259" t="s">
        <v>5</v>
      </c>
      <c r="H72" s="261"/>
      <c r="I72" s="262"/>
      <c r="J72" s="207"/>
      <c r="K72" s="208"/>
      <c r="L72" s="207"/>
      <c r="M72" s="208"/>
      <c r="N72" s="207"/>
      <c r="O72" s="208"/>
      <c r="P72" s="207"/>
      <c r="Q72" s="208"/>
      <c r="R72" s="207"/>
      <c r="S72" s="208"/>
      <c r="T72" s="207"/>
      <c r="U72" s="208"/>
      <c r="V72" s="207"/>
      <c r="W72" s="208"/>
      <c r="X72" s="207"/>
      <c r="Y72" s="208"/>
      <c r="Z72" s="207"/>
      <c r="AA72" s="208"/>
      <c r="AB72" s="207"/>
      <c r="AC72" s="208"/>
      <c r="AD72" s="207"/>
      <c r="AE72" s="208"/>
      <c r="AF72" s="207"/>
      <c r="AG72" s="208"/>
      <c r="AH72" s="207"/>
      <c r="AI72" s="208"/>
      <c r="AJ72" s="207"/>
      <c r="AK72" s="208"/>
      <c r="AL72" s="207"/>
      <c r="AM72" s="208"/>
      <c r="AN72" s="207"/>
      <c r="AO72" s="208"/>
      <c r="AP72" s="207"/>
      <c r="AQ72" s="208"/>
      <c r="AR72" s="207"/>
      <c r="AS72" s="208"/>
      <c r="AT72" s="207"/>
      <c r="AU72" s="219"/>
      <c r="AV72" s="476"/>
    </row>
    <row r="73" spans="1:48" s="8" customFormat="1" ht="30" customHeight="1" x14ac:dyDescent="0.2">
      <c r="A73"/>
      <c r="B73" s="252"/>
      <c r="C73" s="250" t="s">
        <v>88</v>
      </c>
      <c r="D73" s="253" t="s">
        <v>5</v>
      </c>
      <c r="E73" s="254" t="s">
        <v>30</v>
      </c>
      <c r="F73" s="63"/>
      <c r="G73" s="255">
        <v>1</v>
      </c>
      <c r="H73" s="256"/>
      <c r="I73" s="257"/>
      <c r="J73" s="211"/>
      <c r="K73" s="212"/>
      <c r="L73" s="211"/>
      <c r="M73" s="212"/>
      <c r="N73" s="211"/>
      <c r="O73" s="212"/>
      <c r="P73" s="211"/>
      <c r="Q73" s="212"/>
      <c r="R73" s="211"/>
      <c r="S73" s="212"/>
      <c r="T73" s="211"/>
      <c r="U73" s="212"/>
      <c r="V73" s="211"/>
      <c r="W73" s="212"/>
      <c r="X73" s="211"/>
      <c r="Y73" s="212"/>
      <c r="Z73" s="211"/>
      <c r="AA73" s="212"/>
      <c r="AB73" s="211"/>
      <c r="AC73" s="212"/>
      <c r="AD73" s="211"/>
      <c r="AE73" s="212"/>
      <c r="AF73" s="211"/>
      <c r="AG73" s="212"/>
      <c r="AH73" s="211"/>
      <c r="AI73" s="212"/>
      <c r="AJ73" s="211"/>
      <c r="AK73" s="212"/>
      <c r="AL73" s="211"/>
      <c r="AM73" s="212"/>
      <c r="AN73" s="211"/>
      <c r="AO73" s="212"/>
      <c r="AP73" s="211"/>
      <c r="AQ73" s="212"/>
      <c r="AR73" s="211"/>
      <c r="AS73" s="212"/>
      <c r="AT73" s="211"/>
      <c r="AU73" s="222"/>
      <c r="AV73" s="479"/>
    </row>
    <row r="74" spans="1:48" s="7" customFormat="1" ht="30" customHeight="1" x14ac:dyDescent="0.2">
      <c r="A74"/>
      <c r="B74" s="283" t="s">
        <v>211</v>
      </c>
      <c r="C74" s="48" t="s">
        <v>80</v>
      </c>
      <c r="D74" s="49" t="s">
        <v>1176</v>
      </c>
      <c r="E74" s="50" t="s">
        <v>1177</v>
      </c>
      <c r="F74" s="51" t="s">
        <v>1112</v>
      </c>
      <c r="G74" s="52">
        <v>1</v>
      </c>
      <c r="H74" s="53">
        <v>1745</v>
      </c>
      <c r="I74" s="284">
        <f>ROUND(H74*G74,2)</f>
        <v>1745</v>
      </c>
      <c r="J74" s="286"/>
      <c r="K74" s="287">
        <f>ROUND(J74*$H74,2)</f>
        <v>0</v>
      </c>
      <c r="L74" s="286"/>
      <c r="M74" s="287">
        <f>ROUND(L74*$H74,2)</f>
        <v>0</v>
      </c>
      <c r="N74" s="286"/>
      <c r="O74" s="287">
        <f>ROUND(N74*$H74,2)</f>
        <v>0</v>
      </c>
      <c r="P74" s="286"/>
      <c r="Q74" s="287">
        <f>ROUND(P74*$H74,2)</f>
        <v>0</v>
      </c>
      <c r="R74" s="286"/>
      <c r="S74" s="287">
        <f>ROUND(R74*$H74,2)</f>
        <v>0</v>
      </c>
      <c r="T74" s="286"/>
      <c r="U74" s="287">
        <f>ROUND(T74*$H74,2)</f>
        <v>0</v>
      </c>
      <c r="V74" s="286"/>
      <c r="W74" s="287">
        <f>ROUND(V74*$H74,2)</f>
        <v>0</v>
      </c>
      <c r="X74" s="286"/>
      <c r="Y74" s="287">
        <f>ROUND(X74*$H74,2)</f>
        <v>0</v>
      </c>
      <c r="Z74" s="286"/>
      <c r="AA74" s="287">
        <f>ROUND(Z74*$H74,2)</f>
        <v>0</v>
      </c>
      <c r="AB74" s="286"/>
      <c r="AC74" s="287">
        <f>ROUND(AB74*$H74,2)</f>
        <v>0</v>
      </c>
      <c r="AD74" s="286"/>
      <c r="AE74" s="287">
        <f>ROUND(AD74*$H74,2)</f>
        <v>0</v>
      </c>
      <c r="AF74" s="286"/>
      <c r="AG74" s="287">
        <f>ROUND(AF74*$H74,2)</f>
        <v>0</v>
      </c>
      <c r="AH74" s="286"/>
      <c r="AI74" s="287">
        <f>ROUND(AH74*$H74,2)</f>
        <v>0</v>
      </c>
      <c r="AJ74" s="286"/>
      <c r="AK74" s="287">
        <f>ROUND(AJ74*$H74,2)</f>
        <v>0</v>
      </c>
      <c r="AL74" s="286"/>
      <c r="AM74" s="287">
        <f>ROUND(AL74*$H74,2)</f>
        <v>0</v>
      </c>
      <c r="AN74" s="286"/>
      <c r="AO74" s="287">
        <f>ROUND(AN74*$H74,2)</f>
        <v>0</v>
      </c>
      <c r="AP74" s="286"/>
      <c r="AQ74" s="287">
        <f>ROUND(AP74*$H74,2)</f>
        <v>0</v>
      </c>
      <c r="AR74" s="286">
        <f>SUM(J74,L74,N74,P74,R74,T74,V74,X74,Z74,AB74,AD74,AF74,AH74,AJ74,AL74,AN74,AP74)</f>
        <v>0</v>
      </c>
      <c r="AS74" s="287">
        <f>AR74*$H74</f>
        <v>0</v>
      </c>
      <c r="AT74" s="286">
        <f>$G74-AR74</f>
        <v>1</v>
      </c>
      <c r="AU74" s="458">
        <f>AT74*$H74</f>
        <v>1745</v>
      </c>
      <c r="AV74" s="496">
        <f t="shared" ref="AV74" si="79">AU74/I74</f>
        <v>1</v>
      </c>
    </row>
    <row r="75" spans="1:48" s="1" customFormat="1" ht="30" customHeight="1" x14ac:dyDescent="0.2">
      <c r="A75"/>
      <c r="B75" s="258"/>
      <c r="C75" s="250" t="s">
        <v>88</v>
      </c>
      <c r="D75" s="259" t="s">
        <v>5</v>
      </c>
      <c r="E75" s="260" t="s">
        <v>1178</v>
      </c>
      <c r="F75" s="67"/>
      <c r="G75" s="259" t="s">
        <v>5</v>
      </c>
      <c r="H75" s="261"/>
      <c r="I75" s="262"/>
      <c r="J75" s="288"/>
      <c r="K75" s="208"/>
      <c r="L75" s="288"/>
      <c r="M75" s="208"/>
      <c r="N75" s="288"/>
      <c r="O75" s="208"/>
      <c r="P75" s="288"/>
      <c r="Q75" s="208"/>
      <c r="R75" s="288"/>
      <c r="S75" s="208"/>
      <c r="T75" s="288"/>
      <c r="U75" s="208"/>
      <c r="V75" s="288"/>
      <c r="W75" s="208"/>
      <c r="X75" s="288"/>
      <c r="Y75" s="208"/>
      <c r="Z75" s="288"/>
      <c r="AA75" s="208"/>
      <c r="AB75" s="288"/>
      <c r="AC75" s="208"/>
      <c r="AD75" s="288"/>
      <c r="AE75" s="208"/>
      <c r="AF75" s="288"/>
      <c r="AG75" s="208"/>
      <c r="AH75" s="288"/>
      <c r="AI75" s="208"/>
      <c r="AJ75" s="288"/>
      <c r="AK75" s="208"/>
      <c r="AL75" s="288"/>
      <c r="AM75" s="208"/>
      <c r="AN75" s="288"/>
      <c r="AO75" s="208"/>
      <c r="AP75" s="288"/>
      <c r="AQ75" s="208"/>
      <c r="AR75" s="288"/>
      <c r="AS75" s="208"/>
      <c r="AT75" s="288"/>
      <c r="AU75" s="219"/>
      <c r="AV75" s="504"/>
    </row>
    <row r="76" spans="1:48" s="1" customFormat="1" ht="30" customHeight="1" x14ac:dyDescent="0.2">
      <c r="A76"/>
      <c r="B76" s="252"/>
      <c r="C76" s="250" t="s">
        <v>88</v>
      </c>
      <c r="D76" s="253" t="s">
        <v>5</v>
      </c>
      <c r="E76" s="254" t="s">
        <v>30</v>
      </c>
      <c r="F76" s="63"/>
      <c r="G76" s="255">
        <v>1</v>
      </c>
      <c r="H76" s="256"/>
      <c r="I76" s="257"/>
      <c r="J76" s="207"/>
      <c r="K76" s="208"/>
      <c r="L76" s="207"/>
      <c r="M76" s="208"/>
      <c r="N76" s="207"/>
      <c r="O76" s="208"/>
      <c r="P76" s="207"/>
      <c r="Q76" s="208"/>
      <c r="R76" s="207"/>
      <c r="S76" s="208"/>
      <c r="T76" s="207"/>
      <c r="U76" s="208"/>
      <c r="V76" s="207"/>
      <c r="W76" s="208"/>
      <c r="X76" s="207"/>
      <c r="Y76" s="208"/>
      <c r="Z76" s="207"/>
      <c r="AA76" s="208"/>
      <c r="AB76" s="207"/>
      <c r="AC76" s="208"/>
      <c r="AD76" s="207"/>
      <c r="AE76" s="208"/>
      <c r="AF76" s="207"/>
      <c r="AG76" s="208"/>
      <c r="AH76" s="207"/>
      <c r="AI76" s="208"/>
      <c r="AJ76" s="207"/>
      <c r="AK76" s="208"/>
      <c r="AL76" s="207"/>
      <c r="AM76" s="208"/>
      <c r="AN76" s="207"/>
      <c r="AO76" s="208"/>
      <c r="AP76" s="207"/>
      <c r="AQ76" s="208"/>
      <c r="AR76" s="207"/>
      <c r="AS76" s="208"/>
      <c r="AT76" s="207"/>
      <c r="AU76" s="219"/>
      <c r="AV76" s="476"/>
    </row>
    <row r="77" spans="1:48" s="8" customFormat="1" ht="30" customHeight="1" x14ac:dyDescent="0.2">
      <c r="A77"/>
      <c r="B77" s="281" t="s">
        <v>1</v>
      </c>
      <c r="C77" s="78" t="s">
        <v>231</v>
      </c>
      <c r="D77" s="79" t="s">
        <v>1179</v>
      </c>
      <c r="E77" s="80" t="s">
        <v>1180</v>
      </c>
      <c r="F77" s="81" t="s">
        <v>1112</v>
      </c>
      <c r="G77" s="82">
        <v>2</v>
      </c>
      <c r="H77" s="83">
        <v>885</v>
      </c>
      <c r="I77" s="282">
        <f>ROUND(H77*G77,2)</f>
        <v>1770</v>
      </c>
      <c r="J77" s="286"/>
      <c r="K77" s="287">
        <f>ROUND(J77*$H77,2)</f>
        <v>0</v>
      </c>
      <c r="L77" s="286"/>
      <c r="M77" s="287">
        <f>ROUND(L77*$H77,2)</f>
        <v>0</v>
      </c>
      <c r="N77" s="286"/>
      <c r="O77" s="287">
        <f>ROUND(N77*$H77,2)</f>
        <v>0</v>
      </c>
      <c r="P77" s="286"/>
      <c r="Q77" s="287">
        <f>ROUND(P77*$H77,2)</f>
        <v>0</v>
      </c>
      <c r="R77" s="286"/>
      <c r="S77" s="287">
        <f>ROUND(R77*$H77,2)</f>
        <v>0</v>
      </c>
      <c r="T77" s="286"/>
      <c r="U77" s="287">
        <f>ROUND(T77*$H77,2)</f>
        <v>0</v>
      </c>
      <c r="V77" s="286"/>
      <c r="W77" s="287">
        <f>ROUND(V77*$H77,2)</f>
        <v>0</v>
      </c>
      <c r="X77" s="286"/>
      <c r="Y77" s="287">
        <f>ROUND(X77*$H77,2)</f>
        <v>0</v>
      </c>
      <c r="Z77" s="286"/>
      <c r="AA77" s="287">
        <f>ROUND(Z77*$H77,2)</f>
        <v>0</v>
      </c>
      <c r="AB77" s="286"/>
      <c r="AC77" s="287">
        <f>ROUND(AB77*$H77,2)</f>
        <v>0</v>
      </c>
      <c r="AD77" s="286"/>
      <c r="AE77" s="287">
        <f>ROUND(AD77*$H77,2)</f>
        <v>0</v>
      </c>
      <c r="AF77" s="286"/>
      <c r="AG77" s="287">
        <f>ROUND(AF77*$H77,2)</f>
        <v>0</v>
      </c>
      <c r="AH77" s="286"/>
      <c r="AI77" s="287">
        <f>ROUND(AH77*$H77,2)</f>
        <v>0</v>
      </c>
      <c r="AJ77" s="286"/>
      <c r="AK77" s="287">
        <f>ROUND(AJ77*$H77,2)</f>
        <v>0</v>
      </c>
      <c r="AL77" s="286"/>
      <c r="AM77" s="287">
        <f>ROUND(AL77*$H77,2)</f>
        <v>0</v>
      </c>
      <c r="AN77" s="286"/>
      <c r="AO77" s="287">
        <f>ROUND(AN77*$H77,2)</f>
        <v>0</v>
      </c>
      <c r="AP77" s="286"/>
      <c r="AQ77" s="287">
        <f>ROUND(AP77*$H77,2)</f>
        <v>0</v>
      </c>
      <c r="AR77" s="286">
        <f>SUM(J77,L77,N77,P77,R77,T77,V77,X77,Z77,AB77,AD77,AF77,AH77,AJ77,AL77,AN77,AP77)</f>
        <v>0</v>
      </c>
      <c r="AS77" s="287">
        <f>AR77*$H77</f>
        <v>0</v>
      </c>
      <c r="AT77" s="286">
        <f>$G77-AR77</f>
        <v>2</v>
      </c>
      <c r="AU77" s="458">
        <f>AT77*$H77</f>
        <v>1770</v>
      </c>
      <c r="AV77" s="496">
        <f t="shared" ref="AV77" si="80">AU77/I77</f>
        <v>1</v>
      </c>
    </row>
    <row r="78" spans="1:48" s="7" customFormat="1" ht="30" customHeight="1" x14ac:dyDescent="0.2">
      <c r="A78"/>
      <c r="B78" s="249"/>
      <c r="C78" s="250" t="s">
        <v>1113</v>
      </c>
      <c r="D78" s="23"/>
      <c r="E78" s="251" t="s">
        <v>1181</v>
      </c>
      <c r="F78" s="23"/>
      <c r="G78" s="23"/>
      <c r="H78" s="230"/>
      <c r="I78" s="231"/>
      <c r="J78" s="209"/>
      <c r="K78" s="210"/>
      <c r="L78" s="209"/>
      <c r="M78" s="210"/>
      <c r="N78" s="209"/>
      <c r="O78" s="210"/>
      <c r="P78" s="209"/>
      <c r="Q78" s="210"/>
      <c r="R78" s="209"/>
      <c r="S78" s="210"/>
      <c r="T78" s="209"/>
      <c r="U78" s="210"/>
      <c r="V78" s="209"/>
      <c r="W78" s="210"/>
      <c r="X78" s="209"/>
      <c r="Y78" s="210"/>
      <c r="Z78" s="209"/>
      <c r="AA78" s="210"/>
      <c r="AB78" s="209"/>
      <c r="AC78" s="210"/>
      <c r="AD78" s="209"/>
      <c r="AE78" s="210"/>
      <c r="AF78" s="209"/>
      <c r="AG78" s="210"/>
      <c r="AH78" s="209"/>
      <c r="AI78" s="210"/>
      <c r="AJ78" s="209"/>
      <c r="AK78" s="210"/>
      <c r="AL78" s="209"/>
      <c r="AM78" s="210"/>
      <c r="AN78" s="209"/>
      <c r="AO78" s="210"/>
      <c r="AP78" s="209"/>
      <c r="AQ78" s="210"/>
      <c r="AR78" s="209"/>
      <c r="AS78" s="210"/>
      <c r="AT78" s="209"/>
      <c r="AU78" s="221"/>
      <c r="AV78" s="477"/>
    </row>
    <row r="79" spans="1:48" s="1" customFormat="1" ht="30" customHeight="1" x14ac:dyDescent="0.2">
      <c r="A79"/>
      <c r="B79" s="258"/>
      <c r="C79" s="250" t="s">
        <v>88</v>
      </c>
      <c r="D79" s="259" t="s">
        <v>5</v>
      </c>
      <c r="E79" s="260" t="s">
        <v>1182</v>
      </c>
      <c r="F79" s="67"/>
      <c r="G79" s="259" t="s">
        <v>5</v>
      </c>
      <c r="H79" s="261"/>
      <c r="I79" s="262"/>
      <c r="J79" s="207"/>
      <c r="K79" s="208"/>
      <c r="L79" s="207"/>
      <c r="M79" s="208"/>
      <c r="N79" s="207"/>
      <c r="O79" s="208"/>
      <c r="P79" s="207"/>
      <c r="Q79" s="208"/>
      <c r="R79" s="207"/>
      <c r="S79" s="208"/>
      <c r="T79" s="207"/>
      <c r="U79" s="208"/>
      <c r="V79" s="207"/>
      <c r="W79" s="208"/>
      <c r="X79" s="207"/>
      <c r="Y79" s="208"/>
      <c r="Z79" s="207"/>
      <c r="AA79" s="208"/>
      <c r="AB79" s="207"/>
      <c r="AC79" s="208"/>
      <c r="AD79" s="207"/>
      <c r="AE79" s="208"/>
      <c r="AF79" s="207"/>
      <c r="AG79" s="208"/>
      <c r="AH79" s="207"/>
      <c r="AI79" s="208"/>
      <c r="AJ79" s="207"/>
      <c r="AK79" s="208"/>
      <c r="AL79" s="207"/>
      <c r="AM79" s="208"/>
      <c r="AN79" s="207"/>
      <c r="AO79" s="208"/>
      <c r="AP79" s="207"/>
      <c r="AQ79" s="208"/>
      <c r="AR79" s="207"/>
      <c r="AS79" s="208"/>
      <c r="AT79" s="207"/>
      <c r="AU79" s="219"/>
      <c r="AV79" s="476"/>
    </row>
    <row r="80" spans="1:48" s="8" customFormat="1" ht="30" customHeight="1" x14ac:dyDescent="0.2">
      <c r="A80"/>
      <c r="B80" s="252"/>
      <c r="C80" s="250" t="s">
        <v>88</v>
      </c>
      <c r="D80" s="253" t="s">
        <v>5</v>
      </c>
      <c r="E80" s="254" t="s">
        <v>31</v>
      </c>
      <c r="F80" s="63"/>
      <c r="G80" s="255">
        <v>2</v>
      </c>
      <c r="H80" s="256"/>
      <c r="I80" s="257"/>
      <c r="J80" s="211"/>
      <c r="K80" s="212"/>
      <c r="L80" s="211"/>
      <c r="M80" s="212"/>
      <c r="N80" s="211"/>
      <c r="O80" s="212"/>
      <c r="P80" s="211"/>
      <c r="Q80" s="212"/>
      <c r="R80" s="211"/>
      <c r="S80" s="212"/>
      <c r="T80" s="211"/>
      <c r="U80" s="212"/>
      <c r="V80" s="211"/>
      <c r="W80" s="212"/>
      <c r="X80" s="211"/>
      <c r="Y80" s="212"/>
      <c r="Z80" s="211"/>
      <c r="AA80" s="212"/>
      <c r="AB80" s="211"/>
      <c r="AC80" s="212"/>
      <c r="AD80" s="211"/>
      <c r="AE80" s="212"/>
      <c r="AF80" s="211"/>
      <c r="AG80" s="212"/>
      <c r="AH80" s="211"/>
      <c r="AI80" s="212"/>
      <c r="AJ80" s="211"/>
      <c r="AK80" s="212"/>
      <c r="AL80" s="211"/>
      <c r="AM80" s="212"/>
      <c r="AN80" s="211"/>
      <c r="AO80" s="212"/>
      <c r="AP80" s="211"/>
      <c r="AQ80" s="212"/>
      <c r="AR80" s="211"/>
      <c r="AS80" s="212"/>
      <c r="AT80" s="211"/>
      <c r="AU80" s="222"/>
      <c r="AV80" s="479"/>
    </row>
    <row r="81" spans="1:48" s="7" customFormat="1" ht="30" customHeight="1" x14ac:dyDescent="0.2">
      <c r="A81"/>
      <c r="B81" s="283" t="s">
        <v>225</v>
      </c>
      <c r="C81" s="48" t="s">
        <v>80</v>
      </c>
      <c r="D81" s="49" t="s">
        <v>1183</v>
      </c>
      <c r="E81" s="50" t="s">
        <v>1132</v>
      </c>
      <c r="F81" s="51" t="s">
        <v>1112</v>
      </c>
      <c r="G81" s="52">
        <v>2</v>
      </c>
      <c r="H81" s="53">
        <v>372</v>
      </c>
      <c r="I81" s="284">
        <f>ROUND(H81*G81,2)</f>
        <v>744</v>
      </c>
      <c r="J81" s="286"/>
      <c r="K81" s="287">
        <f>ROUND(J81*$H81,2)</f>
        <v>0</v>
      </c>
      <c r="L81" s="286"/>
      <c r="M81" s="287">
        <f>ROUND(L81*$H81,2)</f>
        <v>0</v>
      </c>
      <c r="N81" s="286"/>
      <c r="O81" s="287">
        <f>ROUND(N81*$H81,2)</f>
        <v>0</v>
      </c>
      <c r="P81" s="286"/>
      <c r="Q81" s="287">
        <f>ROUND(P81*$H81,2)</f>
        <v>0</v>
      </c>
      <c r="R81" s="286"/>
      <c r="S81" s="287">
        <f>ROUND(R81*$H81,2)</f>
        <v>0</v>
      </c>
      <c r="T81" s="286"/>
      <c r="U81" s="287">
        <f>ROUND(T81*$H81,2)</f>
        <v>0</v>
      </c>
      <c r="V81" s="286"/>
      <c r="W81" s="287">
        <f>ROUND(V81*$H81,2)</f>
        <v>0</v>
      </c>
      <c r="X81" s="286"/>
      <c r="Y81" s="287">
        <f>ROUND(X81*$H81,2)</f>
        <v>0</v>
      </c>
      <c r="Z81" s="286"/>
      <c r="AA81" s="287">
        <f>ROUND(Z81*$H81,2)</f>
        <v>0</v>
      </c>
      <c r="AB81" s="286"/>
      <c r="AC81" s="287">
        <f>ROUND(AB81*$H81,2)</f>
        <v>0</v>
      </c>
      <c r="AD81" s="286"/>
      <c r="AE81" s="287">
        <f>ROUND(AD81*$H81,2)</f>
        <v>0</v>
      </c>
      <c r="AF81" s="286"/>
      <c r="AG81" s="287">
        <f>ROUND(AF81*$H81,2)</f>
        <v>0</v>
      </c>
      <c r="AH81" s="286"/>
      <c r="AI81" s="287">
        <f>ROUND(AH81*$H81,2)</f>
        <v>0</v>
      </c>
      <c r="AJ81" s="286"/>
      <c r="AK81" s="287">
        <f>ROUND(AJ81*$H81,2)</f>
        <v>0</v>
      </c>
      <c r="AL81" s="286"/>
      <c r="AM81" s="287">
        <f>ROUND(AL81*$H81,2)</f>
        <v>0</v>
      </c>
      <c r="AN81" s="286"/>
      <c r="AO81" s="287">
        <f>ROUND(AN81*$H81,2)</f>
        <v>0</v>
      </c>
      <c r="AP81" s="286"/>
      <c r="AQ81" s="287">
        <f>ROUND(AP81*$H81,2)</f>
        <v>0</v>
      </c>
      <c r="AR81" s="286">
        <f>SUM(J81,L81,N81,P81,R81,T81,V81,X81,Z81,AB81,AD81,AF81,AH81,AJ81,AL81,AN81,AP81)</f>
        <v>0</v>
      </c>
      <c r="AS81" s="287">
        <f>AR81*$H81</f>
        <v>0</v>
      </c>
      <c r="AT81" s="286">
        <f>$G81-AR81</f>
        <v>2</v>
      </c>
      <c r="AU81" s="458">
        <f>AT81*$H81</f>
        <v>744</v>
      </c>
      <c r="AV81" s="496">
        <f t="shared" ref="AV81" si="81">AU81/I81</f>
        <v>1</v>
      </c>
    </row>
    <row r="82" spans="1:48" s="1" customFormat="1" ht="30" customHeight="1" x14ac:dyDescent="0.2">
      <c r="A82"/>
      <c r="B82" s="258"/>
      <c r="C82" s="250" t="s">
        <v>88</v>
      </c>
      <c r="D82" s="259" t="s">
        <v>5</v>
      </c>
      <c r="E82" s="260" t="s">
        <v>1184</v>
      </c>
      <c r="F82" s="67"/>
      <c r="G82" s="259" t="s">
        <v>5</v>
      </c>
      <c r="H82" s="261"/>
      <c r="I82" s="262"/>
      <c r="J82" s="288"/>
      <c r="K82" s="208"/>
      <c r="L82" s="288"/>
      <c r="M82" s="208"/>
      <c r="N82" s="288"/>
      <c r="O82" s="208"/>
      <c r="P82" s="288"/>
      <c r="Q82" s="208"/>
      <c r="R82" s="288"/>
      <c r="S82" s="208"/>
      <c r="T82" s="288"/>
      <c r="U82" s="208"/>
      <c r="V82" s="288"/>
      <c r="W82" s="208"/>
      <c r="X82" s="288"/>
      <c r="Y82" s="208"/>
      <c r="Z82" s="288"/>
      <c r="AA82" s="208"/>
      <c r="AB82" s="288"/>
      <c r="AC82" s="208"/>
      <c r="AD82" s="288"/>
      <c r="AE82" s="208"/>
      <c r="AF82" s="288"/>
      <c r="AG82" s="208"/>
      <c r="AH82" s="288"/>
      <c r="AI82" s="208"/>
      <c r="AJ82" s="288"/>
      <c r="AK82" s="208"/>
      <c r="AL82" s="288"/>
      <c r="AM82" s="208"/>
      <c r="AN82" s="288"/>
      <c r="AO82" s="208"/>
      <c r="AP82" s="288"/>
      <c r="AQ82" s="208"/>
      <c r="AR82" s="288"/>
      <c r="AS82" s="208"/>
      <c r="AT82" s="288"/>
      <c r="AU82" s="219"/>
      <c r="AV82" s="504"/>
    </row>
    <row r="83" spans="1:48" s="8" customFormat="1" ht="30" customHeight="1" x14ac:dyDescent="0.2">
      <c r="A83"/>
      <c r="B83" s="252"/>
      <c r="C83" s="250" t="s">
        <v>88</v>
      </c>
      <c r="D83" s="253" t="s">
        <v>5</v>
      </c>
      <c r="E83" s="254" t="s">
        <v>31</v>
      </c>
      <c r="F83" s="63"/>
      <c r="G83" s="255">
        <v>2</v>
      </c>
      <c r="H83" s="256"/>
      <c r="I83" s="257"/>
      <c r="J83" s="211"/>
      <c r="K83" s="212"/>
      <c r="L83" s="211"/>
      <c r="M83" s="212"/>
      <c r="N83" s="211"/>
      <c r="O83" s="212"/>
      <c r="P83" s="211"/>
      <c r="Q83" s="212"/>
      <c r="R83" s="211"/>
      <c r="S83" s="212"/>
      <c r="T83" s="211"/>
      <c r="U83" s="212"/>
      <c r="V83" s="211"/>
      <c r="W83" s="212"/>
      <c r="X83" s="211"/>
      <c r="Y83" s="212"/>
      <c r="Z83" s="211"/>
      <c r="AA83" s="212"/>
      <c r="AB83" s="211"/>
      <c r="AC83" s="212"/>
      <c r="AD83" s="211"/>
      <c r="AE83" s="212"/>
      <c r="AF83" s="211"/>
      <c r="AG83" s="212"/>
      <c r="AH83" s="211"/>
      <c r="AI83" s="212"/>
      <c r="AJ83" s="211"/>
      <c r="AK83" s="212"/>
      <c r="AL83" s="211"/>
      <c r="AM83" s="212"/>
      <c r="AN83" s="211"/>
      <c r="AO83" s="212"/>
      <c r="AP83" s="211"/>
      <c r="AQ83" s="212"/>
      <c r="AR83" s="211"/>
      <c r="AS83" s="212"/>
      <c r="AT83" s="211"/>
      <c r="AU83" s="222"/>
      <c r="AV83" s="479"/>
    </row>
    <row r="84" spans="1:48" s="7" customFormat="1" ht="30" customHeight="1" x14ac:dyDescent="0.2">
      <c r="A84"/>
      <c r="B84" s="281" t="s">
        <v>230</v>
      </c>
      <c r="C84" s="78" t="s">
        <v>231</v>
      </c>
      <c r="D84" s="79" t="s">
        <v>1185</v>
      </c>
      <c r="E84" s="80" t="s">
        <v>1186</v>
      </c>
      <c r="F84" s="81" t="s">
        <v>1112</v>
      </c>
      <c r="G84" s="82">
        <v>1</v>
      </c>
      <c r="H84" s="83">
        <v>4425</v>
      </c>
      <c r="I84" s="282">
        <f>ROUND(H84*G84,2)</f>
        <v>4425</v>
      </c>
      <c r="J84" s="286"/>
      <c r="K84" s="287">
        <f>ROUND(J84*$H84,2)</f>
        <v>0</v>
      </c>
      <c r="L84" s="286"/>
      <c r="M84" s="287">
        <f>ROUND(L84*$H84,2)</f>
        <v>0</v>
      </c>
      <c r="N84" s="286"/>
      <c r="O84" s="287">
        <f>ROUND(N84*$H84,2)</f>
        <v>0</v>
      </c>
      <c r="P84" s="286"/>
      <c r="Q84" s="287">
        <f>ROUND(P84*$H84,2)</f>
        <v>0</v>
      </c>
      <c r="R84" s="286"/>
      <c r="S84" s="287">
        <f>ROUND(R84*$H84,2)</f>
        <v>0</v>
      </c>
      <c r="T84" s="286"/>
      <c r="U84" s="287">
        <f>ROUND(T84*$H84,2)</f>
        <v>0</v>
      </c>
      <c r="V84" s="286"/>
      <c r="W84" s="287">
        <f>ROUND(V84*$H84,2)</f>
        <v>0</v>
      </c>
      <c r="X84" s="286"/>
      <c r="Y84" s="287">
        <f>ROUND(X84*$H84,2)</f>
        <v>0</v>
      </c>
      <c r="Z84" s="286"/>
      <c r="AA84" s="287">
        <f>ROUND(Z84*$H84,2)</f>
        <v>0</v>
      </c>
      <c r="AB84" s="286"/>
      <c r="AC84" s="287">
        <f>ROUND(AB84*$H84,2)</f>
        <v>0</v>
      </c>
      <c r="AD84" s="286"/>
      <c r="AE84" s="287">
        <f>ROUND(AD84*$H84,2)</f>
        <v>0</v>
      </c>
      <c r="AF84" s="286"/>
      <c r="AG84" s="287">
        <f>ROUND(AF84*$H84,2)</f>
        <v>0</v>
      </c>
      <c r="AH84" s="286"/>
      <c r="AI84" s="287">
        <f>ROUND(AH84*$H84,2)</f>
        <v>0</v>
      </c>
      <c r="AJ84" s="286"/>
      <c r="AK84" s="287">
        <f>ROUND(AJ84*$H84,2)</f>
        <v>0</v>
      </c>
      <c r="AL84" s="286"/>
      <c r="AM84" s="287">
        <f>ROUND(AL84*$H84,2)</f>
        <v>0</v>
      </c>
      <c r="AN84" s="286"/>
      <c r="AO84" s="287">
        <f>ROUND(AN84*$H84,2)</f>
        <v>0</v>
      </c>
      <c r="AP84" s="286"/>
      <c r="AQ84" s="287">
        <f>ROUND(AP84*$H84,2)</f>
        <v>0</v>
      </c>
      <c r="AR84" s="286">
        <f>SUM(J84,L84,N84,P84,R84,T84,V84,X84,Z84,AB84,AD84,AF84,AH84,AJ84,AL84,AN84,AP84)</f>
        <v>0</v>
      </c>
      <c r="AS84" s="287">
        <f>AR84*$H84</f>
        <v>0</v>
      </c>
      <c r="AT84" s="286">
        <f>$G84-AR84</f>
        <v>1</v>
      </c>
      <c r="AU84" s="458">
        <f>AT84*$H84</f>
        <v>4425</v>
      </c>
      <c r="AV84" s="496">
        <f t="shared" ref="AV84" si="82">AU84/I84</f>
        <v>1</v>
      </c>
    </row>
    <row r="85" spans="1:48" s="1" customFormat="1" ht="30" customHeight="1" x14ac:dyDescent="0.2">
      <c r="A85"/>
      <c r="B85" s="258"/>
      <c r="C85" s="250" t="s">
        <v>88</v>
      </c>
      <c r="D85" s="259" t="s">
        <v>5</v>
      </c>
      <c r="E85" s="260" t="s">
        <v>1144</v>
      </c>
      <c r="F85" s="67"/>
      <c r="G85" s="259" t="s">
        <v>5</v>
      </c>
      <c r="H85" s="261"/>
      <c r="I85" s="262"/>
      <c r="J85" s="207"/>
      <c r="K85" s="208"/>
      <c r="L85" s="207"/>
      <c r="M85" s="208"/>
      <c r="N85" s="207"/>
      <c r="O85" s="208"/>
      <c r="P85" s="207"/>
      <c r="Q85" s="208"/>
      <c r="R85" s="207"/>
      <c r="S85" s="208"/>
      <c r="T85" s="207"/>
      <c r="U85" s="208"/>
      <c r="V85" s="207"/>
      <c r="W85" s="208"/>
      <c r="X85" s="207"/>
      <c r="Y85" s="208"/>
      <c r="Z85" s="207"/>
      <c r="AA85" s="208"/>
      <c r="AB85" s="207"/>
      <c r="AC85" s="208"/>
      <c r="AD85" s="207"/>
      <c r="AE85" s="208"/>
      <c r="AF85" s="207"/>
      <c r="AG85" s="208"/>
      <c r="AH85" s="207"/>
      <c r="AI85" s="208"/>
      <c r="AJ85" s="207"/>
      <c r="AK85" s="208"/>
      <c r="AL85" s="207"/>
      <c r="AM85" s="208"/>
      <c r="AN85" s="207"/>
      <c r="AO85" s="208"/>
      <c r="AP85" s="207"/>
      <c r="AQ85" s="208"/>
      <c r="AR85" s="207"/>
      <c r="AS85" s="208"/>
      <c r="AT85" s="207"/>
      <c r="AU85" s="219"/>
      <c r="AV85" s="476"/>
    </row>
    <row r="86" spans="1:48" s="8" customFormat="1" ht="30" customHeight="1" x14ac:dyDescent="0.2">
      <c r="A86"/>
      <c r="B86" s="252"/>
      <c r="C86" s="250" t="s">
        <v>88</v>
      </c>
      <c r="D86" s="253" t="s">
        <v>5</v>
      </c>
      <c r="E86" s="254" t="s">
        <v>30</v>
      </c>
      <c r="F86" s="63"/>
      <c r="G86" s="255">
        <v>1</v>
      </c>
      <c r="H86" s="256"/>
      <c r="I86" s="257"/>
      <c r="J86" s="211"/>
      <c r="K86" s="212"/>
      <c r="L86" s="211"/>
      <c r="M86" s="212"/>
      <c r="N86" s="211"/>
      <c r="O86" s="212"/>
      <c r="P86" s="211"/>
      <c r="Q86" s="212"/>
      <c r="R86" s="211"/>
      <c r="S86" s="212"/>
      <c r="T86" s="211"/>
      <c r="U86" s="212"/>
      <c r="V86" s="211"/>
      <c r="W86" s="212"/>
      <c r="X86" s="211"/>
      <c r="Y86" s="212"/>
      <c r="Z86" s="211"/>
      <c r="AA86" s="212"/>
      <c r="AB86" s="211"/>
      <c r="AC86" s="212"/>
      <c r="AD86" s="211"/>
      <c r="AE86" s="212"/>
      <c r="AF86" s="211"/>
      <c r="AG86" s="212"/>
      <c r="AH86" s="211"/>
      <c r="AI86" s="212"/>
      <c r="AJ86" s="211"/>
      <c r="AK86" s="212"/>
      <c r="AL86" s="211"/>
      <c r="AM86" s="212"/>
      <c r="AN86" s="211"/>
      <c r="AO86" s="212"/>
      <c r="AP86" s="211"/>
      <c r="AQ86" s="212"/>
      <c r="AR86" s="211"/>
      <c r="AS86" s="212"/>
      <c r="AT86" s="211"/>
      <c r="AU86" s="222"/>
      <c r="AV86" s="479"/>
    </row>
    <row r="87" spans="1:48" s="7" customFormat="1" ht="30" customHeight="1" x14ac:dyDescent="0.2">
      <c r="A87"/>
      <c r="B87" s="283" t="s">
        <v>237</v>
      </c>
      <c r="C87" s="48" t="s">
        <v>80</v>
      </c>
      <c r="D87" s="49" t="s">
        <v>1187</v>
      </c>
      <c r="E87" s="50" t="s">
        <v>1146</v>
      </c>
      <c r="F87" s="51" t="s">
        <v>1112</v>
      </c>
      <c r="G87" s="52">
        <v>1</v>
      </c>
      <c r="H87" s="53">
        <v>1103</v>
      </c>
      <c r="I87" s="284">
        <f>ROUND(H87*G87,2)</f>
        <v>1103</v>
      </c>
      <c r="J87" s="286"/>
      <c r="K87" s="287">
        <f>ROUND(J87*$H87,2)</f>
        <v>0</v>
      </c>
      <c r="L87" s="286"/>
      <c r="M87" s="287">
        <f>ROUND(L87*$H87,2)</f>
        <v>0</v>
      </c>
      <c r="N87" s="286"/>
      <c r="O87" s="287">
        <f>ROUND(N87*$H87,2)</f>
        <v>0</v>
      </c>
      <c r="P87" s="286"/>
      <c r="Q87" s="287">
        <f>ROUND(P87*$H87,2)</f>
        <v>0</v>
      </c>
      <c r="R87" s="286"/>
      <c r="S87" s="287">
        <f>ROUND(R87*$H87,2)</f>
        <v>0</v>
      </c>
      <c r="T87" s="286"/>
      <c r="U87" s="287">
        <f>ROUND(T87*$H87,2)</f>
        <v>0</v>
      </c>
      <c r="V87" s="286"/>
      <c r="W87" s="287">
        <f>ROUND(V87*$H87,2)</f>
        <v>0</v>
      </c>
      <c r="X87" s="286"/>
      <c r="Y87" s="287">
        <f>ROUND(X87*$H87,2)</f>
        <v>0</v>
      </c>
      <c r="Z87" s="286"/>
      <c r="AA87" s="287">
        <f>ROUND(Z87*$H87,2)</f>
        <v>0</v>
      </c>
      <c r="AB87" s="286"/>
      <c r="AC87" s="287">
        <f>ROUND(AB87*$H87,2)</f>
        <v>0</v>
      </c>
      <c r="AD87" s="286"/>
      <c r="AE87" s="287">
        <f>ROUND(AD87*$H87,2)</f>
        <v>0</v>
      </c>
      <c r="AF87" s="286"/>
      <c r="AG87" s="287">
        <f>ROUND(AF87*$H87,2)</f>
        <v>0</v>
      </c>
      <c r="AH87" s="286"/>
      <c r="AI87" s="287">
        <f>ROUND(AH87*$H87,2)</f>
        <v>0</v>
      </c>
      <c r="AJ87" s="286"/>
      <c r="AK87" s="287">
        <f>ROUND(AJ87*$H87,2)</f>
        <v>0</v>
      </c>
      <c r="AL87" s="286"/>
      <c r="AM87" s="287">
        <f>ROUND(AL87*$H87,2)</f>
        <v>0</v>
      </c>
      <c r="AN87" s="286"/>
      <c r="AO87" s="287">
        <f>ROUND(AN87*$H87,2)</f>
        <v>0</v>
      </c>
      <c r="AP87" s="286"/>
      <c r="AQ87" s="287">
        <f>ROUND(AP87*$H87,2)</f>
        <v>0</v>
      </c>
      <c r="AR87" s="286">
        <f>SUM(J87,L87,N87,P87,R87,T87,V87,X87,Z87,AB87,AD87,AF87,AH87,AJ87,AL87,AN87,AP87)</f>
        <v>0</v>
      </c>
      <c r="AS87" s="287">
        <f>AR87*$H87</f>
        <v>0</v>
      </c>
      <c r="AT87" s="286">
        <f>$G87-AR87</f>
        <v>1</v>
      </c>
      <c r="AU87" s="458">
        <f>AT87*$H87</f>
        <v>1103</v>
      </c>
      <c r="AV87" s="496">
        <f t="shared" ref="AV87" si="83">AU87/I87</f>
        <v>1</v>
      </c>
    </row>
    <row r="88" spans="1:48" s="1" customFormat="1" ht="30" customHeight="1" x14ac:dyDescent="0.2">
      <c r="A88"/>
      <c r="B88" s="258"/>
      <c r="C88" s="250" t="s">
        <v>88</v>
      </c>
      <c r="D88" s="259" t="s">
        <v>5</v>
      </c>
      <c r="E88" s="260" t="s">
        <v>1188</v>
      </c>
      <c r="F88" s="67"/>
      <c r="G88" s="259" t="s">
        <v>5</v>
      </c>
      <c r="H88" s="261"/>
      <c r="I88" s="262"/>
      <c r="J88" s="288"/>
      <c r="K88" s="208"/>
      <c r="L88" s="288"/>
      <c r="M88" s="208"/>
      <c r="N88" s="288"/>
      <c r="O88" s="208"/>
      <c r="P88" s="288"/>
      <c r="Q88" s="208"/>
      <c r="R88" s="288"/>
      <c r="S88" s="208"/>
      <c r="T88" s="288"/>
      <c r="U88" s="208"/>
      <c r="V88" s="288"/>
      <c r="W88" s="208"/>
      <c r="X88" s="288"/>
      <c r="Y88" s="208"/>
      <c r="Z88" s="288"/>
      <c r="AA88" s="208"/>
      <c r="AB88" s="288"/>
      <c r="AC88" s="208"/>
      <c r="AD88" s="288"/>
      <c r="AE88" s="208"/>
      <c r="AF88" s="288"/>
      <c r="AG88" s="208"/>
      <c r="AH88" s="288"/>
      <c r="AI88" s="208"/>
      <c r="AJ88" s="288"/>
      <c r="AK88" s="208"/>
      <c r="AL88" s="288"/>
      <c r="AM88" s="208"/>
      <c r="AN88" s="288"/>
      <c r="AO88" s="208"/>
      <c r="AP88" s="288"/>
      <c r="AQ88" s="208"/>
      <c r="AR88" s="288"/>
      <c r="AS88" s="208"/>
      <c r="AT88" s="288"/>
      <c r="AU88" s="219"/>
      <c r="AV88" s="504"/>
    </row>
    <row r="89" spans="1:48" s="1" customFormat="1" ht="30" customHeight="1" x14ac:dyDescent="0.2">
      <c r="A89"/>
      <c r="B89" s="252"/>
      <c r="C89" s="250" t="s">
        <v>88</v>
      </c>
      <c r="D89" s="253" t="s">
        <v>5</v>
      </c>
      <c r="E89" s="254" t="s">
        <v>30</v>
      </c>
      <c r="F89" s="63"/>
      <c r="G89" s="255">
        <v>1</v>
      </c>
      <c r="H89" s="256"/>
      <c r="I89" s="257"/>
      <c r="J89" s="207"/>
      <c r="K89" s="208"/>
      <c r="L89" s="207"/>
      <c r="M89" s="208"/>
      <c r="N89" s="207"/>
      <c r="O89" s="208"/>
      <c r="P89" s="207"/>
      <c r="Q89" s="208"/>
      <c r="R89" s="207"/>
      <c r="S89" s="208"/>
      <c r="T89" s="207"/>
      <c r="U89" s="208"/>
      <c r="V89" s="207"/>
      <c r="W89" s="208"/>
      <c r="X89" s="207"/>
      <c r="Y89" s="208"/>
      <c r="Z89" s="207"/>
      <c r="AA89" s="208"/>
      <c r="AB89" s="207"/>
      <c r="AC89" s="208"/>
      <c r="AD89" s="207"/>
      <c r="AE89" s="208"/>
      <c r="AF89" s="207"/>
      <c r="AG89" s="208"/>
      <c r="AH89" s="207"/>
      <c r="AI89" s="208"/>
      <c r="AJ89" s="207"/>
      <c r="AK89" s="208"/>
      <c r="AL89" s="207"/>
      <c r="AM89" s="208"/>
      <c r="AN89" s="207"/>
      <c r="AO89" s="208"/>
      <c r="AP89" s="207"/>
      <c r="AQ89" s="208"/>
      <c r="AR89" s="207"/>
      <c r="AS89" s="208"/>
      <c r="AT89" s="207"/>
      <c r="AU89" s="219"/>
      <c r="AV89" s="476"/>
    </row>
    <row r="90" spans="1:48" s="8" customFormat="1" ht="30" customHeight="1" x14ac:dyDescent="0.2">
      <c r="A90"/>
      <c r="B90" s="281" t="s">
        <v>243</v>
      </c>
      <c r="C90" s="78" t="s">
        <v>231</v>
      </c>
      <c r="D90" s="79" t="s">
        <v>1189</v>
      </c>
      <c r="E90" s="80" t="s">
        <v>1149</v>
      </c>
      <c r="F90" s="81" t="s">
        <v>1112</v>
      </c>
      <c r="G90" s="82">
        <v>1</v>
      </c>
      <c r="H90" s="83">
        <v>865</v>
      </c>
      <c r="I90" s="282">
        <f>ROUND(H90*G90,2)</f>
        <v>865</v>
      </c>
      <c r="J90" s="286"/>
      <c r="K90" s="287">
        <f t="shared" ref="K90:K91" si="84">ROUND(J90*$H90,2)</f>
        <v>0</v>
      </c>
      <c r="L90" s="286"/>
      <c r="M90" s="287">
        <f t="shared" ref="M90:M91" si="85">ROUND(L90*$H90,2)</f>
        <v>0</v>
      </c>
      <c r="N90" s="286"/>
      <c r="O90" s="287">
        <f t="shared" ref="O90:O91" si="86">ROUND(N90*$H90,2)</f>
        <v>0</v>
      </c>
      <c r="P90" s="286"/>
      <c r="Q90" s="287">
        <f t="shared" ref="Q90:Q91" si="87">ROUND(P90*$H90,2)</f>
        <v>0</v>
      </c>
      <c r="R90" s="286"/>
      <c r="S90" s="287">
        <f t="shared" ref="S90:S91" si="88">ROUND(R90*$H90,2)</f>
        <v>0</v>
      </c>
      <c r="T90" s="286"/>
      <c r="U90" s="287">
        <f t="shared" ref="U90:U91" si="89">ROUND(T90*$H90,2)</f>
        <v>0</v>
      </c>
      <c r="V90" s="286"/>
      <c r="W90" s="287">
        <f t="shared" ref="W90:W91" si="90">ROUND(V90*$H90,2)</f>
        <v>0</v>
      </c>
      <c r="X90" s="286"/>
      <c r="Y90" s="287">
        <f t="shared" ref="Y90:Y91" si="91">ROUND(X90*$H90,2)</f>
        <v>0</v>
      </c>
      <c r="Z90" s="286"/>
      <c r="AA90" s="287">
        <f t="shared" ref="AA90:AA91" si="92">ROUND(Z90*$H90,2)</f>
        <v>0</v>
      </c>
      <c r="AB90" s="286"/>
      <c r="AC90" s="287">
        <f t="shared" ref="AC90:AC91" si="93">ROUND(AB90*$H90,2)</f>
        <v>0</v>
      </c>
      <c r="AD90" s="286"/>
      <c r="AE90" s="287">
        <f t="shared" ref="AE90:AE91" si="94">ROUND(AD90*$H90,2)</f>
        <v>0</v>
      </c>
      <c r="AF90" s="286"/>
      <c r="AG90" s="287">
        <f t="shared" ref="AG90:AG91" si="95">ROUND(AF90*$H90,2)</f>
        <v>0</v>
      </c>
      <c r="AH90" s="286"/>
      <c r="AI90" s="287">
        <f t="shared" ref="AI90:AI91" si="96">ROUND(AH90*$H90,2)</f>
        <v>0</v>
      </c>
      <c r="AJ90" s="286"/>
      <c r="AK90" s="287">
        <f t="shared" ref="AK90:AK91" si="97">ROUND(AJ90*$H90,2)</f>
        <v>0</v>
      </c>
      <c r="AL90" s="286"/>
      <c r="AM90" s="287">
        <f t="shared" ref="AM90:AM91" si="98">ROUND(AL90*$H90,2)</f>
        <v>0</v>
      </c>
      <c r="AN90" s="286"/>
      <c r="AO90" s="287">
        <f t="shared" ref="AO90:AO91" si="99">ROUND(AN90*$H90,2)</f>
        <v>0</v>
      </c>
      <c r="AP90" s="286"/>
      <c r="AQ90" s="287">
        <f t="shared" ref="AQ90:AQ91" si="100">ROUND(AP90*$H90,2)</f>
        <v>0</v>
      </c>
      <c r="AR90" s="286">
        <f t="shared" ref="AR90:AR91" si="101">SUM(J90,L90,N90,P90,R90,T90,V90,X90,Z90,AB90,AD90,AF90,AH90,AJ90,AL90,AN90,AP90)</f>
        <v>0</v>
      </c>
      <c r="AS90" s="287">
        <f t="shared" ref="AS90:AS91" si="102">AR90*$H90</f>
        <v>0</v>
      </c>
      <c r="AT90" s="286">
        <f t="shared" ref="AT90:AT91" si="103">$G90-AR90</f>
        <v>1</v>
      </c>
      <c r="AU90" s="458">
        <f t="shared" ref="AU90:AU91" si="104">AT90*$H90</f>
        <v>865</v>
      </c>
      <c r="AV90" s="496">
        <f t="shared" ref="AV90:AV91" si="105">AU90/I90</f>
        <v>1</v>
      </c>
    </row>
    <row r="91" spans="1:48" s="7" customFormat="1" ht="30" customHeight="1" x14ac:dyDescent="0.2">
      <c r="A91"/>
      <c r="B91" s="283" t="s">
        <v>249</v>
      </c>
      <c r="C91" s="48" t="s">
        <v>80</v>
      </c>
      <c r="D91" s="49" t="s">
        <v>1190</v>
      </c>
      <c r="E91" s="50" t="s">
        <v>1151</v>
      </c>
      <c r="F91" s="51" t="s">
        <v>1112</v>
      </c>
      <c r="G91" s="52">
        <v>1</v>
      </c>
      <c r="H91" s="53">
        <v>338</v>
      </c>
      <c r="I91" s="284">
        <f>ROUND(H91*G91,2)</f>
        <v>338</v>
      </c>
      <c r="J91" s="286"/>
      <c r="K91" s="287">
        <f t="shared" si="84"/>
        <v>0</v>
      </c>
      <c r="L91" s="286"/>
      <c r="M91" s="287">
        <f t="shared" si="85"/>
        <v>0</v>
      </c>
      <c r="N91" s="286"/>
      <c r="O91" s="287">
        <f t="shared" si="86"/>
        <v>0</v>
      </c>
      <c r="P91" s="286"/>
      <c r="Q91" s="287">
        <f t="shared" si="87"/>
        <v>0</v>
      </c>
      <c r="R91" s="286"/>
      <c r="S91" s="287">
        <f t="shared" si="88"/>
        <v>0</v>
      </c>
      <c r="T91" s="286"/>
      <c r="U91" s="287">
        <f t="shared" si="89"/>
        <v>0</v>
      </c>
      <c r="V91" s="286"/>
      <c r="W91" s="287">
        <f t="shared" si="90"/>
        <v>0</v>
      </c>
      <c r="X91" s="286"/>
      <c r="Y91" s="287">
        <f t="shared" si="91"/>
        <v>0</v>
      </c>
      <c r="Z91" s="286"/>
      <c r="AA91" s="287">
        <f t="shared" si="92"/>
        <v>0</v>
      </c>
      <c r="AB91" s="286"/>
      <c r="AC91" s="287">
        <f t="shared" si="93"/>
        <v>0</v>
      </c>
      <c r="AD91" s="286"/>
      <c r="AE91" s="287">
        <f t="shared" si="94"/>
        <v>0</v>
      </c>
      <c r="AF91" s="286"/>
      <c r="AG91" s="287">
        <f t="shared" si="95"/>
        <v>0</v>
      </c>
      <c r="AH91" s="286"/>
      <c r="AI91" s="287">
        <f t="shared" si="96"/>
        <v>0</v>
      </c>
      <c r="AJ91" s="286"/>
      <c r="AK91" s="287">
        <f t="shared" si="97"/>
        <v>0</v>
      </c>
      <c r="AL91" s="286"/>
      <c r="AM91" s="287">
        <f t="shared" si="98"/>
        <v>0</v>
      </c>
      <c r="AN91" s="286"/>
      <c r="AO91" s="287">
        <f t="shared" si="99"/>
        <v>0</v>
      </c>
      <c r="AP91" s="286"/>
      <c r="AQ91" s="287">
        <f t="shared" si="100"/>
        <v>0</v>
      </c>
      <c r="AR91" s="286">
        <f t="shared" si="101"/>
        <v>0</v>
      </c>
      <c r="AS91" s="287">
        <f t="shared" si="102"/>
        <v>0</v>
      </c>
      <c r="AT91" s="286">
        <f t="shared" si="103"/>
        <v>1</v>
      </c>
      <c r="AU91" s="458">
        <f t="shared" si="104"/>
        <v>338</v>
      </c>
      <c r="AV91" s="496">
        <f t="shared" si="105"/>
        <v>1</v>
      </c>
    </row>
    <row r="92" spans="1:48" s="1" customFormat="1" ht="30" customHeight="1" x14ac:dyDescent="0.2">
      <c r="A92"/>
      <c r="B92" s="258"/>
      <c r="C92" s="250" t="s">
        <v>88</v>
      </c>
      <c r="D92" s="259" t="s">
        <v>5</v>
      </c>
      <c r="E92" s="260" t="s">
        <v>1188</v>
      </c>
      <c r="F92" s="67"/>
      <c r="G92" s="259" t="s">
        <v>5</v>
      </c>
      <c r="H92" s="261"/>
      <c r="I92" s="262"/>
      <c r="J92" s="288"/>
      <c r="K92" s="208"/>
      <c r="L92" s="288"/>
      <c r="M92" s="208"/>
      <c r="N92" s="288"/>
      <c r="O92" s="208"/>
      <c r="P92" s="288"/>
      <c r="Q92" s="208"/>
      <c r="R92" s="288"/>
      <c r="S92" s="208"/>
      <c r="T92" s="288"/>
      <c r="U92" s="208"/>
      <c r="V92" s="288"/>
      <c r="W92" s="208"/>
      <c r="X92" s="288"/>
      <c r="Y92" s="208"/>
      <c r="Z92" s="288"/>
      <c r="AA92" s="208"/>
      <c r="AB92" s="288"/>
      <c r="AC92" s="208"/>
      <c r="AD92" s="288"/>
      <c r="AE92" s="208"/>
      <c r="AF92" s="288"/>
      <c r="AG92" s="208"/>
      <c r="AH92" s="288"/>
      <c r="AI92" s="208"/>
      <c r="AJ92" s="288"/>
      <c r="AK92" s="208"/>
      <c r="AL92" s="288"/>
      <c r="AM92" s="208"/>
      <c r="AN92" s="288"/>
      <c r="AO92" s="208"/>
      <c r="AP92" s="288"/>
      <c r="AQ92" s="208"/>
      <c r="AR92" s="288"/>
      <c r="AS92" s="208"/>
      <c r="AT92" s="288"/>
      <c r="AU92" s="219"/>
      <c r="AV92" s="504"/>
    </row>
    <row r="93" spans="1:48" s="1" customFormat="1" ht="30" customHeight="1" x14ac:dyDescent="0.2">
      <c r="A93"/>
      <c r="B93" s="252"/>
      <c r="C93" s="250" t="s">
        <v>88</v>
      </c>
      <c r="D93" s="253" t="s">
        <v>5</v>
      </c>
      <c r="E93" s="254" t="s">
        <v>30</v>
      </c>
      <c r="F93" s="63"/>
      <c r="G93" s="255">
        <v>1</v>
      </c>
      <c r="H93" s="256"/>
      <c r="I93" s="257"/>
      <c r="J93" s="207"/>
      <c r="K93" s="208"/>
      <c r="L93" s="207"/>
      <c r="M93" s="208"/>
      <c r="N93" s="207"/>
      <c r="O93" s="208"/>
      <c r="P93" s="207"/>
      <c r="Q93" s="208"/>
      <c r="R93" s="207"/>
      <c r="S93" s="208"/>
      <c r="T93" s="207"/>
      <c r="U93" s="208"/>
      <c r="V93" s="207"/>
      <c r="W93" s="208"/>
      <c r="X93" s="207"/>
      <c r="Y93" s="208"/>
      <c r="Z93" s="207"/>
      <c r="AA93" s="208"/>
      <c r="AB93" s="207"/>
      <c r="AC93" s="208"/>
      <c r="AD93" s="207"/>
      <c r="AE93" s="208"/>
      <c r="AF93" s="207"/>
      <c r="AG93" s="208"/>
      <c r="AH93" s="207"/>
      <c r="AI93" s="208"/>
      <c r="AJ93" s="207"/>
      <c r="AK93" s="208"/>
      <c r="AL93" s="207"/>
      <c r="AM93" s="208"/>
      <c r="AN93" s="207"/>
      <c r="AO93" s="208"/>
      <c r="AP93" s="207"/>
      <c r="AQ93" s="208"/>
      <c r="AR93" s="207"/>
      <c r="AS93" s="208"/>
      <c r="AT93" s="207"/>
      <c r="AU93" s="219"/>
      <c r="AV93" s="476"/>
    </row>
    <row r="94" spans="1:48" s="8" customFormat="1" ht="30" customHeight="1" x14ac:dyDescent="0.2">
      <c r="A94"/>
      <c r="B94" s="281" t="s">
        <v>256</v>
      </c>
      <c r="C94" s="78" t="s">
        <v>231</v>
      </c>
      <c r="D94" s="79" t="s">
        <v>1191</v>
      </c>
      <c r="E94" s="80" t="s">
        <v>1192</v>
      </c>
      <c r="F94" s="81" t="s">
        <v>133</v>
      </c>
      <c r="G94" s="82">
        <v>2</v>
      </c>
      <c r="H94" s="83">
        <v>976</v>
      </c>
      <c r="I94" s="282">
        <f>ROUND(H94*G94,2)</f>
        <v>1952</v>
      </c>
      <c r="J94" s="286"/>
      <c r="K94" s="287">
        <f t="shared" ref="K94" si="106">ROUND(J94*$H94,2)</f>
        <v>0</v>
      </c>
      <c r="L94" s="286"/>
      <c r="M94" s="287">
        <f t="shared" ref="M94" si="107">ROUND(L94*$H94,2)</f>
        <v>0</v>
      </c>
      <c r="N94" s="286"/>
      <c r="O94" s="287">
        <f t="shared" ref="O94" si="108">ROUND(N94*$H94,2)</f>
        <v>0</v>
      </c>
      <c r="P94" s="286"/>
      <c r="Q94" s="287">
        <f t="shared" ref="Q94" si="109">ROUND(P94*$H94,2)</f>
        <v>0</v>
      </c>
      <c r="R94" s="286"/>
      <c r="S94" s="287">
        <f t="shared" ref="S94" si="110">ROUND(R94*$H94,2)</f>
        <v>0</v>
      </c>
      <c r="T94" s="286"/>
      <c r="U94" s="287">
        <f t="shared" ref="U94" si="111">ROUND(T94*$H94,2)</f>
        <v>0</v>
      </c>
      <c r="V94" s="286"/>
      <c r="W94" s="287">
        <f t="shared" ref="W94" si="112">ROUND(V94*$H94,2)</f>
        <v>0</v>
      </c>
      <c r="X94" s="286"/>
      <c r="Y94" s="287">
        <f t="shared" ref="Y94" si="113">ROUND(X94*$H94,2)</f>
        <v>0</v>
      </c>
      <c r="Z94" s="286"/>
      <c r="AA94" s="287">
        <f t="shared" ref="AA94" si="114">ROUND(Z94*$H94,2)</f>
        <v>0</v>
      </c>
      <c r="AB94" s="286"/>
      <c r="AC94" s="287">
        <f t="shared" ref="AC94" si="115">ROUND(AB94*$H94,2)</f>
        <v>0</v>
      </c>
      <c r="AD94" s="286"/>
      <c r="AE94" s="287">
        <f t="shared" ref="AE94" si="116">ROUND(AD94*$H94,2)</f>
        <v>0</v>
      </c>
      <c r="AF94" s="286"/>
      <c r="AG94" s="287">
        <f t="shared" ref="AG94" si="117">ROUND(AF94*$H94,2)</f>
        <v>0</v>
      </c>
      <c r="AH94" s="286"/>
      <c r="AI94" s="287">
        <f t="shared" ref="AI94" si="118">ROUND(AH94*$H94,2)</f>
        <v>0</v>
      </c>
      <c r="AJ94" s="286"/>
      <c r="AK94" s="287">
        <f t="shared" ref="AK94" si="119">ROUND(AJ94*$H94,2)</f>
        <v>0</v>
      </c>
      <c r="AL94" s="286"/>
      <c r="AM94" s="287">
        <f t="shared" ref="AM94" si="120">ROUND(AL94*$H94,2)</f>
        <v>0</v>
      </c>
      <c r="AN94" s="286"/>
      <c r="AO94" s="287">
        <f t="shared" ref="AO94" si="121">ROUND(AN94*$H94,2)</f>
        <v>0</v>
      </c>
      <c r="AP94" s="286"/>
      <c r="AQ94" s="287">
        <f t="shared" ref="AQ94" si="122">ROUND(AP94*$H94,2)</f>
        <v>0</v>
      </c>
      <c r="AR94" s="286">
        <f t="shared" ref="AR94:AR95" si="123">SUM(J94,L94,N94,P94,R94,T94,V94,X94,Z94,AB94,AD94,AF94,AH94,AJ94,AL94,AN94,AP94)</f>
        <v>0</v>
      </c>
      <c r="AS94" s="287">
        <f t="shared" ref="AS94:AS95" si="124">AR94*$H94</f>
        <v>0</v>
      </c>
      <c r="AT94" s="286">
        <f t="shared" ref="AT94:AT95" si="125">$G94-AR94</f>
        <v>2</v>
      </c>
      <c r="AU94" s="458">
        <f t="shared" ref="AU94:AU95" si="126">AT94*$H94</f>
        <v>1952</v>
      </c>
      <c r="AV94" s="496">
        <f t="shared" ref="AV94:AV95" si="127">AU94/I94</f>
        <v>1</v>
      </c>
    </row>
    <row r="95" spans="1:48" s="7" customFormat="1" ht="30" customHeight="1" x14ac:dyDescent="0.2">
      <c r="A95"/>
      <c r="B95" s="283" t="s">
        <v>261</v>
      </c>
      <c r="C95" s="48" t="s">
        <v>80</v>
      </c>
      <c r="D95" s="49" t="s">
        <v>1193</v>
      </c>
      <c r="E95" s="50" t="s">
        <v>1194</v>
      </c>
      <c r="F95" s="51" t="s">
        <v>133</v>
      </c>
      <c r="G95" s="52">
        <v>2</v>
      </c>
      <c r="H95" s="53">
        <v>728</v>
      </c>
      <c r="I95" s="284">
        <f>ROUND(H95*G95,2)</f>
        <v>1456</v>
      </c>
      <c r="J95" s="286"/>
      <c r="K95" s="287">
        <f>ROUND(J95*$H95,2)</f>
        <v>0</v>
      </c>
      <c r="L95" s="286"/>
      <c r="M95" s="287">
        <f>ROUND(L95*$H95,2)</f>
        <v>0</v>
      </c>
      <c r="N95" s="286"/>
      <c r="O95" s="287">
        <f>ROUND(N95*$H95,2)</f>
        <v>0</v>
      </c>
      <c r="P95" s="286"/>
      <c r="Q95" s="287">
        <f>ROUND(P95*$H95,2)</f>
        <v>0</v>
      </c>
      <c r="R95" s="286"/>
      <c r="S95" s="287">
        <f>ROUND(R95*$H95,2)</f>
        <v>0</v>
      </c>
      <c r="T95" s="286"/>
      <c r="U95" s="287">
        <f>ROUND(T95*$H95,2)</f>
        <v>0</v>
      </c>
      <c r="V95" s="286"/>
      <c r="W95" s="287">
        <f>ROUND(V95*$H95,2)</f>
        <v>0</v>
      </c>
      <c r="X95" s="286"/>
      <c r="Y95" s="287">
        <f>ROUND(X95*$H95,2)</f>
        <v>0</v>
      </c>
      <c r="Z95" s="286"/>
      <c r="AA95" s="287">
        <f>ROUND(Z95*$H95,2)</f>
        <v>0</v>
      </c>
      <c r="AB95" s="286"/>
      <c r="AC95" s="287">
        <f>ROUND(AB95*$H95,2)</f>
        <v>0</v>
      </c>
      <c r="AD95" s="286"/>
      <c r="AE95" s="287">
        <f>ROUND(AD95*$H95,2)</f>
        <v>0</v>
      </c>
      <c r="AF95" s="286"/>
      <c r="AG95" s="287">
        <f>ROUND(AF95*$H95,2)</f>
        <v>0</v>
      </c>
      <c r="AH95" s="286"/>
      <c r="AI95" s="287">
        <f>ROUND(AH95*$H95,2)</f>
        <v>0</v>
      </c>
      <c r="AJ95" s="286"/>
      <c r="AK95" s="287">
        <f>ROUND(AJ95*$H95,2)</f>
        <v>0</v>
      </c>
      <c r="AL95" s="286"/>
      <c r="AM95" s="287">
        <f>ROUND(AL95*$H95,2)</f>
        <v>0</v>
      </c>
      <c r="AN95" s="286"/>
      <c r="AO95" s="287">
        <f>ROUND(AN95*$H95,2)</f>
        <v>0</v>
      </c>
      <c r="AP95" s="286"/>
      <c r="AQ95" s="287">
        <f>ROUND(AP95*$H95,2)</f>
        <v>0</v>
      </c>
      <c r="AR95" s="286">
        <f t="shared" si="123"/>
        <v>0</v>
      </c>
      <c r="AS95" s="287">
        <f t="shared" si="124"/>
        <v>0</v>
      </c>
      <c r="AT95" s="286">
        <f t="shared" si="125"/>
        <v>2</v>
      </c>
      <c r="AU95" s="458">
        <f t="shared" si="126"/>
        <v>1456</v>
      </c>
      <c r="AV95" s="496">
        <f t="shared" si="127"/>
        <v>1</v>
      </c>
    </row>
    <row r="96" spans="1:48" s="6" customFormat="1" ht="30" customHeight="1" x14ac:dyDescent="0.2">
      <c r="A96"/>
      <c r="B96" s="258"/>
      <c r="C96" s="250" t="s">
        <v>88</v>
      </c>
      <c r="D96" s="259" t="s">
        <v>5</v>
      </c>
      <c r="E96" s="260" t="s">
        <v>1195</v>
      </c>
      <c r="F96" s="67"/>
      <c r="G96" s="259" t="s">
        <v>5</v>
      </c>
      <c r="H96" s="261"/>
      <c r="I96" s="262"/>
      <c r="J96" s="217"/>
      <c r="K96" s="218"/>
      <c r="L96" s="217"/>
      <c r="M96" s="218"/>
      <c r="N96" s="217"/>
      <c r="O96" s="218"/>
      <c r="P96" s="217"/>
      <c r="Q96" s="218"/>
      <c r="R96" s="217"/>
      <c r="S96" s="218"/>
      <c r="T96" s="217"/>
      <c r="U96" s="218"/>
      <c r="V96" s="217"/>
      <c r="W96" s="218"/>
      <c r="X96" s="217"/>
      <c r="Y96" s="218"/>
      <c r="Z96" s="217"/>
      <c r="AA96" s="218"/>
      <c r="AB96" s="217"/>
      <c r="AC96" s="218"/>
      <c r="AD96" s="217"/>
      <c r="AE96" s="218"/>
      <c r="AF96" s="217"/>
      <c r="AG96" s="218"/>
      <c r="AH96" s="217"/>
      <c r="AI96" s="218"/>
      <c r="AJ96" s="217"/>
      <c r="AK96" s="218"/>
      <c r="AL96" s="217"/>
      <c r="AM96" s="218"/>
      <c r="AN96" s="217"/>
      <c r="AO96" s="218"/>
      <c r="AP96" s="217"/>
      <c r="AQ96" s="218"/>
      <c r="AR96" s="217"/>
      <c r="AS96" s="218"/>
      <c r="AT96" s="217"/>
      <c r="AU96" s="225"/>
      <c r="AV96" s="505"/>
    </row>
    <row r="97" spans="1:48" s="1" customFormat="1" ht="30" customHeight="1" thickBot="1" x14ac:dyDescent="0.25">
      <c r="A97"/>
      <c r="B97" s="252"/>
      <c r="C97" s="250" t="s">
        <v>88</v>
      </c>
      <c r="D97" s="253" t="s">
        <v>5</v>
      </c>
      <c r="E97" s="254" t="s">
        <v>31</v>
      </c>
      <c r="F97" s="63"/>
      <c r="G97" s="255">
        <v>2</v>
      </c>
      <c r="H97" s="256"/>
      <c r="I97" s="257"/>
      <c r="J97" s="207"/>
      <c r="K97" s="208"/>
      <c r="L97" s="207"/>
      <c r="M97" s="208"/>
      <c r="N97" s="207"/>
      <c r="O97" s="208"/>
      <c r="P97" s="207"/>
      <c r="Q97" s="208"/>
      <c r="R97" s="207"/>
      <c r="S97" s="208"/>
      <c r="T97" s="207"/>
      <c r="U97" s="208"/>
      <c r="V97" s="207"/>
      <c r="W97" s="208"/>
      <c r="X97" s="207"/>
      <c r="Y97" s="208"/>
      <c r="Z97" s="207"/>
      <c r="AA97" s="208"/>
      <c r="AB97" s="207"/>
      <c r="AC97" s="208"/>
      <c r="AD97" s="207"/>
      <c r="AE97" s="208"/>
      <c r="AF97" s="207"/>
      <c r="AG97" s="208"/>
      <c r="AH97" s="207"/>
      <c r="AI97" s="208"/>
      <c r="AJ97" s="207"/>
      <c r="AK97" s="208"/>
      <c r="AL97" s="207"/>
      <c r="AM97" s="208"/>
      <c r="AN97" s="207"/>
      <c r="AO97" s="208"/>
      <c r="AP97" s="207"/>
      <c r="AQ97" s="208"/>
      <c r="AR97" s="207"/>
      <c r="AS97" s="208"/>
      <c r="AT97" s="207"/>
      <c r="AU97" s="219"/>
      <c r="AV97" s="476"/>
    </row>
    <row r="98" spans="1:48" s="1" customFormat="1" ht="30" customHeight="1" thickBot="1" x14ac:dyDescent="0.25">
      <c r="A98"/>
      <c r="B98" s="285"/>
      <c r="C98" s="219"/>
      <c r="D98" s="219"/>
      <c r="E98" s="219"/>
      <c r="F98" s="219"/>
      <c r="G98" s="219"/>
      <c r="H98" s="219"/>
      <c r="I98" s="208"/>
      <c r="J98" s="757" t="s">
        <v>2350</v>
      </c>
      <c r="K98" s="758"/>
      <c r="L98" s="761" t="s">
        <v>2351</v>
      </c>
      <c r="M98" s="758"/>
      <c r="N98" s="757" t="s">
        <v>2352</v>
      </c>
      <c r="O98" s="758"/>
      <c r="P98" s="757" t="s">
        <v>2353</v>
      </c>
      <c r="Q98" s="758"/>
      <c r="R98" s="757" t="s">
        <v>2354</v>
      </c>
      <c r="S98" s="758"/>
      <c r="T98" s="757" t="s">
        <v>2355</v>
      </c>
      <c r="U98" s="758"/>
      <c r="V98" s="757" t="s">
        <v>2356</v>
      </c>
      <c r="W98" s="758"/>
      <c r="X98" s="757" t="s">
        <v>2357</v>
      </c>
      <c r="Y98" s="758"/>
      <c r="Z98" s="757" t="s">
        <v>2358</v>
      </c>
      <c r="AA98" s="758"/>
      <c r="AB98" s="757" t="s">
        <v>2359</v>
      </c>
      <c r="AC98" s="758"/>
      <c r="AD98" s="757" t="s">
        <v>2360</v>
      </c>
      <c r="AE98" s="758"/>
      <c r="AF98" s="757" t="s">
        <v>2361</v>
      </c>
      <c r="AG98" s="758"/>
      <c r="AH98" s="757" t="s">
        <v>2362</v>
      </c>
      <c r="AI98" s="758"/>
      <c r="AJ98" s="757" t="s">
        <v>2363</v>
      </c>
      <c r="AK98" s="758"/>
      <c r="AL98" s="757" t="s">
        <v>2364</v>
      </c>
      <c r="AM98" s="758"/>
      <c r="AN98" s="757" t="s">
        <v>2365</v>
      </c>
      <c r="AO98" s="758"/>
      <c r="AP98" s="757" t="s">
        <v>2366</v>
      </c>
      <c r="AQ98" s="758"/>
      <c r="AR98" s="757" t="s">
        <v>2367</v>
      </c>
      <c r="AS98" s="758"/>
      <c r="AT98" s="757" t="s">
        <v>2368</v>
      </c>
      <c r="AU98" s="769"/>
      <c r="AV98" s="449" t="s">
        <v>2369</v>
      </c>
    </row>
    <row r="99" spans="1:48" s="1" customFormat="1" ht="30" customHeight="1" thickBot="1" x14ac:dyDescent="0.25">
      <c r="A99"/>
      <c r="B99" s="285"/>
      <c r="C99" s="219"/>
      <c r="D99" s="219"/>
      <c r="E99" s="219"/>
      <c r="F99" s="219"/>
      <c r="G99" s="219"/>
      <c r="H99" s="219"/>
      <c r="I99" s="208"/>
      <c r="J99" s="184" t="s">
        <v>66</v>
      </c>
      <c r="K99" s="185" t="s">
        <v>2370</v>
      </c>
      <c r="L99" s="184" t="s">
        <v>66</v>
      </c>
      <c r="M99" s="185" t="s">
        <v>2370</v>
      </c>
      <c r="N99" s="184" t="s">
        <v>66</v>
      </c>
      <c r="O99" s="185" t="s">
        <v>2370</v>
      </c>
      <c r="P99" s="184" t="s">
        <v>66</v>
      </c>
      <c r="Q99" s="185" t="s">
        <v>2370</v>
      </c>
      <c r="R99" s="184" t="s">
        <v>66</v>
      </c>
      <c r="S99" s="185" t="s">
        <v>2370</v>
      </c>
      <c r="T99" s="184" t="s">
        <v>66</v>
      </c>
      <c r="U99" s="185" t="s">
        <v>2370</v>
      </c>
      <c r="V99" s="184" t="s">
        <v>66</v>
      </c>
      <c r="W99" s="185" t="s">
        <v>2370</v>
      </c>
      <c r="X99" s="184" t="s">
        <v>66</v>
      </c>
      <c r="Y99" s="185" t="s">
        <v>2370</v>
      </c>
      <c r="Z99" s="184" t="s">
        <v>66</v>
      </c>
      <c r="AA99" s="185" t="s">
        <v>2370</v>
      </c>
      <c r="AB99" s="184" t="s">
        <v>66</v>
      </c>
      <c r="AC99" s="185" t="s">
        <v>2370</v>
      </c>
      <c r="AD99" s="184" t="s">
        <v>66</v>
      </c>
      <c r="AE99" s="185" t="s">
        <v>2370</v>
      </c>
      <c r="AF99" s="184" t="s">
        <v>66</v>
      </c>
      <c r="AG99" s="185" t="s">
        <v>2370</v>
      </c>
      <c r="AH99" s="184" t="s">
        <v>66</v>
      </c>
      <c r="AI99" s="185" t="s">
        <v>2370</v>
      </c>
      <c r="AJ99" s="184" t="s">
        <v>66</v>
      </c>
      <c r="AK99" s="185" t="s">
        <v>2370</v>
      </c>
      <c r="AL99" s="184" t="s">
        <v>66</v>
      </c>
      <c r="AM99" s="185" t="s">
        <v>2370</v>
      </c>
      <c r="AN99" s="184" t="s">
        <v>66</v>
      </c>
      <c r="AO99" s="185" t="s">
        <v>2370</v>
      </c>
      <c r="AP99" s="184" t="s">
        <v>66</v>
      </c>
      <c r="AQ99" s="185" t="s">
        <v>2370</v>
      </c>
      <c r="AR99" s="184" t="s">
        <v>66</v>
      </c>
      <c r="AS99" s="185" t="s">
        <v>2370</v>
      </c>
      <c r="AT99" s="184" t="s">
        <v>66</v>
      </c>
      <c r="AU99" s="448" t="s">
        <v>2370</v>
      </c>
      <c r="AV99" s="482" t="s">
        <v>66</v>
      </c>
    </row>
    <row r="100" spans="1:48" s="1" customFormat="1" ht="30" customHeight="1" thickBot="1" x14ac:dyDescent="0.35">
      <c r="A100"/>
      <c r="B100" s="242"/>
      <c r="C100" s="243" t="s">
        <v>26</v>
      </c>
      <c r="D100" s="244" t="s">
        <v>1196</v>
      </c>
      <c r="E100" s="244" t="s">
        <v>1197</v>
      </c>
      <c r="F100" s="42"/>
      <c r="G100" s="42"/>
      <c r="H100" s="245"/>
      <c r="I100" s="246">
        <f>BK348</f>
        <v>22450</v>
      </c>
      <c r="J100" s="461"/>
      <c r="K100" s="461">
        <f>K101+K102+K103+K104+K105</f>
        <v>0</v>
      </c>
      <c r="L100" s="461"/>
      <c r="M100" s="461">
        <f>M101+M102+M103+M104+M105</f>
        <v>0</v>
      </c>
      <c r="N100" s="461"/>
      <c r="O100" s="461">
        <f>O101+O102+O103+O104+O105</f>
        <v>0</v>
      </c>
      <c r="P100" s="461"/>
      <c r="Q100" s="461">
        <f>Q101+Q102+Q103+Q104+Q105</f>
        <v>0</v>
      </c>
      <c r="R100" s="461"/>
      <c r="S100" s="461">
        <f>S101+S102+S103+S104+S105</f>
        <v>0</v>
      </c>
      <c r="T100" s="461"/>
      <c r="U100" s="461">
        <f>U101+U102+U103+U104+U105</f>
        <v>0</v>
      </c>
      <c r="V100" s="461"/>
      <c r="W100" s="461">
        <f>W101+W102+W103+W104+W105</f>
        <v>0</v>
      </c>
      <c r="X100" s="461"/>
      <c r="Y100" s="461">
        <f>Y101+Y102+Y103+Y104+Y105</f>
        <v>0</v>
      </c>
      <c r="Z100" s="461"/>
      <c r="AA100" s="461">
        <f>AA101+AA102+AA103+AA104+AA105</f>
        <v>0</v>
      </c>
      <c r="AB100" s="461"/>
      <c r="AC100" s="461">
        <f>AC101+AC102+AC103+AC104+AC105</f>
        <v>0</v>
      </c>
      <c r="AD100" s="461"/>
      <c r="AE100" s="461">
        <f>AE101+AE102+AE103+AE104+AE105</f>
        <v>0</v>
      </c>
      <c r="AF100" s="461"/>
      <c r="AG100" s="461">
        <f>AG101+AG102+AG103+AG104+AG105</f>
        <v>0</v>
      </c>
      <c r="AH100" s="461"/>
      <c r="AI100" s="461">
        <f>AI101+AI102+AI103+AI104+AI105</f>
        <v>0</v>
      </c>
      <c r="AJ100" s="461"/>
      <c r="AK100" s="461">
        <f>AK101+AK102+AK103+AK104+AK105</f>
        <v>0</v>
      </c>
      <c r="AL100" s="461"/>
      <c r="AM100" s="461">
        <f>AM101+AM102+AM103+AM104+AM105</f>
        <v>0</v>
      </c>
      <c r="AN100" s="461"/>
      <c r="AO100" s="461">
        <f>AO101+AO102+AO103+AO104+AO105</f>
        <v>0</v>
      </c>
      <c r="AP100" s="461"/>
      <c r="AQ100" s="461">
        <f>AQ101+AQ102+AQ103+AQ104+AQ105</f>
        <v>0</v>
      </c>
      <c r="AR100" s="461"/>
      <c r="AS100" s="461">
        <f>AS101+AS102+AS103+AS104+AS105</f>
        <v>0</v>
      </c>
      <c r="AT100" s="461"/>
      <c r="AU100" s="462">
        <f>AU101+AU102+AU103+AU104+AU105</f>
        <v>22450</v>
      </c>
      <c r="AV100" s="475">
        <f>AU100/I100</f>
        <v>1</v>
      </c>
    </row>
    <row r="101" spans="1:48" s="1" customFormat="1" ht="30" customHeight="1" x14ac:dyDescent="0.2">
      <c r="A101"/>
      <c r="B101" s="283" t="s">
        <v>267</v>
      </c>
      <c r="C101" s="48" t="s">
        <v>80</v>
      </c>
      <c r="D101" s="49" t="s">
        <v>1198</v>
      </c>
      <c r="E101" s="50" t="s">
        <v>1199</v>
      </c>
      <c r="F101" s="51" t="s">
        <v>540</v>
      </c>
      <c r="G101" s="52">
        <v>10</v>
      </c>
      <c r="H101" s="53">
        <v>325</v>
      </c>
      <c r="I101" s="191">
        <f>ROUND(H101*G101,2)</f>
        <v>3250</v>
      </c>
      <c r="J101" s="463"/>
      <c r="K101" s="464">
        <f t="shared" ref="K101:K105" si="128">ROUND(J101*$H101,2)</f>
        <v>0</v>
      </c>
      <c r="L101" s="465"/>
      <c r="M101" s="464">
        <f t="shared" ref="M101:M105" si="129">ROUND(L101*$H101,2)</f>
        <v>0</v>
      </c>
      <c r="N101" s="465"/>
      <c r="O101" s="464">
        <f t="shared" ref="O101:O105" si="130">ROUND(N101*$H101,2)</f>
        <v>0</v>
      </c>
      <c r="P101" s="465"/>
      <c r="Q101" s="464">
        <f t="shared" ref="Q101:Q105" si="131">ROUND(P101*$H101,2)</f>
        <v>0</v>
      </c>
      <c r="R101" s="465"/>
      <c r="S101" s="464">
        <f t="shared" ref="S101:S105" si="132">ROUND(R101*$H101,2)</f>
        <v>0</v>
      </c>
      <c r="T101" s="465"/>
      <c r="U101" s="464">
        <f t="shared" ref="U101:U105" si="133">ROUND(T101*$H101,2)</f>
        <v>0</v>
      </c>
      <c r="V101" s="465"/>
      <c r="W101" s="464">
        <f t="shared" ref="W101:W105" si="134">ROUND(V101*$H101,2)</f>
        <v>0</v>
      </c>
      <c r="X101" s="465"/>
      <c r="Y101" s="464">
        <f t="shared" ref="Y101:Y105" si="135">ROUND(X101*$H101,2)</f>
        <v>0</v>
      </c>
      <c r="Z101" s="465"/>
      <c r="AA101" s="464">
        <f t="shared" ref="AA101:AA105" si="136">ROUND(Z101*$H101,2)</f>
        <v>0</v>
      </c>
      <c r="AB101" s="465"/>
      <c r="AC101" s="464">
        <f t="shared" ref="AC101:AC105" si="137">ROUND(AB101*$H101,2)</f>
        <v>0</v>
      </c>
      <c r="AD101" s="465"/>
      <c r="AE101" s="464">
        <f t="shared" ref="AE101:AE105" si="138">ROUND(AD101*$H101,2)</f>
        <v>0</v>
      </c>
      <c r="AF101" s="465"/>
      <c r="AG101" s="464">
        <f t="shared" ref="AG101:AG105" si="139">ROUND(AF101*$H101,2)</f>
        <v>0</v>
      </c>
      <c r="AH101" s="465"/>
      <c r="AI101" s="464">
        <f t="shared" ref="AI101:AI105" si="140">ROUND(AH101*$H101,2)</f>
        <v>0</v>
      </c>
      <c r="AJ101" s="465"/>
      <c r="AK101" s="464">
        <f t="shared" ref="AK101:AK105" si="141">ROUND(AJ101*$H101,2)</f>
        <v>0</v>
      </c>
      <c r="AL101" s="465"/>
      <c r="AM101" s="464">
        <f t="shared" ref="AM101:AM105" si="142">ROUND(AL101*$H101,2)</f>
        <v>0</v>
      </c>
      <c r="AN101" s="465"/>
      <c r="AO101" s="464">
        <f t="shared" ref="AO101:AO105" si="143">ROUND(AN101*$H101,2)</f>
        <v>0</v>
      </c>
      <c r="AP101" s="465"/>
      <c r="AQ101" s="464">
        <f t="shared" ref="AQ101:AQ105" si="144">ROUND(AP101*$H101,2)</f>
        <v>0</v>
      </c>
      <c r="AR101" s="286">
        <f t="shared" ref="AR101:AR105" si="145">SUM(J101,L101,N101,P101,R101,T101,V101,X101,Z101,AB101,AD101,AF101,AH101,AJ101,AL101,AN101,AP101)</f>
        <v>0</v>
      </c>
      <c r="AS101" s="287">
        <f t="shared" ref="AS101:AS105" si="146">AR101*$H101</f>
        <v>0</v>
      </c>
      <c r="AT101" s="286">
        <f t="shared" ref="AT101:AT105" si="147">$G101-AR101</f>
        <v>10</v>
      </c>
      <c r="AU101" s="458">
        <f t="shared" ref="AU101:AU105" si="148">AT101*$H101</f>
        <v>3250</v>
      </c>
      <c r="AV101" s="496">
        <f t="shared" ref="AV101:AV105" si="149">AU101/I101</f>
        <v>1</v>
      </c>
    </row>
    <row r="102" spans="1:48" s="1" customFormat="1" ht="30" customHeight="1" x14ac:dyDescent="0.2">
      <c r="A102"/>
      <c r="B102" s="283" t="s">
        <v>273</v>
      </c>
      <c r="C102" s="48" t="s">
        <v>80</v>
      </c>
      <c r="D102" s="49" t="s">
        <v>1200</v>
      </c>
      <c r="E102" s="50" t="s">
        <v>1201</v>
      </c>
      <c r="F102" s="51" t="s">
        <v>811</v>
      </c>
      <c r="G102" s="52">
        <v>1</v>
      </c>
      <c r="H102" s="53">
        <v>3500</v>
      </c>
      <c r="I102" s="191">
        <f>ROUND(H102*G102,2)</f>
        <v>3500</v>
      </c>
      <c r="J102" s="466"/>
      <c r="K102" s="287">
        <f t="shared" si="128"/>
        <v>0</v>
      </c>
      <c r="L102" s="286"/>
      <c r="M102" s="287">
        <f t="shared" si="129"/>
        <v>0</v>
      </c>
      <c r="N102" s="286"/>
      <c r="O102" s="287">
        <f t="shared" si="130"/>
        <v>0</v>
      </c>
      <c r="P102" s="286"/>
      <c r="Q102" s="287">
        <f t="shared" si="131"/>
        <v>0</v>
      </c>
      <c r="R102" s="286"/>
      <c r="S102" s="287">
        <f t="shared" si="132"/>
        <v>0</v>
      </c>
      <c r="T102" s="286"/>
      <c r="U102" s="287">
        <f t="shared" si="133"/>
        <v>0</v>
      </c>
      <c r="V102" s="286"/>
      <c r="W102" s="287">
        <f t="shared" si="134"/>
        <v>0</v>
      </c>
      <c r="X102" s="286"/>
      <c r="Y102" s="287">
        <f t="shared" si="135"/>
        <v>0</v>
      </c>
      <c r="Z102" s="286"/>
      <c r="AA102" s="287">
        <f t="shared" si="136"/>
        <v>0</v>
      </c>
      <c r="AB102" s="286"/>
      <c r="AC102" s="287">
        <f t="shared" si="137"/>
        <v>0</v>
      </c>
      <c r="AD102" s="286"/>
      <c r="AE102" s="287">
        <f t="shared" si="138"/>
        <v>0</v>
      </c>
      <c r="AF102" s="286"/>
      <c r="AG102" s="287">
        <f t="shared" si="139"/>
        <v>0</v>
      </c>
      <c r="AH102" s="286"/>
      <c r="AI102" s="287">
        <f t="shared" si="140"/>
        <v>0</v>
      </c>
      <c r="AJ102" s="286"/>
      <c r="AK102" s="287">
        <f t="shared" si="141"/>
        <v>0</v>
      </c>
      <c r="AL102" s="286"/>
      <c r="AM102" s="287">
        <f t="shared" si="142"/>
        <v>0</v>
      </c>
      <c r="AN102" s="286"/>
      <c r="AO102" s="287">
        <f t="shared" si="143"/>
        <v>0</v>
      </c>
      <c r="AP102" s="286"/>
      <c r="AQ102" s="287">
        <f t="shared" si="144"/>
        <v>0</v>
      </c>
      <c r="AR102" s="286">
        <f t="shared" si="145"/>
        <v>0</v>
      </c>
      <c r="AS102" s="287">
        <f t="shared" si="146"/>
        <v>0</v>
      </c>
      <c r="AT102" s="286">
        <f t="shared" si="147"/>
        <v>1</v>
      </c>
      <c r="AU102" s="458">
        <f t="shared" si="148"/>
        <v>3500</v>
      </c>
      <c r="AV102" s="496">
        <f t="shared" si="149"/>
        <v>1</v>
      </c>
    </row>
    <row r="103" spans="1:48" ht="30" customHeight="1" x14ac:dyDescent="0.2">
      <c r="B103" s="283" t="s">
        <v>280</v>
      </c>
      <c r="C103" s="48" t="s">
        <v>80</v>
      </c>
      <c r="D103" s="49" t="s">
        <v>1203</v>
      </c>
      <c r="E103" s="50" t="s">
        <v>1204</v>
      </c>
      <c r="F103" s="51" t="s">
        <v>811</v>
      </c>
      <c r="G103" s="52">
        <v>1</v>
      </c>
      <c r="H103" s="53">
        <v>6200</v>
      </c>
      <c r="I103" s="191">
        <f>ROUND(H103*G103,2)</f>
        <v>6200</v>
      </c>
      <c r="J103" s="466"/>
      <c r="K103" s="287">
        <f t="shared" si="128"/>
        <v>0</v>
      </c>
      <c r="L103" s="286"/>
      <c r="M103" s="287">
        <f t="shared" si="129"/>
        <v>0</v>
      </c>
      <c r="N103" s="286"/>
      <c r="O103" s="287">
        <f t="shared" si="130"/>
        <v>0</v>
      </c>
      <c r="P103" s="286"/>
      <c r="Q103" s="287">
        <f t="shared" si="131"/>
        <v>0</v>
      </c>
      <c r="R103" s="286"/>
      <c r="S103" s="287">
        <f t="shared" si="132"/>
        <v>0</v>
      </c>
      <c r="T103" s="286"/>
      <c r="U103" s="287">
        <f t="shared" si="133"/>
        <v>0</v>
      </c>
      <c r="V103" s="286"/>
      <c r="W103" s="287">
        <f t="shared" si="134"/>
        <v>0</v>
      </c>
      <c r="X103" s="286"/>
      <c r="Y103" s="287">
        <f t="shared" si="135"/>
        <v>0</v>
      </c>
      <c r="Z103" s="286"/>
      <c r="AA103" s="287">
        <f t="shared" si="136"/>
        <v>0</v>
      </c>
      <c r="AB103" s="286"/>
      <c r="AC103" s="287">
        <f t="shared" si="137"/>
        <v>0</v>
      </c>
      <c r="AD103" s="286"/>
      <c r="AE103" s="287">
        <f t="shared" si="138"/>
        <v>0</v>
      </c>
      <c r="AF103" s="286"/>
      <c r="AG103" s="287">
        <f t="shared" si="139"/>
        <v>0</v>
      </c>
      <c r="AH103" s="286"/>
      <c r="AI103" s="287">
        <f t="shared" si="140"/>
        <v>0</v>
      </c>
      <c r="AJ103" s="286"/>
      <c r="AK103" s="287">
        <f t="shared" si="141"/>
        <v>0</v>
      </c>
      <c r="AL103" s="286"/>
      <c r="AM103" s="287">
        <f t="shared" si="142"/>
        <v>0</v>
      </c>
      <c r="AN103" s="286"/>
      <c r="AO103" s="287">
        <f t="shared" si="143"/>
        <v>0</v>
      </c>
      <c r="AP103" s="286"/>
      <c r="AQ103" s="287">
        <f t="shared" si="144"/>
        <v>0</v>
      </c>
      <c r="AR103" s="286">
        <f t="shared" si="145"/>
        <v>0</v>
      </c>
      <c r="AS103" s="287">
        <f t="shared" si="146"/>
        <v>0</v>
      </c>
      <c r="AT103" s="286">
        <f t="shared" si="147"/>
        <v>1</v>
      </c>
      <c r="AU103" s="458">
        <f t="shared" si="148"/>
        <v>6200</v>
      </c>
      <c r="AV103" s="496">
        <f t="shared" si="149"/>
        <v>1</v>
      </c>
    </row>
    <row r="104" spans="1:48" ht="30" customHeight="1" x14ac:dyDescent="0.2">
      <c r="B104" s="283" t="s">
        <v>287</v>
      </c>
      <c r="C104" s="48" t="s">
        <v>80</v>
      </c>
      <c r="D104" s="49" t="s">
        <v>1206</v>
      </c>
      <c r="E104" s="50" t="s">
        <v>1207</v>
      </c>
      <c r="F104" s="51" t="s">
        <v>811</v>
      </c>
      <c r="G104" s="52">
        <v>1</v>
      </c>
      <c r="H104" s="53">
        <v>4500</v>
      </c>
      <c r="I104" s="191">
        <f>ROUND(H104*G104,2)</f>
        <v>4500</v>
      </c>
      <c r="J104" s="466"/>
      <c r="K104" s="287">
        <f t="shared" si="128"/>
        <v>0</v>
      </c>
      <c r="L104" s="286"/>
      <c r="M104" s="287">
        <f t="shared" si="129"/>
        <v>0</v>
      </c>
      <c r="N104" s="286"/>
      <c r="O104" s="287">
        <f t="shared" si="130"/>
        <v>0</v>
      </c>
      <c r="P104" s="286"/>
      <c r="Q104" s="287">
        <f t="shared" si="131"/>
        <v>0</v>
      </c>
      <c r="R104" s="286"/>
      <c r="S104" s="287">
        <f t="shared" si="132"/>
        <v>0</v>
      </c>
      <c r="T104" s="286"/>
      <c r="U104" s="287">
        <f t="shared" si="133"/>
        <v>0</v>
      </c>
      <c r="V104" s="286"/>
      <c r="W104" s="287">
        <f t="shared" si="134"/>
        <v>0</v>
      </c>
      <c r="X104" s="286"/>
      <c r="Y104" s="287">
        <f t="shared" si="135"/>
        <v>0</v>
      </c>
      <c r="Z104" s="286"/>
      <c r="AA104" s="287">
        <f t="shared" si="136"/>
        <v>0</v>
      </c>
      <c r="AB104" s="286"/>
      <c r="AC104" s="287">
        <f t="shared" si="137"/>
        <v>0</v>
      </c>
      <c r="AD104" s="286"/>
      <c r="AE104" s="287">
        <f t="shared" si="138"/>
        <v>0</v>
      </c>
      <c r="AF104" s="286"/>
      <c r="AG104" s="287">
        <f t="shared" si="139"/>
        <v>0</v>
      </c>
      <c r="AH104" s="286"/>
      <c r="AI104" s="287">
        <f t="shared" si="140"/>
        <v>0</v>
      </c>
      <c r="AJ104" s="286"/>
      <c r="AK104" s="287">
        <f t="shared" si="141"/>
        <v>0</v>
      </c>
      <c r="AL104" s="286"/>
      <c r="AM104" s="287">
        <f t="shared" si="142"/>
        <v>0</v>
      </c>
      <c r="AN104" s="286"/>
      <c r="AO104" s="287">
        <f t="shared" si="143"/>
        <v>0</v>
      </c>
      <c r="AP104" s="286"/>
      <c r="AQ104" s="287">
        <f t="shared" si="144"/>
        <v>0</v>
      </c>
      <c r="AR104" s="286">
        <f t="shared" si="145"/>
        <v>0</v>
      </c>
      <c r="AS104" s="287">
        <f t="shared" si="146"/>
        <v>0</v>
      </c>
      <c r="AT104" s="286">
        <f t="shared" si="147"/>
        <v>1</v>
      </c>
      <c r="AU104" s="458">
        <f t="shared" si="148"/>
        <v>4500</v>
      </c>
      <c r="AV104" s="496">
        <f t="shared" si="149"/>
        <v>1</v>
      </c>
    </row>
    <row r="105" spans="1:48" ht="30" customHeight="1" x14ac:dyDescent="0.2">
      <c r="B105" s="283" t="s">
        <v>293</v>
      </c>
      <c r="C105" s="48" t="s">
        <v>80</v>
      </c>
      <c r="D105" s="49" t="s">
        <v>1209</v>
      </c>
      <c r="E105" s="50" t="s">
        <v>1210</v>
      </c>
      <c r="F105" s="51" t="s">
        <v>811</v>
      </c>
      <c r="G105" s="52">
        <v>1</v>
      </c>
      <c r="H105" s="53">
        <v>5000</v>
      </c>
      <c r="I105" s="191">
        <f>ROUND(H105*G105,2)</f>
        <v>5000</v>
      </c>
      <c r="J105" s="466"/>
      <c r="K105" s="287">
        <f t="shared" si="128"/>
        <v>0</v>
      </c>
      <c r="L105" s="286"/>
      <c r="M105" s="287">
        <f t="shared" si="129"/>
        <v>0</v>
      </c>
      <c r="N105" s="286"/>
      <c r="O105" s="287">
        <f t="shared" si="130"/>
        <v>0</v>
      </c>
      <c r="P105" s="286"/>
      <c r="Q105" s="287">
        <f t="shared" si="131"/>
        <v>0</v>
      </c>
      <c r="R105" s="286"/>
      <c r="S105" s="287">
        <f t="shared" si="132"/>
        <v>0</v>
      </c>
      <c r="T105" s="286"/>
      <c r="U105" s="287">
        <f t="shared" si="133"/>
        <v>0</v>
      </c>
      <c r="V105" s="286"/>
      <c r="W105" s="287">
        <f t="shared" si="134"/>
        <v>0</v>
      </c>
      <c r="X105" s="286"/>
      <c r="Y105" s="287">
        <f t="shared" si="135"/>
        <v>0</v>
      </c>
      <c r="Z105" s="286"/>
      <c r="AA105" s="287">
        <f t="shared" si="136"/>
        <v>0</v>
      </c>
      <c r="AB105" s="286"/>
      <c r="AC105" s="287">
        <f t="shared" si="137"/>
        <v>0</v>
      </c>
      <c r="AD105" s="286"/>
      <c r="AE105" s="287">
        <f t="shared" si="138"/>
        <v>0</v>
      </c>
      <c r="AF105" s="286"/>
      <c r="AG105" s="287">
        <f t="shared" si="139"/>
        <v>0</v>
      </c>
      <c r="AH105" s="286"/>
      <c r="AI105" s="287">
        <f t="shared" si="140"/>
        <v>0</v>
      </c>
      <c r="AJ105" s="286"/>
      <c r="AK105" s="287">
        <f t="shared" si="141"/>
        <v>0</v>
      </c>
      <c r="AL105" s="286"/>
      <c r="AM105" s="287">
        <f t="shared" si="142"/>
        <v>0</v>
      </c>
      <c r="AN105" s="286"/>
      <c r="AO105" s="287">
        <f t="shared" si="143"/>
        <v>0</v>
      </c>
      <c r="AP105" s="286"/>
      <c r="AQ105" s="287">
        <f t="shared" si="144"/>
        <v>0</v>
      </c>
      <c r="AR105" s="286">
        <f t="shared" si="145"/>
        <v>0</v>
      </c>
      <c r="AS105" s="287">
        <f t="shared" si="146"/>
        <v>0</v>
      </c>
      <c r="AT105" s="286">
        <f t="shared" si="147"/>
        <v>1</v>
      </c>
      <c r="AU105" s="458">
        <f t="shared" si="148"/>
        <v>5000</v>
      </c>
      <c r="AV105" s="496">
        <f t="shared" si="149"/>
        <v>1</v>
      </c>
    </row>
    <row r="106" spans="1:48" ht="30" customHeight="1" thickBot="1" x14ac:dyDescent="0.25">
      <c r="B106" s="275"/>
      <c r="C106" s="276"/>
      <c r="D106" s="276"/>
      <c r="E106" s="276"/>
      <c r="F106" s="276"/>
      <c r="G106" s="276"/>
      <c r="H106" s="277"/>
      <c r="I106" s="276"/>
      <c r="J106" s="467"/>
      <c r="K106" s="468"/>
      <c r="L106" s="469"/>
      <c r="M106" s="468"/>
      <c r="N106" s="469"/>
      <c r="O106" s="468"/>
      <c r="P106" s="469"/>
      <c r="Q106" s="468"/>
      <c r="R106" s="469"/>
      <c r="S106" s="468"/>
      <c r="T106" s="469"/>
      <c r="U106" s="468"/>
      <c r="V106" s="469"/>
      <c r="W106" s="468"/>
      <c r="X106" s="469"/>
      <c r="Y106" s="468"/>
      <c r="Z106" s="469"/>
      <c r="AA106" s="468"/>
      <c r="AB106" s="469"/>
      <c r="AC106" s="468"/>
      <c r="AD106" s="469"/>
      <c r="AE106" s="468"/>
      <c r="AF106" s="469"/>
      <c r="AG106" s="468"/>
      <c r="AH106" s="469"/>
      <c r="AI106" s="468"/>
      <c r="AJ106" s="469"/>
      <c r="AK106" s="468"/>
      <c r="AL106" s="469"/>
      <c r="AM106" s="468"/>
      <c r="AN106" s="469"/>
      <c r="AO106" s="468"/>
      <c r="AP106" s="469"/>
      <c r="AQ106" s="468"/>
      <c r="AR106" s="469"/>
      <c r="AS106" s="468"/>
      <c r="AT106" s="469"/>
      <c r="AU106" s="470"/>
      <c r="AV106" s="498"/>
    </row>
    <row r="253" spans="14:74" x14ac:dyDescent="0.2">
      <c r="N253" s="1"/>
      <c r="O253" s="1"/>
      <c r="P253" s="1"/>
      <c r="Q253" s="1"/>
      <c r="R253" s="1"/>
      <c r="S253" s="1"/>
      <c r="T253" s="14"/>
      <c r="U253" s="14"/>
      <c r="V253" s="14"/>
      <c r="W253" s="14"/>
      <c r="X253" s="14"/>
      <c r="Y253" s="14"/>
      <c r="Z253" s="14"/>
      <c r="AA253" s="14"/>
      <c r="AB253" s="14"/>
      <c r="AC253" s="14"/>
      <c r="AD253" s="14"/>
      <c r="AE253" s="14"/>
      <c r="AF253" s="14"/>
      <c r="AG253" s="1"/>
      <c r="AH253" s="1"/>
      <c r="AI253" s="1"/>
      <c r="AJ253" s="1"/>
      <c r="AK253" s="1"/>
      <c r="AL253" s="1"/>
      <c r="AM253" s="1"/>
      <c r="AN253" s="1"/>
      <c r="AO253" s="1"/>
      <c r="AP253" s="1"/>
      <c r="AQ253" s="1"/>
      <c r="AR253" s="1"/>
      <c r="AS253" s="1"/>
      <c r="AT253" s="1"/>
      <c r="AU253" s="1"/>
      <c r="AV253" s="473"/>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row>
    <row r="254" spans="14:74" x14ac:dyDescent="0.2">
      <c r="N254" s="1"/>
      <c r="O254" s="1"/>
      <c r="P254" s="1"/>
      <c r="Q254" s="1"/>
      <c r="R254" s="1"/>
      <c r="S254" s="1"/>
      <c r="T254" s="14"/>
      <c r="U254" s="14"/>
      <c r="V254" s="14"/>
      <c r="W254" s="14"/>
      <c r="X254" s="14"/>
      <c r="Y254" s="14"/>
      <c r="Z254" s="14"/>
      <c r="AA254" s="14"/>
      <c r="AB254" s="14"/>
      <c r="AC254" s="14"/>
      <c r="AD254" s="14"/>
      <c r="AE254" s="14"/>
      <c r="AF254" s="14"/>
      <c r="AG254" s="1"/>
      <c r="AH254" s="1"/>
      <c r="AI254" s="1"/>
      <c r="AJ254" s="1"/>
      <c r="AK254" s="1"/>
      <c r="AL254" s="1"/>
      <c r="AM254" s="1"/>
      <c r="AN254" s="1"/>
      <c r="AO254" s="1"/>
      <c r="AP254" s="1"/>
      <c r="AQ254" s="1"/>
      <c r="AR254" s="1"/>
      <c r="AS254" s="1"/>
      <c r="AT254" s="1"/>
      <c r="AU254" s="1"/>
      <c r="AV254" s="473"/>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row>
    <row r="255" spans="14:74" x14ac:dyDescent="0.2">
      <c r="N255" s="1"/>
      <c r="O255" s="1"/>
      <c r="P255" s="1"/>
      <c r="Q255" s="1"/>
      <c r="R255" s="1"/>
      <c r="S255" s="1"/>
      <c r="T255" s="14"/>
      <c r="U255" s="14"/>
      <c r="V255" s="14"/>
      <c r="W255" s="14"/>
      <c r="X255" s="14"/>
      <c r="Y255" s="14"/>
      <c r="Z255" s="14"/>
      <c r="AA255" s="14"/>
      <c r="AB255" s="14"/>
      <c r="AC255" s="14"/>
      <c r="AD255" s="14"/>
      <c r="AE255" s="14"/>
      <c r="AF255" s="14"/>
      <c r="AG255" s="1"/>
      <c r="AH255" s="1"/>
      <c r="AI255" s="1"/>
      <c r="AJ255" s="1"/>
      <c r="AK255" s="1"/>
      <c r="AL255" s="1"/>
      <c r="AM255" s="1"/>
      <c r="AN255" s="1"/>
      <c r="AO255" s="1"/>
      <c r="AP255" s="1"/>
      <c r="AQ255" s="1"/>
      <c r="AR255" s="1"/>
      <c r="AS255" s="1"/>
      <c r="AT255" s="1"/>
      <c r="AU255" s="1"/>
      <c r="AV255" s="473"/>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row>
    <row r="256" spans="14:74" x14ac:dyDescent="0.2">
      <c r="N256" s="1"/>
      <c r="O256" s="1"/>
      <c r="P256" s="1"/>
      <c r="Q256" s="1"/>
      <c r="R256" s="1"/>
      <c r="S256" s="1"/>
      <c r="T256" s="14"/>
      <c r="U256" s="14"/>
      <c r="V256" s="14"/>
      <c r="W256" s="14"/>
      <c r="X256" s="14"/>
      <c r="Y256" s="14"/>
      <c r="Z256" s="14"/>
      <c r="AA256" s="14"/>
      <c r="AB256" s="14"/>
      <c r="AC256" s="14"/>
      <c r="AD256" s="14"/>
      <c r="AE256" s="14"/>
      <c r="AF256" s="14"/>
      <c r="AG256" s="1"/>
      <c r="AH256" s="1"/>
      <c r="AI256" s="1"/>
      <c r="AJ256" s="1"/>
      <c r="AK256" s="1"/>
      <c r="AL256" s="1"/>
      <c r="AM256" s="1"/>
      <c r="AN256" s="1"/>
      <c r="AO256" s="1"/>
      <c r="AP256" s="1"/>
      <c r="AQ256" s="1"/>
      <c r="AR256" s="1"/>
      <c r="AS256" s="1"/>
      <c r="AT256" s="1"/>
      <c r="AU256" s="1"/>
      <c r="AV256" s="473"/>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row>
    <row r="257" spans="14:74" x14ac:dyDescent="0.2">
      <c r="N257" s="1"/>
      <c r="O257" s="1"/>
      <c r="P257" s="1"/>
      <c r="Q257" s="1"/>
      <c r="R257" s="1"/>
      <c r="S257" s="1"/>
      <c r="T257" s="14"/>
      <c r="U257" s="14"/>
      <c r="V257" s="14"/>
      <c r="W257" s="14"/>
      <c r="X257" s="14"/>
      <c r="Y257" s="14"/>
      <c r="Z257" s="14"/>
      <c r="AA257" s="14"/>
      <c r="AB257" s="14"/>
      <c r="AC257" s="14"/>
      <c r="AD257" s="14"/>
      <c r="AE257" s="14"/>
      <c r="AF257" s="14"/>
      <c r="AG257" s="1"/>
      <c r="AH257" s="1"/>
      <c r="AI257" s="1"/>
      <c r="AJ257" s="1"/>
      <c r="AK257" s="1"/>
      <c r="AL257" s="1"/>
      <c r="AM257" s="1"/>
      <c r="AN257" s="1"/>
      <c r="AO257" s="1"/>
      <c r="AP257" s="1"/>
      <c r="AQ257" s="1"/>
      <c r="AR257" s="1"/>
      <c r="AS257" s="1"/>
      <c r="AT257" s="1"/>
      <c r="AU257" s="1"/>
      <c r="AV257" s="473"/>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row>
    <row r="258" spans="14:74" x14ac:dyDescent="0.2">
      <c r="N258" s="1"/>
      <c r="O258" s="1"/>
      <c r="P258" s="1"/>
      <c r="Q258" s="1"/>
      <c r="R258" s="1"/>
      <c r="S258" s="1"/>
      <c r="T258" s="14"/>
      <c r="U258" s="14"/>
      <c r="V258" s="14"/>
      <c r="W258" s="14"/>
      <c r="X258" s="14"/>
      <c r="Y258" s="14"/>
      <c r="Z258" s="14"/>
      <c r="AA258" s="14"/>
      <c r="AB258" s="14"/>
      <c r="AC258" s="14"/>
      <c r="AD258" s="14"/>
      <c r="AE258" s="14"/>
      <c r="AF258" s="14"/>
      <c r="AG258" s="1"/>
      <c r="AH258" s="1"/>
      <c r="AI258" s="1"/>
      <c r="AJ258" s="1"/>
      <c r="AK258" s="1"/>
      <c r="AL258" s="1"/>
      <c r="AM258" s="1"/>
      <c r="AN258" s="1"/>
      <c r="AO258" s="1"/>
      <c r="AP258" s="1"/>
      <c r="AQ258" s="1"/>
      <c r="AR258" s="1"/>
      <c r="AS258" s="1"/>
      <c r="AT258" s="1"/>
      <c r="AU258" s="1"/>
      <c r="AV258" s="473"/>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row>
    <row r="259" spans="14:74" x14ac:dyDescent="0.2">
      <c r="N259" s="1"/>
      <c r="O259" s="1"/>
      <c r="P259" s="1"/>
      <c r="Q259" s="1"/>
      <c r="R259" s="1"/>
      <c r="S259" s="1"/>
      <c r="T259" s="14"/>
      <c r="U259" s="14"/>
      <c r="V259" s="14"/>
      <c r="W259" s="14"/>
      <c r="X259" s="14"/>
      <c r="Y259" s="14"/>
      <c r="Z259" s="14"/>
      <c r="AA259" s="14"/>
      <c r="AB259" s="14"/>
      <c r="AC259" s="14"/>
      <c r="AD259" s="14"/>
      <c r="AE259" s="14"/>
      <c r="AF259" s="14"/>
      <c r="AG259" s="1"/>
      <c r="AH259" s="1"/>
      <c r="AI259" s="1"/>
      <c r="AJ259" s="1"/>
      <c r="AK259" s="1"/>
      <c r="AL259" s="1"/>
      <c r="AM259" s="1"/>
      <c r="AN259" s="1"/>
      <c r="AO259" s="1"/>
      <c r="AP259" s="1"/>
      <c r="AQ259" s="1"/>
      <c r="AR259" s="1"/>
      <c r="AS259" s="1"/>
      <c r="AT259" s="1"/>
      <c r="AU259" s="1"/>
      <c r="AV259" s="473"/>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row>
    <row r="260" spans="14:74" ht="11.4" x14ac:dyDescent="0.2">
      <c r="N260" s="25" t="s">
        <v>5</v>
      </c>
      <c r="O260" s="26" t="s">
        <v>14</v>
      </c>
      <c r="P260" s="26" t="s">
        <v>69</v>
      </c>
      <c r="Q260" s="26" t="s">
        <v>70</v>
      </c>
      <c r="R260" s="26" t="s">
        <v>71</v>
      </c>
      <c r="S260" s="26" t="s">
        <v>72</v>
      </c>
      <c r="T260" s="26" t="s">
        <v>73</v>
      </c>
      <c r="U260" s="27" t="s">
        <v>74</v>
      </c>
      <c r="V260" s="34"/>
      <c r="W260" s="34"/>
      <c r="X260" s="34"/>
      <c r="Y260" s="34"/>
      <c r="Z260" s="34"/>
      <c r="AA260" s="34"/>
      <c r="AB260" s="34"/>
      <c r="AC260" s="34"/>
      <c r="AD260" s="34"/>
      <c r="AE260" s="34"/>
      <c r="AF260" s="34"/>
      <c r="AG260" s="5"/>
      <c r="AH260" s="5"/>
      <c r="AI260" s="5"/>
      <c r="AJ260" s="5"/>
      <c r="AK260" s="5"/>
      <c r="AL260" s="5"/>
      <c r="AM260" s="5"/>
      <c r="AN260" s="5"/>
      <c r="AO260" s="5"/>
      <c r="AP260" s="5"/>
      <c r="AQ260" s="5"/>
      <c r="AR260" s="5"/>
      <c r="AS260" s="5"/>
      <c r="AT260" s="5"/>
      <c r="AU260" s="5"/>
      <c r="AV260" s="490"/>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row>
    <row r="261" spans="14:74" x14ac:dyDescent="0.2">
      <c r="N261" s="28"/>
      <c r="O261" s="37"/>
      <c r="P261" s="29"/>
      <c r="Q261" s="38">
        <f>Q262+Q317+Q348</f>
        <v>0</v>
      </c>
      <c r="R261" s="29"/>
      <c r="S261" s="38">
        <f>S262+S317+S348</f>
        <v>0</v>
      </c>
      <c r="T261" s="29"/>
      <c r="U261" s="39">
        <f>U262+U317+U348</f>
        <v>0</v>
      </c>
      <c r="V261" s="14"/>
      <c r="W261" s="14"/>
      <c r="X261" s="14"/>
      <c r="Y261" s="14"/>
      <c r="Z261" s="14"/>
      <c r="AA261" s="14"/>
      <c r="AB261" s="14"/>
      <c r="AC261" s="14"/>
      <c r="AD261" s="14"/>
      <c r="AE261" s="14"/>
      <c r="AF261" s="14"/>
      <c r="AG261" s="1"/>
      <c r="AH261" s="1"/>
      <c r="AI261" s="1"/>
      <c r="AJ261" s="1"/>
      <c r="AK261" s="1"/>
      <c r="AL261" s="1"/>
      <c r="AM261" s="1"/>
      <c r="AN261" s="1"/>
      <c r="AO261" s="1"/>
      <c r="AP261" s="1"/>
      <c r="AQ261" s="1"/>
      <c r="AR261" s="1"/>
      <c r="AS261" s="1"/>
      <c r="AT261" s="1"/>
      <c r="AU261" s="12" t="s">
        <v>26</v>
      </c>
      <c r="AV261" s="491" t="s">
        <v>62</v>
      </c>
      <c r="AW261" s="1"/>
      <c r="AX261" s="1"/>
      <c r="AY261" s="1"/>
      <c r="AZ261" s="1"/>
      <c r="BA261" s="1"/>
      <c r="BB261" s="1"/>
      <c r="BC261" s="1"/>
      <c r="BD261" s="1"/>
      <c r="BE261" s="1"/>
      <c r="BF261" s="1"/>
      <c r="BG261" s="1"/>
      <c r="BH261" s="1"/>
      <c r="BI261" s="1"/>
      <c r="BJ261" s="1"/>
      <c r="BK261" s="40">
        <f>BK262+BK317+BK348</f>
        <v>76700</v>
      </c>
      <c r="BL261" s="1"/>
      <c r="BM261" s="1"/>
      <c r="BN261" s="1"/>
      <c r="BO261" s="1"/>
      <c r="BP261" s="1"/>
      <c r="BQ261" s="1"/>
      <c r="BR261" s="1"/>
      <c r="BS261" s="1"/>
      <c r="BT261" s="1"/>
      <c r="BU261" s="1"/>
      <c r="BV261" s="1"/>
    </row>
    <row r="262" spans="14:74" x14ac:dyDescent="0.2">
      <c r="N262" s="41"/>
      <c r="O262" s="42"/>
      <c r="P262" s="42"/>
      <c r="Q262" s="43">
        <f>SUM(Q263:Q316)</f>
        <v>0</v>
      </c>
      <c r="R262" s="42"/>
      <c r="S262" s="43">
        <f>SUM(S263:S316)</f>
        <v>0</v>
      </c>
      <c r="T262" s="42"/>
      <c r="U262" s="44">
        <f>SUM(U263:U316)</f>
        <v>0</v>
      </c>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45" t="s">
        <v>31</v>
      </c>
      <c r="AT262" s="6"/>
      <c r="AU262" s="46" t="s">
        <v>26</v>
      </c>
      <c r="AV262" s="492" t="s">
        <v>27</v>
      </c>
      <c r="AW262" s="6"/>
      <c r="AX262" s="6"/>
      <c r="AY262" s="45" t="s">
        <v>78</v>
      </c>
      <c r="AZ262" s="6"/>
      <c r="BA262" s="6"/>
      <c r="BB262" s="6"/>
      <c r="BC262" s="6"/>
      <c r="BD262" s="6"/>
      <c r="BE262" s="6"/>
      <c r="BF262" s="6"/>
      <c r="BG262" s="6"/>
      <c r="BH262" s="6"/>
      <c r="BI262" s="6"/>
      <c r="BJ262" s="6"/>
      <c r="BK262" s="47">
        <f>SUM(BK263:BK316)</f>
        <v>31997</v>
      </c>
      <c r="BL262" s="6"/>
      <c r="BM262" s="6"/>
      <c r="BN262" s="6"/>
      <c r="BO262" s="6"/>
      <c r="BP262" s="6"/>
      <c r="BQ262" s="6"/>
      <c r="BR262" s="6"/>
      <c r="BS262" s="6"/>
      <c r="BT262" s="6"/>
      <c r="BU262" s="6"/>
      <c r="BV262" s="6"/>
    </row>
    <row r="263" spans="14:74" ht="11.4" x14ac:dyDescent="0.2">
      <c r="N263" s="84" t="s">
        <v>5</v>
      </c>
      <c r="O263" s="85" t="s">
        <v>15</v>
      </c>
      <c r="P263" s="23"/>
      <c r="Q263" s="56">
        <f>P263*G11</f>
        <v>0</v>
      </c>
      <c r="R263" s="56">
        <v>0</v>
      </c>
      <c r="S263" s="56">
        <f>R263*G11</f>
        <v>0</v>
      </c>
      <c r="T263" s="56">
        <v>0</v>
      </c>
      <c r="U263" s="57">
        <f>T263*G11</f>
        <v>0</v>
      </c>
      <c r="V263" s="14"/>
      <c r="W263" s="14"/>
      <c r="X263" s="14"/>
      <c r="Y263" s="14"/>
      <c r="Z263" s="14"/>
      <c r="AA263" s="14"/>
      <c r="AB263" s="14"/>
      <c r="AC263" s="14"/>
      <c r="AD263" s="14"/>
      <c r="AE263" s="14"/>
      <c r="AF263" s="14"/>
      <c r="AG263" s="1"/>
      <c r="AH263" s="1"/>
      <c r="AI263" s="1"/>
      <c r="AJ263" s="1"/>
      <c r="AK263" s="1"/>
      <c r="AL263" s="1"/>
      <c r="AM263" s="1"/>
      <c r="AN263" s="1"/>
      <c r="AO263" s="1"/>
      <c r="AP263" s="1"/>
      <c r="AQ263" s="1"/>
      <c r="AR263" s="1"/>
      <c r="AS263" s="58" t="s">
        <v>130</v>
      </c>
      <c r="AT263" s="1"/>
      <c r="AU263" s="58" t="s">
        <v>231</v>
      </c>
      <c r="AV263" s="493" t="s">
        <v>30</v>
      </c>
      <c r="AW263" s="1"/>
      <c r="AX263" s="1"/>
      <c r="AY263" s="12" t="s">
        <v>78</v>
      </c>
      <c r="AZ263" s="1"/>
      <c r="BA263" s="1"/>
      <c r="BB263" s="1"/>
      <c r="BC263" s="1"/>
      <c r="BD263" s="1"/>
      <c r="BE263" s="59">
        <f>IF(O263="základní",I11,0)</f>
        <v>3450</v>
      </c>
      <c r="BF263" s="59">
        <f>IF(O263="snížená",I11,0)</f>
        <v>0</v>
      </c>
      <c r="BG263" s="59">
        <f>IF(O263="zákl. přenesená",I11,0)</f>
        <v>0</v>
      </c>
      <c r="BH263" s="59">
        <f>IF(O263="sníž. přenesená",I11,0)</f>
        <v>0</v>
      </c>
      <c r="BI263" s="59">
        <f>IF(O263="nulová",I11,0)</f>
        <v>0</v>
      </c>
      <c r="BJ263" s="12" t="s">
        <v>30</v>
      </c>
      <c r="BK263" s="59">
        <f>ROUND(H11*G11,2)</f>
        <v>3450</v>
      </c>
      <c r="BL263" s="12" t="s">
        <v>84</v>
      </c>
      <c r="BM263" s="58" t="s">
        <v>31</v>
      </c>
      <c r="BN263" s="1"/>
      <c r="BO263" s="1"/>
      <c r="BP263" s="1"/>
      <c r="BQ263" s="1"/>
      <c r="BR263" s="1"/>
      <c r="BS263" s="1"/>
      <c r="BT263" s="1"/>
      <c r="BU263" s="1"/>
      <c r="BV263" s="1"/>
    </row>
    <row r="264" spans="14:74" x14ac:dyDescent="0.2">
      <c r="N264" s="60"/>
      <c r="O264" s="61"/>
      <c r="P264" s="23"/>
      <c r="Q264" s="23"/>
      <c r="R264" s="23"/>
      <c r="S264" s="23"/>
      <c r="T264" s="23"/>
      <c r="U264" s="24"/>
      <c r="V264" s="14"/>
      <c r="W264" s="14"/>
      <c r="X264" s="14"/>
      <c r="Y264" s="14"/>
      <c r="Z264" s="14"/>
      <c r="AA264" s="14"/>
      <c r="AB264" s="14"/>
      <c r="AC264" s="14"/>
      <c r="AD264" s="14"/>
      <c r="AE264" s="14"/>
      <c r="AF264" s="14"/>
      <c r="AG264" s="1"/>
      <c r="AH264" s="1"/>
      <c r="AI264" s="1"/>
      <c r="AJ264" s="1"/>
      <c r="AK264" s="1"/>
      <c r="AL264" s="1"/>
      <c r="AM264" s="1"/>
      <c r="AN264" s="1"/>
      <c r="AO264" s="1"/>
      <c r="AP264" s="1"/>
      <c r="AQ264" s="1"/>
      <c r="AR264" s="1"/>
      <c r="AS264" s="1"/>
      <c r="AT264" s="1"/>
      <c r="AU264" s="12" t="s">
        <v>1113</v>
      </c>
      <c r="AV264" s="491" t="s">
        <v>30</v>
      </c>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row>
    <row r="265" spans="14:74" x14ac:dyDescent="0.2">
      <c r="N265" s="66"/>
      <c r="O265" s="67"/>
      <c r="P265" s="67"/>
      <c r="Q265" s="67"/>
      <c r="R265" s="67"/>
      <c r="S265" s="67"/>
      <c r="T265" s="67"/>
      <c r="U265" s="6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69" t="s">
        <v>88</v>
      </c>
      <c r="AV265" s="506" t="s">
        <v>30</v>
      </c>
      <c r="AW265" s="8" t="s">
        <v>11</v>
      </c>
      <c r="AX265" s="8" t="s">
        <v>27</v>
      </c>
      <c r="AY265" s="69" t="s">
        <v>78</v>
      </c>
      <c r="AZ265" s="8"/>
      <c r="BA265" s="8"/>
      <c r="BB265" s="8"/>
      <c r="BC265" s="8"/>
      <c r="BD265" s="8"/>
      <c r="BE265" s="8"/>
      <c r="BF265" s="8"/>
      <c r="BG265" s="8"/>
      <c r="BH265" s="8"/>
      <c r="BI265" s="8"/>
      <c r="BJ265" s="8"/>
      <c r="BK265" s="8"/>
      <c r="BL265" s="8"/>
      <c r="BM265" s="8"/>
      <c r="BN265" s="8"/>
      <c r="BO265" s="8"/>
      <c r="BP265" s="8"/>
      <c r="BQ265" s="8"/>
      <c r="BR265" s="8"/>
      <c r="BS265" s="8"/>
      <c r="BT265" s="8"/>
      <c r="BU265" s="8"/>
      <c r="BV265" s="8"/>
    </row>
    <row r="266" spans="14:74" x14ac:dyDescent="0.2">
      <c r="N266" s="66"/>
      <c r="O266" s="67"/>
      <c r="P266" s="67"/>
      <c r="Q266" s="67"/>
      <c r="R266" s="67"/>
      <c r="S266" s="67"/>
      <c r="T266" s="67"/>
      <c r="U266" s="6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69" t="s">
        <v>88</v>
      </c>
      <c r="AV266" s="506" t="s">
        <v>30</v>
      </c>
      <c r="AW266" s="8" t="s">
        <v>11</v>
      </c>
      <c r="AX266" s="8" t="s">
        <v>27</v>
      </c>
      <c r="AY266" s="69" t="s">
        <v>78</v>
      </c>
      <c r="AZ266" s="8"/>
      <c r="BA266" s="8"/>
      <c r="BB266" s="8"/>
      <c r="BC266" s="8"/>
      <c r="BD266" s="8"/>
      <c r="BE266" s="8"/>
      <c r="BF266" s="8"/>
      <c r="BG266" s="8"/>
      <c r="BH266" s="8"/>
      <c r="BI266" s="8"/>
      <c r="BJ266" s="8"/>
      <c r="BK266" s="8"/>
      <c r="BL266" s="8"/>
      <c r="BM266" s="8"/>
      <c r="BN266" s="8"/>
      <c r="BO266" s="8"/>
      <c r="BP266" s="8"/>
      <c r="BQ266" s="8"/>
      <c r="BR266" s="8"/>
      <c r="BS266" s="8"/>
      <c r="BT266" s="8"/>
      <c r="BU266" s="8"/>
      <c r="BV266" s="8"/>
    </row>
    <row r="267" spans="14:74" x14ac:dyDescent="0.2">
      <c r="N267" s="66"/>
      <c r="O267" s="67"/>
      <c r="P267" s="67"/>
      <c r="Q267" s="67"/>
      <c r="R267" s="67"/>
      <c r="S267" s="67"/>
      <c r="T267" s="67"/>
      <c r="U267" s="6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69" t="s">
        <v>88</v>
      </c>
      <c r="AV267" s="506" t="s">
        <v>30</v>
      </c>
      <c r="AW267" s="8" t="s">
        <v>11</v>
      </c>
      <c r="AX267" s="8" t="s">
        <v>27</v>
      </c>
      <c r="AY267" s="69" t="s">
        <v>78</v>
      </c>
      <c r="AZ267" s="8"/>
      <c r="BA267" s="8"/>
      <c r="BB267" s="8"/>
      <c r="BC267" s="8"/>
      <c r="BD267" s="8"/>
      <c r="BE267" s="8"/>
      <c r="BF267" s="8"/>
      <c r="BG267" s="8"/>
      <c r="BH267" s="8"/>
      <c r="BI267" s="8"/>
      <c r="BJ267" s="8"/>
      <c r="BK267" s="8"/>
      <c r="BL267" s="8"/>
      <c r="BM267" s="8"/>
      <c r="BN267" s="8"/>
      <c r="BO267" s="8"/>
      <c r="BP267" s="8"/>
      <c r="BQ267" s="8"/>
      <c r="BR267" s="8"/>
      <c r="BS267" s="8"/>
      <c r="BT267" s="8"/>
      <c r="BU267" s="8"/>
      <c r="BV267" s="8"/>
    </row>
    <row r="268" spans="14:74" x14ac:dyDescent="0.2">
      <c r="N268" s="62"/>
      <c r="O268" s="63"/>
      <c r="P268" s="63"/>
      <c r="Q268" s="63"/>
      <c r="R268" s="63"/>
      <c r="S268" s="63"/>
      <c r="T268" s="63"/>
      <c r="U268" s="64"/>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65" t="s">
        <v>88</v>
      </c>
      <c r="AV268" s="507" t="s">
        <v>30</v>
      </c>
      <c r="AW268" s="7" t="s">
        <v>11</v>
      </c>
      <c r="AX268" s="7" t="s">
        <v>30</v>
      </c>
      <c r="AY268" s="65" t="s">
        <v>78</v>
      </c>
      <c r="AZ268" s="7"/>
      <c r="BA268" s="7"/>
      <c r="BB268" s="7"/>
      <c r="BC268" s="7"/>
      <c r="BD268" s="7"/>
      <c r="BE268" s="7"/>
      <c r="BF268" s="7"/>
      <c r="BG268" s="7"/>
      <c r="BH268" s="7"/>
      <c r="BI268" s="7"/>
      <c r="BJ268" s="7"/>
      <c r="BK268" s="7"/>
      <c r="BL268" s="7"/>
      <c r="BM268" s="7"/>
      <c r="BN268" s="7"/>
      <c r="BO268" s="7"/>
      <c r="BP268" s="7"/>
      <c r="BQ268" s="7"/>
      <c r="BR268" s="7"/>
      <c r="BS268" s="7"/>
      <c r="BT268" s="7"/>
      <c r="BU268" s="7"/>
      <c r="BV268" s="7"/>
    </row>
    <row r="269" spans="14:74" ht="11.4" x14ac:dyDescent="0.2">
      <c r="N269" s="54" t="s">
        <v>5</v>
      </c>
      <c r="O269" s="55" t="s">
        <v>15</v>
      </c>
      <c r="P269" s="23"/>
      <c r="Q269" s="56">
        <f>P269*G17</f>
        <v>0</v>
      </c>
      <c r="R269" s="56">
        <v>0</v>
      </c>
      <c r="S269" s="56">
        <f>R269*G17</f>
        <v>0</v>
      </c>
      <c r="T269" s="56">
        <v>0</v>
      </c>
      <c r="U269" s="57">
        <f>T269*G17</f>
        <v>0</v>
      </c>
      <c r="V269" s="14"/>
      <c r="W269" s="14"/>
      <c r="X269" s="14"/>
      <c r="Y269" s="14"/>
      <c r="Z269" s="14"/>
      <c r="AA269" s="14"/>
      <c r="AB269" s="14"/>
      <c r="AC269" s="14"/>
      <c r="AD269" s="14"/>
      <c r="AE269" s="14"/>
      <c r="AF269" s="14"/>
      <c r="AG269" s="1"/>
      <c r="AH269" s="1"/>
      <c r="AI269" s="1"/>
      <c r="AJ269" s="1"/>
      <c r="AK269" s="1"/>
      <c r="AL269" s="1"/>
      <c r="AM269" s="1"/>
      <c r="AN269" s="1"/>
      <c r="AO269" s="1"/>
      <c r="AP269" s="1"/>
      <c r="AQ269" s="1"/>
      <c r="AR269" s="1"/>
      <c r="AS269" s="58" t="s">
        <v>84</v>
      </c>
      <c r="AT269" s="1"/>
      <c r="AU269" s="58" t="s">
        <v>80</v>
      </c>
      <c r="AV269" s="493" t="s">
        <v>30</v>
      </c>
      <c r="AW269" s="1"/>
      <c r="AX269" s="1"/>
      <c r="AY269" s="12" t="s">
        <v>78</v>
      </c>
      <c r="AZ269" s="1"/>
      <c r="BA269" s="1"/>
      <c r="BB269" s="1"/>
      <c r="BC269" s="1"/>
      <c r="BD269" s="1"/>
      <c r="BE269" s="59">
        <f>IF(O269="základní",I17,0)</f>
        <v>877</v>
      </c>
      <c r="BF269" s="59">
        <f>IF(O269="snížená",I17,0)</f>
        <v>0</v>
      </c>
      <c r="BG269" s="59">
        <f>IF(O269="zákl. přenesená",I17,0)</f>
        <v>0</v>
      </c>
      <c r="BH269" s="59">
        <f>IF(O269="sníž. přenesená",I17,0)</f>
        <v>0</v>
      </c>
      <c r="BI269" s="59">
        <f>IF(O269="nulová",I17,0)</f>
        <v>0</v>
      </c>
      <c r="BJ269" s="12" t="s">
        <v>30</v>
      </c>
      <c r="BK269" s="59">
        <f>ROUND(H17*G17,2)</f>
        <v>877</v>
      </c>
      <c r="BL269" s="12" t="s">
        <v>84</v>
      </c>
      <c r="BM269" s="58" t="s">
        <v>84</v>
      </c>
      <c r="BN269" s="1"/>
      <c r="BO269" s="1"/>
      <c r="BP269" s="1"/>
      <c r="BQ269" s="1"/>
      <c r="BR269" s="1"/>
      <c r="BS269" s="1"/>
      <c r="BT269" s="1"/>
      <c r="BU269" s="1"/>
      <c r="BV269" s="1"/>
    </row>
    <row r="270" spans="14:74" x14ac:dyDescent="0.2">
      <c r="N270" s="66"/>
      <c r="O270" s="67"/>
      <c r="P270" s="67"/>
      <c r="Q270" s="67"/>
      <c r="R270" s="67"/>
      <c r="S270" s="67"/>
      <c r="T270" s="67"/>
      <c r="U270" s="6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69" t="s">
        <v>88</v>
      </c>
      <c r="AV270" s="506" t="s">
        <v>30</v>
      </c>
      <c r="AW270" s="8" t="s">
        <v>11</v>
      </c>
      <c r="AX270" s="8" t="s">
        <v>27</v>
      </c>
      <c r="AY270" s="69" t="s">
        <v>78</v>
      </c>
      <c r="AZ270" s="8"/>
      <c r="BA270" s="8"/>
      <c r="BB270" s="8"/>
      <c r="BC270" s="8"/>
      <c r="BD270" s="8"/>
      <c r="BE270" s="8"/>
      <c r="BF270" s="8"/>
      <c r="BG270" s="8"/>
      <c r="BH270" s="8"/>
      <c r="BI270" s="8"/>
      <c r="BJ270" s="8"/>
      <c r="BK270" s="8"/>
      <c r="BL270" s="8"/>
      <c r="BM270" s="8"/>
      <c r="BN270" s="8"/>
      <c r="BO270" s="8"/>
      <c r="BP270" s="8"/>
      <c r="BQ270" s="8"/>
      <c r="BR270" s="8"/>
      <c r="BS270" s="8"/>
      <c r="BT270" s="8"/>
      <c r="BU270" s="8"/>
      <c r="BV270" s="8"/>
    </row>
    <row r="271" spans="14:74" x14ac:dyDescent="0.2">
      <c r="N271" s="62"/>
      <c r="O271" s="63"/>
      <c r="P271" s="63"/>
      <c r="Q271" s="63"/>
      <c r="R271" s="63"/>
      <c r="S271" s="63"/>
      <c r="T271" s="63"/>
      <c r="U271" s="64"/>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65" t="s">
        <v>88</v>
      </c>
      <c r="AV271" s="507" t="s">
        <v>30</v>
      </c>
      <c r="AW271" s="7" t="s">
        <v>11</v>
      </c>
      <c r="AX271" s="7" t="s">
        <v>30</v>
      </c>
      <c r="AY271" s="65" t="s">
        <v>78</v>
      </c>
      <c r="AZ271" s="7"/>
      <c r="BA271" s="7"/>
      <c r="BB271" s="7"/>
      <c r="BC271" s="7"/>
      <c r="BD271" s="7"/>
      <c r="BE271" s="7"/>
      <c r="BF271" s="7"/>
      <c r="BG271" s="7"/>
      <c r="BH271" s="7"/>
      <c r="BI271" s="7"/>
      <c r="BJ271" s="7"/>
      <c r="BK271" s="7"/>
      <c r="BL271" s="7"/>
      <c r="BM271" s="7"/>
      <c r="BN271" s="7"/>
      <c r="BO271" s="7"/>
      <c r="BP271" s="7"/>
      <c r="BQ271" s="7"/>
      <c r="BR271" s="7"/>
      <c r="BS271" s="7"/>
      <c r="BT271" s="7"/>
      <c r="BU271" s="7"/>
      <c r="BV271" s="7"/>
    </row>
    <row r="272" spans="14:74" ht="11.4" x14ac:dyDescent="0.2">
      <c r="N272" s="84" t="s">
        <v>5</v>
      </c>
      <c r="O272" s="85" t="s">
        <v>15</v>
      </c>
      <c r="P272" s="23"/>
      <c r="Q272" s="56">
        <f>P272*G20</f>
        <v>0</v>
      </c>
      <c r="R272" s="56">
        <v>0</v>
      </c>
      <c r="S272" s="56">
        <f>R272*G20</f>
        <v>0</v>
      </c>
      <c r="T272" s="56">
        <v>0</v>
      </c>
      <c r="U272" s="57">
        <f>T272*G20</f>
        <v>0</v>
      </c>
      <c r="V272" s="14"/>
      <c r="W272" s="14"/>
      <c r="X272" s="14"/>
      <c r="Y272" s="14"/>
      <c r="Z272" s="14"/>
      <c r="AA272" s="14"/>
      <c r="AB272" s="14"/>
      <c r="AC272" s="14"/>
      <c r="AD272" s="14"/>
      <c r="AE272" s="14"/>
      <c r="AF272" s="14"/>
      <c r="AG272" s="1"/>
      <c r="AH272" s="1"/>
      <c r="AI272" s="1"/>
      <c r="AJ272" s="1"/>
      <c r="AK272" s="1"/>
      <c r="AL272" s="1"/>
      <c r="AM272" s="1"/>
      <c r="AN272" s="1"/>
      <c r="AO272" s="1"/>
      <c r="AP272" s="1"/>
      <c r="AQ272" s="1"/>
      <c r="AR272" s="1"/>
      <c r="AS272" s="58" t="s">
        <v>130</v>
      </c>
      <c r="AT272" s="1"/>
      <c r="AU272" s="58" t="s">
        <v>231</v>
      </c>
      <c r="AV272" s="493" t="s">
        <v>30</v>
      </c>
      <c r="AW272" s="1"/>
      <c r="AX272" s="1"/>
      <c r="AY272" s="12" t="s">
        <v>78</v>
      </c>
      <c r="AZ272" s="1"/>
      <c r="BA272" s="1"/>
      <c r="BB272" s="1"/>
      <c r="BC272" s="1"/>
      <c r="BD272" s="1"/>
      <c r="BE272" s="59">
        <f>IF(O272="základní",I20,0)</f>
        <v>4255</v>
      </c>
      <c r="BF272" s="59">
        <f>IF(O272="snížená",I20,0)</f>
        <v>0</v>
      </c>
      <c r="BG272" s="59">
        <f>IF(O272="zákl. přenesená",I20,0)</f>
        <v>0</v>
      </c>
      <c r="BH272" s="59">
        <f>IF(O272="sníž. přenesená",I20,0)</f>
        <v>0</v>
      </c>
      <c r="BI272" s="59">
        <f>IF(O272="nulová",I20,0)</f>
        <v>0</v>
      </c>
      <c r="BJ272" s="12" t="s">
        <v>30</v>
      </c>
      <c r="BK272" s="59">
        <f>ROUND(H20*G20,2)</f>
        <v>4255</v>
      </c>
      <c r="BL272" s="12" t="s">
        <v>84</v>
      </c>
      <c r="BM272" s="58" t="s">
        <v>120</v>
      </c>
      <c r="BN272" s="1"/>
      <c r="BO272" s="1"/>
      <c r="BP272" s="1"/>
      <c r="BQ272" s="1"/>
      <c r="BR272" s="1"/>
      <c r="BS272" s="1"/>
      <c r="BT272" s="1"/>
      <c r="BU272" s="1"/>
      <c r="BV272" s="1"/>
    </row>
    <row r="273" spans="14:74" x14ac:dyDescent="0.2">
      <c r="N273" s="66"/>
      <c r="O273" s="67"/>
      <c r="P273" s="67"/>
      <c r="Q273" s="67"/>
      <c r="R273" s="67"/>
      <c r="S273" s="67"/>
      <c r="T273" s="67"/>
      <c r="U273" s="6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69" t="s">
        <v>88</v>
      </c>
      <c r="AV273" s="506" t="s">
        <v>30</v>
      </c>
      <c r="AW273" s="8" t="s">
        <v>11</v>
      </c>
      <c r="AX273" s="8" t="s">
        <v>27</v>
      </c>
      <c r="AY273" s="69" t="s">
        <v>78</v>
      </c>
      <c r="AZ273" s="8"/>
      <c r="BA273" s="8"/>
      <c r="BB273" s="8"/>
      <c r="BC273" s="8"/>
      <c r="BD273" s="8"/>
      <c r="BE273" s="8"/>
      <c r="BF273" s="8"/>
      <c r="BG273" s="8"/>
      <c r="BH273" s="8"/>
      <c r="BI273" s="8"/>
      <c r="BJ273" s="8"/>
      <c r="BK273" s="8"/>
      <c r="BL273" s="8"/>
      <c r="BM273" s="8"/>
      <c r="BN273" s="8"/>
      <c r="BO273" s="8"/>
      <c r="BP273" s="8"/>
      <c r="BQ273" s="8"/>
      <c r="BR273" s="8"/>
      <c r="BS273" s="8"/>
      <c r="BT273" s="8"/>
      <c r="BU273" s="8"/>
      <c r="BV273" s="8"/>
    </row>
    <row r="274" spans="14:74" x14ac:dyDescent="0.2">
      <c r="N274" s="62"/>
      <c r="O274" s="63"/>
      <c r="P274" s="63"/>
      <c r="Q274" s="63"/>
      <c r="R274" s="63"/>
      <c r="S274" s="63"/>
      <c r="T274" s="63"/>
      <c r="U274" s="64"/>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65" t="s">
        <v>88</v>
      </c>
      <c r="AV274" s="507" t="s">
        <v>30</v>
      </c>
      <c r="AW274" s="7" t="s">
        <v>11</v>
      </c>
      <c r="AX274" s="7" t="s">
        <v>30</v>
      </c>
      <c r="AY274" s="65" t="s">
        <v>78</v>
      </c>
      <c r="AZ274" s="7"/>
      <c r="BA274" s="7"/>
      <c r="BB274" s="7"/>
      <c r="BC274" s="7"/>
      <c r="BD274" s="7"/>
      <c r="BE274" s="7"/>
      <c r="BF274" s="7"/>
      <c r="BG274" s="7"/>
      <c r="BH274" s="7"/>
      <c r="BI274" s="7"/>
      <c r="BJ274" s="7"/>
      <c r="BK274" s="7"/>
      <c r="BL274" s="7"/>
      <c r="BM274" s="7"/>
      <c r="BN274" s="7"/>
      <c r="BO274" s="7"/>
      <c r="BP274" s="7"/>
      <c r="BQ274" s="7"/>
      <c r="BR274" s="7"/>
      <c r="BS274" s="7"/>
      <c r="BT274" s="7"/>
      <c r="BU274" s="7"/>
      <c r="BV274" s="7"/>
    </row>
    <row r="275" spans="14:74" ht="11.4" x14ac:dyDescent="0.2">
      <c r="N275" s="54" t="s">
        <v>5</v>
      </c>
      <c r="O275" s="55" t="s">
        <v>15</v>
      </c>
      <c r="P275" s="23"/>
      <c r="Q275" s="56">
        <f>P275*G23</f>
        <v>0</v>
      </c>
      <c r="R275" s="56">
        <v>0</v>
      </c>
      <c r="S275" s="56">
        <f>R275*G23</f>
        <v>0</v>
      </c>
      <c r="T275" s="56">
        <v>0</v>
      </c>
      <c r="U275" s="57">
        <f>T275*G23</f>
        <v>0</v>
      </c>
      <c r="V275" s="14"/>
      <c r="W275" s="14"/>
      <c r="X275" s="14"/>
      <c r="Y275" s="14"/>
      <c r="Z275" s="14"/>
      <c r="AA275" s="14"/>
      <c r="AB275" s="14"/>
      <c r="AC275" s="14"/>
      <c r="AD275" s="14"/>
      <c r="AE275" s="14"/>
      <c r="AF275" s="14"/>
      <c r="AG275" s="1"/>
      <c r="AH275" s="1"/>
      <c r="AI275" s="1"/>
      <c r="AJ275" s="1"/>
      <c r="AK275" s="1"/>
      <c r="AL275" s="1"/>
      <c r="AM275" s="1"/>
      <c r="AN275" s="1"/>
      <c r="AO275" s="1"/>
      <c r="AP275" s="1"/>
      <c r="AQ275" s="1"/>
      <c r="AR275" s="1"/>
      <c r="AS275" s="58" t="s">
        <v>84</v>
      </c>
      <c r="AT275" s="1"/>
      <c r="AU275" s="58" t="s">
        <v>80</v>
      </c>
      <c r="AV275" s="493" t="s">
        <v>30</v>
      </c>
      <c r="AW275" s="1"/>
      <c r="AX275" s="1"/>
      <c r="AY275" s="12" t="s">
        <v>78</v>
      </c>
      <c r="AZ275" s="1"/>
      <c r="BA275" s="1"/>
      <c r="BB275" s="1"/>
      <c r="BC275" s="1"/>
      <c r="BD275" s="1"/>
      <c r="BE275" s="59">
        <f>IF(O275="základní",I23,0)</f>
        <v>965</v>
      </c>
      <c r="BF275" s="59">
        <f>IF(O275="snížená",I23,0)</f>
        <v>0</v>
      </c>
      <c r="BG275" s="59">
        <f>IF(O275="zákl. přenesená",I23,0)</f>
        <v>0</v>
      </c>
      <c r="BH275" s="59">
        <f>IF(O275="sníž. přenesená",I23,0)</f>
        <v>0</v>
      </c>
      <c r="BI275" s="59">
        <f>IF(O275="nulová",I23,0)</f>
        <v>0</v>
      </c>
      <c r="BJ275" s="12" t="s">
        <v>30</v>
      </c>
      <c r="BK275" s="59">
        <f>ROUND(H23*G23,2)</f>
        <v>965</v>
      </c>
      <c r="BL275" s="12" t="s">
        <v>84</v>
      </c>
      <c r="BM275" s="58" t="s">
        <v>130</v>
      </c>
      <c r="BN275" s="1"/>
      <c r="BO275" s="1"/>
      <c r="BP275" s="1"/>
      <c r="BQ275" s="1"/>
      <c r="BR275" s="1"/>
      <c r="BS275" s="1"/>
      <c r="BT275" s="1"/>
      <c r="BU275" s="1"/>
      <c r="BV275" s="1"/>
    </row>
    <row r="276" spans="14:74" x14ac:dyDescent="0.2">
      <c r="N276" s="66"/>
      <c r="O276" s="67"/>
      <c r="P276" s="67"/>
      <c r="Q276" s="67"/>
      <c r="R276" s="67"/>
      <c r="S276" s="67"/>
      <c r="T276" s="67"/>
      <c r="U276" s="6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69" t="s">
        <v>88</v>
      </c>
      <c r="AV276" s="506" t="s">
        <v>30</v>
      </c>
      <c r="AW276" s="8" t="s">
        <v>11</v>
      </c>
      <c r="AX276" s="8" t="s">
        <v>27</v>
      </c>
      <c r="AY276" s="69" t="s">
        <v>78</v>
      </c>
      <c r="AZ276" s="8"/>
      <c r="BA276" s="8"/>
      <c r="BB276" s="8"/>
      <c r="BC276" s="8"/>
      <c r="BD276" s="8"/>
      <c r="BE276" s="8"/>
      <c r="BF276" s="8"/>
      <c r="BG276" s="8"/>
      <c r="BH276" s="8"/>
      <c r="BI276" s="8"/>
      <c r="BJ276" s="8"/>
      <c r="BK276" s="8"/>
      <c r="BL276" s="8"/>
      <c r="BM276" s="8"/>
      <c r="BN276" s="8"/>
      <c r="BO276" s="8"/>
      <c r="BP276" s="8"/>
      <c r="BQ276" s="8"/>
      <c r="BR276" s="8"/>
      <c r="BS276" s="8"/>
      <c r="BT276" s="8"/>
      <c r="BU276" s="8"/>
      <c r="BV276" s="8"/>
    </row>
    <row r="277" spans="14:74" x14ac:dyDescent="0.2">
      <c r="N277" s="62"/>
      <c r="O277" s="63"/>
      <c r="P277" s="63"/>
      <c r="Q277" s="63"/>
      <c r="R277" s="63"/>
      <c r="S277" s="63"/>
      <c r="T277" s="63"/>
      <c r="U277" s="64"/>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65" t="s">
        <v>88</v>
      </c>
      <c r="AV277" s="507" t="s">
        <v>30</v>
      </c>
      <c r="AW277" s="7" t="s">
        <v>11</v>
      </c>
      <c r="AX277" s="7" t="s">
        <v>30</v>
      </c>
      <c r="AY277" s="65" t="s">
        <v>78</v>
      </c>
      <c r="AZ277" s="7"/>
      <c r="BA277" s="7"/>
      <c r="BB277" s="7"/>
      <c r="BC277" s="7"/>
      <c r="BD277" s="7"/>
      <c r="BE277" s="7"/>
      <c r="BF277" s="7"/>
      <c r="BG277" s="7"/>
      <c r="BH277" s="7"/>
      <c r="BI277" s="7"/>
      <c r="BJ277" s="7"/>
      <c r="BK277" s="7"/>
      <c r="BL277" s="7"/>
      <c r="BM277" s="7"/>
      <c r="BN277" s="7"/>
      <c r="BO277" s="7"/>
      <c r="BP277" s="7"/>
      <c r="BQ277" s="7"/>
      <c r="BR277" s="7"/>
      <c r="BS277" s="7"/>
      <c r="BT277" s="7"/>
      <c r="BU277" s="7"/>
      <c r="BV277" s="7"/>
    </row>
    <row r="278" spans="14:74" ht="11.4" x14ac:dyDescent="0.2">
      <c r="N278" s="84" t="s">
        <v>5</v>
      </c>
      <c r="O278" s="85" t="s">
        <v>15</v>
      </c>
      <c r="P278" s="23"/>
      <c r="Q278" s="56">
        <f>P278*G26</f>
        <v>0</v>
      </c>
      <c r="R278" s="56">
        <v>0</v>
      </c>
      <c r="S278" s="56">
        <f>R278*G26</f>
        <v>0</v>
      </c>
      <c r="T278" s="56">
        <v>0</v>
      </c>
      <c r="U278" s="57">
        <f>T278*G26</f>
        <v>0</v>
      </c>
      <c r="V278" s="14"/>
      <c r="W278" s="14"/>
      <c r="X278" s="14"/>
      <c r="Y278" s="14"/>
      <c r="Z278" s="14"/>
      <c r="AA278" s="14"/>
      <c r="AB278" s="14"/>
      <c r="AC278" s="14"/>
      <c r="AD278" s="14"/>
      <c r="AE278" s="14"/>
      <c r="AF278" s="14"/>
      <c r="AG278" s="1"/>
      <c r="AH278" s="1"/>
      <c r="AI278" s="1"/>
      <c r="AJ278" s="1"/>
      <c r="AK278" s="1"/>
      <c r="AL278" s="1"/>
      <c r="AM278" s="1"/>
      <c r="AN278" s="1"/>
      <c r="AO278" s="1"/>
      <c r="AP278" s="1"/>
      <c r="AQ278" s="1"/>
      <c r="AR278" s="1"/>
      <c r="AS278" s="58" t="s">
        <v>130</v>
      </c>
      <c r="AT278" s="1"/>
      <c r="AU278" s="58" t="s">
        <v>231</v>
      </c>
      <c r="AV278" s="493" t="s">
        <v>30</v>
      </c>
      <c r="AW278" s="1"/>
      <c r="AX278" s="1"/>
      <c r="AY278" s="12" t="s">
        <v>78</v>
      </c>
      <c r="AZ278" s="1"/>
      <c r="BA278" s="1"/>
      <c r="BB278" s="1"/>
      <c r="BC278" s="1"/>
      <c r="BD278" s="1"/>
      <c r="BE278" s="59">
        <f>IF(O278="základní",I26,0)</f>
        <v>612</v>
      </c>
      <c r="BF278" s="59">
        <f>IF(O278="snížená",I26,0)</f>
        <v>0</v>
      </c>
      <c r="BG278" s="59">
        <f>IF(O278="zákl. přenesená",I26,0)</f>
        <v>0</v>
      </c>
      <c r="BH278" s="59">
        <f>IF(O278="sníž. přenesená",I26,0)</f>
        <v>0</v>
      </c>
      <c r="BI278" s="59">
        <f>IF(O278="nulová",I26,0)</f>
        <v>0</v>
      </c>
      <c r="BJ278" s="12" t="s">
        <v>30</v>
      </c>
      <c r="BK278" s="59">
        <f>ROUND(H26*G26,2)</f>
        <v>612</v>
      </c>
      <c r="BL278" s="12" t="s">
        <v>84</v>
      </c>
      <c r="BM278" s="58" t="s">
        <v>143</v>
      </c>
      <c r="BN278" s="1"/>
      <c r="BO278" s="1"/>
      <c r="BP278" s="1"/>
      <c r="BQ278" s="1"/>
      <c r="BR278" s="1"/>
      <c r="BS278" s="1"/>
      <c r="BT278" s="1"/>
      <c r="BU278" s="1"/>
      <c r="BV278" s="1"/>
    </row>
    <row r="279" spans="14:74" x14ac:dyDescent="0.2">
      <c r="N279" s="60"/>
      <c r="O279" s="61"/>
      <c r="P279" s="23"/>
      <c r="Q279" s="23"/>
      <c r="R279" s="23"/>
      <c r="S279" s="23"/>
      <c r="T279" s="23"/>
      <c r="U279" s="24"/>
      <c r="V279" s="14"/>
      <c r="W279" s="14"/>
      <c r="X279" s="14"/>
      <c r="Y279" s="14"/>
      <c r="Z279" s="14"/>
      <c r="AA279" s="14"/>
      <c r="AB279" s="14"/>
      <c r="AC279" s="14"/>
      <c r="AD279" s="14"/>
      <c r="AE279" s="14"/>
      <c r="AF279" s="14"/>
      <c r="AG279" s="1"/>
      <c r="AH279" s="1"/>
      <c r="AI279" s="1"/>
      <c r="AJ279" s="1"/>
      <c r="AK279" s="1"/>
      <c r="AL279" s="1"/>
      <c r="AM279" s="1"/>
      <c r="AN279" s="1"/>
      <c r="AO279" s="1"/>
      <c r="AP279" s="1"/>
      <c r="AQ279" s="1"/>
      <c r="AR279" s="1"/>
      <c r="AS279" s="1"/>
      <c r="AT279" s="1"/>
      <c r="AU279" s="12" t="s">
        <v>1113</v>
      </c>
      <c r="AV279" s="491" t="s">
        <v>30</v>
      </c>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row>
    <row r="280" spans="14:74" x14ac:dyDescent="0.2">
      <c r="N280" s="66"/>
      <c r="O280" s="67"/>
      <c r="P280" s="67"/>
      <c r="Q280" s="67"/>
      <c r="R280" s="67"/>
      <c r="S280" s="67"/>
      <c r="T280" s="67"/>
      <c r="U280" s="6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69" t="s">
        <v>88</v>
      </c>
      <c r="AV280" s="506" t="s">
        <v>30</v>
      </c>
      <c r="AW280" s="8" t="s">
        <v>11</v>
      </c>
      <c r="AX280" s="8" t="s">
        <v>27</v>
      </c>
      <c r="AY280" s="69" t="s">
        <v>78</v>
      </c>
      <c r="AZ280" s="8"/>
      <c r="BA280" s="8"/>
      <c r="BB280" s="8"/>
      <c r="BC280" s="8"/>
      <c r="BD280" s="8"/>
      <c r="BE280" s="8"/>
      <c r="BF280" s="8"/>
      <c r="BG280" s="8"/>
      <c r="BH280" s="8"/>
      <c r="BI280" s="8"/>
      <c r="BJ280" s="8"/>
      <c r="BK280" s="8"/>
      <c r="BL280" s="8"/>
      <c r="BM280" s="8"/>
      <c r="BN280" s="8"/>
      <c r="BO280" s="8"/>
      <c r="BP280" s="8"/>
      <c r="BQ280" s="8"/>
      <c r="BR280" s="8"/>
      <c r="BS280" s="8"/>
      <c r="BT280" s="8"/>
      <c r="BU280" s="8"/>
      <c r="BV280" s="8"/>
    </row>
    <row r="281" spans="14:74" x14ac:dyDescent="0.2">
      <c r="N281" s="62"/>
      <c r="O281" s="63"/>
      <c r="P281" s="63"/>
      <c r="Q281" s="63"/>
      <c r="R281" s="63"/>
      <c r="S281" s="63"/>
      <c r="T281" s="63"/>
      <c r="U281" s="64"/>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65" t="s">
        <v>88</v>
      </c>
      <c r="AV281" s="507" t="s">
        <v>30</v>
      </c>
      <c r="AW281" s="7" t="s">
        <v>11</v>
      </c>
      <c r="AX281" s="7" t="s">
        <v>30</v>
      </c>
      <c r="AY281" s="65" t="s">
        <v>78</v>
      </c>
      <c r="AZ281" s="7"/>
      <c r="BA281" s="7"/>
      <c r="BB281" s="7"/>
      <c r="BC281" s="7"/>
      <c r="BD281" s="7"/>
      <c r="BE281" s="7"/>
      <c r="BF281" s="7"/>
      <c r="BG281" s="7"/>
      <c r="BH281" s="7"/>
      <c r="BI281" s="7"/>
      <c r="BJ281" s="7"/>
      <c r="BK281" s="7"/>
      <c r="BL281" s="7"/>
      <c r="BM281" s="7"/>
      <c r="BN281" s="7"/>
      <c r="BO281" s="7"/>
      <c r="BP281" s="7"/>
      <c r="BQ281" s="7"/>
      <c r="BR281" s="7"/>
      <c r="BS281" s="7"/>
      <c r="BT281" s="7"/>
      <c r="BU281" s="7"/>
      <c r="BV281" s="7"/>
    </row>
    <row r="282" spans="14:74" ht="11.4" x14ac:dyDescent="0.2">
      <c r="N282" s="54" t="s">
        <v>5</v>
      </c>
      <c r="O282" s="55" t="s">
        <v>15</v>
      </c>
      <c r="P282" s="23"/>
      <c r="Q282" s="56">
        <f>P282*G30</f>
        <v>0</v>
      </c>
      <c r="R282" s="56">
        <v>0</v>
      </c>
      <c r="S282" s="56">
        <f>R282*G30</f>
        <v>0</v>
      </c>
      <c r="T282" s="56">
        <v>0</v>
      </c>
      <c r="U282" s="57">
        <f>T282*G30</f>
        <v>0</v>
      </c>
      <c r="V282" s="14"/>
      <c r="W282" s="14"/>
      <c r="X282" s="14"/>
      <c r="Y282" s="14"/>
      <c r="Z282" s="14"/>
      <c r="AA282" s="14"/>
      <c r="AB282" s="14"/>
      <c r="AC282" s="14"/>
      <c r="AD282" s="14"/>
      <c r="AE282" s="14"/>
      <c r="AF282" s="14"/>
      <c r="AG282" s="1"/>
      <c r="AH282" s="1"/>
      <c r="AI282" s="1"/>
      <c r="AJ282" s="1"/>
      <c r="AK282" s="1"/>
      <c r="AL282" s="1"/>
      <c r="AM282" s="1"/>
      <c r="AN282" s="1"/>
      <c r="AO282" s="1"/>
      <c r="AP282" s="1"/>
      <c r="AQ282" s="1"/>
      <c r="AR282" s="1"/>
      <c r="AS282" s="58" t="s">
        <v>84</v>
      </c>
      <c r="AT282" s="1"/>
      <c r="AU282" s="58" t="s">
        <v>80</v>
      </c>
      <c r="AV282" s="493" t="s">
        <v>30</v>
      </c>
      <c r="AW282" s="1"/>
      <c r="AX282" s="1"/>
      <c r="AY282" s="12" t="s">
        <v>78</v>
      </c>
      <c r="AZ282" s="1"/>
      <c r="BA282" s="1"/>
      <c r="BB282" s="1"/>
      <c r="BC282" s="1"/>
      <c r="BD282" s="1"/>
      <c r="BE282" s="59">
        <f>IF(O282="základní",I30,0)</f>
        <v>318</v>
      </c>
      <c r="BF282" s="59">
        <f>IF(O282="snížená",I30,0)</f>
        <v>0</v>
      </c>
      <c r="BG282" s="59">
        <f>IF(O282="zákl. přenesená",I30,0)</f>
        <v>0</v>
      </c>
      <c r="BH282" s="59">
        <f>IF(O282="sníž. přenesená",I30,0)</f>
        <v>0</v>
      </c>
      <c r="BI282" s="59">
        <f>IF(O282="nulová",I30,0)</f>
        <v>0</v>
      </c>
      <c r="BJ282" s="12" t="s">
        <v>30</v>
      </c>
      <c r="BK282" s="59">
        <f>ROUND(H30*G30,2)</f>
        <v>318</v>
      </c>
      <c r="BL282" s="12" t="s">
        <v>84</v>
      </c>
      <c r="BM282" s="58" t="s">
        <v>155</v>
      </c>
      <c r="BN282" s="1"/>
      <c r="BO282" s="1"/>
      <c r="BP282" s="1"/>
      <c r="BQ282" s="1"/>
      <c r="BR282" s="1"/>
      <c r="BS282" s="1"/>
      <c r="BT282" s="1"/>
      <c r="BU282" s="1"/>
      <c r="BV282" s="1"/>
    </row>
    <row r="283" spans="14:74" x14ac:dyDescent="0.2">
      <c r="N283" s="66"/>
      <c r="O283" s="67"/>
      <c r="P283" s="67"/>
      <c r="Q283" s="67"/>
      <c r="R283" s="67"/>
      <c r="S283" s="67"/>
      <c r="T283" s="67"/>
      <c r="U283" s="6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69" t="s">
        <v>88</v>
      </c>
      <c r="AV283" s="506" t="s">
        <v>30</v>
      </c>
      <c r="AW283" s="8" t="s">
        <v>11</v>
      </c>
      <c r="AX283" s="8" t="s">
        <v>27</v>
      </c>
      <c r="AY283" s="69" t="s">
        <v>78</v>
      </c>
      <c r="AZ283" s="8"/>
      <c r="BA283" s="8"/>
      <c r="BB283" s="8"/>
      <c r="BC283" s="8"/>
      <c r="BD283" s="8"/>
      <c r="BE283" s="8"/>
      <c r="BF283" s="8"/>
      <c r="BG283" s="8"/>
      <c r="BH283" s="8"/>
      <c r="BI283" s="8"/>
      <c r="BJ283" s="8"/>
      <c r="BK283" s="8"/>
      <c r="BL283" s="8"/>
      <c r="BM283" s="8"/>
      <c r="BN283" s="8"/>
      <c r="BO283" s="8"/>
      <c r="BP283" s="8"/>
      <c r="BQ283" s="8"/>
      <c r="BR283" s="8"/>
      <c r="BS283" s="8"/>
      <c r="BT283" s="8"/>
      <c r="BU283" s="8"/>
      <c r="BV283" s="8"/>
    </row>
    <row r="284" spans="14:74" x14ac:dyDescent="0.2">
      <c r="N284" s="62"/>
      <c r="O284" s="63"/>
      <c r="P284" s="63"/>
      <c r="Q284" s="63"/>
      <c r="R284" s="63"/>
      <c r="S284" s="63"/>
      <c r="T284" s="63"/>
      <c r="U284" s="64"/>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65" t="s">
        <v>88</v>
      </c>
      <c r="AV284" s="507" t="s">
        <v>30</v>
      </c>
      <c r="AW284" s="7" t="s">
        <v>11</v>
      </c>
      <c r="AX284" s="7" t="s">
        <v>30</v>
      </c>
      <c r="AY284" s="65" t="s">
        <v>78</v>
      </c>
      <c r="AZ284" s="7"/>
      <c r="BA284" s="7"/>
      <c r="BB284" s="7"/>
      <c r="BC284" s="7"/>
      <c r="BD284" s="7"/>
      <c r="BE284" s="7"/>
      <c r="BF284" s="7"/>
      <c r="BG284" s="7"/>
      <c r="BH284" s="7"/>
      <c r="BI284" s="7"/>
      <c r="BJ284" s="7"/>
      <c r="BK284" s="7"/>
      <c r="BL284" s="7"/>
      <c r="BM284" s="7"/>
      <c r="BN284" s="7"/>
      <c r="BO284" s="7"/>
      <c r="BP284" s="7"/>
      <c r="BQ284" s="7"/>
      <c r="BR284" s="7"/>
      <c r="BS284" s="7"/>
      <c r="BT284" s="7"/>
      <c r="BU284" s="7"/>
      <c r="BV284" s="7"/>
    </row>
    <row r="285" spans="14:74" ht="11.4" x14ac:dyDescent="0.2">
      <c r="N285" s="84" t="s">
        <v>5</v>
      </c>
      <c r="O285" s="85" t="s">
        <v>15</v>
      </c>
      <c r="P285" s="23"/>
      <c r="Q285" s="56">
        <f>P285*G33</f>
        <v>0</v>
      </c>
      <c r="R285" s="56">
        <v>0</v>
      </c>
      <c r="S285" s="56">
        <f>R285*G33</f>
        <v>0</v>
      </c>
      <c r="T285" s="56">
        <v>0</v>
      </c>
      <c r="U285" s="57">
        <f>T285*G33</f>
        <v>0</v>
      </c>
      <c r="V285" s="14"/>
      <c r="W285" s="14"/>
      <c r="X285" s="14"/>
      <c r="Y285" s="14"/>
      <c r="Z285" s="14"/>
      <c r="AA285" s="14"/>
      <c r="AB285" s="14"/>
      <c r="AC285" s="14"/>
      <c r="AD285" s="14"/>
      <c r="AE285" s="14"/>
      <c r="AF285" s="14"/>
      <c r="AG285" s="1"/>
      <c r="AH285" s="1"/>
      <c r="AI285" s="1"/>
      <c r="AJ285" s="1"/>
      <c r="AK285" s="1"/>
      <c r="AL285" s="1"/>
      <c r="AM285" s="1"/>
      <c r="AN285" s="1"/>
      <c r="AO285" s="1"/>
      <c r="AP285" s="1"/>
      <c r="AQ285" s="1"/>
      <c r="AR285" s="1"/>
      <c r="AS285" s="58" t="s">
        <v>130</v>
      </c>
      <c r="AT285" s="1"/>
      <c r="AU285" s="58" t="s">
        <v>231</v>
      </c>
      <c r="AV285" s="493" t="s">
        <v>30</v>
      </c>
      <c r="AW285" s="1"/>
      <c r="AX285" s="1"/>
      <c r="AY285" s="12" t="s">
        <v>78</v>
      </c>
      <c r="AZ285" s="1"/>
      <c r="BA285" s="1"/>
      <c r="BB285" s="1"/>
      <c r="BC285" s="1"/>
      <c r="BD285" s="1"/>
      <c r="BE285" s="59">
        <f>IF(O285="základní",I33,0)</f>
        <v>1344</v>
      </c>
      <c r="BF285" s="59">
        <f>IF(O285="snížená",I33,0)</f>
        <v>0</v>
      </c>
      <c r="BG285" s="59">
        <f>IF(O285="zákl. přenesená",I33,0)</f>
        <v>0</v>
      </c>
      <c r="BH285" s="59">
        <f>IF(O285="sníž. přenesená",I33,0)</f>
        <v>0</v>
      </c>
      <c r="BI285" s="59">
        <f>IF(O285="nulová",I33,0)</f>
        <v>0</v>
      </c>
      <c r="BJ285" s="12" t="s">
        <v>30</v>
      </c>
      <c r="BK285" s="59">
        <f>ROUND(H33*G33,2)</f>
        <v>1344</v>
      </c>
      <c r="BL285" s="12" t="s">
        <v>84</v>
      </c>
      <c r="BM285" s="58" t="s">
        <v>170</v>
      </c>
      <c r="BN285" s="1"/>
      <c r="BO285" s="1"/>
      <c r="BP285" s="1"/>
      <c r="BQ285" s="1"/>
      <c r="BR285" s="1"/>
      <c r="BS285" s="1"/>
      <c r="BT285" s="1"/>
      <c r="BU285" s="1"/>
      <c r="BV285" s="1"/>
    </row>
    <row r="286" spans="14:74" x14ac:dyDescent="0.2">
      <c r="N286" s="60"/>
      <c r="O286" s="61"/>
      <c r="P286" s="23"/>
      <c r="Q286" s="23"/>
      <c r="R286" s="23"/>
      <c r="S286" s="23"/>
      <c r="T286" s="23"/>
      <c r="U286" s="24"/>
      <c r="V286" s="14"/>
      <c r="W286" s="14"/>
      <c r="X286" s="14"/>
      <c r="Y286" s="14"/>
      <c r="Z286" s="14"/>
      <c r="AA286" s="14"/>
      <c r="AB286" s="14"/>
      <c r="AC286" s="14"/>
      <c r="AD286" s="14"/>
      <c r="AE286" s="14"/>
      <c r="AF286" s="14"/>
      <c r="AG286" s="1"/>
      <c r="AH286" s="1"/>
      <c r="AI286" s="1"/>
      <c r="AJ286" s="1"/>
      <c r="AK286" s="1"/>
      <c r="AL286" s="1"/>
      <c r="AM286" s="1"/>
      <c r="AN286" s="1"/>
      <c r="AO286" s="1"/>
      <c r="AP286" s="1"/>
      <c r="AQ286" s="1"/>
      <c r="AR286" s="1"/>
      <c r="AS286" s="1"/>
      <c r="AT286" s="1"/>
      <c r="AU286" s="12" t="s">
        <v>1113</v>
      </c>
      <c r="AV286" s="491" t="s">
        <v>30</v>
      </c>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row>
    <row r="287" spans="14:74" x14ac:dyDescent="0.2">
      <c r="N287" s="66"/>
      <c r="O287" s="67"/>
      <c r="P287" s="67"/>
      <c r="Q287" s="67"/>
      <c r="R287" s="67"/>
      <c r="S287" s="67"/>
      <c r="T287" s="67"/>
      <c r="U287" s="6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69" t="s">
        <v>88</v>
      </c>
      <c r="AV287" s="506" t="s">
        <v>30</v>
      </c>
      <c r="AW287" s="8" t="s">
        <v>11</v>
      </c>
      <c r="AX287" s="8" t="s">
        <v>27</v>
      </c>
      <c r="AY287" s="69" t="s">
        <v>78</v>
      </c>
      <c r="AZ287" s="8"/>
      <c r="BA287" s="8"/>
      <c r="BB287" s="8"/>
      <c r="BC287" s="8"/>
      <c r="BD287" s="8"/>
      <c r="BE287" s="8"/>
      <c r="BF287" s="8"/>
      <c r="BG287" s="8"/>
      <c r="BH287" s="8"/>
      <c r="BI287" s="8"/>
      <c r="BJ287" s="8"/>
      <c r="BK287" s="8"/>
      <c r="BL287" s="8"/>
      <c r="BM287" s="8"/>
      <c r="BN287" s="8"/>
      <c r="BO287" s="8"/>
      <c r="BP287" s="8"/>
      <c r="BQ287" s="8"/>
      <c r="BR287" s="8"/>
      <c r="BS287" s="8"/>
      <c r="BT287" s="8"/>
      <c r="BU287" s="8"/>
      <c r="BV287" s="8"/>
    </row>
    <row r="288" spans="14:74" x14ac:dyDescent="0.2">
      <c r="N288" s="66"/>
      <c r="O288" s="67"/>
      <c r="P288" s="67"/>
      <c r="Q288" s="67"/>
      <c r="R288" s="67"/>
      <c r="S288" s="67"/>
      <c r="T288" s="67"/>
      <c r="U288" s="6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69" t="s">
        <v>88</v>
      </c>
      <c r="AV288" s="506" t="s">
        <v>30</v>
      </c>
      <c r="AW288" s="8" t="s">
        <v>11</v>
      </c>
      <c r="AX288" s="8" t="s">
        <v>27</v>
      </c>
      <c r="AY288" s="69" t="s">
        <v>78</v>
      </c>
      <c r="AZ288" s="8"/>
      <c r="BA288" s="8"/>
      <c r="BB288" s="8"/>
      <c r="BC288" s="8"/>
      <c r="BD288" s="8"/>
      <c r="BE288" s="8"/>
      <c r="BF288" s="8"/>
      <c r="BG288" s="8"/>
      <c r="BH288" s="8"/>
      <c r="BI288" s="8"/>
      <c r="BJ288" s="8"/>
      <c r="BK288" s="8"/>
      <c r="BL288" s="8"/>
      <c r="BM288" s="8"/>
      <c r="BN288" s="8"/>
      <c r="BO288" s="8"/>
      <c r="BP288" s="8"/>
      <c r="BQ288" s="8"/>
      <c r="BR288" s="8"/>
      <c r="BS288" s="8"/>
      <c r="BT288" s="8"/>
      <c r="BU288" s="8"/>
      <c r="BV288" s="8"/>
    </row>
    <row r="289" spans="14:74" x14ac:dyDescent="0.2">
      <c r="N289" s="62"/>
      <c r="O289" s="63"/>
      <c r="P289" s="63"/>
      <c r="Q289" s="63"/>
      <c r="R289" s="63"/>
      <c r="S289" s="63"/>
      <c r="T289" s="63"/>
      <c r="U289" s="64"/>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65" t="s">
        <v>88</v>
      </c>
      <c r="AV289" s="507" t="s">
        <v>30</v>
      </c>
      <c r="AW289" s="7" t="s">
        <v>11</v>
      </c>
      <c r="AX289" s="7" t="s">
        <v>30</v>
      </c>
      <c r="AY289" s="65" t="s">
        <v>78</v>
      </c>
      <c r="AZ289" s="7"/>
      <c r="BA289" s="7"/>
      <c r="BB289" s="7"/>
      <c r="BC289" s="7"/>
      <c r="BD289" s="7"/>
      <c r="BE289" s="7"/>
      <c r="BF289" s="7"/>
      <c r="BG289" s="7"/>
      <c r="BH289" s="7"/>
      <c r="BI289" s="7"/>
      <c r="BJ289" s="7"/>
      <c r="BK289" s="7"/>
      <c r="BL289" s="7"/>
      <c r="BM289" s="7"/>
      <c r="BN289" s="7"/>
      <c r="BO289" s="7"/>
      <c r="BP289" s="7"/>
      <c r="BQ289" s="7"/>
      <c r="BR289" s="7"/>
      <c r="BS289" s="7"/>
      <c r="BT289" s="7"/>
      <c r="BU289" s="7"/>
      <c r="BV289" s="7"/>
    </row>
    <row r="290" spans="14:74" ht="11.4" x14ac:dyDescent="0.2">
      <c r="N290" s="54" t="s">
        <v>5</v>
      </c>
      <c r="O290" s="55" t="s">
        <v>15</v>
      </c>
      <c r="P290" s="23"/>
      <c r="Q290" s="56">
        <f>P290*G38</f>
        <v>0</v>
      </c>
      <c r="R290" s="56">
        <v>0</v>
      </c>
      <c r="S290" s="56">
        <f>R290*G38</f>
        <v>0</v>
      </c>
      <c r="T290" s="56">
        <v>0</v>
      </c>
      <c r="U290" s="57">
        <f>T290*G38</f>
        <v>0</v>
      </c>
      <c r="V290" s="14"/>
      <c r="W290" s="14"/>
      <c r="X290" s="14"/>
      <c r="Y290" s="14"/>
      <c r="Z290" s="14"/>
      <c r="AA290" s="14"/>
      <c r="AB290" s="14"/>
      <c r="AC290" s="14"/>
      <c r="AD290" s="14"/>
      <c r="AE290" s="14"/>
      <c r="AF290" s="14"/>
      <c r="AG290" s="1"/>
      <c r="AH290" s="1"/>
      <c r="AI290" s="1"/>
      <c r="AJ290" s="1"/>
      <c r="AK290" s="1"/>
      <c r="AL290" s="1"/>
      <c r="AM290" s="1"/>
      <c r="AN290" s="1"/>
      <c r="AO290" s="1"/>
      <c r="AP290" s="1"/>
      <c r="AQ290" s="1"/>
      <c r="AR290" s="1"/>
      <c r="AS290" s="58" t="s">
        <v>84</v>
      </c>
      <c r="AT290" s="1"/>
      <c r="AU290" s="58" t="s">
        <v>80</v>
      </c>
      <c r="AV290" s="493" t="s">
        <v>30</v>
      </c>
      <c r="AW290" s="1"/>
      <c r="AX290" s="1"/>
      <c r="AY290" s="12" t="s">
        <v>78</v>
      </c>
      <c r="AZ290" s="1"/>
      <c r="BA290" s="1"/>
      <c r="BB290" s="1"/>
      <c r="BC290" s="1"/>
      <c r="BD290" s="1"/>
      <c r="BE290" s="59">
        <f>IF(O290="základní",I38,0)</f>
        <v>535</v>
      </c>
      <c r="BF290" s="59">
        <f>IF(O290="snížená",I38,0)</f>
        <v>0</v>
      </c>
      <c r="BG290" s="59">
        <f>IF(O290="zákl. přenesená",I38,0)</f>
        <v>0</v>
      </c>
      <c r="BH290" s="59">
        <f>IF(O290="sníž. přenesená",I38,0)</f>
        <v>0</v>
      </c>
      <c r="BI290" s="59">
        <f>IF(O290="nulová",I38,0)</f>
        <v>0</v>
      </c>
      <c r="BJ290" s="12" t="s">
        <v>30</v>
      </c>
      <c r="BK290" s="59">
        <f>ROUND(H38*G38,2)</f>
        <v>535</v>
      </c>
      <c r="BL290" s="12" t="s">
        <v>84</v>
      </c>
      <c r="BM290" s="58" t="s">
        <v>180</v>
      </c>
      <c r="BN290" s="1"/>
      <c r="BO290" s="1"/>
      <c r="BP290" s="1"/>
      <c r="BQ290" s="1"/>
      <c r="BR290" s="1"/>
      <c r="BS290" s="1"/>
      <c r="BT290" s="1"/>
      <c r="BU290" s="1"/>
      <c r="BV290" s="1"/>
    </row>
    <row r="291" spans="14:74" x14ac:dyDescent="0.2">
      <c r="N291" s="66"/>
      <c r="O291" s="67"/>
      <c r="P291" s="67"/>
      <c r="Q291" s="67"/>
      <c r="R291" s="67"/>
      <c r="S291" s="67"/>
      <c r="T291" s="67"/>
      <c r="U291" s="6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69" t="s">
        <v>88</v>
      </c>
      <c r="AV291" s="506" t="s">
        <v>30</v>
      </c>
      <c r="AW291" s="8" t="s">
        <v>11</v>
      </c>
      <c r="AX291" s="8" t="s">
        <v>27</v>
      </c>
      <c r="AY291" s="69" t="s">
        <v>78</v>
      </c>
      <c r="AZ291" s="8"/>
      <c r="BA291" s="8"/>
      <c r="BB291" s="8"/>
      <c r="BC291" s="8"/>
      <c r="BD291" s="8"/>
      <c r="BE291" s="8"/>
      <c r="BF291" s="8"/>
      <c r="BG291" s="8"/>
      <c r="BH291" s="8"/>
      <c r="BI291" s="8"/>
      <c r="BJ291" s="8"/>
      <c r="BK291" s="8"/>
      <c r="BL291" s="8"/>
      <c r="BM291" s="8"/>
      <c r="BN291" s="8"/>
      <c r="BO291" s="8"/>
      <c r="BP291" s="8"/>
      <c r="BQ291" s="8"/>
      <c r="BR291" s="8"/>
      <c r="BS291" s="8"/>
      <c r="BT291" s="8"/>
      <c r="BU291" s="8"/>
      <c r="BV291" s="8"/>
    </row>
    <row r="292" spans="14:74" x14ac:dyDescent="0.2">
      <c r="N292" s="62"/>
      <c r="O292" s="63"/>
      <c r="P292" s="63"/>
      <c r="Q292" s="63"/>
      <c r="R292" s="63"/>
      <c r="S292" s="63"/>
      <c r="T292" s="63"/>
      <c r="U292" s="64"/>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65" t="s">
        <v>88</v>
      </c>
      <c r="AV292" s="507" t="s">
        <v>30</v>
      </c>
      <c r="AW292" s="7" t="s">
        <v>11</v>
      </c>
      <c r="AX292" s="7" t="s">
        <v>30</v>
      </c>
      <c r="AY292" s="65" t="s">
        <v>78</v>
      </c>
      <c r="AZ292" s="7"/>
      <c r="BA292" s="7"/>
      <c r="BB292" s="7"/>
      <c r="BC292" s="7"/>
      <c r="BD292" s="7"/>
      <c r="BE292" s="7"/>
      <c r="BF292" s="7"/>
      <c r="BG292" s="7"/>
      <c r="BH292" s="7"/>
      <c r="BI292" s="7"/>
      <c r="BJ292" s="7"/>
      <c r="BK292" s="7"/>
      <c r="BL292" s="7"/>
      <c r="BM292" s="7"/>
      <c r="BN292" s="7"/>
      <c r="BO292" s="7"/>
      <c r="BP292" s="7"/>
      <c r="BQ292" s="7"/>
      <c r="BR292" s="7"/>
      <c r="BS292" s="7"/>
      <c r="BT292" s="7"/>
      <c r="BU292" s="7"/>
      <c r="BV292" s="7"/>
    </row>
    <row r="293" spans="14:74" ht="11.4" x14ac:dyDescent="0.2">
      <c r="N293" s="84" t="s">
        <v>5</v>
      </c>
      <c r="O293" s="85" t="s">
        <v>15</v>
      </c>
      <c r="P293" s="23"/>
      <c r="Q293" s="56">
        <f>P293*G41</f>
        <v>0</v>
      </c>
      <c r="R293" s="56">
        <v>0</v>
      </c>
      <c r="S293" s="56">
        <f>R293*G41</f>
        <v>0</v>
      </c>
      <c r="T293" s="56">
        <v>0</v>
      </c>
      <c r="U293" s="57">
        <f>T293*G41</f>
        <v>0</v>
      </c>
      <c r="V293" s="14"/>
      <c r="W293" s="14"/>
      <c r="X293" s="14"/>
      <c r="Y293" s="14"/>
      <c r="Z293" s="14"/>
      <c r="AA293" s="14"/>
      <c r="AB293" s="14"/>
      <c r="AC293" s="14"/>
      <c r="AD293" s="14"/>
      <c r="AE293" s="14"/>
      <c r="AF293" s="14"/>
      <c r="AG293" s="1"/>
      <c r="AH293" s="1"/>
      <c r="AI293" s="1"/>
      <c r="AJ293" s="1"/>
      <c r="AK293" s="1"/>
      <c r="AL293" s="1"/>
      <c r="AM293" s="1"/>
      <c r="AN293" s="1"/>
      <c r="AO293" s="1"/>
      <c r="AP293" s="1"/>
      <c r="AQ293" s="1"/>
      <c r="AR293" s="1"/>
      <c r="AS293" s="58" t="s">
        <v>130</v>
      </c>
      <c r="AT293" s="1"/>
      <c r="AU293" s="58" t="s">
        <v>231</v>
      </c>
      <c r="AV293" s="493" t="s">
        <v>30</v>
      </c>
      <c r="AW293" s="1"/>
      <c r="AX293" s="1"/>
      <c r="AY293" s="12" t="s">
        <v>78</v>
      </c>
      <c r="AZ293" s="1"/>
      <c r="BA293" s="1"/>
      <c r="BB293" s="1"/>
      <c r="BC293" s="1"/>
      <c r="BD293" s="1"/>
      <c r="BE293" s="59">
        <f>IF(O293="základní",I41,0)</f>
        <v>4425</v>
      </c>
      <c r="BF293" s="59">
        <f>IF(O293="snížená",I41,0)</f>
        <v>0</v>
      </c>
      <c r="BG293" s="59">
        <f>IF(O293="zákl. přenesená",I41,0)</f>
        <v>0</v>
      </c>
      <c r="BH293" s="59">
        <f>IF(O293="sníž. přenesená",I41,0)</f>
        <v>0</v>
      </c>
      <c r="BI293" s="59">
        <f>IF(O293="nulová",I41,0)</f>
        <v>0</v>
      </c>
      <c r="BJ293" s="12" t="s">
        <v>30</v>
      </c>
      <c r="BK293" s="59">
        <f>ROUND(H41*G41,2)</f>
        <v>4425</v>
      </c>
      <c r="BL293" s="12" t="s">
        <v>84</v>
      </c>
      <c r="BM293" s="58" t="s">
        <v>190</v>
      </c>
      <c r="BN293" s="1"/>
      <c r="BO293" s="1"/>
      <c r="BP293" s="1"/>
      <c r="BQ293" s="1"/>
      <c r="BR293" s="1"/>
      <c r="BS293" s="1"/>
      <c r="BT293" s="1"/>
      <c r="BU293" s="1"/>
      <c r="BV293" s="1"/>
    </row>
    <row r="294" spans="14:74" x14ac:dyDescent="0.2">
      <c r="N294" s="66"/>
      <c r="O294" s="67"/>
      <c r="P294" s="67"/>
      <c r="Q294" s="67"/>
      <c r="R294" s="67"/>
      <c r="S294" s="67"/>
      <c r="T294" s="67"/>
      <c r="U294" s="6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69" t="s">
        <v>88</v>
      </c>
      <c r="AV294" s="506" t="s">
        <v>30</v>
      </c>
      <c r="AW294" s="8" t="s">
        <v>11</v>
      </c>
      <c r="AX294" s="8" t="s">
        <v>27</v>
      </c>
      <c r="AY294" s="69" t="s">
        <v>78</v>
      </c>
      <c r="AZ294" s="8"/>
      <c r="BA294" s="8"/>
      <c r="BB294" s="8"/>
      <c r="BC294" s="8"/>
      <c r="BD294" s="8"/>
      <c r="BE294" s="8"/>
      <c r="BF294" s="8"/>
      <c r="BG294" s="8"/>
      <c r="BH294" s="8"/>
      <c r="BI294" s="8"/>
      <c r="BJ294" s="8"/>
      <c r="BK294" s="8"/>
      <c r="BL294" s="8"/>
      <c r="BM294" s="8"/>
      <c r="BN294" s="8"/>
      <c r="BO294" s="8"/>
      <c r="BP294" s="8"/>
      <c r="BQ294" s="8"/>
      <c r="BR294" s="8"/>
      <c r="BS294" s="8"/>
      <c r="BT294" s="8"/>
      <c r="BU294" s="8"/>
      <c r="BV294" s="8"/>
    </row>
    <row r="295" spans="14:74" x14ac:dyDescent="0.2">
      <c r="N295" s="62"/>
      <c r="O295" s="63"/>
      <c r="P295" s="63"/>
      <c r="Q295" s="63"/>
      <c r="R295" s="63"/>
      <c r="S295" s="63"/>
      <c r="T295" s="63"/>
      <c r="U295" s="64"/>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65" t="s">
        <v>88</v>
      </c>
      <c r="AV295" s="507" t="s">
        <v>30</v>
      </c>
      <c r="AW295" s="7" t="s">
        <v>11</v>
      </c>
      <c r="AX295" s="7" t="s">
        <v>30</v>
      </c>
      <c r="AY295" s="65" t="s">
        <v>78</v>
      </c>
      <c r="AZ295" s="7"/>
      <c r="BA295" s="7"/>
      <c r="BB295" s="7"/>
      <c r="BC295" s="7"/>
      <c r="BD295" s="7"/>
      <c r="BE295" s="7"/>
      <c r="BF295" s="7"/>
      <c r="BG295" s="7"/>
      <c r="BH295" s="7"/>
      <c r="BI295" s="7"/>
      <c r="BJ295" s="7"/>
      <c r="BK295" s="7"/>
      <c r="BL295" s="7"/>
      <c r="BM295" s="7"/>
      <c r="BN295" s="7"/>
      <c r="BO295" s="7"/>
      <c r="BP295" s="7"/>
      <c r="BQ295" s="7"/>
      <c r="BR295" s="7"/>
      <c r="BS295" s="7"/>
      <c r="BT295" s="7"/>
      <c r="BU295" s="7"/>
      <c r="BV295" s="7"/>
    </row>
    <row r="296" spans="14:74" ht="11.4" x14ac:dyDescent="0.2">
      <c r="N296" s="54" t="s">
        <v>5</v>
      </c>
      <c r="O296" s="55" t="s">
        <v>15</v>
      </c>
      <c r="P296" s="23"/>
      <c r="Q296" s="56">
        <f>P296*G44</f>
        <v>0</v>
      </c>
      <c r="R296" s="56">
        <v>0</v>
      </c>
      <c r="S296" s="56">
        <f>R296*G44</f>
        <v>0</v>
      </c>
      <c r="T296" s="56">
        <v>0</v>
      </c>
      <c r="U296" s="57">
        <f>T296*G44</f>
        <v>0</v>
      </c>
      <c r="V296" s="14"/>
      <c r="W296" s="14"/>
      <c r="X296" s="14"/>
      <c r="Y296" s="14"/>
      <c r="Z296" s="14"/>
      <c r="AA296" s="14"/>
      <c r="AB296" s="14"/>
      <c r="AC296" s="14"/>
      <c r="AD296" s="14"/>
      <c r="AE296" s="14"/>
      <c r="AF296" s="14"/>
      <c r="AG296" s="1"/>
      <c r="AH296" s="1"/>
      <c r="AI296" s="1"/>
      <c r="AJ296" s="1"/>
      <c r="AK296" s="1"/>
      <c r="AL296" s="1"/>
      <c r="AM296" s="1"/>
      <c r="AN296" s="1"/>
      <c r="AO296" s="1"/>
      <c r="AP296" s="1"/>
      <c r="AQ296" s="1"/>
      <c r="AR296" s="1"/>
      <c r="AS296" s="58" t="s">
        <v>84</v>
      </c>
      <c r="AT296" s="1"/>
      <c r="AU296" s="58" t="s">
        <v>80</v>
      </c>
      <c r="AV296" s="493" t="s">
        <v>30</v>
      </c>
      <c r="AW296" s="1"/>
      <c r="AX296" s="1"/>
      <c r="AY296" s="12" t="s">
        <v>78</v>
      </c>
      <c r="AZ296" s="1"/>
      <c r="BA296" s="1"/>
      <c r="BB296" s="1"/>
      <c r="BC296" s="1"/>
      <c r="BD296" s="1"/>
      <c r="BE296" s="59">
        <f>IF(O296="základní",I44,0)</f>
        <v>1103</v>
      </c>
      <c r="BF296" s="59">
        <f>IF(O296="snížená",I44,0)</f>
        <v>0</v>
      </c>
      <c r="BG296" s="59">
        <f>IF(O296="zákl. přenesená",I44,0)</f>
        <v>0</v>
      </c>
      <c r="BH296" s="59">
        <f>IF(O296="sníž. přenesená",I44,0)</f>
        <v>0</v>
      </c>
      <c r="BI296" s="59">
        <f>IF(O296="nulová",I44,0)</f>
        <v>0</v>
      </c>
      <c r="BJ296" s="12" t="s">
        <v>30</v>
      </c>
      <c r="BK296" s="59">
        <f>ROUND(H44*G44,2)</f>
        <v>1103</v>
      </c>
      <c r="BL296" s="12" t="s">
        <v>84</v>
      </c>
      <c r="BM296" s="58" t="s">
        <v>211</v>
      </c>
      <c r="BN296" s="1"/>
      <c r="BO296" s="1"/>
      <c r="BP296" s="1"/>
      <c r="BQ296" s="1"/>
      <c r="BR296" s="1"/>
      <c r="BS296" s="1"/>
      <c r="BT296" s="1"/>
      <c r="BU296" s="1"/>
      <c r="BV296" s="1"/>
    </row>
    <row r="297" spans="14:74" x14ac:dyDescent="0.2">
      <c r="N297" s="66"/>
      <c r="O297" s="67"/>
      <c r="P297" s="67"/>
      <c r="Q297" s="67"/>
      <c r="R297" s="67"/>
      <c r="S297" s="67"/>
      <c r="T297" s="67"/>
      <c r="U297" s="6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69" t="s">
        <v>88</v>
      </c>
      <c r="AV297" s="506" t="s">
        <v>30</v>
      </c>
      <c r="AW297" s="8" t="s">
        <v>11</v>
      </c>
      <c r="AX297" s="8" t="s">
        <v>27</v>
      </c>
      <c r="AY297" s="69" t="s">
        <v>78</v>
      </c>
      <c r="AZ297" s="8"/>
      <c r="BA297" s="8"/>
      <c r="BB297" s="8"/>
      <c r="BC297" s="8"/>
      <c r="BD297" s="8"/>
      <c r="BE297" s="8"/>
      <c r="BF297" s="8"/>
      <c r="BG297" s="8"/>
      <c r="BH297" s="8"/>
      <c r="BI297" s="8"/>
      <c r="BJ297" s="8"/>
      <c r="BK297" s="8"/>
      <c r="BL297" s="8"/>
      <c r="BM297" s="8"/>
      <c r="BN297" s="8"/>
      <c r="BO297" s="8"/>
      <c r="BP297" s="8"/>
      <c r="BQ297" s="8"/>
      <c r="BR297" s="8"/>
      <c r="BS297" s="8"/>
      <c r="BT297" s="8"/>
      <c r="BU297" s="8"/>
      <c r="BV297" s="8"/>
    </row>
    <row r="298" spans="14:74" x14ac:dyDescent="0.2">
      <c r="N298" s="62"/>
      <c r="O298" s="63"/>
      <c r="P298" s="63"/>
      <c r="Q298" s="63"/>
      <c r="R298" s="63"/>
      <c r="S298" s="63"/>
      <c r="T298" s="63"/>
      <c r="U298" s="64"/>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65" t="s">
        <v>88</v>
      </c>
      <c r="AV298" s="507" t="s">
        <v>30</v>
      </c>
      <c r="AW298" s="7" t="s">
        <v>11</v>
      </c>
      <c r="AX298" s="7" t="s">
        <v>30</v>
      </c>
      <c r="AY298" s="65" t="s">
        <v>78</v>
      </c>
      <c r="AZ298" s="7"/>
      <c r="BA298" s="7"/>
      <c r="BB298" s="7"/>
      <c r="BC298" s="7"/>
      <c r="BD298" s="7"/>
      <c r="BE298" s="7"/>
      <c r="BF298" s="7"/>
      <c r="BG298" s="7"/>
      <c r="BH298" s="7"/>
      <c r="BI298" s="7"/>
      <c r="BJ298" s="7"/>
      <c r="BK298" s="7"/>
      <c r="BL298" s="7"/>
      <c r="BM298" s="7"/>
      <c r="BN298" s="7"/>
      <c r="BO298" s="7"/>
      <c r="BP298" s="7"/>
      <c r="BQ298" s="7"/>
      <c r="BR298" s="7"/>
      <c r="BS298" s="7"/>
      <c r="BT298" s="7"/>
      <c r="BU298" s="7"/>
      <c r="BV298" s="7"/>
    </row>
    <row r="299" spans="14:74" ht="11.4" x14ac:dyDescent="0.2">
      <c r="N299" s="84" t="s">
        <v>5</v>
      </c>
      <c r="O299" s="85" t="s">
        <v>15</v>
      </c>
      <c r="P299" s="23"/>
      <c r="Q299" s="56">
        <f>P299*G47</f>
        <v>0</v>
      </c>
      <c r="R299" s="56">
        <v>0</v>
      </c>
      <c r="S299" s="56">
        <f>R299*G47</f>
        <v>0</v>
      </c>
      <c r="T299" s="56">
        <v>0</v>
      </c>
      <c r="U299" s="57">
        <f>T299*G47</f>
        <v>0</v>
      </c>
      <c r="V299" s="14"/>
      <c r="W299" s="14"/>
      <c r="X299" s="14"/>
      <c r="Y299" s="14"/>
      <c r="Z299" s="14"/>
      <c r="AA299" s="14"/>
      <c r="AB299" s="14"/>
      <c r="AC299" s="14"/>
      <c r="AD299" s="14"/>
      <c r="AE299" s="14"/>
      <c r="AF299" s="14"/>
      <c r="AG299" s="1"/>
      <c r="AH299" s="1"/>
      <c r="AI299" s="1"/>
      <c r="AJ299" s="1"/>
      <c r="AK299" s="1"/>
      <c r="AL299" s="1"/>
      <c r="AM299" s="1"/>
      <c r="AN299" s="1"/>
      <c r="AO299" s="1"/>
      <c r="AP299" s="1"/>
      <c r="AQ299" s="1"/>
      <c r="AR299" s="1"/>
      <c r="AS299" s="58" t="s">
        <v>130</v>
      </c>
      <c r="AT299" s="1"/>
      <c r="AU299" s="58" t="s">
        <v>231</v>
      </c>
      <c r="AV299" s="493" t="s">
        <v>30</v>
      </c>
      <c r="AW299" s="1"/>
      <c r="AX299" s="1"/>
      <c r="AY299" s="12" t="s">
        <v>78</v>
      </c>
      <c r="AZ299" s="1"/>
      <c r="BA299" s="1"/>
      <c r="BB299" s="1"/>
      <c r="BC299" s="1"/>
      <c r="BD299" s="1"/>
      <c r="BE299" s="59">
        <f>IF(O299="základní",I47,0)</f>
        <v>865</v>
      </c>
      <c r="BF299" s="59">
        <f>IF(O299="snížená",I47,0)</f>
        <v>0</v>
      </c>
      <c r="BG299" s="59">
        <f>IF(O299="zákl. přenesená",I47,0)</f>
        <v>0</v>
      </c>
      <c r="BH299" s="59">
        <f>IF(O299="sníž. přenesená",I47,0)</f>
        <v>0</v>
      </c>
      <c r="BI299" s="59">
        <f>IF(O299="nulová",I47,0)</f>
        <v>0</v>
      </c>
      <c r="BJ299" s="12" t="s">
        <v>30</v>
      </c>
      <c r="BK299" s="59">
        <f>ROUND(H47*G47,2)</f>
        <v>865</v>
      </c>
      <c r="BL299" s="12" t="s">
        <v>84</v>
      </c>
      <c r="BM299" s="58" t="s">
        <v>225</v>
      </c>
      <c r="BN299" s="1"/>
      <c r="BO299" s="1"/>
      <c r="BP299" s="1"/>
      <c r="BQ299" s="1"/>
      <c r="BR299" s="1"/>
      <c r="BS299" s="1"/>
      <c r="BT299" s="1"/>
      <c r="BU299" s="1"/>
      <c r="BV299" s="1"/>
    </row>
    <row r="300" spans="14:74" ht="11.4" x14ac:dyDescent="0.2">
      <c r="N300" s="54" t="s">
        <v>5</v>
      </c>
      <c r="O300" s="55" t="s">
        <v>15</v>
      </c>
      <c r="P300" s="23"/>
      <c r="Q300" s="56">
        <f>P300*G48</f>
        <v>0</v>
      </c>
      <c r="R300" s="56">
        <v>0</v>
      </c>
      <c r="S300" s="56">
        <f>R300*G48</f>
        <v>0</v>
      </c>
      <c r="T300" s="56">
        <v>0</v>
      </c>
      <c r="U300" s="57">
        <f>T300*G48</f>
        <v>0</v>
      </c>
      <c r="V300" s="14"/>
      <c r="W300" s="14"/>
      <c r="X300" s="14"/>
      <c r="Y300" s="14"/>
      <c r="Z300" s="14"/>
      <c r="AA300" s="14"/>
      <c r="AB300" s="14"/>
      <c r="AC300" s="14"/>
      <c r="AD300" s="14"/>
      <c r="AE300" s="14"/>
      <c r="AF300" s="14"/>
      <c r="AG300" s="1"/>
      <c r="AH300" s="1"/>
      <c r="AI300" s="1"/>
      <c r="AJ300" s="1"/>
      <c r="AK300" s="1"/>
      <c r="AL300" s="1"/>
      <c r="AM300" s="1"/>
      <c r="AN300" s="1"/>
      <c r="AO300" s="1"/>
      <c r="AP300" s="1"/>
      <c r="AQ300" s="1"/>
      <c r="AR300" s="1"/>
      <c r="AS300" s="58" t="s">
        <v>84</v>
      </c>
      <c r="AT300" s="1"/>
      <c r="AU300" s="58" t="s">
        <v>80</v>
      </c>
      <c r="AV300" s="493" t="s">
        <v>30</v>
      </c>
      <c r="AW300" s="1"/>
      <c r="AX300" s="1"/>
      <c r="AY300" s="12" t="s">
        <v>78</v>
      </c>
      <c r="AZ300" s="1"/>
      <c r="BA300" s="1"/>
      <c r="BB300" s="1"/>
      <c r="BC300" s="1"/>
      <c r="BD300" s="1"/>
      <c r="BE300" s="59">
        <f>IF(O300="základní",I48,0)</f>
        <v>338</v>
      </c>
      <c r="BF300" s="59">
        <f>IF(O300="snížená",I48,0)</f>
        <v>0</v>
      </c>
      <c r="BG300" s="59">
        <f>IF(O300="zákl. přenesená",I48,0)</f>
        <v>0</v>
      </c>
      <c r="BH300" s="59">
        <f>IF(O300="sníž. přenesená",I48,0)</f>
        <v>0</v>
      </c>
      <c r="BI300" s="59">
        <f>IF(O300="nulová",I48,0)</f>
        <v>0</v>
      </c>
      <c r="BJ300" s="12" t="s">
        <v>30</v>
      </c>
      <c r="BK300" s="59">
        <f>ROUND(H48*G48,2)</f>
        <v>338</v>
      </c>
      <c r="BL300" s="12" t="s">
        <v>84</v>
      </c>
      <c r="BM300" s="58" t="s">
        <v>237</v>
      </c>
      <c r="BN300" s="1"/>
      <c r="BO300" s="1"/>
      <c r="BP300" s="1"/>
      <c r="BQ300" s="1"/>
      <c r="BR300" s="1"/>
      <c r="BS300" s="1"/>
      <c r="BT300" s="1"/>
      <c r="BU300" s="1"/>
      <c r="BV300" s="1"/>
    </row>
    <row r="301" spans="14:74" x14ac:dyDescent="0.2">
      <c r="N301" s="66"/>
      <c r="O301" s="67"/>
      <c r="P301" s="67"/>
      <c r="Q301" s="67"/>
      <c r="R301" s="67"/>
      <c r="S301" s="67"/>
      <c r="T301" s="67"/>
      <c r="U301" s="6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69" t="s">
        <v>88</v>
      </c>
      <c r="AV301" s="506" t="s">
        <v>30</v>
      </c>
      <c r="AW301" s="8" t="s">
        <v>11</v>
      </c>
      <c r="AX301" s="8" t="s">
        <v>27</v>
      </c>
      <c r="AY301" s="69" t="s">
        <v>78</v>
      </c>
      <c r="AZ301" s="8"/>
      <c r="BA301" s="8"/>
      <c r="BB301" s="8"/>
      <c r="BC301" s="8"/>
      <c r="BD301" s="8"/>
      <c r="BE301" s="8"/>
      <c r="BF301" s="8"/>
      <c r="BG301" s="8"/>
      <c r="BH301" s="8"/>
      <c r="BI301" s="8"/>
      <c r="BJ301" s="8"/>
      <c r="BK301" s="8"/>
      <c r="BL301" s="8"/>
      <c r="BM301" s="8"/>
      <c r="BN301" s="8"/>
      <c r="BO301" s="8"/>
      <c r="BP301" s="8"/>
      <c r="BQ301" s="8"/>
      <c r="BR301" s="8"/>
      <c r="BS301" s="8"/>
      <c r="BT301" s="8"/>
      <c r="BU301" s="8"/>
      <c r="BV301" s="8"/>
    </row>
    <row r="302" spans="14:74" x14ac:dyDescent="0.2">
      <c r="N302" s="62"/>
      <c r="O302" s="63"/>
      <c r="P302" s="63"/>
      <c r="Q302" s="63"/>
      <c r="R302" s="63"/>
      <c r="S302" s="63"/>
      <c r="T302" s="63"/>
      <c r="U302" s="64"/>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65" t="s">
        <v>88</v>
      </c>
      <c r="AV302" s="507" t="s">
        <v>30</v>
      </c>
      <c r="AW302" s="7" t="s">
        <v>11</v>
      </c>
      <c r="AX302" s="7" t="s">
        <v>30</v>
      </c>
      <c r="AY302" s="65" t="s">
        <v>78</v>
      </c>
      <c r="AZ302" s="7"/>
      <c r="BA302" s="7"/>
      <c r="BB302" s="7"/>
      <c r="BC302" s="7"/>
      <c r="BD302" s="7"/>
      <c r="BE302" s="7"/>
      <c r="BF302" s="7"/>
      <c r="BG302" s="7"/>
      <c r="BH302" s="7"/>
      <c r="BI302" s="7"/>
      <c r="BJ302" s="7"/>
      <c r="BK302" s="7"/>
      <c r="BL302" s="7"/>
      <c r="BM302" s="7"/>
      <c r="BN302" s="7"/>
      <c r="BO302" s="7"/>
      <c r="BP302" s="7"/>
      <c r="BQ302" s="7"/>
      <c r="BR302" s="7"/>
      <c r="BS302" s="7"/>
      <c r="BT302" s="7"/>
      <c r="BU302" s="7"/>
      <c r="BV302" s="7"/>
    </row>
    <row r="303" spans="14:74" ht="11.4" x14ac:dyDescent="0.2">
      <c r="N303" s="84" t="s">
        <v>5</v>
      </c>
      <c r="O303" s="85" t="s">
        <v>15</v>
      </c>
      <c r="P303" s="23"/>
      <c r="Q303" s="56">
        <f>P303*G51</f>
        <v>0</v>
      </c>
      <c r="R303" s="56">
        <v>0</v>
      </c>
      <c r="S303" s="56">
        <f>R303*G51</f>
        <v>0</v>
      </c>
      <c r="T303" s="56">
        <v>0</v>
      </c>
      <c r="U303" s="57">
        <f>T303*G51</f>
        <v>0</v>
      </c>
      <c r="V303" s="14"/>
      <c r="W303" s="14"/>
      <c r="X303" s="14"/>
      <c r="Y303" s="14"/>
      <c r="Z303" s="14"/>
      <c r="AA303" s="14"/>
      <c r="AB303" s="14"/>
      <c r="AC303" s="14"/>
      <c r="AD303" s="14"/>
      <c r="AE303" s="14"/>
      <c r="AF303" s="14"/>
      <c r="AG303" s="1"/>
      <c r="AH303" s="1"/>
      <c r="AI303" s="1"/>
      <c r="AJ303" s="1"/>
      <c r="AK303" s="1"/>
      <c r="AL303" s="1"/>
      <c r="AM303" s="1"/>
      <c r="AN303" s="1"/>
      <c r="AO303" s="1"/>
      <c r="AP303" s="1"/>
      <c r="AQ303" s="1"/>
      <c r="AR303" s="1"/>
      <c r="AS303" s="58" t="s">
        <v>130</v>
      </c>
      <c r="AT303" s="1"/>
      <c r="AU303" s="58" t="s">
        <v>231</v>
      </c>
      <c r="AV303" s="493" t="s">
        <v>30</v>
      </c>
      <c r="AW303" s="1"/>
      <c r="AX303" s="1"/>
      <c r="AY303" s="12" t="s">
        <v>78</v>
      </c>
      <c r="AZ303" s="1"/>
      <c r="BA303" s="1"/>
      <c r="BB303" s="1"/>
      <c r="BC303" s="1"/>
      <c r="BD303" s="1"/>
      <c r="BE303" s="59">
        <f>IF(O303="základní",I51,0)</f>
        <v>5710</v>
      </c>
      <c r="BF303" s="59">
        <f>IF(O303="snížená",I51,0)</f>
        <v>0</v>
      </c>
      <c r="BG303" s="59">
        <f>IF(O303="zákl. přenesená",I51,0)</f>
        <v>0</v>
      </c>
      <c r="BH303" s="59">
        <f>IF(O303="sníž. přenesená",I51,0)</f>
        <v>0</v>
      </c>
      <c r="BI303" s="59">
        <f>IF(O303="nulová",I51,0)</f>
        <v>0</v>
      </c>
      <c r="BJ303" s="12" t="s">
        <v>30</v>
      </c>
      <c r="BK303" s="59">
        <f>ROUND(H51*G51,2)</f>
        <v>5710</v>
      </c>
      <c r="BL303" s="12" t="s">
        <v>84</v>
      </c>
      <c r="BM303" s="58" t="s">
        <v>249</v>
      </c>
      <c r="BN303" s="1"/>
      <c r="BO303" s="1"/>
      <c r="BP303" s="1"/>
      <c r="BQ303" s="1"/>
      <c r="BR303" s="1"/>
      <c r="BS303" s="1"/>
      <c r="BT303" s="1"/>
      <c r="BU303" s="1"/>
      <c r="BV303" s="1"/>
    </row>
    <row r="304" spans="14:74" x14ac:dyDescent="0.2">
      <c r="N304" s="66"/>
      <c r="O304" s="67"/>
      <c r="P304" s="67"/>
      <c r="Q304" s="67"/>
      <c r="R304" s="67"/>
      <c r="S304" s="67"/>
      <c r="T304" s="67"/>
      <c r="U304" s="6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69" t="s">
        <v>88</v>
      </c>
      <c r="AV304" s="506" t="s">
        <v>30</v>
      </c>
      <c r="AW304" s="8" t="s">
        <v>11</v>
      </c>
      <c r="AX304" s="8" t="s">
        <v>27</v>
      </c>
      <c r="AY304" s="69" t="s">
        <v>78</v>
      </c>
      <c r="AZ304" s="8"/>
      <c r="BA304" s="8"/>
      <c r="BB304" s="8"/>
      <c r="BC304" s="8"/>
      <c r="BD304" s="8"/>
      <c r="BE304" s="8"/>
      <c r="BF304" s="8"/>
      <c r="BG304" s="8"/>
      <c r="BH304" s="8"/>
      <c r="BI304" s="8"/>
      <c r="BJ304" s="8"/>
      <c r="BK304" s="8"/>
      <c r="BL304" s="8"/>
      <c r="BM304" s="8"/>
      <c r="BN304" s="8"/>
      <c r="BO304" s="8"/>
      <c r="BP304" s="8"/>
      <c r="BQ304" s="8"/>
      <c r="BR304" s="8"/>
      <c r="BS304" s="8"/>
      <c r="BT304" s="8"/>
      <c r="BU304" s="8"/>
      <c r="BV304" s="8"/>
    </row>
    <row r="305" spans="14:74" x14ac:dyDescent="0.2">
      <c r="N305" s="62"/>
      <c r="O305" s="63"/>
      <c r="P305" s="63"/>
      <c r="Q305" s="63"/>
      <c r="R305" s="63"/>
      <c r="S305" s="63"/>
      <c r="T305" s="63"/>
      <c r="U305" s="64"/>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65" t="s">
        <v>88</v>
      </c>
      <c r="AV305" s="507" t="s">
        <v>30</v>
      </c>
      <c r="AW305" s="7" t="s">
        <v>11</v>
      </c>
      <c r="AX305" s="7" t="s">
        <v>30</v>
      </c>
      <c r="AY305" s="65" t="s">
        <v>78</v>
      </c>
      <c r="AZ305" s="7"/>
      <c r="BA305" s="7"/>
      <c r="BB305" s="7"/>
      <c r="BC305" s="7"/>
      <c r="BD305" s="7"/>
      <c r="BE305" s="7"/>
      <c r="BF305" s="7"/>
      <c r="BG305" s="7"/>
      <c r="BH305" s="7"/>
      <c r="BI305" s="7"/>
      <c r="BJ305" s="7"/>
      <c r="BK305" s="7"/>
      <c r="BL305" s="7"/>
      <c r="BM305" s="7"/>
      <c r="BN305" s="7"/>
      <c r="BO305" s="7"/>
      <c r="BP305" s="7"/>
      <c r="BQ305" s="7"/>
      <c r="BR305" s="7"/>
      <c r="BS305" s="7"/>
      <c r="BT305" s="7"/>
      <c r="BU305" s="7"/>
      <c r="BV305" s="7"/>
    </row>
    <row r="306" spans="14:74" ht="11.4" x14ac:dyDescent="0.2">
      <c r="N306" s="54" t="s">
        <v>5</v>
      </c>
      <c r="O306" s="55" t="s">
        <v>15</v>
      </c>
      <c r="P306" s="23"/>
      <c r="Q306" s="56">
        <f>P306*G54</f>
        <v>0</v>
      </c>
      <c r="R306" s="56">
        <v>0</v>
      </c>
      <c r="S306" s="56">
        <f>R306*G54</f>
        <v>0</v>
      </c>
      <c r="T306" s="56">
        <v>0</v>
      </c>
      <c r="U306" s="57">
        <f>T306*G54</f>
        <v>0</v>
      </c>
      <c r="V306" s="14"/>
      <c r="W306" s="14"/>
      <c r="X306" s="14"/>
      <c r="Y306" s="14"/>
      <c r="Z306" s="14"/>
      <c r="AA306" s="14"/>
      <c r="AB306" s="14"/>
      <c r="AC306" s="14"/>
      <c r="AD306" s="14"/>
      <c r="AE306" s="14"/>
      <c r="AF306" s="14"/>
      <c r="AG306" s="1"/>
      <c r="AH306" s="1"/>
      <c r="AI306" s="1"/>
      <c r="AJ306" s="1"/>
      <c r="AK306" s="1"/>
      <c r="AL306" s="1"/>
      <c r="AM306" s="1"/>
      <c r="AN306" s="1"/>
      <c r="AO306" s="1"/>
      <c r="AP306" s="1"/>
      <c r="AQ306" s="1"/>
      <c r="AR306" s="1"/>
      <c r="AS306" s="58" t="s">
        <v>84</v>
      </c>
      <c r="AT306" s="1"/>
      <c r="AU306" s="58" t="s">
        <v>80</v>
      </c>
      <c r="AV306" s="493" t="s">
        <v>30</v>
      </c>
      <c r="AW306" s="1"/>
      <c r="AX306" s="1"/>
      <c r="AY306" s="12" t="s">
        <v>78</v>
      </c>
      <c r="AZ306" s="1"/>
      <c r="BA306" s="1"/>
      <c r="BB306" s="1"/>
      <c r="BC306" s="1"/>
      <c r="BD306" s="1"/>
      <c r="BE306" s="59">
        <f>IF(O306="základní",I54,0)</f>
        <v>2090</v>
      </c>
      <c r="BF306" s="59">
        <f>IF(O306="snížená",I54,0)</f>
        <v>0</v>
      </c>
      <c r="BG306" s="59">
        <f>IF(O306="zákl. přenesená",I54,0)</f>
        <v>0</v>
      </c>
      <c r="BH306" s="59">
        <f>IF(O306="sníž. přenesená",I54,0)</f>
        <v>0</v>
      </c>
      <c r="BI306" s="59">
        <f>IF(O306="nulová",I54,0)</f>
        <v>0</v>
      </c>
      <c r="BJ306" s="12" t="s">
        <v>30</v>
      </c>
      <c r="BK306" s="59">
        <f>ROUND(H54*G54,2)</f>
        <v>2090</v>
      </c>
      <c r="BL306" s="12" t="s">
        <v>84</v>
      </c>
      <c r="BM306" s="58" t="s">
        <v>261</v>
      </c>
      <c r="BN306" s="1"/>
      <c r="BO306" s="1"/>
      <c r="BP306" s="1"/>
      <c r="BQ306" s="1"/>
      <c r="BR306" s="1"/>
      <c r="BS306" s="1"/>
      <c r="BT306" s="1"/>
      <c r="BU306" s="1"/>
      <c r="BV306" s="1"/>
    </row>
    <row r="307" spans="14:74" x14ac:dyDescent="0.2">
      <c r="N307" s="66"/>
      <c r="O307" s="67"/>
      <c r="P307" s="67"/>
      <c r="Q307" s="67"/>
      <c r="R307" s="67"/>
      <c r="S307" s="67"/>
      <c r="T307" s="67"/>
      <c r="U307" s="6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69" t="s">
        <v>88</v>
      </c>
      <c r="AV307" s="506" t="s">
        <v>30</v>
      </c>
      <c r="AW307" s="8" t="s">
        <v>11</v>
      </c>
      <c r="AX307" s="8" t="s">
        <v>27</v>
      </c>
      <c r="AY307" s="69" t="s">
        <v>78</v>
      </c>
      <c r="AZ307" s="8"/>
      <c r="BA307" s="8"/>
      <c r="BB307" s="8"/>
      <c r="BC307" s="8"/>
      <c r="BD307" s="8"/>
      <c r="BE307" s="8"/>
      <c r="BF307" s="8"/>
      <c r="BG307" s="8"/>
      <c r="BH307" s="8"/>
      <c r="BI307" s="8"/>
      <c r="BJ307" s="8"/>
      <c r="BK307" s="8"/>
      <c r="BL307" s="8"/>
      <c r="BM307" s="8"/>
      <c r="BN307" s="8"/>
      <c r="BO307" s="8"/>
      <c r="BP307" s="8"/>
      <c r="BQ307" s="8"/>
      <c r="BR307" s="8"/>
      <c r="BS307" s="8"/>
      <c r="BT307" s="8"/>
      <c r="BU307" s="8"/>
      <c r="BV307" s="8"/>
    </row>
    <row r="308" spans="14:74" x14ac:dyDescent="0.2">
      <c r="N308" s="62"/>
      <c r="O308" s="63"/>
      <c r="P308" s="63"/>
      <c r="Q308" s="63"/>
      <c r="R308" s="63"/>
      <c r="S308" s="63"/>
      <c r="T308" s="63"/>
      <c r="U308" s="64"/>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65" t="s">
        <v>88</v>
      </c>
      <c r="AV308" s="507" t="s">
        <v>30</v>
      </c>
      <c r="AW308" s="7" t="s">
        <v>11</v>
      </c>
      <c r="AX308" s="7" t="s">
        <v>30</v>
      </c>
      <c r="AY308" s="65" t="s">
        <v>78</v>
      </c>
      <c r="AZ308" s="7"/>
      <c r="BA308" s="7"/>
      <c r="BB308" s="7"/>
      <c r="BC308" s="7"/>
      <c r="BD308" s="7"/>
      <c r="BE308" s="7"/>
      <c r="BF308" s="7"/>
      <c r="BG308" s="7"/>
      <c r="BH308" s="7"/>
      <c r="BI308" s="7"/>
      <c r="BJ308" s="7"/>
      <c r="BK308" s="7"/>
      <c r="BL308" s="7"/>
      <c r="BM308" s="7"/>
      <c r="BN308" s="7"/>
      <c r="BO308" s="7"/>
      <c r="BP308" s="7"/>
      <c r="BQ308" s="7"/>
      <c r="BR308" s="7"/>
      <c r="BS308" s="7"/>
      <c r="BT308" s="7"/>
      <c r="BU308" s="7"/>
      <c r="BV308" s="7"/>
    </row>
    <row r="309" spans="14:74" ht="11.4" x14ac:dyDescent="0.2">
      <c r="N309" s="84" t="s">
        <v>5</v>
      </c>
      <c r="O309" s="85" t="s">
        <v>15</v>
      </c>
      <c r="P309" s="23"/>
      <c r="Q309" s="56">
        <f>P309*G57</f>
        <v>0</v>
      </c>
      <c r="R309" s="56">
        <v>0</v>
      </c>
      <c r="S309" s="56">
        <f>R309*G57</f>
        <v>0</v>
      </c>
      <c r="T309" s="56">
        <v>0</v>
      </c>
      <c r="U309" s="57">
        <f>T309*G57</f>
        <v>0</v>
      </c>
      <c r="V309" s="14"/>
      <c r="W309" s="14"/>
      <c r="X309" s="14"/>
      <c r="Y309" s="14"/>
      <c r="Z309" s="14"/>
      <c r="AA309" s="14"/>
      <c r="AB309" s="14"/>
      <c r="AC309" s="14"/>
      <c r="AD309" s="14"/>
      <c r="AE309" s="14"/>
      <c r="AF309" s="14"/>
      <c r="AG309" s="1"/>
      <c r="AH309" s="1"/>
      <c r="AI309" s="1"/>
      <c r="AJ309" s="1"/>
      <c r="AK309" s="1"/>
      <c r="AL309" s="1"/>
      <c r="AM309" s="1"/>
      <c r="AN309" s="1"/>
      <c r="AO309" s="1"/>
      <c r="AP309" s="1"/>
      <c r="AQ309" s="1"/>
      <c r="AR309" s="1"/>
      <c r="AS309" s="58" t="s">
        <v>130</v>
      </c>
      <c r="AT309" s="1"/>
      <c r="AU309" s="58" t="s">
        <v>231</v>
      </c>
      <c r="AV309" s="493" t="s">
        <v>30</v>
      </c>
      <c r="AW309" s="1"/>
      <c r="AX309" s="1"/>
      <c r="AY309" s="12" t="s">
        <v>78</v>
      </c>
      <c r="AZ309" s="1"/>
      <c r="BA309" s="1"/>
      <c r="BB309" s="1"/>
      <c r="BC309" s="1"/>
      <c r="BD309" s="1"/>
      <c r="BE309" s="59">
        <f>IF(O309="základní",I57,0)</f>
        <v>485</v>
      </c>
      <c r="BF309" s="59">
        <f>IF(O309="snížená",I57,0)</f>
        <v>0</v>
      </c>
      <c r="BG309" s="59">
        <f>IF(O309="zákl. přenesená",I57,0)</f>
        <v>0</v>
      </c>
      <c r="BH309" s="59">
        <f>IF(O309="sníž. přenesená",I57,0)</f>
        <v>0</v>
      </c>
      <c r="BI309" s="59">
        <f>IF(O309="nulová",I57,0)</f>
        <v>0</v>
      </c>
      <c r="BJ309" s="12" t="s">
        <v>30</v>
      </c>
      <c r="BK309" s="59">
        <f>ROUND(H57*G57,2)</f>
        <v>485</v>
      </c>
      <c r="BL309" s="12" t="s">
        <v>84</v>
      </c>
      <c r="BM309" s="58" t="s">
        <v>273</v>
      </c>
      <c r="BN309" s="1"/>
      <c r="BO309" s="1"/>
      <c r="BP309" s="1"/>
      <c r="BQ309" s="1"/>
      <c r="BR309" s="1"/>
      <c r="BS309" s="1"/>
      <c r="BT309" s="1"/>
      <c r="BU309" s="1"/>
      <c r="BV309" s="1"/>
    </row>
    <row r="310" spans="14:74" ht="11.4" x14ac:dyDescent="0.2">
      <c r="N310" s="54" t="s">
        <v>5</v>
      </c>
      <c r="O310" s="55" t="s">
        <v>15</v>
      </c>
      <c r="P310" s="23"/>
      <c r="Q310" s="56">
        <f>P310*G58</f>
        <v>0</v>
      </c>
      <c r="R310" s="56">
        <v>0</v>
      </c>
      <c r="S310" s="56">
        <f>R310*G58</f>
        <v>0</v>
      </c>
      <c r="T310" s="56">
        <v>0</v>
      </c>
      <c r="U310" s="57">
        <f>T310*G58</f>
        <v>0</v>
      </c>
      <c r="V310" s="14"/>
      <c r="W310" s="14"/>
      <c r="X310" s="14"/>
      <c r="Y310" s="14"/>
      <c r="Z310" s="14"/>
      <c r="AA310" s="14"/>
      <c r="AB310" s="14"/>
      <c r="AC310" s="14"/>
      <c r="AD310" s="14"/>
      <c r="AE310" s="14"/>
      <c r="AF310" s="14"/>
      <c r="AG310" s="1"/>
      <c r="AH310" s="1"/>
      <c r="AI310" s="1"/>
      <c r="AJ310" s="1"/>
      <c r="AK310" s="1"/>
      <c r="AL310" s="1"/>
      <c r="AM310" s="1"/>
      <c r="AN310" s="1"/>
      <c r="AO310" s="1"/>
      <c r="AP310" s="1"/>
      <c r="AQ310" s="1"/>
      <c r="AR310" s="1"/>
      <c r="AS310" s="58" t="s">
        <v>84</v>
      </c>
      <c r="AT310" s="1"/>
      <c r="AU310" s="58" t="s">
        <v>80</v>
      </c>
      <c r="AV310" s="493" t="s">
        <v>30</v>
      </c>
      <c r="AW310" s="1"/>
      <c r="AX310" s="1"/>
      <c r="AY310" s="12" t="s">
        <v>78</v>
      </c>
      <c r="AZ310" s="1"/>
      <c r="BA310" s="1"/>
      <c r="BB310" s="1"/>
      <c r="BC310" s="1"/>
      <c r="BD310" s="1"/>
      <c r="BE310" s="59">
        <f>IF(O310="základní",I58,0)</f>
        <v>128</v>
      </c>
      <c r="BF310" s="59">
        <f>IF(O310="snížená",I58,0)</f>
        <v>0</v>
      </c>
      <c r="BG310" s="59">
        <f>IF(O310="zákl. přenesená",I58,0)</f>
        <v>0</v>
      </c>
      <c r="BH310" s="59">
        <f>IF(O310="sníž. přenesená",I58,0)</f>
        <v>0</v>
      </c>
      <c r="BI310" s="59">
        <f>IF(O310="nulová",I58,0)</f>
        <v>0</v>
      </c>
      <c r="BJ310" s="12" t="s">
        <v>30</v>
      </c>
      <c r="BK310" s="59">
        <f>ROUND(H58*G58,2)</f>
        <v>128</v>
      </c>
      <c r="BL310" s="12" t="s">
        <v>84</v>
      </c>
      <c r="BM310" s="58" t="s">
        <v>287</v>
      </c>
      <c r="BN310" s="1"/>
      <c r="BO310" s="1"/>
      <c r="BP310" s="1"/>
      <c r="BQ310" s="1"/>
      <c r="BR310" s="1"/>
      <c r="BS310" s="1"/>
      <c r="BT310" s="1"/>
      <c r="BU310" s="1"/>
      <c r="BV310" s="1"/>
    </row>
    <row r="311" spans="14:74" x14ac:dyDescent="0.2">
      <c r="N311" s="66"/>
      <c r="O311" s="67"/>
      <c r="P311" s="67"/>
      <c r="Q311" s="67"/>
      <c r="R311" s="67"/>
      <c r="S311" s="67"/>
      <c r="T311" s="67"/>
      <c r="U311" s="6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69" t="s">
        <v>88</v>
      </c>
      <c r="AV311" s="506" t="s">
        <v>30</v>
      </c>
      <c r="AW311" s="8" t="s">
        <v>11</v>
      </c>
      <c r="AX311" s="8" t="s">
        <v>27</v>
      </c>
      <c r="AY311" s="69" t="s">
        <v>78</v>
      </c>
      <c r="AZ311" s="8"/>
      <c r="BA311" s="8"/>
      <c r="BB311" s="8"/>
      <c r="BC311" s="8"/>
      <c r="BD311" s="8"/>
      <c r="BE311" s="8"/>
      <c r="BF311" s="8"/>
      <c r="BG311" s="8"/>
      <c r="BH311" s="8"/>
      <c r="BI311" s="8"/>
      <c r="BJ311" s="8"/>
      <c r="BK311" s="8"/>
      <c r="BL311" s="8"/>
      <c r="BM311" s="8"/>
      <c r="BN311" s="8"/>
      <c r="BO311" s="8"/>
      <c r="BP311" s="8"/>
      <c r="BQ311" s="8"/>
      <c r="BR311" s="8"/>
      <c r="BS311" s="8"/>
      <c r="BT311" s="8"/>
      <c r="BU311" s="8"/>
      <c r="BV311" s="8"/>
    </row>
    <row r="312" spans="14:74" x14ac:dyDescent="0.2">
      <c r="N312" s="62"/>
      <c r="O312" s="63"/>
      <c r="P312" s="63"/>
      <c r="Q312" s="63"/>
      <c r="R312" s="63"/>
      <c r="S312" s="63"/>
      <c r="T312" s="63"/>
      <c r="U312" s="64"/>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65" t="s">
        <v>88</v>
      </c>
      <c r="AV312" s="507" t="s">
        <v>30</v>
      </c>
      <c r="AW312" s="7" t="s">
        <v>11</v>
      </c>
      <c r="AX312" s="7" t="s">
        <v>30</v>
      </c>
      <c r="AY312" s="65" t="s">
        <v>78</v>
      </c>
      <c r="AZ312" s="7"/>
      <c r="BA312" s="7"/>
      <c r="BB312" s="7"/>
      <c r="BC312" s="7"/>
      <c r="BD312" s="7"/>
      <c r="BE312" s="7"/>
      <c r="BF312" s="7"/>
      <c r="BG312" s="7"/>
      <c r="BH312" s="7"/>
      <c r="BI312" s="7"/>
      <c r="BJ312" s="7"/>
      <c r="BK312" s="7"/>
      <c r="BL312" s="7"/>
      <c r="BM312" s="7"/>
      <c r="BN312" s="7"/>
      <c r="BO312" s="7"/>
      <c r="BP312" s="7"/>
      <c r="BQ312" s="7"/>
      <c r="BR312" s="7"/>
      <c r="BS312" s="7"/>
      <c r="BT312" s="7"/>
      <c r="BU312" s="7"/>
      <c r="BV312" s="7"/>
    </row>
    <row r="313" spans="14:74" ht="11.4" x14ac:dyDescent="0.2">
      <c r="N313" s="84" t="s">
        <v>5</v>
      </c>
      <c r="O313" s="85" t="s">
        <v>15</v>
      </c>
      <c r="P313" s="23"/>
      <c r="Q313" s="56">
        <f>P313*G61</f>
        <v>0</v>
      </c>
      <c r="R313" s="56">
        <v>0</v>
      </c>
      <c r="S313" s="56">
        <f>R313*G61</f>
        <v>0</v>
      </c>
      <c r="T313" s="56">
        <v>0</v>
      </c>
      <c r="U313" s="57">
        <f>T313*G61</f>
        <v>0</v>
      </c>
      <c r="V313" s="14"/>
      <c r="W313" s="14"/>
      <c r="X313" s="14"/>
      <c r="Y313" s="14"/>
      <c r="Z313" s="14"/>
      <c r="AA313" s="14"/>
      <c r="AB313" s="14"/>
      <c r="AC313" s="14"/>
      <c r="AD313" s="14"/>
      <c r="AE313" s="14"/>
      <c r="AF313" s="14"/>
      <c r="AG313" s="1"/>
      <c r="AH313" s="1"/>
      <c r="AI313" s="1"/>
      <c r="AJ313" s="1"/>
      <c r="AK313" s="1"/>
      <c r="AL313" s="1"/>
      <c r="AM313" s="1"/>
      <c r="AN313" s="1"/>
      <c r="AO313" s="1"/>
      <c r="AP313" s="1"/>
      <c r="AQ313" s="1"/>
      <c r="AR313" s="1"/>
      <c r="AS313" s="58" t="s">
        <v>130</v>
      </c>
      <c r="AT313" s="1"/>
      <c r="AU313" s="58" t="s">
        <v>231</v>
      </c>
      <c r="AV313" s="493" t="s">
        <v>30</v>
      </c>
      <c r="AW313" s="1"/>
      <c r="AX313" s="1"/>
      <c r="AY313" s="12" t="s">
        <v>78</v>
      </c>
      <c r="AZ313" s="1"/>
      <c r="BA313" s="1"/>
      <c r="BB313" s="1"/>
      <c r="BC313" s="1"/>
      <c r="BD313" s="1"/>
      <c r="BE313" s="59">
        <f>IF(O313="základní",I61,0)</f>
        <v>2685</v>
      </c>
      <c r="BF313" s="59">
        <f>IF(O313="snížená",I61,0)</f>
        <v>0</v>
      </c>
      <c r="BG313" s="59">
        <f>IF(O313="zákl. přenesená",I61,0)</f>
        <v>0</v>
      </c>
      <c r="BH313" s="59">
        <f>IF(O313="sníž. přenesená",I61,0)</f>
        <v>0</v>
      </c>
      <c r="BI313" s="59">
        <f>IF(O313="nulová",I61,0)</f>
        <v>0</v>
      </c>
      <c r="BJ313" s="12" t="s">
        <v>30</v>
      </c>
      <c r="BK313" s="59">
        <f>ROUND(H61*G61,2)</f>
        <v>2685</v>
      </c>
      <c r="BL313" s="12" t="s">
        <v>84</v>
      </c>
      <c r="BM313" s="58" t="s">
        <v>299</v>
      </c>
      <c r="BN313" s="1"/>
      <c r="BO313" s="1"/>
      <c r="BP313" s="1"/>
      <c r="BQ313" s="1"/>
      <c r="BR313" s="1"/>
      <c r="BS313" s="1"/>
      <c r="BT313" s="1"/>
      <c r="BU313" s="1"/>
      <c r="BV313" s="1"/>
    </row>
    <row r="314" spans="14:74" ht="11.4" x14ac:dyDescent="0.2">
      <c r="N314" s="54" t="s">
        <v>5</v>
      </c>
      <c r="O314" s="55" t="s">
        <v>15</v>
      </c>
      <c r="P314" s="23"/>
      <c r="Q314" s="56">
        <f>P314*G62</f>
        <v>0</v>
      </c>
      <c r="R314" s="56">
        <v>0</v>
      </c>
      <c r="S314" s="56">
        <f>R314*G62</f>
        <v>0</v>
      </c>
      <c r="T314" s="56">
        <v>0</v>
      </c>
      <c r="U314" s="57">
        <f>T314*G62</f>
        <v>0</v>
      </c>
      <c r="V314" s="14"/>
      <c r="W314" s="14"/>
      <c r="X314" s="14"/>
      <c r="Y314" s="14"/>
      <c r="Z314" s="14"/>
      <c r="AA314" s="14"/>
      <c r="AB314" s="14"/>
      <c r="AC314" s="14"/>
      <c r="AD314" s="14"/>
      <c r="AE314" s="14"/>
      <c r="AF314" s="14"/>
      <c r="AG314" s="1"/>
      <c r="AH314" s="1"/>
      <c r="AI314" s="1"/>
      <c r="AJ314" s="1"/>
      <c r="AK314" s="1"/>
      <c r="AL314" s="1"/>
      <c r="AM314" s="1"/>
      <c r="AN314" s="1"/>
      <c r="AO314" s="1"/>
      <c r="AP314" s="1"/>
      <c r="AQ314" s="1"/>
      <c r="AR314" s="1"/>
      <c r="AS314" s="58" t="s">
        <v>84</v>
      </c>
      <c r="AT314" s="1"/>
      <c r="AU314" s="58" t="s">
        <v>80</v>
      </c>
      <c r="AV314" s="493" t="s">
        <v>30</v>
      </c>
      <c r="AW314" s="1"/>
      <c r="AX314" s="1"/>
      <c r="AY314" s="12" t="s">
        <v>78</v>
      </c>
      <c r="AZ314" s="1"/>
      <c r="BA314" s="1"/>
      <c r="BB314" s="1"/>
      <c r="BC314" s="1"/>
      <c r="BD314" s="1"/>
      <c r="BE314" s="59">
        <f>IF(O314="základní",I62,0)</f>
        <v>1812</v>
      </c>
      <c r="BF314" s="59">
        <f>IF(O314="snížená",I62,0)</f>
        <v>0</v>
      </c>
      <c r="BG314" s="59">
        <f>IF(O314="zákl. přenesená",I62,0)</f>
        <v>0</v>
      </c>
      <c r="BH314" s="59">
        <f>IF(O314="sníž. přenesená",I62,0)</f>
        <v>0</v>
      </c>
      <c r="BI314" s="59">
        <f>IF(O314="nulová",I62,0)</f>
        <v>0</v>
      </c>
      <c r="BJ314" s="12" t="s">
        <v>30</v>
      </c>
      <c r="BK314" s="59">
        <f>ROUND(H62*G62,2)</f>
        <v>1812</v>
      </c>
      <c r="BL314" s="12" t="s">
        <v>84</v>
      </c>
      <c r="BM314" s="58" t="s">
        <v>310</v>
      </c>
      <c r="BN314" s="1"/>
      <c r="BO314" s="1"/>
      <c r="BP314" s="1"/>
      <c r="BQ314" s="1"/>
      <c r="BR314" s="1"/>
      <c r="BS314" s="1"/>
      <c r="BT314" s="1"/>
      <c r="BU314" s="1"/>
      <c r="BV314" s="1"/>
    </row>
    <row r="315" spans="14:74" x14ac:dyDescent="0.2">
      <c r="N315" s="66"/>
      <c r="O315" s="67"/>
      <c r="P315" s="67"/>
      <c r="Q315" s="67"/>
      <c r="R315" s="67"/>
      <c r="S315" s="67"/>
      <c r="T315" s="67"/>
      <c r="U315" s="6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69" t="s">
        <v>88</v>
      </c>
      <c r="AV315" s="506" t="s">
        <v>30</v>
      </c>
      <c r="AW315" s="8" t="s">
        <v>11</v>
      </c>
      <c r="AX315" s="8" t="s">
        <v>27</v>
      </c>
      <c r="AY315" s="69" t="s">
        <v>78</v>
      </c>
      <c r="AZ315" s="8"/>
      <c r="BA315" s="8"/>
      <c r="BB315" s="8"/>
      <c r="BC315" s="8"/>
      <c r="BD315" s="8"/>
      <c r="BE315" s="8"/>
      <c r="BF315" s="8"/>
      <c r="BG315" s="8"/>
      <c r="BH315" s="8"/>
      <c r="BI315" s="8"/>
      <c r="BJ315" s="8"/>
      <c r="BK315" s="8"/>
      <c r="BL315" s="8"/>
      <c r="BM315" s="8"/>
      <c r="BN315" s="8"/>
      <c r="BO315" s="8"/>
      <c r="BP315" s="8"/>
      <c r="BQ315" s="8"/>
      <c r="BR315" s="8"/>
      <c r="BS315" s="8"/>
      <c r="BT315" s="8"/>
      <c r="BU315" s="8"/>
      <c r="BV315" s="8"/>
    </row>
    <row r="316" spans="14:74" x14ac:dyDescent="0.2">
      <c r="N316" s="62"/>
      <c r="O316" s="63"/>
      <c r="P316" s="63"/>
      <c r="Q316" s="63"/>
      <c r="R316" s="63"/>
      <c r="S316" s="63"/>
      <c r="T316" s="63"/>
      <c r="U316" s="64"/>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65" t="s">
        <v>88</v>
      </c>
      <c r="AV316" s="507" t="s">
        <v>30</v>
      </c>
      <c r="AW316" s="7" t="s">
        <v>11</v>
      </c>
      <c r="AX316" s="7" t="s">
        <v>30</v>
      </c>
      <c r="AY316" s="65" t="s">
        <v>78</v>
      </c>
      <c r="AZ316" s="7"/>
      <c r="BA316" s="7"/>
      <c r="BB316" s="7"/>
      <c r="BC316" s="7"/>
      <c r="BD316" s="7"/>
      <c r="BE316" s="7"/>
      <c r="BF316" s="7"/>
      <c r="BG316" s="7"/>
      <c r="BH316" s="7"/>
      <c r="BI316" s="7"/>
      <c r="BJ316" s="7"/>
      <c r="BK316" s="7"/>
      <c r="BL316" s="7"/>
      <c r="BM316" s="7"/>
      <c r="BN316" s="7"/>
      <c r="BO316" s="7"/>
      <c r="BP316" s="7"/>
      <c r="BQ316" s="7"/>
      <c r="BR316" s="7"/>
      <c r="BS316" s="7"/>
      <c r="BT316" s="7"/>
      <c r="BU316" s="7"/>
      <c r="BV316" s="7"/>
    </row>
    <row r="317" spans="14:74" x14ac:dyDescent="0.2">
      <c r="N317" s="41"/>
      <c r="O317" s="42"/>
      <c r="P317" s="42"/>
      <c r="Q317" s="43">
        <f>SUM(Q318:Q347)</f>
        <v>0</v>
      </c>
      <c r="R317" s="42"/>
      <c r="S317" s="43">
        <f>SUM(S318:S347)</f>
        <v>0</v>
      </c>
      <c r="T317" s="42"/>
      <c r="U317" s="44">
        <f>SUM(U318:U347)</f>
        <v>0</v>
      </c>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45" t="s">
        <v>31</v>
      </c>
      <c r="AT317" s="6"/>
      <c r="AU317" s="46" t="s">
        <v>26</v>
      </c>
      <c r="AV317" s="492" t="s">
        <v>27</v>
      </c>
      <c r="AW317" s="6"/>
      <c r="AX317" s="6"/>
      <c r="AY317" s="45" t="s">
        <v>78</v>
      </c>
      <c r="AZ317" s="6"/>
      <c r="BA317" s="6"/>
      <c r="BB317" s="6"/>
      <c r="BC317" s="6"/>
      <c r="BD317" s="6"/>
      <c r="BE317" s="6"/>
      <c r="BF317" s="6"/>
      <c r="BG317" s="6"/>
      <c r="BH317" s="6"/>
      <c r="BI317" s="6"/>
      <c r="BJ317" s="6"/>
      <c r="BK317" s="47">
        <f>SUM(BK318:BK347)</f>
        <v>22253</v>
      </c>
      <c r="BL317" s="6"/>
      <c r="BM317" s="6"/>
      <c r="BN317" s="6"/>
      <c r="BO317" s="6"/>
      <c r="BP317" s="6"/>
      <c r="BQ317" s="6"/>
      <c r="BR317" s="6"/>
      <c r="BS317" s="6"/>
      <c r="BT317" s="6"/>
      <c r="BU317" s="6"/>
      <c r="BV317" s="6"/>
    </row>
    <row r="318" spans="14:74" ht="11.4" x14ac:dyDescent="0.2">
      <c r="N318" s="84" t="s">
        <v>5</v>
      </c>
      <c r="O318" s="85" t="s">
        <v>15</v>
      </c>
      <c r="P318" s="23"/>
      <c r="Q318" s="56">
        <f>P318*G68</f>
        <v>0</v>
      </c>
      <c r="R318" s="56">
        <v>0</v>
      </c>
      <c r="S318" s="56">
        <f>R318*G68</f>
        <v>0</v>
      </c>
      <c r="T318" s="56">
        <v>0</v>
      </c>
      <c r="U318" s="57">
        <f>T318*G68</f>
        <v>0</v>
      </c>
      <c r="V318" s="14"/>
      <c r="W318" s="14"/>
      <c r="X318" s="14"/>
      <c r="Y318" s="14"/>
      <c r="Z318" s="14"/>
      <c r="AA318" s="14"/>
      <c r="AB318" s="14"/>
      <c r="AC318" s="14"/>
      <c r="AD318" s="14"/>
      <c r="AE318" s="14"/>
      <c r="AF318" s="14"/>
      <c r="AG318" s="1"/>
      <c r="AH318" s="1"/>
      <c r="AI318" s="1"/>
      <c r="AJ318" s="1"/>
      <c r="AK318" s="1"/>
      <c r="AL318" s="1"/>
      <c r="AM318" s="1"/>
      <c r="AN318" s="1"/>
      <c r="AO318" s="1"/>
      <c r="AP318" s="1"/>
      <c r="AQ318" s="1"/>
      <c r="AR318" s="1"/>
      <c r="AS318" s="58" t="s">
        <v>130</v>
      </c>
      <c r="AT318" s="1"/>
      <c r="AU318" s="58" t="s">
        <v>231</v>
      </c>
      <c r="AV318" s="493" t="s">
        <v>30</v>
      </c>
      <c r="AW318" s="1"/>
      <c r="AX318" s="1"/>
      <c r="AY318" s="12" t="s">
        <v>78</v>
      </c>
      <c r="AZ318" s="1"/>
      <c r="BA318" s="1"/>
      <c r="BB318" s="1"/>
      <c r="BC318" s="1"/>
      <c r="BD318" s="1"/>
      <c r="BE318" s="59">
        <f>IF(O318="základní",I68,0)</f>
        <v>7855</v>
      </c>
      <c r="BF318" s="59">
        <f>IF(O318="snížená",I68,0)</f>
        <v>0</v>
      </c>
      <c r="BG318" s="59">
        <f>IF(O318="zákl. přenesená",I68,0)</f>
        <v>0</v>
      </c>
      <c r="BH318" s="59">
        <f>IF(O318="sníž. přenesená",I68,0)</f>
        <v>0</v>
      </c>
      <c r="BI318" s="59">
        <f>IF(O318="nulová",I68,0)</f>
        <v>0</v>
      </c>
      <c r="BJ318" s="12" t="s">
        <v>30</v>
      </c>
      <c r="BK318" s="59">
        <f>ROUND(H68*G68,2)</f>
        <v>7855</v>
      </c>
      <c r="BL318" s="12" t="s">
        <v>84</v>
      </c>
      <c r="BM318" s="58" t="s">
        <v>324</v>
      </c>
      <c r="BN318" s="1"/>
      <c r="BO318" s="1"/>
      <c r="BP318" s="1"/>
      <c r="BQ318" s="1"/>
      <c r="BR318" s="1"/>
      <c r="BS318" s="1"/>
      <c r="BT318" s="1"/>
      <c r="BU318" s="1"/>
      <c r="BV318" s="1"/>
    </row>
    <row r="319" spans="14:74" x14ac:dyDescent="0.2">
      <c r="N319" s="60"/>
      <c r="O319" s="61"/>
      <c r="P319" s="23"/>
      <c r="Q319" s="23"/>
      <c r="R319" s="23"/>
      <c r="S319" s="23"/>
      <c r="T319" s="23"/>
      <c r="U319" s="24"/>
      <c r="V319" s="14"/>
      <c r="W319" s="14"/>
      <c r="X319" s="14"/>
      <c r="Y319" s="14"/>
      <c r="Z319" s="14"/>
      <c r="AA319" s="14"/>
      <c r="AB319" s="14"/>
      <c r="AC319" s="14"/>
      <c r="AD319" s="14"/>
      <c r="AE319" s="14"/>
      <c r="AF319" s="14"/>
      <c r="AG319" s="1"/>
      <c r="AH319" s="1"/>
      <c r="AI319" s="1"/>
      <c r="AJ319" s="1"/>
      <c r="AK319" s="1"/>
      <c r="AL319" s="1"/>
      <c r="AM319" s="1"/>
      <c r="AN319" s="1"/>
      <c r="AO319" s="1"/>
      <c r="AP319" s="1"/>
      <c r="AQ319" s="1"/>
      <c r="AR319" s="1"/>
      <c r="AS319" s="1"/>
      <c r="AT319" s="1"/>
      <c r="AU319" s="12" t="s">
        <v>1113</v>
      </c>
      <c r="AV319" s="491" t="s">
        <v>30</v>
      </c>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row>
    <row r="320" spans="14:74" x14ac:dyDescent="0.2">
      <c r="N320" s="66"/>
      <c r="O320" s="67"/>
      <c r="P320" s="67"/>
      <c r="Q320" s="67"/>
      <c r="R320" s="67"/>
      <c r="S320" s="67"/>
      <c r="T320" s="67"/>
      <c r="U320" s="6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69" t="s">
        <v>88</v>
      </c>
      <c r="AV320" s="506" t="s">
        <v>30</v>
      </c>
      <c r="AW320" s="8" t="s">
        <v>11</v>
      </c>
      <c r="AX320" s="8" t="s">
        <v>27</v>
      </c>
      <c r="AY320" s="69" t="s">
        <v>78</v>
      </c>
      <c r="AZ320" s="8"/>
      <c r="BA320" s="8"/>
      <c r="BB320" s="8"/>
      <c r="BC320" s="8"/>
      <c r="BD320" s="8"/>
      <c r="BE320" s="8"/>
      <c r="BF320" s="8"/>
      <c r="BG320" s="8"/>
      <c r="BH320" s="8"/>
      <c r="BI320" s="8"/>
      <c r="BJ320" s="8"/>
      <c r="BK320" s="8"/>
      <c r="BL320" s="8"/>
      <c r="BM320" s="8"/>
      <c r="BN320" s="8"/>
      <c r="BO320" s="8"/>
      <c r="BP320" s="8"/>
      <c r="BQ320" s="8"/>
      <c r="BR320" s="8"/>
      <c r="BS320" s="8"/>
      <c r="BT320" s="8"/>
      <c r="BU320" s="8"/>
      <c r="BV320" s="8"/>
    </row>
    <row r="321" spans="14:74" x14ac:dyDescent="0.2">
      <c r="N321" s="66"/>
      <c r="O321" s="67"/>
      <c r="P321" s="67"/>
      <c r="Q321" s="67"/>
      <c r="R321" s="67"/>
      <c r="S321" s="67"/>
      <c r="T321" s="67"/>
      <c r="U321" s="6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69" t="s">
        <v>88</v>
      </c>
      <c r="AV321" s="506" t="s">
        <v>30</v>
      </c>
      <c r="AW321" s="8" t="s">
        <v>11</v>
      </c>
      <c r="AX321" s="8" t="s">
        <v>27</v>
      </c>
      <c r="AY321" s="69" t="s">
        <v>78</v>
      </c>
      <c r="AZ321" s="8"/>
      <c r="BA321" s="8"/>
      <c r="BB321" s="8"/>
      <c r="BC321" s="8"/>
      <c r="BD321" s="8"/>
      <c r="BE321" s="8"/>
      <c r="BF321" s="8"/>
      <c r="BG321" s="8"/>
      <c r="BH321" s="8"/>
      <c r="BI321" s="8"/>
      <c r="BJ321" s="8"/>
      <c r="BK321" s="8"/>
      <c r="BL321" s="8"/>
      <c r="BM321" s="8"/>
      <c r="BN321" s="8"/>
      <c r="BO321" s="8"/>
      <c r="BP321" s="8"/>
      <c r="BQ321" s="8"/>
      <c r="BR321" s="8"/>
      <c r="BS321" s="8"/>
      <c r="BT321" s="8"/>
      <c r="BU321" s="8"/>
      <c r="BV321" s="8"/>
    </row>
    <row r="322" spans="14:74" x14ac:dyDescent="0.2">
      <c r="N322" s="66"/>
      <c r="O322" s="67"/>
      <c r="P322" s="67"/>
      <c r="Q322" s="67"/>
      <c r="R322" s="67"/>
      <c r="S322" s="67"/>
      <c r="T322" s="67"/>
      <c r="U322" s="6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69" t="s">
        <v>88</v>
      </c>
      <c r="AV322" s="506" t="s">
        <v>30</v>
      </c>
      <c r="AW322" s="8" t="s">
        <v>11</v>
      </c>
      <c r="AX322" s="8" t="s">
        <v>27</v>
      </c>
      <c r="AY322" s="69" t="s">
        <v>78</v>
      </c>
      <c r="AZ322" s="8"/>
      <c r="BA322" s="8"/>
      <c r="BB322" s="8"/>
      <c r="BC322" s="8"/>
      <c r="BD322" s="8"/>
      <c r="BE322" s="8"/>
      <c r="BF322" s="8"/>
      <c r="BG322" s="8"/>
      <c r="BH322" s="8"/>
      <c r="BI322" s="8"/>
      <c r="BJ322" s="8"/>
      <c r="BK322" s="8"/>
      <c r="BL322" s="8"/>
      <c r="BM322" s="8"/>
      <c r="BN322" s="8"/>
      <c r="BO322" s="8"/>
      <c r="BP322" s="8"/>
      <c r="BQ322" s="8"/>
      <c r="BR322" s="8"/>
      <c r="BS322" s="8"/>
      <c r="BT322" s="8"/>
      <c r="BU322" s="8"/>
      <c r="BV322" s="8"/>
    </row>
    <row r="323" spans="14:74" x14ac:dyDescent="0.2">
      <c r="N323" s="62"/>
      <c r="O323" s="63"/>
      <c r="P323" s="63"/>
      <c r="Q323" s="63"/>
      <c r="R323" s="63"/>
      <c r="S323" s="63"/>
      <c r="T323" s="63"/>
      <c r="U323" s="64"/>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65" t="s">
        <v>88</v>
      </c>
      <c r="AV323" s="507" t="s">
        <v>30</v>
      </c>
      <c r="AW323" s="7" t="s">
        <v>11</v>
      </c>
      <c r="AX323" s="7" t="s">
        <v>30</v>
      </c>
      <c r="AY323" s="65" t="s">
        <v>78</v>
      </c>
      <c r="AZ323" s="7"/>
      <c r="BA323" s="7"/>
      <c r="BB323" s="7"/>
      <c r="BC323" s="7"/>
      <c r="BD323" s="7"/>
      <c r="BE323" s="7"/>
      <c r="BF323" s="7"/>
      <c r="BG323" s="7"/>
      <c r="BH323" s="7"/>
      <c r="BI323" s="7"/>
      <c r="BJ323" s="7"/>
      <c r="BK323" s="7"/>
      <c r="BL323" s="7"/>
      <c r="BM323" s="7"/>
      <c r="BN323" s="7"/>
      <c r="BO323" s="7"/>
      <c r="BP323" s="7"/>
      <c r="BQ323" s="7"/>
      <c r="BR323" s="7"/>
      <c r="BS323" s="7"/>
      <c r="BT323" s="7"/>
      <c r="BU323" s="7"/>
      <c r="BV323" s="7"/>
    </row>
    <row r="324" spans="14:74" ht="11.4" x14ac:dyDescent="0.2">
      <c r="N324" s="54" t="s">
        <v>5</v>
      </c>
      <c r="O324" s="55" t="s">
        <v>15</v>
      </c>
      <c r="P324" s="23"/>
      <c r="Q324" s="56">
        <f>P324*G74</f>
        <v>0</v>
      </c>
      <c r="R324" s="56">
        <v>0</v>
      </c>
      <c r="S324" s="56">
        <f>R324*G74</f>
        <v>0</v>
      </c>
      <c r="T324" s="56">
        <v>0</v>
      </c>
      <c r="U324" s="57">
        <f>T324*G74</f>
        <v>0</v>
      </c>
      <c r="V324" s="14"/>
      <c r="W324" s="14"/>
      <c r="X324" s="14"/>
      <c r="Y324" s="14"/>
      <c r="Z324" s="14"/>
      <c r="AA324" s="14"/>
      <c r="AB324" s="14"/>
      <c r="AC324" s="14"/>
      <c r="AD324" s="14"/>
      <c r="AE324" s="14"/>
      <c r="AF324" s="14"/>
      <c r="AG324" s="1"/>
      <c r="AH324" s="1"/>
      <c r="AI324" s="1"/>
      <c r="AJ324" s="1"/>
      <c r="AK324" s="1"/>
      <c r="AL324" s="1"/>
      <c r="AM324" s="1"/>
      <c r="AN324" s="1"/>
      <c r="AO324" s="1"/>
      <c r="AP324" s="1"/>
      <c r="AQ324" s="1"/>
      <c r="AR324" s="1"/>
      <c r="AS324" s="58" t="s">
        <v>84</v>
      </c>
      <c r="AT324" s="1"/>
      <c r="AU324" s="58" t="s">
        <v>80</v>
      </c>
      <c r="AV324" s="493" t="s">
        <v>30</v>
      </c>
      <c r="AW324" s="1"/>
      <c r="AX324" s="1"/>
      <c r="AY324" s="12" t="s">
        <v>78</v>
      </c>
      <c r="AZ324" s="1"/>
      <c r="BA324" s="1"/>
      <c r="BB324" s="1"/>
      <c r="BC324" s="1"/>
      <c r="BD324" s="1"/>
      <c r="BE324" s="59">
        <f>IF(O324="základní",I74,0)</f>
        <v>1745</v>
      </c>
      <c r="BF324" s="59">
        <f>IF(O324="snížená",I74,0)</f>
        <v>0</v>
      </c>
      <c r="BG324" s="59">
        <f>IF(O324="zákl. přenesená",I74,0)</f>
        <v>0</v>
      </c>
      <c r="BH324" s="59">
        <f>IF(O324="sníž. přenesená",I74,0)</f>
        <v>0</v>
      </c>
      <c r="BI324" s="59">
        <f>IF(O324="nulová",I74,0)</f>
        <v>0</v>
      </c>
      <c r="BJ324" s="12" t="s">
        <v>30</v>
      </c>
      <c r="BK324" s="59">
        <f>ROUND(H74*G74,2)</f>
        <v>1745</v>
      </c>
      <c r="BL324" s="12" t="s">
        <v>84</v>
      </c>
      <c r="BM324" s="58" t="s">
        <v>342</v>
      </c>
      <c r="BN324" s="1"/>
      <c r="BO324" s="1"/>
      <c r="BP324" s="1"/>
      <c r="BQ324" s="1"/>
      <c r="BR324" s="1"/>
      <c r="BS324" s="1"/>
      <c r="BT324" s="1"/>
      <c r="BU324" s="1"/>
      <c r="BV324" s="1"/>
    </row>
    <row r="325" spans="14:74" x14ac:dyDescent="0.2">
      <c r="N325" s="66"/>
      <c r="O325" s="67"/>
      <c r="P325" s="67"/>
      <c r="Q325" s="67"/>
      <c r="R325" s="67"/>
      <c r="S325" s="67"/>
      <c r="T325" s="67"/>
      <c r="U325" s="6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69" t="s">
        <v>88</v>
      </c>
      <c r="AV325" s="506" t="s">
        <v>30</v>
      </c>
      <c r="AW325" s="8" t="s">
        <v>11</v>
      </c>
      <c r="AX325" s="8" t="s">
        <v>27</v>
      </c>
      <c r="AY325" s="69" t="s">
        <v>78</v>
      </c>
      <c r="AZ325" s="8"/>
      <c r="BA325" s="8"/>
      <c r="BB325" s="8"/>
      <c r="BC325" s="8"/>
      <c r="BD325" s="8"/>
      <c r="BE325" s="8"/>
      <c r="BF325" s="8"/>
      <c r="BG325" s="8"/>
      <c r="BH325" s="8"/>
      <c r="BI325" s="8"/>
      <c r="BJ325" s="8"/>
      <c r="BK325" s="8"/>
      <c r="BL325" s="8"/>
      <c r="BM325" s="8"/>
      <c r="BN325" s="8"/>
      <c r="BO325" s="8"/>
      <c r="BP325" s="8"/>
      <c r="BQ325" s="8"/>
      <c r="BR325" s="8"/>
      <c r="BS325" s="8"/>
      <c r="BT325" s="8"/>
      <c r="BU325" s="8"/>
      <c r="BV325" s="8"/>
    </row>
    <row r="326" spans="14:74" x14ac:dyDescent="0.2">
      <c r="N326" s="62"/>
      <c r="O326" s="63"/>
      <c r="P326" s="63"/>
      <c r="Q326" s="63"/>
      <c r="R326" s="63"/>
      <c r="S326" s="63"/>
      <c r="T326" s="63"/>
      <c r="U326" s="64"/>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65" t="s">
        <v>88</v>
      </c>
      <c r="AV326" s="507" t="s">
        <v>30</v>
      </c>
      <c r="AW326" s="7" t="s">
        <v>11</v>
      </c>
      <c r="AX326" s="7" t="s">
        <v>30</v>
      </c>
      <c r="AY326" s="65" t="s">
        <v>78</v>
      </c>
      <c r="AZ326" s="7"/>
      <c r="BA326" s="7"/>
      <c r="BB326" s="7"/>
      <c r="BC326" s="7"/>
      <c r="BD326" s="7"/>
      <c r="BE326" s="7"/>
      <c r="BF326" s="7"/>
      <c r="BG326" s="7"/>
      <c r="BH326" s="7"/>
      <c r="BI326" s="7"/>
      <c r="BJ326" s="7"/>
      <c r="BK326" s="7"/>
      <c r="BL326" s="7"/>
      <c r="BM326" s="7"/>
      <c r="BN326" s="7"/>
      <c r="BO326" s="7"/>
      <c r="BP326" s="7"/>
      <c r="BQ326" s="7"/>
      <c r="BR326" s="7"/>
      <c r="BS326" s="7"/>
      <c r="BT326" s="7"/>
      <c r="BU326" s="7"/>
      <c r="BV326" s="7"/>
    </row>
    <row r="327" spans="14:74" ht="11.4" x14ac:dyDescent="0.2">
      <c r="N327" s="84" t="s">
        <v>5</v>
      </c>
      <c r="O327" s="85" t="s">
        <v>15</v>
      </c>
      <c r="P327" s="23"/>
      <c r="Q327" s="56">
        <f>P327*G77</f>
        <v>0</v>
      </c>
      <c r="R327" s="56">
        <v>0</v>
      </c>
      <c r="S327" s="56">
        <f>R327*G77</f>
        <v>0</v>
      </c>
      <c r="T327" s="56">
        <v>0</v>
      </c>
      <c r="U327" s="57">
        <f>T327*G77</f>
        <v>0</v>
      </c>
      <c r="V327" s="14"/>
      <c r="W327" s="14"/>
      <c r="X327" s="14"/>
      <c r="Y327" s="14"/>
      <c r="Z327" s="14"/>
      <c r="AA327" s="14"/>
      <c r="AB327" s="14"/>
      <c r="AC327" s="14"/>
      <c r="AD327" s="14"/>
      <c r="AE327" s="14"/>
      <c r="AF327" s="14"/>
      <c r="AG327" s="1"/>
      <c r="AH327" s="1"/>
      <c r="AI327" s="1"/>
      <c r="AJ327" s="1"/>
      <c r="AK327" s="1"/>
      <c r="AL327" s="1"/>
      <c r="AM327" s="1"/>
      <c r="AN327" s="1"/>
      <c r="AO327" s="1"/>
      <c r="AP327" s="1"/>
      <c r="AQ327" s="1"/>
      <c r="AR327" s="1"/>
      <c r="AS327" s="58" t="s">
        <v>130</v>
      </c>
      <c r="AT327" s="1"/>
      <c r="AU327" s="58" t="s">
        <v>231</v>
      </c>
      <c r="AV327" s="493" t="s">
        <v>30</v>
      </c>
      <c r="AW327" s="1"/>
      <c r="AX327" s="1"/>
      <c r="AY327" s="12" t="s">
        <v>78</v>
      </c>
      <c r="AZ327" s="1"/>
      <c r="BA327" s="1"/>
      <c r="BB327" s="1"/>
      <c r="BC327" s="1"/>
      <c r="BD327" s="1"/>
      <c r="BE327" s="59">
        <f>IF(O327="základní",I77,0)</f>
        <v>1770</v>
      </c>
      <c r="BF327" s="59">
        <f>IF(O327="snížená",I77,0)</f>
        <v>0</v>
      </c>
      <c r="BG327" s="59">
        <f>IF(O327="zákl. přenesená",I77,0)</f>
        <v>0</v>
      </c>
      <c r="BH327" s="59">
        <f>IF(O327="sníž. přenesená",I77,0)</f>
        <v>0</v>
      </c>
      <c r="BI327" s="59">
        <f>IF(O327="nulová",I77,0)</f>
        <v>0</v>
      </c>
      <c r="BJ327" s="12" t="s">
        <v>30</v>
      </c>
      <c r="BK327" s="59">
        <f>ROUND(H77*G77,2)</f>
        <v>1770</v>
      </c>
      <c r="BL327" s="12" t="s">
        <v>84</v>
      </c>
      <c r="BM327" s="58" t="s">
        <v>353</v>
      </c>
      <c r="BN327" s="1"/>
      <c r="BO327" s="1"/>
      <c r="BP327" s="1"/>
      <c r="BQ327" s="1"/>
      <c r="BR327" s="1"/>
      <c r="BS327" s="1"/>
      <c r="BT327" s="1"/>
      <c r="BU327" s="1"/>
      <c r="BV327" s="1"/>
    </row>
    <row r="328" spans="14:74" x14ac:dyDescent="0.2">
      <c r="N328" s="60"/>
      <c r="O328" s="61"/>
      <c r="P328" s="23"/>
      <c r="Q328" s="23"/>
      <c r="R328" s="23"/>
      <c r="S328" s="23"/>
      <c r="T328" s="23"/>
      <c r="U328" s="24"/>
      <c r="V328" s="14"/>
      <c r="W328" s="14"/>
      <c r="X328" s="14"/>
      <c r="Y328" s="14"/>
      <c r="Z328" s="14"/>
      <c r="AA328" s="14"/>
      <c r="AB328" s="14"/>
      <c r="AC328" s="14"/>
      <c r="AD328" s="14"/>
      <c r="AE328" s="14"/>
      <c r="AF328" s="14"/>
      <c r="AG328" s="1"/>
      <c r="AH328" s="1"/>
      <c r="AI328" s="1"/>
      <c r="AJ328" s="1"/>
      <c r="AK328" s="1"/>
      <c r="AL328" s="1"/>
      <c r="AM328" s="1"/>
      <c r="AN328" s="1"/>
      <c r="AO328" s="1"/>
      <c r="AP328" s="1"/>
      <c r="AQ328" s="1"/>
      <c r="AR328" s="1"/>
      <c r="AS328" s="1"/>
      <c r="AT328" s="1"/>
      <c r="AU328" s="12" t="s">
        <v>1113</v>
      </c>
      <c r="AV328" s="491" t="s">
        <v>30</v>
      </c>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row>
    <row r="329" spans="14:74" x14ac:dyDescent="0.2">
      <c r="N329" s="66"/>
      <c r="O329" s="67"/>
      <c r="P329" s="67"/>
      <c r="Q329" s="67"/>
      <c r="R329" s="67"/>
      <c r="S329" s="67"/>
      <c r="T329" s="67"/>
      <c r="U329" s="6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69" t="s">
        <v>88</v>
      </c>
      <c r="AV329" s="506" t="s">
        <v>30</v>
      </c>
      <c r="AW329" s="8" t="s">
        <v>11</v>
      </c>
      <c r="AX329" s="8" t="s">
        <v>27</v>
      </c>
      <c r="AY329" s="69" t="s">
        <v>78</v>
      </c>
      <c r="AZ329" s="8"/>
      <c r="BA329" s="8"/>
      <c r="BB329" s="8"/>
      <c r="BC329" s="8"/>
      <c r="BD329" s="8"/>
      <c r="BE329" s="8"/>
      <c r="BF329" s="8"/>
      <c r="BG329" s="8"/>
      <c r="BH329" s="8"/>
      <c r="BI329" s="8"/>
      <c r="BJ329" s="8"/>
      <c r="BK329" s="8"/>
      <c r="BL329" s="8"/>
      <c r="BM329" s="8"/>
      <c r="BN329" s="8"/>
      <c r="BO329" s="8"/>
      <c r="BP329" s="8"/>
      <c r="BQ329" s="8"/>
      <c r="BR329" s="8"/>
      <c r="BS329" s="8"/>
      <c r="BT329" s="8"/>
      <c r="BU329" s="8"/>
      <c r="BV329" s="8"/>
    </row>
    <row r="330" spans="14:74" x14ac:dyDescent="0.2">
      <c r="N330" s="62"/>
      <c r="O330" s="63"/>
      <c r="P330" s="63"/>
      <c r="Q330" s="63"/>
      <c r="R330" s="63"/>
      <c r="S330" s="63"/>
      <c r="T330" s="63"/>
      <c r="U330" s="64"/>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65" t="s">
        <v>88</v>
      </c>
      <c r="AV330" s="507" t="s">
        <v>30</v>
      </c>
      <c r="AW330" s="7" t="s">
        <v>11</v>
      </c>
      <c r="AX330" s="7" t="s">
        <v>30</v>
      </c>
      <c r="AY330" s="65" t="s">
        <v>78</v>
      </c>
      <c r="AZ330" s="7"/>
      <c r="BA330" s="7"/>
      <c r="BB330" s="7"/>
      <c r="BC330" s="7"/>
      <c r="BD330" s="7"/>
      <c r="BE330" s="7"/>
      <c r="BF330" s="7"/>
      <c r="BG330" s="7"/>
      <c r="BH330" s="7"/>
      <c r="BI330" s="7"/>
      <c r="BJ330" s="7"/>
      <c r="BK330" s="7"/>
      <c r="BL330" s="7"/>
      <c r="BM330" s="7"/>
      <c r="BN330" s="7"/>
      <c r="BO330" s="7"/>
      <c r="BP330" s="7"/>
      <c r="BQ330" s="7"/>
      <c r="BR330" s="7"/>
      <c r="BS330" s="7"/>
      <c r="BT330" s="7"/>
      <c r="BU330" s="7"/>
      <c r="BV330" s="7"/>
    </row>
    <row r="331" spans="14:74" ht="11.4" x14ac:dyDescent="0.2">
      <c r="N331" s="54" t="s">
        <v>5</v>
      </c>
      <c r="O331" s="55" t="s">
        <v>15</v>
      </c>
      <c r="P331" s="23"/>
      <c r="Q331" s="56">
        <f>P331*G81</f>
        <v>0</v>
      </c>
      <c r="R331" s="56">
        <v>0</v>
      </c>
      <c r="S331" s="56">
        <f>R331*G81</f>
        <v>0</v>
      </c>
      <c r="T331" s="56">
        <v>0</v>
      </c>
      <c r="U331" s="57">
        <f>T331*G81</f>
        <v>0</v>
      </c>
      <c r="V331" s="14"/>
      <c r="W331" s="14"/>
      <c r="X331" s="14"/>
      <c r="Y331" s="14"/>
      <c r="Z331" s="14"/>
      <c r="AA331" s="14"/>
      <c r="AB331" s="14"/>
      <c r="AC331" s="14"/>
      <c r="AD331" s="14"/>
      <c r="AE331" s="14"/>
      <c r="AF331" s="14"/>
      <c r="AG331" s="1"/>
      <c r="AH331" s="1"/>
      <c r="AI331" s="1"/>
      <c r="AJ331" s="1"/>
      <c r="AK331" s="1"/>
      <c r="AL331" s="1"/>
      <c r="AM331" s="1"/>
      <c r="AN331" s="1"/>
      <c r="AO331" s="1"/>
      <c r="AP331" s="1"/>
      <c r="AQ331" s="1"/>
      <c r="AR331" s="1"/>
      <c r="AS331" s="58" t="s">
        <v>84</v>
      </c>
      <c r="AT331" s="1"/>
      <c r="AU331" s="58" t="s">
        <v>80</v>
      </c>
      <c r="AV331" s="493" t="s">
        <v>30</v>
      </c>
      <c r="AW331" s="1"/>
      <c r="AX331" s="1"/>
      <c r="AY331" s="12" t="s">
        <v>78</v>
      </c>
      <c r="AZ331" s="1"/>
      <c r="BA331" s="1"/>
      <c r="BB331" s="1"/>
      <c r="BC331" s="1"/>
      <c r="BD331" s="1"/>
      <c r="BE331" s="59">
        <f>IF(O331="základní",I81,0)</f>
        <v>744</v>
      </c>
      <c r="BF331" s="59">
        <f>IF(O331="snížená",I81,0)</f>
        <v>0</v>
      </c>
      <c r="BG331" s="59">
        <f>IF(O331="zákl. přenesená",I81,0)</f>
        <v>0</v>
      </c>
      <c r="BH331" s="59">
        <f>IF(O331="sníž. přenesená",I81,0)</f>
        <v>0</v>
      </c>
      <c r="BI331" s="59">
        <f>IF(O331="nulová",I81,0)</f>
        <v>0</v>
      </c>
      <c r="BJ331" s="12" t="s">
        <v>30</v>
      </c>
      <c r="BK331" s="59">
        <f>ROUND(H81*G81,2)</f>
        <v>744</v>
      </c>
      <c r="BL331" s="12" t="s">
        <v>84</v>
      </c>
      <c r="BM331" s="58" t="s">
        <v>365</v>
      </c>
      <c r="BN331" s="1"/>
      <c r="BO331" s="1"/>
      <c r="BP331" s="1"/>
      <c r="BQ331" s="1"/>
      <c r="BR331" s="1"/>
      <c r="BS331" s="1"/>
      <c r="BT331" s="1"/>
      <c r="BU331" s="1"/>
      <c r="BV331" s="1"/>
    </row>
    <row r="332" spans="14:74" x14ac:dyDescent="0.2">
      <c r="N332" s="66"/>
      <c r="O332" s="67"/>
      <c r="P332" s="67"/>
      <c r="Q332" s="67"/>
      <c r="R332" s="67"/>
      <c r="S332" s="67"/>
      <c r="T332" s="67"/>
      <c r="U332" s="6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69" t="s">
        <v>88</v>
      </c>
      <c r="AV332" s="506" t="s">
        <v>30</v>
      </c>
      <c r="AW332" s="8" t="s">
        <v>11</v>
      </c>
      <c r="AX332" s="8" t="s">
        <v>27</v>
      </c>
      <c r="AY332" s="69" t="s">
        <v>78</v>
      </c>
      <c r="AZ332" s="8"/>
      <c r="BA332" s="8"/>
      <c r="BB332" s="8"/>
      <c r="BC332" s="8"/>
      <c r="BD332" s="8"/>
      <c r="BE332" s="8"/>
      <c r="BF332" s="8"/>
      <c r="BG332" s="8"/>
      <c r="BH332" s="8"/>
      <c r="BI332" s="8"/>
      <c r="BJ332" s="8"/>
      <c r="BK332" s="8"/>
      <c r="BL332" s="8"/>
      <c r="BM332" s="8"/>
      <c r="BN332" s="8"/>
      <c r="BO332" s="8"/>
      <c r="BP332" s="8"/>
      <c r="BQ332" s="8"/>
      <c r="BR332" s="8"/>
      <c r="BS332" s="8"/>
      <c r="BT332" s="8"/>
      <c r="BU332" s="8"/>
      <c r="BV332" s="8"/>
    </row>
    <row r="333" spans="14:74" x14ac:dyDescent="0.2">
      <c r="N333" s="62"/>
      <c r="O333" s="63"/>
      <c r="P333" s="63"/>
      <c r="Q333" s="63"/>
      <c r="R333" s="63"/>
      <c r="S333" s="63"/>
      <c r="T333" s="63"/>
      <c r="U333" s="64"/>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65" t="s">
        <v>88</v>
      </c>
      <c r="AV333" s="507" t="s">
        <v>30</v>
      </c>
      <c r="AW333" s="7" t="s">
        <v>11</v>
      </c>
      <c r="AX333" s="7" t="s">
        <v>30</v>
      </c>
      <c r="AY333" s="65" t="s">
        <v>78</v>
      </c>
      <c r="AZ333" s="7"/>
      <c r="BA333" s="7"/>
      <c r="BB333" s="7"/>
      <c r="BC333" s="7"/>
      <c r="BD333" s="7"/>
      <c r="BE333" s="7"/>
      <c r="BF333" s="7"/>
      <c r="BG333" s="7"/>
      <c r="BH333" s="7"/>
      <c r="BI333" s="7"/>
      <c r="BJ333" s="7"/>
      <c r="BK333" s="7"/>
      <c r="BL333" s="7"/>
      <c r="BM333" s="7"/>
      <c r="BN333" s="7"/>
      <c r="BO333" s="7"/>
      <c r="BP333" s="7"/>
      <c r="BQ333" s="7"/>
      <c r="BR333" s="7"/>
      <c r="BS333" s="7"/>
      <c r="BT333" s="7"/>
      <c r="BU333" s="7"/>
      <c r="BV333" s="7"/>
    </row>
    <row r="334" spans="14:74" ht="11.4" x14ac:dyDescent="0.2">
      <c r="N334" s="84" t="s">
        <v>5</v>
      </c>
      <c r="O334" s="85" t="s">
        <v>15</v>
      </c>
      <c r="P334" s="23"/>
      <c r="Q334" s="56">
        <f>P334*G84</f>
        <v>0</v>
      </c>
      <c r="R334" s="56">
        <v>0</v>
      </c>
      <c r="S334" s="56">
        <f>R334*G84</f>
        <v>0</v>
      </c>
      <c r="T334" s="56">
        <v>0</v>
      </c>
      <c r="U334" s="57">
        <f>T334*G84</f>
        <v>0</v>
      </c>
      <c r="V334" s="14"/>
      <c r="W334" s="14"/>
      <c r="X334" s="14"/>
      <c r="Y334" s="14"/>
      <c r="Z334" s="14"/>
      <c r="AA334" s="14"/>
      <c r="AB334" s="14"/>
      <c r="AC334" s="14"/>
      <c r="AD334" s="14"/>
      <c r="AE334" s="14"/>
      <c r="AF334" s="14"/>
      <c r="AG334" s="1"/>
      <c r="AH334" s="1"/>
      <c r="AI334" s="1"/>
      <c r="AJ334" s="1"/>
      <c r="AK334" s="1"/>
      <c r="AL334" s="1"/>
      <c r="AM334" s="1"/>
      <c r="AN334" s="1"/>
      <c r="AO334" s="1"/>
      <c r="AP334" s="1"/>
      <c r="AQ334" s="1"/>
      <c r="AR334" s="1"/>
      <c r="AS334" s="58" t="s">
        <v>130</v>
      </c>
      <c r="AT334" s="1"/>
      <c r="AU334" s="58" t="s">
        <v>231</v>
      </c>
      <c r="AV334" s="493" t="s">
        <v>30</v>
      </c>
      <c r="AW334" s="1"/>
      <c r="AX334" s="1"/>
      <c r="AY334" s="12" t="s">
        <v>78</v>
      </c>
      <c r="AZ334" s="1"/>
      <c r="BA334" s="1"/>
      <c r="BB334" s="1"/>
      <c r="BC334" s="1"/>
      <c r="BD334" s="1"/>
      <c r="BE334" s="59">
        <f>IF(O334="základní",I84,0)</f>
        <v>4425</v>
      </c>
      <c r="BF334" s="59">
        <f>IF(O334="snížená",I84,0)</f>
        <v>0</v>
      </c>
      <c r="BG334" s="59">
        <f>IF(O334="zákl. přenesená",I84,0)</f>
        <v>0</v>
      </c>
      <c r="BH334" s="59">
        <f>IF(O334="sníž. přenesená",I84,0)</f>
        <v>0</v>
      </c>
      <c r="BI334" s="59">
        <f>IF(O334="nulová",I84,0)</f>
        <v>0</v>
      </c>
      <c r="BJ334" s="12" t="s">
        <v>30</v>
      </c>
      <c r="BK334" s="59">
        <f>ROUND(H84*G84,2)</f>
        <v>4425</v>
      </c>
      <c r="BL334" s="12" t="s">
        <v>84</v>
      </c>
      <c r="BM334" s="58" t="s">
        <v>377</v>
      </c>
      <c r="BN334" s="1"/>
      <c r="BO334" s="1"/>
      <c r="BP334" s="1"/>
      <c r="BQ334" s="1"/>
      <c r="BR334" s="1"/>
      <c r="BS334" s="1"/>
      <c r="BT334" s="1"/>
      <c r="BU334" s="1"/>
      <c r="BV334" s="1"/>
    </row>
    <row r="335" spans="14:74" x14ac:dyDescent="0.2">
      <c r="N335" s="66"/>
      <c r="O335" s="67"/>
      <c r="P335" s="67"/>
      <c r="Q335" s="67"/>
      <c r="R335" s="67"/>
      <c r="S335" s="67"/>
      <c r="T335" s="67"/>
      <c r="U335" s="6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69" t="s">
        <v>88</v>
      </c>
      <c r="AV335" s="506" t="s">
        <v>30</v>
      </c>
      <c r="AW335" s="8" t="s">
        <v>11</v>
      </c>
      <c r="AX335" s="8" t="s">
        <v>27</v>
      </c>
      <c r="AY335" s="69" t="s">
        <v>78</v>
      </c>
      <c r="AZ335" s="8"/>
      <c r="BA335" s="8"/>
      <c r="BB335" s="8"/>
      <c r="BC335" s="8"/>
      <c r="BD335" s="8"/>
      <c r="BE335" s="8"/>
      <c r="BF335" s="8"/>
      <c r="BG335" s="8"/>
      <c r="BH335" s="8"/>
      <c r="BI335" s="8"/>
      <c r="BJ335" s="8"/>
      <c r="BK335" s="8"/>
      <c r="BL335" s="8"/>
      <c r="BM335" s="8"/>
      <c r="BN335" s="8"/>
      <c r="BO335" s="8"/>
      <c r="BP335" s="8"/>
      <c r="BQ335" s="8"/>
      <c r="BR335" s="8"/>
      <c r="BS335" s="8"/>
      <c r="BT335" s="8"/>
      <c r="BU335" s="8"/>
      <c r="BV335" s="8"/>
    </row>
    <row r="336" spans="14:74" x14ac:dyDescent="0.2">
      <c r="N336" s="62"/>
      <c r="O336" s="63"/>
      <c r="P336" s="63"/>
      <c r="Q336" s="63"/>
      <c r="R336" s="63"/>
      <c r="S336" s="63"/>
      <c r="T336" s="63"/>
      <c r="U336" s="64"/>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65" t="s">
        <v>88</v>
      </c>
      <c r="AV336" s="507" t="s">
        <v>30</v>
      </c>
      <c r="AW336" s="7" t="s">
        <v>11</v>
      </c>
      <c r="AX336" s="7" t="s">
        <v>30</v>
      </c>
      <c r="AY336" s="65" t="s">
        <v>78</v>
      </c>
      <c r="AZ336" s="7"/>
      <c r="BA336" s="7"/>
      <c r="BB336" s="7"/>
      <c r="BC336" s="7"/>
      <c r="BD336" s="7"/>
      <c r="BE336" s="7"/>
      <c r="BF336" s="7"/>
      <c r="BG336" s="7"/>
      <c r="BH336" s="7"/>
      <c r="BI336" s="7"/>
      <c r="BJ336" s="7"/>
      <c r="BK336" s="7"/>
      <c r="BL336" s="7"/>
      <c r="BM336" s="7"/>
      <c r="BN336" s="7"/>
      <c r="BO336" s="7"/>
      <c r="BP336" s="7"/>
      <c r="BQ336" s="7"/>
      <c r="BR336" s="7"/>
      <c r="BS336" s="7"/>
      <c r="BT336" s="7"/>
      <c r="BU336" s="7"/>
      <c r="BV336" s="7"/>
    </row>
    <row r="337" spans="14:74" ht="11.4" x14ac:dyDescent="0.2">
      <c r="N337" s="54" t="s">
        <v>5</v>
      </c>
      <c r="O337" s="55" t="s">
        <v>15</v>
      </c>
      <c r="P337" s="23"/>
      <c r="Q337" s="56">
        <f>P337*G87</f>
        <v>0</v>
      </c>
      <c r="R337" s="56">
        <v>0</v>
      </c>
      <c r="S337" s="56">
        <f>R337*G87</f>
        <v>0</v>
      </c>
      <c r="T337" s="56">
        <v>0</v>
      </c>
      <c r="U337" s="57">
        <f>T337*G87</f>
        <v>0</v>
      </c>
      <c r="V337" s="14"/>
      <c r="W337" s="14"/>
      <c r="X337" s="14"/>
      <c r="Y337" s="14"/>
      <c r="Z337" s="14"/>
      <c r="AA337" s="14"/>
      <c r="AB337" s="14"/>
      <c r="AC337" s="14"/>
      <c r="AD337" s="14"/>
      <c r="AE337" s="14"/>
      <c r="AF337" s="14"/>
      <c r="AG337" s="1"/>
      <c r="AH337" s="1"/>
      <c r="AI337" s="1"/>
      <c r="AJ337" s="1"/>
      <c r="AK337" s="1"/>
      <c r="AL337" s="1"/>
      <c r="AM337" s="1"/>
      <c r="AN337" s="1"/>
      <c r="AO337" s="1"/>
      <c r="AP337" s="1"/>
      <c r="AQ337" s="1"/>
      <c r="AR337" s="1"/>
      <c r="AS337" s="58" t="s">
        <v>84</v>
      </c>
      <c r="AT337" s="1"/>
      <c r="AU337" s="58" t="s">
        <v>80</v>
      </c>
      <c r="AV337" s="493" t="s">
        <v>30</v>
      </c>
      <c r="AW337" s="1"/>
      <c r="AX337" s="1"/>
      <c r="AY337" s="12" t="s">
        <v>78</v>
      </c>
      <c r="AZ337" s="1"/>
      <c r="BA337" s="1"/>
      <c r="BB337" s="1"/>
      <c r="BC337" s="1"/>
      <c r="BD337" s="1"/>
      <c r="BE337" s="59">
        <f>IF(O337="základní",I87,0)</f>
        <v>1103</v>
      </c>
      <c r="BF337" s="59">
        <f>IF(O337="snížená",I87,0)</f>
        <v>0</v>
      </c>
      <c r="BG337" s="59">
        <f>IF(O337="zákl. přenesená",I87,0)</f>
        <v>0</v>
      </c>
      <c r="BH337" s="59">
        <f>IF(O337="sníž. přenesená",I87,0)</f>
        <v>0</v>
      </c>
      <c r="BI337" s="59">
        <f>IF(O337="nulová",I87,0)</f>
        <v>0</v>
      </c>
      <c r="BJ337" s="12" t="s">
        <v>30</v>
      </c>
      <c r="BK337" s="59">
        <f>ROUND(H87*G87,2)</f>
        <v>1103</v>
      </c>
      <c r="BL337" s="12" t="s">
        <v>84</v>
      </c>
      <c r="BM337" s="58" t="s">
        <v>393</v>
      </c>
      <c r="BN337" s="1"/>
      <c r="BO337" s="1"/>
      <c r="BP337" s="1"/>
      <c r="BQ337" s="1"/>
      <c r="BR337" s="1"/>
      <c r="BS337" s="1"/>
      <c r="BT337" s="1"/>
      <c r="BU337" s="1"/>
      <c r="BV337" s="1"/>
    </row>
    <row r="338" spans="14:74" x14ac:dyDescent="0.2">
      <c r="N338" s="66"/>
      <c r="O338" s="67"/>
      <c r="P338" s="67"/>
      <c r="Q338" s="67"/>
      <c r="R338" s="67"/>
      <c r="S338" s="67"/>
      <c r="T338" s="67"/>
      <c r="U338" s="6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69" t="s">
        <v>88</v>
      </c>
      <c r="AV338" s="506" t="s">
        <v>30</v>
      </c>
      <c r="AW338" s="8" t="s">
        <v>11</v>
      </c>
      <c r="AX338" s="8" t="s">
        <v>27</v>
      </c>
      <c r="AY338" s="69" t="s">
        <v>78</v>
      </c>
      <c r="AZ338" s="8"/>
      <c r="BA338" s="8"/>
      <c r="BB338" s="8"/>
      <c r="BC338" s="8"/>
      <c r="BD338" s="8"/>
      <c r="BE338" s="8"/>
      <c r="BF338" s="8"/>
      <c r="BG338" s="8"/>
      <c r="BH338" s="8"/>
      <c r="BI338" s="8"/>
      <c r="BJ338" s="8"/>
      <c r="BK338" s="8"/>
      <c r="BL338" s="8"/>
      <c r="BM338" s="8"/>
      <c r="BN338" s="8"/>
      <c r="BO338" s="8"/>
      <c r="BP338" s="8"/>
      <c r="BQ338" s="8"/>
      <c r="BR338" s="8"/>
      <c r="BS338" s="8"/>
      <c r="BT338" s="8"/>
      <c r="BU338" s="8"/>
      <c r="BV338" s="8"/>
    </row>
    <row r="339" spans="14:74" x14ac:dyDescent="0.2">
      <c r="N339" s="62"/>
      <c r="O339" s="63"/>
      <c r="P339" s="63"/>
      <c r="Q339" s="63"/>
      <c r="R339" s="63"/>
      <c r="S339" s="63"/>
      <c r="T339" s="63"/>
      <c r="U339" s="64"/>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65" t="s">
        <v>88</v>
      </c>
      <c r="AV339" s="507" t="s">
        <v>30</v>
      </c>
      <c r="AW339" s="7" t="s">
        <v>11</v>
      </c>
      <c r="AX339" s="7" t="s">
        <v>30</v>
      </c>
      <c r="AY339" s="65" t="s">
        <v>78</v>
      </c>
      <c r="AZ339" s="7"/>
      <c r="BA339" s="7"/>
      <c r="BB339" s="7"/>
      <c r="BC339" s="7"/>
      <c r="BD339" s="7"/>
      <c r="BE339" s="7"/>
      <c r="BF339" s="7"/>
      <c r="BG339" s="7"/>
      <c r="BH339" s="7"/>
      <c r="BI339" s="7"/>
      <c r="BJ339" s="7"/>
      <c r="BK339" s="7"/>
      <c r="BL339" s="7"/>
      <c r="BM339" s="7"/>
      <c r="BN339" s="7"/>
      <c r="BO339" s="7"/>
      <c r="BP339" s="7"/>
      <c r="BQ339" s="7"/>
      <c r="BR339" s="7"/>
      <c r="BS339" s="7"/>
      <c r="BT339" s="7"/>
      <c r="BU339" s="7"/>
      <c r="BV339" s="7"/>
    </row>
    <row r="340" spans="14:74" ht="11.4" x14ac:dyDescent="0.2">
      <c r="N340" s="84" t="s">
        <v>5</v>
      </c>
      <c r="O340" s="85" t="s">
        <v>15</v>
      </c>
      <c r="P340" s="23"/>
      <c r="Q340" s="56">
        <f>P340*G90</f>
        <v>0</v>
      </c>
      <c r="R340" s="56">
        <v>0</v>
      </c>
      <c r="S340" s="56">
        <f>R340*G90</f>
        <v>0</v>
      </c>
      <c r="T340" s="56">
        <v>0</v>
      </c>
      <c r="U340" s="57">
        <f>T340*G90</f>
        <v>0</v>
      </c>
      <c r="V340" s="14"/>
      <c r="W340" s="14"/>
      <c r="X340" s="14"/>
      <c r="Y340" s="14"/>
      <c r="Z340" s="14"/>
      <c r="AA340" s="14"/>
      <c r="AB340" s="14"/>
      <c r="AC340" s="14"/>
      <c r="AD340" s="14"/>
      <c r="AE340" s="14"/>
      <c r="AF340" s="14"/>
      <c r="AG340" s="1"/>
      <c r="AH340" s="1"/>
      <c r="AI340" s="1"/>
      <c r="AJ340" s="1"/>
      <c r="AK340" s="1"/>
      <c r="AL340" s="1"/>
      <c r="AM340" s="1"/>
      <c r="AN340" s="1"/>
      <c r="AO340" s="1"/>
      <c r="AP340" s="1"/>
      <c r="AQ340" s="1"/>
      <c r="AR340" s="1"/>
      <c r="AS340" s="58" t="s">
        <v>130</v>
      </c>
      <c r="AT340" s="1"/>
      <c r="AU340" s="58" t="s">
        <v>231</v>
      </c>
      <c r="AV340" s="493" t="s">
        <v>30</v>
      </c>
      <c r="AW340" s="1"/>
      <c r="AX340" s="1"/>
      <c r="AY340" s="12" t="s">
        <v>78</v>
      </c>
      <c r="AZ340" s="1"/>
      <c r="BA340" s="1"/>
      <c r="BB340" s="1"/>
      <c r="BC340" s="1"/>
      <c r="BD340" s="1"/>
      <c r="BE340" s="59">
        <f>IF(O340="základní",I90,0)</f>
        <v>865</v>
      </c>
      <c r="BF340" s="59">
        <f>IF(O340="snížená",I90,0)</f>
        <v>0</v>
      </c>
      <c r="BG340" s="59">
        <f>IF(O340="zákl. přenesená",I90,0)</f>
        <v>0</v>
      </c>
      <c r="BH340" s="59">
        <f>IF(O340="sníž. přenesená",I90,0)</f>
        <v>0</v>
      </c>
      <c r="BI340" s="59">
        <f>IF(O340="nulová",I90,0)</f>
        <v>0</v>
      </c>
      <c r="BJ340" s="12" t="s">
        <v>30</v>
      </c>
      <c r="BK340" s="59">
        <f>ROUND(H90*G90,2)</f>
        <v>865</v>
      </c>
      <c r="BL340" s="12" t="s">
        <v>84</v>
      </c>
      <c r="BM340" s="58" t="s">
        <v>407</v>
      </c>
      <c r="BN340" s="1"/>
      <c r="BO340" s="1"/>
      <c r="BP340" s="1"/>
      <c r="BQ340" s="1"/>
      <c r="BR340" s="1"/>
      <c r="BS340" s="1"/>
      <c r="BT340" s="1"/>
      <c r="BU340" s="1"/>
      <c r="BV340" s="1"/>
    </row>
    <row r="341" spans="14:74" ht="11.4" x14ac:dyDescent="0.2">
      <c r="N341" s="54" t="s">
        <v>5</v>
      </c>
      <c r="O341" s="55" t="s">
        <v>15</v>
      </c>
      <c r="P341" s="23"/>
      <c r="Q341" s="56">
        <f>P341*G91</f>
        <v>0</v>
      </c>
      <c r="R341" s="56">
        <v>0</v>
      </c>
      <c r="S341" s="56">
        <f>R341*G91</f>
        <v>0</v>
      </c>
      <c r="T341" s="56">
        <v>0</v>
      </c>
      <c r="U341" s="57">
        <f>T341*G91</f>
        <v>0</v>
      </c>
      <c r="V341" s="14"/>
      <c r="W341" s="14"/>
      <c r="X341" s="14"/>
      <c r="Y341" s="14"/>
      <c r="Z341" s="14"/>
      <c r="AA341" s="14"/>
      <c r="AB341" s="14"/>
      <c r="AC341" s="14"/>
      <c r="AD341" s="14"/>
      <c r="AE341" s="14"/>
      <c r="AF341" s="14"/>
      <c r="AG341" s="1"/>
      <c r="AH341" s="1"/>
      <c r="AI341" s="1"/>
      <c r="AJ341" s="1"/>
      <c r="AK341" s="1"/>
      <c r="AL341" s="1"/>
      <c r="AM341" s="1"/>
      <c r="AN341" s="1"/>
      <c r="AO341" s="1"/>
      <c r="AP341" s="1"/>
      <c r="AQ341" s="1"/>
      <c r="AR341" s="1"/>
      <c r="AS341" s="58" t="s">
        <v>84</v>
      </c>
      <c r="AT341" s="1"/>
      <c r="AU341" s="58" t="s">
        <v>80</v>
      </c>
      <c r="AV341" s="493" t="s">
        <v>30</v>
      </c>
      <c r="AW341" s="1"/>
      <c r="AX341" s="1"/>
      <c r="AY341" s="12" t="s">
        <v>78</v>
      </c>
      <c r="AZ341" s="1"/>
      <c r="BA341" s="1"/>
      <c r="BB341" s="1"/>
      <c r="BC341" s="1"/>
      <c r="BD341" s="1"/>
      <c r="BE341" s="59">
        <f>IF(O341="základní",I91,0)</f>
        <v>338</v>
      </c>
      <c r="BF341" s="59">
        <f>IF(O341="snížená",I91,0)</f>
        <v>0</v>
      </c>
      <c r="BG341" s="59">
        <f>IF(O341="zákl. přenesená",I91,0)</f>
        <v>0</v>
      </c>
      <c r="BH341" s="59">
        <f>IF(O341="sníž. přenesená",I91,0)</f>
        <v>0</v>
      </c>
      <c r="BI341" s="59">
        <f>IF(O341="nulová",I91,0)</f>
        <v>0</v>
      </c>
      <c r="BJ341" s="12" t="s">
        <v>30</v>
      </c>
      <c r="BK341" s="59">
        <f>ROUND(H91*G91,2)</f>
        <v>338</v>
      </c>
      <c r="BL341" s="12" t="s">
        <v>84</v>
      </c>
      <c r="BM341" s="58" t="s">
        <v>419</v>
      </c>
      <c r="BN341" s="1"/>
      <c r="BO341" s="1"/>
      <c r="BP341" s="1"/>
      <c r="BQ341" s="1"/>
      <c r="BR341" s="1"/>
      <c r="BS341" s="1"/>
      <c r="BT341" s="1"/>
      <c r="BU341" s="1"/>
      <c r="BV341" s="1"/>
    </row>
    <row r="342" spans="14:74" x14ac:dyDescent="0.2">
      <c r="N342" s="66"/>
      <c r="O342" s="67"/>
      <c r="P342" s="67"/>
      <c r="Q342" s="67"/>
      <c r="R342" s="67"/>
      <c r="S342" s="67"/>
      <c r="T342" s="67"/>
      <c r="U342" s="6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69" t="s">
        <v>88</v>
      </c>
      <c r="AV342" s="506" t="s">
        <v>30</v>
      </c>
      <c r="AW342" s="8" t="s">
        <v>11</v>
      </c>
      <c r="AX342" s="8" t="s">
        <v>27</v>
      </c>
      <c r="AY342" s="69" t="s">
        <v>78</v>
      </c>
      <c r="AZ342" s="8"/>
      <c r="BA342" s="8"/>
      <c r="BB342" s="8"/>
      <c r="BC342" s="8"/>
      <c r="BD342" s="8"/>
      <c r="BE342" s="8"/>
      <c r="BF342" s="8"/>
      <c r="BG342" s="8"/>
      <c r="BH342" s="8"/>
      <c r="BI342" s="8"/>
      <c r="BJ342" s="8"/>
      <c r="BK342" s="8"/>
      <c r="BL342" s="8"/>
      <c r="BM342" s="8"/>
      <c r="BN342" s="8"/>
      <c r="BO342" s="8"/>
      <c r="BP342" s="8"/>
      <c r="BQ342" s="8"/>
      <c r="BR342" s="8"/>
      <c r="BS342" s="8"/>
      <c r="BT342" s="8"/>
      <c r="BU342" s="8"/>
      <c r="BV342" s="8"/>
    </row>
    <row r="343" spans="14:74" x14ac:dyDescent="0.2">
      <c r="N343" s="62"/>
      <c r="O343" s="63"/>
      <c r="P343" s="63"/>
      <c r="Q343" s="63"/>
      <c r="R343" s="63"/>
      <c r="S343" s="63"/>
      <c r="T343" s="63"/>
      <c r="U343" s="64"/>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65" t="s">
        <v>88</v>
      </c>
      <c r="AV343" s="507" t="s">
        <v>30</v>
      </c>
      <c r="AW343" s="7" t="s">
        <v>11</v>
      </c>
      <c r="AX343" s="7" t="s">
        <v>30</v>
      </c>
      <c r="AY343" s="65" t="s">
        <v>78</v>
      </c>
      <c r="AZ343" s="7"/>
      <c r="BA343" s="7"/>
      <c r="BB343" s="7"/>
      <c r="BC343" s="7"/>
      <c r="BD343" s="7"/>
      <c r="BE343" s="7"/>
      <c r="BF343" s="7"/>
      <c r="BG343" s="7"/>
      <c r="BH343" s="7"/>
      <c r="BI343" s="7"/>
      <c r="BJ343" s="7"/>
      <c r="BK343" s="7"/>
      <c r="BL343" s="7"/>
      <c r="BM343" s="7"/>
      <c r="BN343" s="7"/>
      <c r="BO343" s="7"/>
      <c r="BP343" s="7"/>
      <c r="BQ343" s="7"/>
      <c r="BR343" s="7"/>
      <c r="BS343" s="7"/>
      <c r="BT343" s="7"/>
      <c r="BU343" s="7"/>
      <c r="BV343" s="7"/>
    </row>
    <row r="344" spans="14:74" ht="11.4" x14ac:dyDescent="0.2">
      <c r="N344" s="84" t="s">
        <v>5</v>
      </c>
      <c r="O344" s="85" t="s">
        <v>15</v>
      </c>
      <c r="P344" s="23"/>
      <c r="Q344" s="56">
        <f>P344*G94</f>
        <v>0</v>
      </c>
      <c r="R344" s="56">
        <v>0</v>
      </c>
      <c r="S344" s="56">
        <f>R344*G94</f>
        <v>0</v>
      </c>
      <c r="T344" s="56">
        <v>0</v>
      </c>
      <c r="U344" s="57">
        <f>T344*G94</f>
        <v>0</v>
      </c>
      <c r="V344" s="14"/>
      <c r="W344" s="14"/>
      <c r="X344" s="14"/>
      <c r="Y344" s="14"/>
      <c r="Z344" s="14"/>
      <c r="AA344" s="14"/>
      <c r="AB344" s="14"/>
      <c r="AC344" s="14"/>
      <c r="AD344" s="14"/>
      <c r="AE344" s="14"/>
      <c r="AF344" s="14"/>
      <c r="AG344" s="1"/>
      <c r="AH344" s="1"/>
      <c r="AI344" s="1"/>
      <c r="AJ344" s="1"/>
      <c r="AK344" s="1"/>
      <c r="AL344" s="1"/>
      <c r="AM344" s="1"/>
      <c r="AN344" s="1"/>
      <c r="AO344" s="1"/>
      <c r="AP344" s="1"/>
      <c r="AQ344" s="1"/>
      <c r="AR344" s="1"/>
      <c r="AS344" s="58" t="s">
        <v>130</v>
      </c>
      <c r="AT344" s="1"/>
      <c r="AU344" s="58" t="s">
        <v>231</v>
      </c>
      <c r="AV344" s="493" t="s">
        <v>30</v>
      </c>
      <c r="AW344" s="1"/>
      <c r="AX344" s="1"/>
      <c r="AY344" s="12" t="s">
        <v>78</v>
      </c>
      <c r="AZ344" s="1"/>
      <c r="BA344" s="1"/>
      <c r="BB344" s="1"/>
      <c r="BC344" s="1"/>
      <c r="BD344" s="1"/>
      <c r="BE344" s="59">
        <f>IF(O344="základní",I94,0)</f>
        <v>1952</v>
      </c>
      <c r="BF344" s="59">
        <f>IF(O344="snížená",I94,0)</f>
        <v>0</v>
      </c>
      <c r="BG344" s="59">
        <f>IF(O344="zákl. přenesená",I94,0)</f>
        <v>0</v>
      </c>
      <c r="BH344" s="59">
        <f>IF(O344="sníž. přenesená",I94,0)</f>
        <v>0</v>
      </c>
      <c r="BI344" s="59">
        <f>IF(O344="nulová",I94,0)</f>
        <v>0</v>
      </c>
      <c r="BJ344" s="12" t="s">
        <v>30</v>
      </c>
      <c r="BK344" s="59">
        <f>ROUND(H94*G94,2)</f>
        <v>1952</v>
      </c>
      <c r="BL344" s="12" t="s">
        <v>84</v>
      </c>
      <c r="BM344" s="58" t="s">
        <v>431</v>
      </c>
      <c r="BN344" s="1"/>
      <c r="BO344" s="1"/>
      <c r="BP344" s="1"/>
      <c r="BQ344" s="1"/>
      <c r="BR344" s="1"/>
      <c r="BS344" s="1"/>
      <c r="BT344" s="1"/>
      <c r="BU344" s="1"/>
      <c r="BV344" s="1"/>
    </row>
    <row r="345" spans="14:74" ht="11.4" x14ac:dyDescent="0.2">
      <c r="N345" s="54" t="s">
        <v>5</v>
      </c>
      <c r="O345" s="55" t="s">
        <v>15</v>
      </c>
      <c r="P345" s="23"/>
      <c r="Q345" s="56">
        <f>P345*G95</f>
        <v>0</v>
      </c>
      <c r="R345" s="56">
        <v>0</v>
      </c>
      <c r="S345" s="56">
        <f>R345*G95</f>
        <v>0</v>
      </c>
      <c r="T345" s="56">
        <v>0</v>
      </c>
      <c r="U345" s="57">
        <f>T345*G95</f>
        <v>0</v>
      </c>
      <c r="V345" s="14"/>
      <c r="W345" s="14"/>
      <c r="X345" s="14"/>
      <c r="Y345" s="14"/>
      <c r="Z345" s="14"/>
      <c r="AA345" s="14"/>
      <c r="AB345" s="14"/>
      <c r="AC345" s="14"/>
      <c r="AD345" s="14"/>
      <c r="AE345" s="14"/>
      <c r="AF345" s="14"/>
      <c r="AG345" s="1"/>
      <c r="AH345" s="1"/>
      <c r="AI345" s="1"/>
      <c r="AJ345" s="1"/>
      <c r="AK345" s="1"/>
      <c r="AL345" s="1"/>
      <c r="AM345" s="1"/>
      <c r="AN345" s="1"/>
      <c r="AO345" s="1"/>
      <c r="AP345" s="1"/>
      <c r="AQ345" s="1"/>
      <c r="AR345" s="1"/>
      <c r="AS345" s="58" t="s">
        <v>84</v>
      </c>
      <c r="AT345" s="1"/>
      <c r="AU345" s="58" t="s">
        <v>80</v>
      </c>
      <c r="AV345" s="493" t="s">
        <v>30</v>
      </c>
      <c r="AW345" s="1"/>
      <c r="AX345" s="1"/>
      <c r="AY345" s="12" t="s">
        <v>78</v>
      </c>
      <c r="AZ345" s="1"/>
      <c r="BA345" s="1"/>
      <c r="BB345" s="1"/>
      <c r="BC345" s="1"/>
      <c r="BD345" s="1"/>
      <c r="BE345" s="59">
        <f>IF(O345="základní",I95,0)</f>
        <v>1456</v>
      </c>
      <c r="BF345" s="59">
        <f>IF(O345="snížená",I95,0)</f>
        <v>0</v>
      </c>
      <c r="BG345" s="59">
        <f>IF(O345="zákl. přenesená",I95,0)</f>
        <v>0</v>
      </c>
      <c r="BH345" s="59">
        <f>IF(O345="sníž. přenesená",I95,0)</f>
        <v>0</v>
      </c>
      <c r="BI345" s="59">
        <f>IF(O345="nulová",I95,0)</f>
        <v>0</v>
      </c>
      <c r="BJ345" s="12" t="s">
        <v>30</v>
      </c>
      <c r="BK345" s="59">
        <f>ROUND(H95*G95,2)</f>
        <v>1456</v>
      </c>
      <c r="BL345" s="12" t="s">
        <v>84</v>
      </c>
      <c r="BM345" s="58" t="s">
        <v>442</v>
      </c>
      <c r="BN345" s="1"/>
      <c r="BO345" s="1"/>
      <c r="BP345" s="1"/>
      <c r="BQ345" s="1"/>
      <c r="BR345" s="1"/>
      <c r="BS345" s="1"/>
      <c r="BT345" s="1"/>
      <c r="BU345" s="1"/>
      <c r="BV345" s="1"/>
    </row>
    <row r="346" spans="14:74" x14ac:dyDescent="0.2">
      <c r="N346" s="66"/>
      <c r="O346" s="67"/>
      <c r="P346" s="67"/>
      <c r="Q346" s="67"/>
      <c r="R346" s="67"/>
      <c r="S346" s="67"/>
      <c r="T346" s="67"/>
      <c r="U346" s="6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69" t="s">
        <v>88</v>
      </c>
      <c r="AV346" s="506" t="s">
        <v>30</v>
      </c>
      <c r="AW346" s="8" t="s">
        <v>11</v>
      </c>
      <c r="AX346" s="8" t="s">
        <v>27</v>
      </c>
      <c r="AY346" s="69" t="s">
        <v>78</v>
      </c>
      <c r="AZ346" s="8"/>
      <c r="BA346" s="8"/>
      <c r="BB346" s="8"/>
      <c r="BC346" s="8"/>
      <c r="BD346" s="8"/>
      <c r="BE346" s="8"/>
      <c r="BF346" s="8"/>
      <c r="BG346" s="8"/>
      <c r="BH346" s="8"/>
      <c r="BI346" s="8"/>
      <c r="BJ346" s="8"/>
      <c r="BK346" s="8"/>
      <c r="BL346" s="8"/>
      <c r="BM346" s="8"/>
      <c r="BN346" s="8"/>
      <c r="BO346" s="8"/>
      <c r="BP346" s="8"/>
      <c r="BQ346" s="8"/>
      <c r="BR346" s="8"/>
      <c r="BS346" s="8"/>
      <c r="BT346" s="8"/>
      <c r="BU346" s="8"/>
      <c r="BV346" s="8"/>
    </row>
    <row r="347" spans="14:74" x14ac:dyDescent="0.2">
      <c r="N347" s="62"/>
      <c r="O347" s="63"/>
      <c r="P347" s="63"/>
      <c r="Q347" s="63"/>
      <c r="R347" s="63"/>
      <c r="S347" s="63"/>
      <c r="T347" s="63"/>
      <c r="U347" s="64"/>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65" t="s">
        <v>88</v>
      </c>
      <c r="AV347" s="507" t="s">
        <v>30</v>
      </c>
      <c r="AW347" s="7" t="s">
        <v>11</v>
      </c>
      <c r="AX347" s="7" t="s">
        <v>30</v>
      </c>
      <c r="AY347" s="65" t="s">
        <v>78</v>
      </c>
      <c r="AZ347" s="7"/>
      <c r="BA347" s="7"/>
      <c r="BB347" s="7"/>
      <c r="BC347" s="7"/>
      <c r="BD347" s="7"/>
      <c r="BE347" s="7"/>
      <c r="BF347" s="7"/>
      <c r="BG347" s="7"/>
      <c r="BH347" s="7"/>
      <c r="BI347" s="7"/>
      <c r="BJ347" s="7"/>
      <c r="BK347" s="7"/>
      <c r="BL347" s="7"/>
      <c r="BM347" s="7"/>
      <c r="BN347" s="7"/>
      <c r="BO347" s="7"/>
      <c r="BP347" s="7"/>
      <c r="BQ347" s="7"/>
      <c r="BR347" s="7"/>
      <c r="BS347" s="7"/>
      <c r="BT347" s="7"/>
      <c r="BU347" s="7"/>
      <c r="BV347" s="7"/>
    </row>
    <row r="348" spans="14:74" x14ac:dyDescent="0.2">
      <c r="N348" s="41"/>
      <c r="O348" s="42"/>
      <c r="P348" s="42"/>
      <c r="Q348" s="43">
        <f>SUM(Q349:Q353)</f>
        <v>0</v>
      </c>
      <c r="R348" s="42"/>
      <c r="S348" s="43">
        <f>SUM(S349:S353)</f>
        <v>0</v>
      </c>
      <c r="T348" s="42"/>
      <c r="U348" s="44">
        <f>SUM(U349:U353)</f>
        <v>0</v>
      </c>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45" t="s">
        <v>84</v>
      </c>
      <c r="AT348" s="6"/>
      <c r="AU348" s="46" t="s">
        <v>26</v>
      </c>
      <c r="AV348" s="492" t="s">
        <v>27</v>
      </c>
      <c r="AW348" s="6"/>
      <c r="AX348" s="6"/>
      <c r="AY348" s="45" t="s">
        <v>78</v>
      </c>
      <c r="AZ348" s="6"/>
      <c r="BA348" s="6"/>
      <c r="BB348" s="6"/>
      <c r="BC348" s="6"/>
      <c r="BD348" s="6"/>
      <c r="BE348" s="6"/>
      <c r="BF348" s="6"/>
      <c r="BG348" s="6"/>
      <c r="BH348" s="6"/>
      <c r="BI348" s="6"/>
      <c r="BJ348" s="6"/>
      <c r="BK348" s="47">
        <f>SUM(BK349:BK353)</f>
        <v>22450</v>
      </c>
      <c r="BL348" s="6"/>
      <c r="BM348" s="6"/>
      <c r="BN348" s="6"/>
      <c r="BO348" s="6"/>
      <c r="BP348" s="6"/>
      <c r="BQ348" s="6"/>
      <c r="BR348" s="6"/>
      <c r="BS348" s="6"/>
      <c r="BT348" s="6"/>
      <c r="BU348" s="6"/>
      <c r="BV348" s="6"/>
    </row>
    <row r="349" spans="14:74" ht="11.4" x14ac:dyDescent="0.2">
      <c r="N349" s="54" t="s">
        <v>5</v>
      </c>
      <c r="O349" s="55" t="s">
        <v>15</v>
      </c>
      <c r="P349" s="23"/>
      <c r="Q349" s="56">
        <f>P349*G101</f>
        <v>0</v>
      </c>
      <c r="R349" s="56">
        <v>0</v>
      </c>
      <c r="S349" s="56">
        <f>R349*G101</f>
        <v>0</v>
      </c>
      <c r="T349" s="56">
        <v>0</v>
      </c>
      <c r="U349" s="57">
        <f>T349*G101</f>
        <v>0</v>
      </c>
      <c r="V349" s="14"/>
      <c r="W349" s="14"/>
      <c r="X349" s="14"/>
      <c r="Y349" s="14"/>
      <c r="Z349" s="14"/>
      <c r="AA349" s="14"/>
      <c r="AB349" s="14"/>
      <c r="AC349" s="14"/>
      <c r="AD349" s="14"/>
      <c r="AE349" s="14"/>
      <c r="AF349" s="14"/>
      <c r="AG349" s="1"/>
      <c r="AH349" s="1"/>
      <c r="AI349" s="1"/>
      <c r="AJ349" s="1"/>
      <c r="AK349" s="1"/>
      <c r="AL349" s="1"/>
      <c r="AM349" s="1"/>
      <c r="AN349" s="1"/>
      <c r="AO349" s="1"/>
      <c r="AP349" s="1"/>
      <c r="AQ349" s="1"/>
      <c r="AR349" s="1"/>
      <c r="AS349" s="58" t="s">
        <v>84</v>
      </c>
      <c r="AT349" s="1"/>
      <c r="AU349" s="58" t="s">
        <v>80</v>
      </c>
      <c r="AV349" s="493" t="s">
        <v>30</v>
      </c>
      <c r="AW349" s="1"/>
      <c r="AX349" s="1"/>
      <c r="AY349" s="12" t="s">
        <v>78</v>
      </c>
      <c r="AZ349" s="1"/>
      <c r="BA349" s="1"/>
      <c r="BB349" s="1"/>
      <c r="BC349" s="1"/>
      <c r="BD349" s="1"/>
      <c r="BE349" s="59">
        <f>IF(O349="základní",I101,0)</f>
        <v>3250</v>
      </c>
      <c r="BF349" s="59">
        <f>IF(O349="snížená",I101,0)</f>
        <v>0</v>
      </c>
      <c r="BG349" s="59">
        <f>IF(O349="zákl. přenesená",I101,0)</f>
        <v>0</v>
      </c>
      <c r="BH349" s="59">
        <f>IF(O349="sníž. přenesená",I101,0)</f>
        <v>0</v>
      </c>
      <c r="BI349" s="59">
        <f>IF(O349="nulová",I101,0)</f>
        <v>0</v>
      </c>
      <c r="BJ349" s="12" t="s">
        <v>30</v>
      </c>
      <c r="BK349" s="59">
        <f>ROUND(H101*G101,2)</f>
        <v>3250</v>
      </c>
      <c r="BL349" s="12" t="s">
        <v>84</v>
      </c>
      <c r="BM349" s="58" t="s">
        <v>454</v>
      </c>
      <c r="BN349" s="1"/>
      <c r="BO349" s="1"/>
      <c r="BP349" s="1"/>
      <c r="BQ349" s="1"/>
      <c r="BR349" s="1"/>
      <c r="BS349" s="1"/>
      <c r="BT349" s="1"/>
      <c r="BU349" s="1"/>
      <c r="BV349" s="1"/>
    </row>
    <row r="350" spans="14:74" ht="11.4" x14ac:dyDescent="0.2">
      <c r="N350" s="54" t="s">
        <v>5</v>
      </c>
      <c r="O350" s="55" t="s">
        <v>15</v>
      </c>
      <c r="P350" s="23"/>
      <c r="Q350" s="56">
        <f>P350*G102</f>
        <v>0</v>
      </c>
      <c r="R350" s="56">
        <v>0</v>
      </c>
      <c r="S350" s="56">
        <f>R350*G102</f>
        <v>0</v>
      </c>
      <c r="T350" s="56">
        <v>0</v>
      </c>
      <c r="U350" s="57">
        <f>T350*G102</f>
        <v>0</v>
      </c>
      <c r="V350" s="14"/>
      <c r="W350" s="14"/>
      <c r="X350" s="14"/>
      <c r="Y350" s="14"/>
      <c r="Z350" s="14"/>
      <c r="AA350" s="14"/>
      <c r="AB350" s="14"/>
      <c r="AC350" s="14"/>
      <c r="AD350" s="14"/>
      <c r="AE350" s="14"/>
      <c r="AF350" s="14"/>
      <c r="AG350" s="1"/>
      <c r="AH350" s="1"/>
      <c r="AI350" s="1"/>
      <c r="AJ350" s="1"/>
      <c r="AK350" s="1"/>
      <c r="AL350" s="1"/>
      <c r="AM350" s="1"/>
      <c r="AN350" s="1"/>
      <c r="AO350" s="1"/>
      <c r="AP350" s="1"/>
      <c r="AQ350" s="1"/>
      <c r="AR350" s="1"/>
      <c r="AS350" s="58" t="s">
        <v>84</v>
      </c>
      <c r="AT350" s="1"/>
      <c r="AU350" s="58" t="s">
        <v>80</v>
      </c>
      <c r="AV350" s="493" t="s">
        <v>30</v>
      </c>
      <c r="AW350" s="1"/>
      <c r="AX350" s="1"/>
      <c r="AY350" s="12" t="s">
        <v>78</v>
      </c>
      <c r="AZ350" s="1"/>
      <c r="BA350" s="1"/>
      <c r="BB350" s="1"/>
      <c r="BC350" s="1"/>
      <c r="BD350" s="1"/>
      <c r="BE350" s="59">
        <f>IF(O350="základní",I102,0)</f>
        <v>3500</v>
      </c>
      <c r="BF350" s="59">
        <f>IF(O350="snížená",I102,0)</f>
        <v>0</v>
      </c>
      <c r="BG350" s="59">
        <f>IF(O350="zákl. přenesená",I102,0)</f>
        <v>0</v>
      </c>
      <c r="BH350" s="59">
        <f>IF(O350="sníž. přenesená",I102,0)</f>
        <v>0</v>
      </c>
      <c r="BI350" s="59">
        <f>IF(O350="nulová",I102,0)</f>
        <v>0</v>
      </c>
      <c r="BJ350" s="12" t="s">
        <v>30</v>
      </c>
      <c r="BK350" s="59">
        <f>ROUND(H102*G102,2)</f>
        <v>3500</v>
      </c>
      <c r="BL350" s="12" t="s">
        <v>84</v>
      </c>
      <c r="BM350" s="58" t="s">
        <v>1202</v>
      </c>
      <c r="BN350" s="1"/>
      <c r="BO350" s="1"/>
      <c r="BP350" s="1"/>
      <c r="BQ350" s="1"/>
      <c r="BR350" s="1"/>
      <c r="BS350" s="1"/>
      <c r="BT350" s="1"/>
      <c r="BU350" s="1"/>
      <c r="BV350" s="1"/>
    </row>
    <row r="351" spans="14:74" ht="11.4" x14ac:dyDescent="0.2">
      <c r="N351" s="54" t="s">
        <v>5</v>
      </c>
      <c r="O351" s="55" t="s">
        <v>15</v>
      </c>
      <c r="P351" s="23"/>
      <c r="Q351" s="56">
        <f>P351*G103</f>
        <v>0</v>
      </c>
      <c r="R351" s="56">
        <v>0</v>
      </c>
      <c r="S351" s="56">
        <f>R351*G103</f>
        <v>0</v>
      </c>
      <c r="T351" s="56">
        <v>0</v>
      </c>
      <c r="U351" s="57">
        <f>T351*G103</f>
        <v>0</v>
      </c>
      <c r="V351" s="14"/>
      <c r="W351" s="14"/>
      <c r="X351" s="14"/>
      <c r="Y351" s="14"/>
      <c r="Z351" s="14"/>
      <c r="AA351" s="14"/>
      <c r="AB351" s="14"/>
      <c r="AC351" s="14"/>
      <c r="AD351" s="14"/>
      <c r="AE351" s="14"/>
      <c r="AF351" s="14"/>
      <c r="AG351" s="1"/>
      <c r="AH351" s="1"/>
      <c r="AI351" s="1"/>
      <c r="AJ351" s="1"/>
      <c r="AK351" s="1"/>
      <c r="AL351" s="1"/>
      <c r="AM351" s="1"/>
      <c r="AN351" s="1"/>
      <c r="AO351" s="1"/>
      <c r="AP351" s="1"/>
      <c r="AQ351" s="1"/>
      <c r="AR351" s="1"/>
      <c r="AS351" s="58" t="s">
        <v>84</v>
      </c>
      <c r="AT351" s="1"/>
      <c r="AU351" s="58" t="s">
        <v>80</v>
      </c>
      <c r="AV351" s="493" t="s">
        <v>30</v>
      </c>
      <c r="AW351" s="1"/>
      <c r="AX351" s="1"/>
      <c r="AY351" s="12" t="s">
        <v>78</v>
      </c>
      <c r="AZ351" s="1"/>
      <c r="BA351" s="1"/>
      <c r="BB351" s="1"/>
      <c r="BC351" s="1"/>
      <c r="BD351" s="1"/>
      <c r="BE351" s="59">
        <f>IF(O351="základní",I103,0)</f>
        <v>6200</v>
      </c>
      <c r="BF351" s="59">
        <f>IF(O351="snížená",I103,0)</f>
        <v>0</v>
      </c>
      <c r="BG351" s="59">
        <f>IF(O351="zákl. přenesená",I103,0)</f>
        <v>0</v>
      </c>
      <c r="BH351" s="59">
        <f>IF(O351="sníž. přenesená",I103,0)</f>
        <v>0</v>
      </c>
      <c r="BI351" s="59">
        <f>IF(O351="nulová",I103,0)</f>
        <v>0</v>
      </c>
      <c r="BJ351" s="12" t="s">
        <v>30</v>
      </c>
      <c r="BK351" s="59">
        <f>ROUND(H103*G103,2)</f>
        <v>6200</v>
      </c>
      <c r="BL351" s="12" t="s">
        <v>84</v>
      </c>
      <c r="BM351" s="58" t="s">
        <v>1205</v>
      </c>
      <c r="BN351" s="1"/>
      <c r="BO351" s="1"/>
      <c r="BP351" s="1"/>
      <c r="BQ351" s="1"/>
      <c r="BR351" s="1"/>
      <c r="BS351" s="1"/>
      <c r="BT351" s="1"/>
      <c r="BU351" s="1"/>
      <c r="BV351" s="1"/>
    </row>
    <row r="352" spans="14:74" ht="11.4" x14ac:dyDescent="0.2">
      <c r="N352" s="54" t="s">
        <v>5</v>
      </c>
      <c r="O352" s="55" t="s">
        <v>15</v>
      </c>
      <c r="P352" s="23"/>
      <c r="Q352" s="56">
        <f>P352*G104</f>
        <v>0</v>
      </c>
      <c r="R352" s="56">
        <v>0</v>
      </c>
      <c r="S352" s="56">
        <f>R352*G104</f>
        <v>0</v>
      </c>
      <c r="T352" s="56">
        <v>0</v>
      </c>
      <c r="U352" s="57">
        <f>T352*G104</f>
        <v>0</v>
      </c>
      <c r="V352" s="14"/>
      <c r="W352" s="14"/>
      <c r="X352" s="14"/>
      <c r="Y352" s="14"/>
      <c r="Z352" s="14"/>
      <c r="AA352" s="14"/>
      <c r="AB352" s="14"/>
      <c r="AC352" s="14"/>
      <c r="AD352" s="14"/>
      <c r="AE352" s="14"/>
      <c r="AF352" s="14"/>
      <c r="AG352" s="1"/>
      <c r="AH352" s="1"/>
      <c r="AI352" s="1"/>
      <c r="AJ352" s="1"/>
      <c r="AK352" s="1"/>
      <c r="AL352" s="1"/>
      <c r="AM352" s="1"/>
      <c r="AN352" s="1"/>
      <c r="AO352" s="1"/>
      <c r="AP352" s="1"/>
      <c r="AQ352" s="1"/>
      <c r="AR352" s="1"/>
      <c r="AS352" s="58" t="s">
        <v>84</v>
      </c>
      <c r="AT352" s="1"/>
      <c r="AU352" s="58" t="s">
        <v>80</v>
      </c>
      <c r="AV352" s="493" t="s">
        <v>30</v>
      </c>
      <c r="AW352" s="1"/>
      <c r="AX352" s="1"/>
      <c r="AY352" s="12" t="s">
        <v>78</v>
      </c>
      <c r="AZ352" s="1"/>
      <c r="BA352" s="1"/>
      <c r="BB352" s="1"/>
      <c r="BC352" s="1"/>
      <c r="BD352" s="1"/>
      <c r="BE352" s="59">
        <f>IF(O352="základní",I104,0)</f>
        <v>4500</v>
      </c>
      <c r="BF352" s="59">
        <f>IF(O352="snížená",I104,0)</f>
        <v>0</v>
      </c>
      <c r="BG352" s="59">
        <f>IF(O352="zákl. přenesená",I104,0)</f>
        <v>0</v>
      </c>
      <c r="BH352" s="59">
        <f>IF(O352="sníž. přenesená",I104,0)</f>
        <v>0</v>
      </c>
      <c r="BI352" s="59">
        <f>IF(O352="nulová",I104,0)</f>
        <v>0</v>
      </c>
      <c r="BJ352" s="12" t="s">
        <v>30</v>
      </c>
      <c r="BK352" s="59">
        <f>ROUND(H104*G104,2)</f>
        <v>4500</v>
      </c>
      <c r="BL352" s="12" t="s">
        <v>84</v>
      </c>
      <c r="BM352" s="58" t="s">
        <v>1208</v>
      </c>
      <c r="BN352" s="1"/>
      <c r="BO352" s="1"/>
      <c r="BP352" s="1"/>
      <c r="BQ352" s="1"/>
      <c r="BR352" s="1"/>
      <c r="BS352" s="1"/>
      <c r="BT352" s="1"/>
      <c r="BU352" s="1"/>
      <c r="BV352" s="1"/>
    </row>
    <row r="353" spans="14:74" ht="11.4" x14ac:dyDescent="0.2">
      <c r="N353" s="89" t="s">
        <v>5</v>
      </c>
      <c r="O353" s="90" t="s">
        <v>15</v>
      </c>
      <c r="P353" s="91"/>
      <c r="Q353" s="92">
        <f>P353*G105</f>
        <v>0</v>
      </c>
      <c r="R353" s="92">
        <v>0</v>
      </c>
      <c r="S353" s="92">
        <f>R353*G105</f>
        <v>0</v>
      </c>
      <c r="T353" s="92">
        <v>0</v>
      </c>
      <c r="U353" s="93">
        <f>T353*G105</f>
        <v>0</v>
      </c>
      <c r="V353" s="14"/>
      <c r="W353" s="14"/>
      <c r="X353" s="14"/>
      <c r="Y353" s="14"/>
      <c r="Z353" s="14"/>
      <c r="AA353" s="14"/>
      <c r="AB353" s="14"/>
      <c r="AC353" s="14"/>
      <c r="AD353" s="14"/>
      <c r="AE353" s="14"/>
      <c r="AF353" s="14"/>
      <c r="AG353" s="1"/>
      <c r="AH353" s="1"/>
      <c r="AI353" s="1"/>
      <c r="AJ353" s="1"/>
      <c r="AK353" s="1"/>
      <c r="AL353" s="1"/>
      <c r="AM353" s="1"/>
      <c r="AN353" s="1"/>
      <c r="AO353" s="1"/>
      <c r="AP353" s="1"/>
      <c r="AQ353" s="1"/>
      <c r="AR353" s="1"/>
      <c r="AS353" s="58" t="s">
        <v>84</v>
      </c>
      <c r="AT353" s="1"/>
      <c r="AU353" s="58" t="s">
        <v>80</v>
      </c>
      <c r="AV353" s="493" t="s">
        <v>30</v>
      </c>
      <c r="AW353" s="1"/>
      <c r="AX353" s="1"/>
      <c r="AY353" s="12" t="s">
        <v>78</v>
      </c>
      <c r="AZ353" s="1"/>
      <c r="BA353" s="1"/>
      <c r="BB353" s="1"/>
      <c r="BC353" s="1"/>
      <c r="BD353" s="1"/>
      <c r="BE353" s="59">
        <f>IF(O353="základní",I105,0)</f>
        <v>5000</v>
      </c>
      <c r="BF353" s="59">
        <f>IF(O353="snížená",I105,0)</f>
        <v>0</v>
      </c>
      <c r="BG353" s="59">
        <f>IF(O353="zákl. přenesená",I105,0)</f>
        <v>0</v>
      </c>
      <c r="BH353" s="59">
        <f>IF(O353="sníž. přenesená",I105,0)</f>
        <v>0</v>
      </c>
      <c r="BI353" s="59">
        <f>IF(O353="nulová",I105,0)</f>
        <v>0</v>
      </c>
      <c r="BJ353" s="12" t="s">
        <v>30</v>
      </c>
      <c r="BK353" s="59">
        <f>ROUND(H105*G105,2)</f>
        <v>5000</v>
      </c>
      <c r="BL353" s="12" t="s">
        <v>84</v>
      </c>
      <c r="BM353" s="58" t="s">
        <v>1211</v>
      </c>
      <c r="BN353" s="1"/>
      <c r="BO353" s="1"/>
      <c r="BP353" s="1"/>
      <c r="BQ353" s="1"/>
      <c r="BR353" s="1"/>
      <c r="BS353" s="1"/>
      <c r="BT353" s="1"/>
      <c r="BU353" s="1"/>
      <c r="BV353" s="1"/>
    </row>
    <row r="354" spans="14:74" x14ac:dyDescent="0.2">
      <c r="N354" s="14"/>
      <c r="O354" s="1"/>
      <c r="P354" s="14"/>
      <c r="Q354" s="14"/>
      <c r="R354" s="14"/>
      <c r="S354" s="14"/>
      <c r="T354" s="14"/>
      <c r="U354" s="14"/>
      <c r="V354" s="14"/>
      <c r="W354" s="14"/>
      <c r="X354" s="14"/>
      <c r="Y354" s="14"/>
      <c r="Z354" s="14"/>
      <c r="AA354" s="14"/>
      <c r="AB354" s="14"/>
      <c r="AC354" s="14"/>
      <c r="AD354" s="14"/>
      <c r="AE354" s="14"/>
      <c r="AF354" s="14"/>
      <c r="AG354" s="1"/>
      <c r="AH354" s="1"/>
      <c r="AI354" s="1"/>
      <c r="AJ354" s="1"/>
      <c r="AK354" s="1"/>
      <c r="AL354" s="1"/>
      <c r="AM354" s="1"/>
      <c r="AN354" s="1"/>
      <c r="AO354" s="1"/>
      <c r="AP354" s="1"/>
      <c r="AQ354" s="1"/>
      <c r="AR354" s="1"/>
      <c r="AS354" s="1"/>
      <c r="AT354" s="1"/>
      <c r="AU354" s="1"/>
      <c r="AV354" s="473"/>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row>
  </sheetData>
  <sheetProtection formatColumns="0" formatRows="0" autoFilter="0"/>
  <mergeCells count="62">
    <mergeCell ref="B3:D3"/>
    <mergeCell ref="B4:D4"/>
    <mergeCell ref="B5:D5"/>
    <mergeCell ref="B6:D6"/>
    <mergeCell ref="B7:D7"/>
    <mergeCell ref="AJ7:AK7"/>
    <mergeCell ref="J7:K7"/>
    <mergeCell ref="L7:M7"/>
    <mergeCell ref="N7:O7"/>
    <mergeCell ref="P7:Q7"/>
    <mergeCell ref="R7:S7"/>
    <mergeCell ref="T7:U7"/>
    <mergeCell ref="V7:W7"/>
    <mergeCell ref="X7:Y7"/>
    <mergeCell ref="Z7:AA7"/>
    <mergeCell ref="AB7:AC7"/>
    <mergeCell ref="AD7:AE7"/>
    <mergeCell ref="AF7:AG7"/>
    <mergeCell ref="AH7:AI7"/>
    <mergeCell ref="J65:K65"/>
    <mergeCell ref="L65:M65"/>
    <mergeCell ref="N65:O65"/>
    <mergeCell ref="P65:Q65"/>
    <mergeCell ref="R65:S65"/>
    <mergeCell ref="AL7:AM7"/>
    <mergeCell ref="AN7:AO7"/>
    <mergeCell ref="AP7:AQ7"/>
    <mergeCell ref="AR7:AS7"/>
    <mergeCell ref="AT7:AU7"/>
    <mergeCell ref="AP65:AQ65"/>
    <mergeCell ref="T65:U65"/>
    <mergeCell ref="V65:W65"/>
    <mergeCell ref="X65:Y65"/>
    <mergeCell ref="Z65:AA65"/>
    <mergeCell ref="AB65:AC65"/>
    <mergeCell ref="AD65:AE65"/>
    <mergeCell ref="AJ98:AK98"/>
    <mergeCell ref="AR65:AS65"/>
    <mergeCell ref="AT65:AU65"/>
    <mergeCell ref="J98:K98"/>
    <mergeCell ref="L98:M98"/>
    <mergeCell ref="N98:O98"/>
    <mergeCell ref="P98:Q98"/>
    <mergeCell ref="R98:S98"/>
    <mergeCell ref="T98:U98"/>
    <mergeCell ref="V98:W98"/>
    <mergeCell ref="X98:Y98"/>
    <mergeCell ref="AF65:AG65"/>
    <mergeCell ref="AH65:AI65"/>
    <mergeCell ref="AJ65:AK65"/>
    <mergeCell ref="AL65:AM65"/>
    <mergeCell ref="AN65:AO65"/>
    <mergeCell ref="Z98:AA98"/>
    <mergeCell ref="AB98:AC98"/>
    <mergeCell ref="AD98:AE98"/>
    <mergeCell ref="AF98:AG98"/>
    <mergeCell ref="AH98:AI98"/>
    <mergeCell ref="AL98:AM98"/>
    <mergeCell ref="AN98:AO98"/>
    <mergeCell ref="AP98:AQ98"/>
    <mergeCell ref="AR98:AS98"/>
    <mergeCell ref="AT98:AU98"/>
  </mergeCells>
  <conditionalFormatting sqref="A1:XFD1048576">
    <cfRule type="cellIs" dxfId="21" priority="1" operator="lessThan">
      <formula>0</formula>
    </cfRule>
  </conditionalFormatting>
  <hyperlinks>
    <hyperlink ref="I2" location="'Rekapitulace stavby'!A1" display="Rekapitulace stavby" xr:uid="{0CBD8E62-D2F0-458A-A3FF-BBA1ADFB1D19}"/>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U346"/>
  <sheetViews>
    <sheetView showGridLines="0" zoomScale="70" zoomScaleNormal="70" zoomScaleSheetLayoutView="100" workbookViewId="0">
      <pane xSplit="9" ySplit="10" topLeftCell="L38" activePane="bottomRight" state="frozen"/>
      <selection pane="topRight" activeCell="J1" sqref="J1"/>
      <selection pane="bottomLeft" activeCell="A11" sqref="A11"/>
      <selection pane="bottomRight" sqref="A1:XFD1048576"/>
    </sheetView>
  </sheetViews>
  <sheetFormatPr defaultRowHeight="10.199999999999999" x14ac:dyDescent="0.2"/>
  <cols>
    <col min="1" max="1" width="1.7109375" customWidth="1"/>
    <col min="2" max="2" width="4.140625" customWidth="1"/>
    <col min="3" max="3" width="7" customWidth="1"/>
    <col min="4" max="4" width="17.140625" customWidth="1"/>
    <col min="5" max="5" width="127.28515625" customWidth="1"/>
    <col min="6" max="6" width="7" customWidth="1"/>
    <col min="7" max="7" width="11.42578125" customWidth="1"/>
    <col min="8" max="8" width="20.140625" style="31" customWidth="1"/>
    <col min="9" max="9" width="20.140625" customWidth="1"/>
    <col min="10" max="11" width="25.85546875" hidden="1" customWidth="1"/>
    <col min="12" max="13" width="25.85546875" customWidth="1"/>
    <col min="14" max="43" width="25.85546875" hidden="1" customWidth="1"/>
    <col min="44" max="47" width="25.85546875" customWidth="1"/>
    <col min="48" max="48" width="16" style="472" customWidth="1"/>
    <col min="49" max="62" width="9.28515625" customWidth="1"/>
  </cols>
  <sheetData>
    <row r="1" spans="1:48" ht="12"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row>
    <row r="3" spans="1:48" s="1" customFormat="1" ht="24.9" customHeight="1" x14ac:dyDescent="0.2">
      <c r="A3"/>
      <c r="B3" s="766" t="str">
        <f>'Rekapitulace stavby'!B4</f>
        <v>Stavba:</v>
      </c>
      <c r="C3" s="749"/>
      <c r="D3" s="749"/>
      <c r="E3" s="229" t="str">
        <f>'Rekapitulace stavby'!D4</f>
        <v>Předslav - Odkanalizování a ČOV</v>
      </c>
      <c r="F3" s="229"/>
      <c r="G3" s="229"/>
      <c r="H3" s="230"/>
      <c r="I3" s="231"/>
      <c r="J3" s="219"/>
      <c r="Q3" s="14"/>
      <c r="R3" s="14"/>
      <c r="S3" s="14"/>
      <c r="T3" s="14"/>
      <c r="U3" s="14"/>
      <c r="V3" s="14"/>
      <c r="W3" s="14"/>
      <c r="X3" s="14"/>
      <c r="Y3" s="14"/>
      <c r="Z3" s="14"/>
      <c r="AA3" s="14"/>
      <c r="AB3" s="14"/>
      <c r="AC3" s="14"/>
    </row>
    <row r="4" spans="1:48" s="1" customFormat="1" ht="24.9" customHeight="1" x14ac:dyDescent="0.2">
      <c r="A4"/>
      <c r="B4" s="766" t="s">
        <v>58</v>
      </c>
      <c r="C4" s="749"/>
      <c r="D4" s="749"/>
      <c r="E4" s="229" t="s">
        <v>59</v>
      </c>
      <c r="F4" s="229"/>
      <c r="G4" s="229"/>
      <c r="H4" s="232"/>
      <c r="I4" s="233"/>
      <c r="J4" s="219"/>
      <c r="Q4" s="14"/>
      <c r="R4" s="14"/>
      <c r="S4" s="14"/>
      <c r="T4" s="14"/>
      <c r="U4" s="14"/>
      <c r="V4" s="14"/>
      <c r="W4" s="14"/>
      <c r="X4" s="14"/>
      <c r="Y4" s="14"/>
      <c r="Z4" s="14"/>
      <c r="AA4" s="14"/>
      <c r="AB4" s="14"/>
      <c r="AC4" s="14"/>
    </row>
    <row r="5" spans="1:48" s="1" customFormat="1" ht="24.9" customHeight="1" x14ac:dyDescent="0.2">
      <c r="A5"/>
      <c r="B5" s="766" t="str">
        <f>'Rekapitulace stavby'!B5</f>
        <v>Místo:</v>
      </c>
      <c r="C5" s="749"/>
      <c r="D5" s="749"/>
      <c r="E5" s="234" t="str">
        <f>'Rekapitulace stavby'!D5</f>
        <v>Předslav</v>
      </c>
      <c r="F5" s="23"/>
      <c r="G5" s="23"/>
      <c r="H5" s="235" t="str">
        <f>'Rekapitulace stavby'!E5</f>
        <v>Datum:</v>
      </c>
      <c r="I5" s="236">
        <f>'Rekapitulace stavby'!G5</f>
        <v>44530</v>
      </c>
      <c r="J5" s="219"/>
      <c r="Q5" s="14"/>
      <c r="R5" s="14"/>
      <c r="S5" s="14"/>
      <c r="T5" s="14"/>
      <c r="U5" s="14"/>
      <c r="V5" s="14"/>
      <c r="W5" s="14"/>
      <c r="X5" s="14"/>
      <c r="Y5" s="14"/>
      <c r="Z5" s="14"/>
      <c r="AA5" s="14"/>
      <c r="AB5" s="14"/>
      <c r="AC5" s="14"/>
    </row>
    <row r="6" spans="1:48" ht="24.9" customHeight="1" x14ac:dyDescent="0.2">
      <c r="B6" s="766" t="str">
        <f>'Rekapitulace stavby'!B6</f>
        <v>Objednatel:</v>
      </c>
      <c r="C6" s="749"/>
      <c r="D6" s="749"/>
      <c r="E6" s="234" t="str">
        <f>'Rekapitulace stavby'!D6</f>
        <v>Obec Předslav</v>
      </c>
      <c r="F6" s="23"/>
      <c r="G6" s="23"/>
      <c r="H6" s="235" t="str">
        <f>'Rekapitulace stavby'!E6</f>
        <v>Projektant:</v>
      </c>
      <c r="I6" s="237" t="str">
        <f>'Rekapitulace stavby'!G6</f>
        <v>Vodohospodářský podnik, a.s.</v>
      </c>
      <c r="J6" s="220"/>
      <c r="AV6"/>
    </row>
    <row r="7" spans="1:48" s="1" customFormat="1" ht="24.9" customHeight="1" thickBot="1" x14ac:dyDescent="0.25">
      <c r="A7"/>
      <c r="B7" s="767" t="str">
        <f>'Rekapitulace stavby'!B7</f>
        <v>Zhotovitel:</v>
      </c>
      <c r="C7" s="768"/>
      <c r="D7" s="768"/>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row>
    <row r="8" spans="1:48" s="5" customFormat="1" ht="29.25" customHeight="1" thickBot="1" x14ac:dyDescent="0.25">
      <c r="A8"/>
      <c r="B8" s="238" t="s">
        <v>64</v>
      </c>
      <c r="C8" s="35" t="s">
        <v>24</v>
      </c>
      <c r="D8" s="35" t="s">
        <v>22</v>
      </c>
      <c r="E8" s="35" t="s">
        <v>23</v>
      </c>
      <c r="F8" s="35" t="s">
        <v>65</v>
      </c>
      <c r="G8" s="35" t="s">
        <v>66</v>
      </c>
      <c r="H8" s="36" t="s">
        <v>67</v>
      </c>
      <c r="I8" s="239" t="s">
        <v>61</v>
      </c>
      <c r="J8" s="757" t="s">
        <v>2350</v>
      </c>
      <c r="K8" s="758"/>
      <c r="L8" s="761" t="s">
        <v>2351</v>
      </c>
      <c r="M8" s="758"/>
      <c r="N8" s="757" t="s">
        <v>2352</v>
      </c>
      <c r="O8" s="758"/>
      <c r="P8" s="757" t="s">
        <v>2353</v>
      </c>
      <c r="Q8" s="758"/>
      <c r="R8" s="757" t="s">
        <v>2354</v>
      </c>
      <c r="S8" s="758"/>
      <c r="T8" s="757" t="s">
        <v>2355</v>
      </c>
      <c r="U8" s="758"/>
      <c r="V8" s="757" t="s">
        <v>2356</v>
      </c>
      <c r="W8" s="758"/>
      <c r="X8" s="757" t="s">
        <v>2357</v>
      </c>
      <c r="Y8" s="758"/>
      <c r="Z8" s="757" t="s">
        <v>2358</v>
      </c>
      <c r="AA8" s="758"/>
      <c r="AB8" s="757" t="s">
        <v>2359</v>
      </c>
      <c r="AC8" s="758"/>
      <c r="AD8" s="757" t="s">
        <v>2360</v>
      </c>
      <c r="AE8" s="758"/>
      <c r="AF8" s="757" t="s">
        <v>2361</v>
      </c>
      <c r="AG8" s="758"/>
      <c r="AH8" s="757" t="s">
        <v>2362</v>
      </c>
      <c r="AI8" s="758"/>
      <c r="AJ8" s="757" t="s">
        <v>2363</v>
      </c>
      <c r="AK8" s="758"/>
      <c r="AL8" s="757" t="s">
        <v>2364</v>
      </c>
      <c r="AM8" s="758"/>
      <c r="AN8" s="757" t="s">
        <v>2365</v>
      </c>
      <c r="AO8" s="758"/>
      <c r="AP8" s="757" t="s">
        <v>2366</v>
      </c>
      <c r="AQ8" s="758"/>
      <c r="AR8" s="757" t="s">
        <v>2367</v>
      </c>
      <c r="AS8" s="758"/>
      <c r="AT8" s="757" t="s">
        <v>2368</v>
      </c>
      <c r="AU8" s="769"/>
      <c r="AV8" s="449" t="s">
        <v>2369</v>
      </c>
    </row>
    <row r="9" spans="1:48" s="1" customFormat="1" ht="22.95" customHeight="1" thickBot="1" x14ac:dyDescent="0.35">
      <c r="A9"/>
      <c r="B9" s="240" t="s">
        <v>75</v>
      </c>
      <c r="C9" s="23"/>
      <c r="D9" s="23"/>
      <c r="E9" s="23"/>
      <c r="F9" s="23"/>
      <c r="G9" s="23"/>
      <c r="H9" s="230"/>
      <c r="I9" s="241">
        <f>BM221</f>
        <v>139599.93</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46">
        <f>BM222</f>
        <v>139599.93</v>
      </c>
      <c r="J10" s="187"/>
      <c r="K10" s="187">
        <f>K11+K42+K50+K68+K133+K141</f>
        <v>0</v>
      </c>
      <c r="L10" s="187"/>
      <c r="M10" s="187">
        <f>M11+M42+M50+M68+M133+M141</f>
        <v>0</v>
      </c>
      <c r="N10" s="187"/>
      <c r="O10" s="187">
        <f>O11+O42+O50+O68+O133+O141</f>
        <v>0</v>
      </c>
      <c r="P10" s="187"/>
      <c r="Q10" s="187">
        <f>Q11+Q42+Q50+Q68+Q133+Q141</f>
        <v>0</v>
      </c>
      <c r="R10" s="187"/>
      <c r="S10" s="187">
        <f>S11+S42+S50+S68+S133+S141</f>
        <v>0</v>
      </c>
      <c r="T10" s="187"/>
      <c r="U10" s="187">
        <f>U11+U42+U50+U68+U133+U141</f>
        <v>0</v>
      </c>
      <c r="V10" s="187"/>
      <c r="W10" s="187">
        <f>W11+W42+W50+W68+W133+W141</f>
        <v>0</v>
      </c>
      <c r="X10" s="187"/>
      <c r="Y10" s="187">
        <f>Y11+Y42+Y50+Y68+Y133+Y141</f>
        <v>0</v>
      </c>
      <c r="Z10" s="187"/>
      <c r="AA10" s="187">
        <f>AA11+AA42+AA50+AA68+AA133+AA141</f>
        <v>0</v>
      </c>
      <c r="AB10" s="187"/>
      <c r="AC10" s="187">
        <f>AC11+AC42+AC50+AC68+AC133+AC141</f>
        <v>0</v>
      </c>
      <c r="AD10" s="187"/>
      <c r="AE10" s="187">
        <f>AE11+AE42+AE50+AE68+AE133+AE141</f>
        <v>0</v>
      </c>
      <c r="AF10" s="187"/>
      <c r="AG10" s="187">
        <f>AG11+AG42+AG50+AG68+AG133+AG141</f>
        <v>0</v>
      </c>
      <c r="AH10" s="187"/>
      <c r="AI10" s="187">
        <f>AI11+AI42+AI50+AI68+AI133+AI141</f>
        <v>0</v>
      </c>
      <c r="AJ10" s="187"/>
      <c r="AK10" s="187">
        <f>AK11+AK42+AK50+AK68+AK133+AK141</f>
        <v>0</v>
      </c>
      <c r="AL10" s="187"/>
      <c r="AM10" s="187">
        <f>AM11+AM42+AM50+AM68+AM133+AM141</f>
        <v>0</v>
      </c>
      <c r="AN10" s="187"/>
      <c r="AO10" s="187">
        <f>AO11+AO42+AO50+AO68+AO133+AO141</f>
        <v>0</v>
      </c>
      <c r="AP10" s="187"/>
      <c r="AQ10" s="187">
        <f>AQ11+AQ42+AQ50+AQ68+AQ133+AQ141</f>
        <v>0</v>
      </c>
      <c r="AR10" s="187"/>
      <c r="AS10" s="187">
        <f>AS11+AS42+AS50+AS68+AS133+AS141</f>
        <v>0</v>
      </c>
      <c r="AT10" s="187"/>
      <c r="AU10" s="446">
        <f>AU11+AU42+AU50+AU68+AU133+AU141</f>
        <v>139599.93100000001</v>
      </c>
      <c r="AV10" s="474">
        <f>AU10/I10</f>
        <v>1.0000000071633275</v>
      </c>
    </row>
    <row r="11" spans="1:48" s="6" customFormat="1" ht="22.95" customHeight="1" thickBot="1" x14ac:dyDescent="0.35">
      <c r="A11"/>
      <c r="B11" s="242"/>
      <c r="C11" s="243" t="s">
        <v>26</v>
      </c>
      <c r="D11" s="247" t="s">
        <v>30</v>
      </c>
      <c r="E11" s="247" t="s">
        <v>79</v>
      </c>
      <c r="F11" s="42"/>
      <c r="G11" s="42"/>
      <c r="H11" s="245"/>
      <c r="I11" s="248">
        <f>BM223</f>
        <v>3310.1600000000003</v>
      </c>
      <c r="J11" s="188"/>
      <c r="K11" s="188">
        <f>K12+K15+K19+K28+K32+K34+K36</f>
        <v>0</v>
      </c>
      <c r="L11" s="188"/>
      <c r="M11" s="188">
        <f>M12+M15+M19+M28+M32+M34+M36</f>
        <v>0</v>
      </c>
      <c r="N11" s="188"/>
      <c r="O11" s="188">
        <f>O12+O15+O19+O28+O32+O34+O36</f>
        <v>0</v>
      </c>
      <c r="P11" s="188"/>
      <c r="Q11" s="188">
        <f>Q12+Q15+Q19+Q28+Q32+Q34+Q36</f>
        <v>0</v>
      </c>
      <c r="R11" s="188"/>
      <c r="S11" s="188">
        <f>S12+S15+S19+S28+S32+S34+S36</f>
        <v>0</v>
      </c>
      <c r="T11" s="188"/>
      <c r="U11" s="188">
        <f>U12+U15+U19+U28+U32+U34+U36</f>
        <v>0</v>
      </c>
      <c r="V11" s="188"/>
      <c r="W11" s="188">
        <f>W12+W15+W19+W28+W32+W34+W36</f>
        <v>0</v>
      </c>
      <c r="X11" s="188"/>
      <c r="Y11" s="188">
        <f>Y12+Y15+Y19+Y28+Y32+Y34+Y36</f>
        <v>0</v>
      </c>
      <c r="Z11" s="188"/>
      <c r="AA11" s="188">
        <f>AA12+AA15+AA19+AA28+AA32+AA34+AA36</f>
        <v>0</v>
      </c>
      <c r="AB11" s="188"/>
      <c r="AC11" s="188">
        <f>AC12+AC15+AC19+AC28+AC32+AC34+AC36</f>
        <v>0</v>
      </c>
      <c r="AD11" s="188"/>
      <c r="AE11" s="188">
        <f>AE12+AE15+AE19+AE28+AE32+AE34+AE36</f>
        <v>0</v>
      </c>
      <c r="AF11" s="188"/>
      <c r="AG11" s="188">
        <f>AG12+AG15+AG19+AG28+AG32+AG34+AG36</f>
        <v>0</v>
      </c>
      <c r="AH11" s="188"/>
      <c r="AI11" s="188">
        <f>AI12+AI15+AI19+AI28+AI32+AI34+AI36</f>
        <v>0</v>
      </c>
      <c r="AJ11" s="188"/>
      <c r="AK11" s="188">
        <f>AK12+AK15+AK19+AK28+AK32+AK34+AK36</f>
        <v>0</v>
      </c>
      <c r="AL11" s="188"/>
      <c r="AM11" s="188">
        <f>AM12+AM15+AM19+AM28+AM32+AM34+AM36</f>
        <v>0</v>
      </c>
      <c r="AN11" s="188"/>
      <c r="AO11" s="188">
        <f>AO12+AO15+AO19+AO28+AO32+AO34+AO36</f>
        <v>0</v>
      </c>
      <c r="AP11" s="188"/>
      <c r="AQ11" s="188">
        <f>AQ12+AQ15+AQ19+AQ28+AQ32+AQ34+AQ36</f>
        <v>0</v>
      </c>
      <c r="AR11" s="188"/>
      <c r="AS11" s="188">
        <f>AS12+AS15+AS19+AS28+AS32+AS34+AS36</f>
        <v>0</v>
      </c>
      <c r="AT11" s="188"/>
      <c r="AU11" s="447">
        <f>AU12+AU15+AU19+AU28+AU32+AU34+AU36</f>
        <v>3310.1620000000003</v>
      </c>
      <c r="AV11" s="475">
        <f t="shared" ref="AV11:AV12" si="0">AU11/I11</f>
        <v>1.0000006042004013</v>
      </c>
    </row>
    <row r="12" spans="1:48" s="1" customFormat="1" ht="30" customHeight="1" x14ac:dyDescent="0.2">
      <c r="A12"/>
      <c r="B12" s="283" t="s">
        <v>30</v>
      </c>
      <c r="C12" s="48" t="s">
        <v>80</v>
      </c>
      <c r="D12" s="49" t="s">
        <v>1212</v>
      </c>
      <c r="E12" s="50" t="s">
        <v>1213</v>
      </c>
      <c r="F12" s="51" t="s">
        <v>98</v>
      </c>
      <c r="G12" s="52">
        <v>0.28000000000000003</v>
      </c>
      <c r="H12" s="53">
        <v>187.5</v>
      </c>
      <c r="I12" s="284">
        <f>ROUND(H12*G12,2)</f>
        <v>52.5</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0.28000000000000003</v>
      </c>
      <c r="AU12" s="457">
        <f>AT12*$H12</f>
        <v>52.500000000000007</v>
      </c>
      <c r="AV12" s="495">
        <f t="shared" si="0"/>
        <v>1.0000000000000002</v>
      </c>
    </row>
    <row r="13" spans="1:48" s="1" customFormat="1" ht="30" customHeight="1" x14ac:dyDescent="0.2">
      <c r="A13"/>
      <c r="B13" s="249"/>
      <c r="C13" s="250" t="s">
        <v>86</v>
      </c>
      <c r="D13" s="23"/>
      <c r="E13" s="251" t="s">
        <v>1215</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51"/>
    </row>
    <row r="14" spans="1:48" s="7" customFormat="1" ht="30" customHeight="1" x14ac:dyDescent="0.2">
      <c r="A14"/>
      <c r="B14" s="252"/>
      <c r="C14" s="250" t="s">
        <v>88</v>
      </c>
      <c r="D14" s="253" t="s">
        <v>5</v>
      </c>
      <c r="E14" s="254" t="s">
        <v>1216</v>
      </c>
      <c r="F14" s="63"/>
      <c r="G14" s="255">
        <v>0.28000000000000003</v>
      </c>
      <c r="H14" s="256"/>
      <c r="I14" s="257"/>
      <c r="J14" s="209"/>
      <c r="K14" s="210"/>
      <c r="L14" s="209"/>
      <c r="M14" s="210"/>
      <c r="N14" s="209"/>
      <c r="O14" s="210"/>
      <c r="P14" s="209"/>
      <c r="Q14" s="210"/>
      <c r="R14" s="209"/>
      <c r="S14" s="210"/>
      <c r="T14" s="209"/>
      <c r="U14" s="210"/>
      <c r="V14" s="209"/>
      <c r="W14" s="210"/>
      <c r="X14" s="209"/>
      <c r="Y14" s="210"/>
      <c r="Z14" s="209"/>
      <c r="AA14" s="210"/>
      <c r="AB14" s="209"/>
      <c r="AC14" s="210"/>
      <c r="AD14" s="209"/>
      <c r="AE14" s="210"/>
      <c r="AF14" s="209"/>
      <c r="AG14" s="210"/>
      <c r="AH14" s="209"/>
      <c r="AI14" s="210"/>
      <c r="AJ14" s="209"/>
      <c r="AK14" s="210"/>
      <c r="AL14" s="209"/>
      <c r="AM14" s="210"/>
      <c r="AN14" s="209"/>
      <c r="AO14" s="210"/>
      <c r="AP14" s="209"/>
      <c r="AQ14" s="210"/>
      <c r="AR14" s="209"/>
      <c r="AS14" s="210"/>
      <c r="AT14" s="209"/>
      <c r="AU14" s="221"/>
      <c r="AV14" s="452"/>
    </row>
    <row r="15" spans="1:48" s="1" customFormat="1" ht="30" customHeight="1" x14ac:dyDescent="0.2">
      <c r="A15"/>
      <c r="B15" s="283" t="s">
        <v>31</v>
      </c>
      <c r="C15" s="48" t="s">
        <v>80</v>
      </c>
      <c r="D15" s="49" t="s">
        <v>1217</v>
      </c>
      <c r="E15" s="50" t="s">
        <v>1218</v>
      </c>
      <c r="F15" s="51" t="s">
        <v>98</v>
      </c>
      <c r="G15" s="52">
        <v>0.28000000000000003</v>
      </c>
      <c r="H15" s="53">
        <v>129.4</v>
      </c>
      <c r="I15" s="284">
        <f>ROUND(H15*G15,2)</f>
        <v>36.229999999999997</v>
      </c>
      <c r="J15" s="286"/>
      <c r="K15" s="287">
        <f>ROUND(J15*$H15,2)</f>
        <v>0</v>
      </c>
      <c r="L15" s="286"/>
      <c r="M15" s="287">
        <f>ROUND(L15*$H15,2)</f>
        <v>0</v>
      </c>
      <c r="N15" s="286"/>
      <c r="O15" s="287">
        <f>ROUND(N15*$H15,2)</f>
        <v>0</v>
      </c>
      <c r="P15" s="286"/>
      <c r="Q15" s="287">
        <f>ROUND(P15*$H15,2)</f>
        <v>0</v>
      </c>
      <c r="R15" s="286"/>
      <c r="S15" s="287">
        <f>ROUND(R15*$H15,2)</f>
        <v>0</v>
      </c>
      <c r="T15" s="286"/>
      <c r="U15" s="287">
        <f>ROUND(T15*$H15,2)</f>
        <v>0</v>
      </c>
      <c r="V15" s="286"/>
      <c r="W15" s="287">
        <f>ROUND(V15*$H15,2)</f>
        <v>0</v>
      </c>
      <c r="X15" s="286"/>
      <c r="Y15" s="287">
        <f>ROUND(X15*$H15,2)</f>
        <v>0</v>
      </c>
      <c r="Z15" s="286"/>
      <c r="AA15" s="287">
        <f>ROUND(Z15*$H15,2)</f>
        <v>0</v>
      </c>
      <c r="AB15" s="286"/>
      <c r="AC15" s="287">
        <f>ROUND(AB15*$H15,2)</f>
        <v>0</v>
      </c>
      <c r="AD15" s="286"/>
      <c r="AE15" s="287">
        <f>ROUND(AD15*$H15,2)</f>
        <v>0</v>
      </c>
      <c r="AF15" s="286"/>
      <c r="AG15" s="287">
        <f>ROUND(AF15*$H15,2)</f>
        <v>0</v>
      </c>
      <c r="AH15" s="286"/>
      <c r="AI15" s="287">
        <f>ROUND(AH15*$H15,2)</f>
        <v>0</v>
      </c>
      <c r="AJ15" s="286"/>
      <c r="AK15" s="287">
        <f>ROUND(AJ15*$H15,2)</f>
        <v>0</v>
      </c>
      <c r="AL15" s="286"/>
      <c r="AM15" s="287">
        <f>ROUND(AL15*$H15,2)</f>
        <v>0</v>
      </c>
      <c r="AN15" s="286"/>
      <c r="AO15" s="287">
        <f>ROUND(AN15*$H15,2)</f>
        <v>0</v>
      </c>
      <c r="AP15" s="286"/>
      <c r="AQ15" s="287">
        <f>ROUND(AP15*$H15,2)</f>
        <v>0</v>
      </c>
      <c r="AR15" s="286">
        <f>SUM(J15,L15,N15,P15,R15,T15,V15,X15,Z15,AB15,AD15,AF15,AH15,AJ15,AL15,AN15,AP15)</f>
        <v>0</v>
      </c>
      <c r="AS15" s="287">
        <f>AR15*$H15</f>
        <v>0</v>
      </c>
      <c r="AT15" s="286">
        <f>$G15-AR15</f>
        <v>0.28000000000000003</v>
      </c>
      <c r="AU15" s="458">
        <f>AT15*$H15</f>
        <v>36.232000000000006</v>
      </c>
      <c r="AV15" s="496">
        <f>AU15/I15</f>
        <v>1.0000552028705496</v>
      </c>
    </row>
    <row r="16" spans="1:48" s="1" customFormat="1" ht="30" customHeight="1" x14ac:dyDescent="0.2">
      <c r="A16"/>
      <c r="B16" s="249"/>
      <c r="C16" s="250" t="s">
        <v>86</v>
      </c>
      <c r="D16" s="23"/>
      <c r="E16" s="251" t="s">
        <v>147</v>
      </c>
      <c r="F16" s="23"/>
      <c r="G16" s="23"/>
      <c r="H16" s="230"/>
      <c r="I16" s="231"/>
      <c r="J16" s="207"/>
      <c r="K16" s="208"/>
      <c r="L16" s="207"/>
      <c r="M16" s="208"/>
      <c r="N16" s="207"/>
      <c r="O16" s="208"/>
      <c r="P16" s="207"/>
      <c r="Q16" s="208"/>
      <c r="R16" s="207"/>
      <c r="S16" s="208"/>
      <c r="T16" s="207"/>
      <c r="U16" s="208"/>
      <c r="V16" s="207"/>
      <c r="W16" s="208"/>
      <c r="X16" s="207"/>
      <c r="Y16" s="208"/>
      <c r="Z16" s="207"/>
      <c r="AA16" s="208"/>
      <c r="AB16" s="207"/>
      <c r="AC16" s="208"/>
      <c r="AD16" s="207"/>
      <c r="AE16" s="208"/>
      <c r="AF16" s="207"/>
      <c r="AG16" s="208"/>
      <c r="AH16" s="207"/>
      <c r="AI16" s="208"/>
      <c r="AJ16" s="207"/>
      <c r="AK16" s="208"/>
      <c r="AL16" s="207"/>
      <c r="AM16" s="208"/>
      <c r="AN16" s="207"/>
      <c r="AO16" s="208"/>
      <c r="AP16" s="207"/>
      <c r="AQ16" s="208"/>
      <c r="AR16" s="207"/>
      <c r="AS16" s="208"/>
      <c r="AT16" s="207"/>
      <c r="AU16" s="219"/>
      <c r="AV16" s="451"/>
    </row>
    <row r="17" spans="1:48" s="8" customFormat="1" ht="30" customHeight="1" x14ac:dyDescent="0.2">
      <c r="A17"/>
      <c r="B17" s="258"/>
      <c r="C17" s="250" t="s">
        <v>88</v>
      </c>
      <c r="D17" s="259" t="s">
        <v>5</v>
      </c>
      <c r="E17" s="260" t="s">
        <v>1220</v>
      </c>
      <c r="F17" s="67"/>
      <c r="G17" s="259" t="s">
        <v>5</v>
      </c>
      <c r="H17" s="261"/>
      <c r="I17" s="262"/>
      <c r="J17" s="211"/>
      <c r="K17" s="212"/>
      <c r="L17" s="211"/>
      <c r="M17" s="212"/>
      <c r="N17" s="211"/>
      <c r="O17" s="212"/>
      <c r="P17" s="211"/>
      <c r="Q17" s="212"/>
      <c r="R17" s="211"/>
      <c r="S17" s="212"/>
      <c r="T17" s="211"/>
      <c r="U17" s="212"/>
      <c r="V17" s="211"/>
      <c r="W17" s="212"/>
      <c r="X17" s="211"/>
      <c r="Y17" s="212"/>
      <c r="Z17" s="211"/>
      <c r="AA17" s="212"/>
      <c r="AB17" s="211"/>
      <c r="AC17" s="212"/>
      <c r="AD17" s="211"/>
      <c r="AE17" s="212"/>
      <c r="AF17" s="211"/>
      <c r="AG17" s="212"/>
      <c r="AH17" s="211"/>
      <c r="AI17" s="212"/>
      <c r="AJ17" s="211"/>
      <c r="AK17" s="212"/>
      <c r="AL17" s="211"/>
      <c r="AM17" s="212"/>
      <c r="AN17" s="211"/>
      <c r="AO17" s="212"/>
      <c r="AP17" s="211"/>
      <c r="AQ17" s="212"/>
      <c r="AR17" s="211"/>
      <c r="AS17" s="212"/>
      <c r="AT17" s="211"/>
      <c r="AU17" s="222"/>
      <c r="AV17" s="453"/>
    </row>
    <row r="18" spans="1:48" s="7" customFormat="1" ht="30" customHeight="1" x14ac:dyDescent="0.2">
      <c r="A18"/>
      <c r="B18" s="252"/>
      <c r="C18" s="250" t="s">
        <v>88</v>
      </c>
      <c r="D18" s="253" t="s">
        <v>5</v>
      </c>
      <c r="E18" s="254" t="s">
        <v>1221</v>
      </c>
      <c r="F18" s="63"/>
      <c r="G18" s="255">
        <v>0.28000000000000003</v>
      </c>
      <c r="H18" s="256"/>
      <c r="I18" s="257"/>
      <c r="J18" s="209"/>
      <c r="K18" s="210"/>
      <c r="L18" s="209"/>
      <c r="M18" s="210"/>
      <c r="N18" s="209"/>
      <c r="O18" s="210"/>
      <c r="P18" s="209"/>
      <c r="Q18" s="210"/>
      <c r="R18" s="209"/>
      <c r="S18" s="210"/>
      <c r="T18" s="209"/>
      <c r="U18" s="210"/>
      <c r="V18" s="209"/>
      <c r="W18" s="210"/>
      <c r="X18" s="209"/>
      <c r="Y18" s="210"/>
      <c r="Z18" s="209"/>
      <c r="AA18" s="210"/>
      <c r="AB18" s="209"/>
      <c r="AC18" s="210"/>
      <c r="AD18" s="209"/>
      <c r="AE18" s="210"/>
      <c r="AF18" s="209"/>
      <c r="AG18" s="210"/>
      <c r="AH18" s="209"/>
      <c r="AI18" s="210"/>
      <c r="AJ18" s="209"/>
      <c r="AK18" s="210"/>
      <c r="AL18" s="209"/>
      <c r="AM18" s="210"/>
      <c r="AN18" s="209"/>
      <c r="AO18" s="210"/>
      <c r="AP18" s="209"/>
      <c r="AQ18" s="210"/>
      <c r="AR18" s="209"/>
      <c r="AS18" s="210"/>
      <c r="AT18" s="209"/>
      <c r="AU18" s="221"/>
      <c r="AV18" s="452"/>
    </row>
    <row r="19" spans="1:48" s="1" customFormat="1" ht="30" customHeight="1" x14ac:dyDescent="0.2">
      <c r="A19"/>
      <c r="B19" s="283" t="s">
        <v>34</v>
      </c>
      <c r="C19" s="48" t="s">
        <v>80</v>
      </c>
      <c r="D19" s="49" t="s">
        <v>1222</v>
      </c>
      <c r="E19" s="50" t="s">
        <v>1223</v>
      </c>
      <c r="F19" s="51" t="s">
        <v>98</v>
      </c>
      <c r="G19" s="52">
        <v>4.9400000000000004</v>
      </c>
      <c r="H19" s="53">
        <v>143.19999999999999</v>
      </c>
      <c r="I19" s="284">
        <f>ROUND(H19*G19,2)</f>
        <v>707.41</v>
      </c>
      <c r="J19" s="286"/>
      <c r="K19" s="287">
        <f>ROUND(J19*$H19,2)</f>
        <v>0</v>
      </c>
      <c r="L19" s="286"/>
      <c r="M19" s="287">
        <f>ROUND(L19*$H19,2)</f>
        <v>0</v>
      </c>
      <c r="N19" s="286"/>
      <c r="O19" s="287">
        <f>ROUND(N19*$H19,2)</f>
        <v>0</v>
      </c>
      <c r="P19" s="286"/>
      <c r="Q19" s="287">
        <f>ROUND(P19*$H19,2)</f>
        <v>0</v>
      </c>
      <c r="R19" s="286"/>
      <c r="S19" s="287">
        <f>ROUND(R19*$H19,2)</f>
        <v>0</v>
      </c>
      <c r="T19" s="286"/>
      <c r="U19" s="287">
        <f>ROUND(T19*$H19,2)</f>
        <v>0</v>
      </c>
      <c r="V19" s="286"/>
      <c r="W19" s="287">
        <f>ROUND(V19*$H19,2)</f>
        <v>0</v>
      </c>
      <c r="X19" s="286"/>
      <c r="Y19" s="287">
        <f>ROUND(X19*$H19,2)</f>
        <v>0</v>
      </c>
      <c r="Z19" s="286"/>
      <c r="AA19" s="287">
        <f>ROUND(Z19*$H19,2)</f>
        <v>0</v>
      </c>
      <c r="AB19" s="286"/>
      <c r="AC19" s="287">
        <f>ROUND(AB19*$H19,2)</f>
        <v>0</v>
      </c>
      <c r="AD19" s="286"/>
      <c r="AE19" s="287">
        <f>ROUND(AD19*$H19,2)</f>
        <v>0</v>
      </c>
      <c r="AF19" s="286"/>
      <c r="AG19" s="287">
        <f>ROUND(AF19*$H19,2)</f>
        <v>0</v>
      </c>
      <c r="AH19" s="286"/>
      <c r="AI19" s="287">
        <f>ROUND(AH19*$H19,2)</f>
        <v>0</v>
      </c>
      <c r="AJ19" s="286"/>
      <c r="AK19" s="287">
        <f>ROUND(AJ19*$H19,2)</f>
        <v>0</v>
      </c>
      <c r="AL19" s="286"/>
      <c r="AM19" s="287">
        <f>ROUND(AL19*$H19,2)</f>
        <v>0</v>
      </c>
      <c r="AN19" s="286"/>
      <c r="AO19" s="287">
        <f>ROUND(AN19*$H19,2)</f>
        <v>0</v>
      </c>
      <c r="AP19" s="286"/>
      <c r="AQ19" s="287">
        <f>ROUND(AP19*$H19,2)</f>
        <v>0</v>
      </c>
      <c r="AR19" s="286">
        <f>SUM(J19,L19,N19,P19,R19,T19,V19,X19,Z19,AB19,AD19,AF19,AH19,AJ19,AL19,AN19,AP19)</f>
        <v>0</v>
      </c>
      <c r="AS19" s="287">
        <f>AR19*$H19</f>
        <v>0</v>
      </c>
      <c r="AT19" s="286">
        <f>$G19-AR19</f>
        <v>4.9400000000000004</v>
      </c>
      <c r="AU19" s="458">
        <f>AT19*$H19</f>
        <v>707.40800000000002</v>
      </c>
      <c r="AV19" s="496">
        <f t="shared" ref="AV19" si="1">AU19/I19</f>
        <v>0.9999971727852307</v>
      </c>
    </row>
    <row r="20" spans="1:48" s="1" customFormat="1" ht="30" customHeight="1" x14ac:dyDescent="0.2">
      <c r="A20"/>
      <c r="B20" s="249"/>
      <c r="C20" s="250" t="s">
        <v>86</v>
      </c>
      <c r="D20" s="23"/>
      <c r="E20" s="251" t="s">
        <v>1225</v>
      </c>
      <c r="F20" s="23"/>
      <c r="G20" s="23"/>
      <c r="H20" s="230"/>
      <c r="I20" s="231"/>
      <c r="J20" s="207"/>
      <c r="K20" s="208"/>
      <c r="L20" s="207"/>
      <c r="M20" s="208"/>
      <c r="N20" s="207"/>
      <c r="O20" s="208"/>
      <c r="P20" s="207"/>
      <c r="Q20" s="208"/>
      <c r="R20" s="207"/>
      <c r="S20" s="208"/>
      <c r="T20" s="207"/>
      <c r="U20" s="208"/>
      <c r="V20" s="207"/>
      <c r="W20" s="208"/>
      <c r="X20" s="207"/>
      <c r="Y20" s="208"/>
      <c r="Z20" s="207"/>
      <c r="AA20" s="208"/>
      <c r="AB20" s="207"/>
      <c r="AC20" s="208"/>
      <c r="AD20" s="207"/>
      <c r="AE20" s="208"/>
      <c r="AF20" s="207"/>
      <c r="AG20" s="208"/>
      <c r="AH20" s="207"/>
      <c r="AI20" s="208"/>
      <c r="AJ20" s="207"/>
      <c r="AK20" s="208"/>
      <c r="AL20" s="207"/>
      <c r="AM20" s="208"/>
      <c r="AN20" s="207"/>
      <c r="AO20" s="208"/>
      <c r="AP20" s="207"/>
      <c r="AQ20" s="208"/>
      <c r="AR20" s="207"/>
      <c r="AS20" s="208"/>
      <c r="AT20" s="207"/>
      <c r="AU20" s="219"/>
      <c r="AV20" s="451"/>
    </row>
    <row r="21" spans="1:48" s="8" customFormat="1" ht="30" customHeight="1" x14ac:dyDescent="0.2">
      <c r="A21"/>
      <c r="B21" s="258"/>
      <c r="C21" s="250" t="s">
        <v>88</v>
      </c>
      <c r="D21" s="259" t="s">
        <v>5</v>
      </c>
      <c r="E21" s="260" t="s">
        <v>1226</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211"/>
      <c r="AM21" s="212"/>
      <c r="AN21" s="211"/>
      <c r="AO21" s="212"/>
      <c r="AP21" s="211"/>
      <c r="AQ21" s="212"/>
      <c r="AR21" s="211"/>
      <c r="AS21" s="212"/>
      <c r="AT21" s="211"/>
      <c r="AU21" s="222"/>
      <c r="AV21" s="453"/>
    </row>
    <row r="22" spans="1:48" s="7" customFormat="1" ht="30" customHeight="1" x14ac:dyDescent="0.2">
      <c r="A22"/>
      <c r="B22" s="252"/>
      <c r="C22" s="250" t="s">
        <v>88</v>
      </c>
      <c r="D22" s="253" t="s">
        <v>5</v>
      </c>
      <c r="E22" s="254" t="s">
        <v>1227</v>
      </c>
      <c r="F22" s="63"/>
      <c r="G22" s="255">
        <v>2.27</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209"/>
      <c r="AQ22" s="210"/>
      <c r="AR22" s="209"/>
      <c r="AS22" s="210"/>
      <c r="AT22" s="209"/>
      <c r="AU22" s="221"/>
      <c r="AV22" s="452"/>
    </row>
    <row r="23" spans="1:48" s="7" customFormat="1" ht="30" customHeight="1" x14ac:dyDescent="0.2">
      <c r="A23"/>
      <c r="B23" s="252"/>
      <c r="C23" s="250" t="s">
        <v>88</v>
      </c>
      <c r="D23" s="253" t="s">
        <v>5</v>
      </c>
      <c r="E23" s="254" t="s">
        <v>1228</v>
      </c>
      <c r="F23" s="63"/>
      <c r="G23" s="255">
        <v>1.1100000000000001</v>
      </c>
      <c r="H23" s="256"/>
      <c r="I23" s="257"/>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209"/>
      <c r="AM23" s="210"/>
      <c r="AN23" s="209"/>
      <c r="AO23" s="210"/>
      <c r="AP23" s="209"/>
      <c r="AQ23" s="210"/>
      <c r="AR23" s="209"/>
      <c r="AS23" s="210"/>
      <c r="AT23" s="209"/>
      <c r="AU23" s="221"/>
      <c r="AV23" s="452"/>
    </row>
    <row r="24" spans="1:48" s="7" customFormat="1" ht="30" customHeight="1" x14ac:dyDescent="0.2">
      <c r="A24"/>
      <c r="B24" s="252"/>
      <c r="C24" s="250" t="s">
        <v>88</v>
      </c>
      <c r="D24" s="253" t="s">
        <v>5</v>
      </c>
      <c r="E24" s="254" t="s">
        <v>1229</v>
      </c>
      <c r="F24" s="63"/>
      <c r="G24" s="255">
        <v>1.56</v>
      </c>
      <c r="H24" s="256"/>
      <c r="I24" s="257"/>
      <c r="J24" s="209"/>
      <c r="K24" s="210"/>
      <c r="L24" s="209"/>
      <c r="M24" s="210"/>
      <c r="N24" s="209"/>
      <c r="O24" s="210"/>
      <c r="P24" s="209"/>
      <c r="Q24" s="210"/>
      <c r="R24" s="209"/>
      <c r="S24" s="210"/>
      <c r="T24" s="209"/>
      <c r="U24" s="210"/>
      <c r="V24" s="209"/>
      <c r="W24" s="210"/>
      <c r="X24" s="209"/>
      <c r="Y24" s="210"/>
      <c r="Z24" s="209"/>
      <c r="AA24" s="210"/>
      <c r="AB24" s="209"/>
      <c r="AC24" s="210"/>
      <c r="AD24" s="209"/>
      <c r="AE24" s="210"/>
      <c r="AF24" s="209"/>
      <c r="AG24" s="210"/>
      <c r="AH24" s="209"/>
      <c r="AI24" s="210"/>
      <c r="AJ24" s="209"/>
      <c r="AK24" s="210"/>
      <c r="AL24" s="209"/>
      <c r="AM24" s="210"/>
      <c r="AN24" s="209"/>
      <c r="AO24" s="210"/>
      <c r="AP24" s="209"/>
      <c r="AQ24" s="210"/>
      <c r="AR24" s="209"/>
      <c r="AS24" s="210"/>
      <c r="AT24" s="209"/>
      <c r="AU24" s="221"/>
      <c r="AV24" s="452"/>
    </row>
    <row r="25" spans="1:48" s="10" customFormat="1" ht="30" customHeight="1" x14ac:dyDescent="0.2">
      <c r="A25"/>
      <c r="B25" s="269"/>
      <c r="C25" s="250" t="s">
        <v>88</v>
      </c>
      <c r="D25" s="270" t="s">
        <v>5</v>
      </c>
      <c r="E25" s="271" t="s">
        <v>112</v>
      </c>
      <c r="F25" s="75"/>
      <c r="G25" s="272">
        <v>4.9399999999999995</v>
      </c>
      <c r="H25" s="273"/>
      <c r="I25" s="274"/>
      <c r="J25" s="215"/>
      <c r="K25" s="216"/>
      <c r="L25" s="215"/>
      <c r="M25" s="216"/>
      <c r="N25" s="215"/>
      <c r="O25" s="216"/>
      <c r="P25" s="215"/>
      <c r="Q25" s="216"/>
      <c r="R25" s="215"/>
      <c r="S25" s="216"/>
      <c r="T25" s="215"/>
      <c r="U25" s="216"/>
      <c r="V25" s="215"/>
      <c r="W25" s="216"/>
      <c r="X25" s="215"/>
      <c r="Y25" s="216"/>
      <c r="Z25" s="215"/>
      <c r="AA25" s="216"/>
      <c r="AB25" s="215"/>
      <c r="AC25" s="216"/>
      <c r="AD25" s="215"/>
      <c r="AE25" s="216"/>
      <c r="AF25" s="215"/>
      <c r="AG25" s="216"/>
      <c r="AH25" s="215"/>
      <c r="AI25" s="216"/>
      <c r="AJ25" s="215"/>
      <c r="AK25" s="216"/>
      <c r="AL25" s="215"/>
      <c r="AM25" s="216"/>
      <c r="AN25" s="215"/>
      <c r="AO25" s="216"/>
      <c r="AP25" s="215"/>
      <c r="AQ25" s="216"/>
      <c r="AR25" s="215"/>
      <c r="AS25" s="216"/>
      <c r="AT25" s="215"/>
      <c r="AU25" s="224"/>
      <c r="AV25" s="454"/>
    </row>
    <row r="26" spans="1:48" s="8" customFormat="1" ht="30" customHeight="1" x14ac:dyDescent="0.2">
      <c r="A26"/>
      <c r="B26" s="258"/>
      <c r="C26" s="250" t="s">
        <v>88</v>
      </c>
      <c r="D26" s="259" t="s">
        <v>5</v>
      </c>
      <c r="E26" s="260" t="s">
        <v>1230</v>
      </c>
      <c r="F26" s="67"/>
      <c r="G26" s="259" t="s">
        <v>5</v>
      </c>
      <c r="H26" s="261"/>
      <c r="I26" s="262"/>
      <c r="J26" s="211"/>
      <c r="K26" s="212"/>
      <c r="L26" s="211"/>
      <c r="M26" s="212"/>
      <c r="N26" s="211"/>
      <c r="O26" s="212"/>
      <c r="P26" s="211"/>
      <c r="Q26" s="212"/>
      <c r="R26" s="211"/>
      <c r="S26" s="212"/>
      <c r="T26" s="211"/>
      <c r="U26" s="212"/>
      <c r="V26" s="211"/>
      <c r="W26" s="212"/>
      <c r="X26" s="211"/>
      <c r="Y26" s="212"/>
      <c r="Z26" s="211"/>
      <c r="AA26" s="212"/>
      <c r="AB26" s="211"/>
      <c r="AC26" s="212"/>
      <c r="AD26" s="211"/>
      <c r="AE26" s="212"/>
      <c r="AF26" s="211"/>
      <c r="AG26" s="212"/>
      <c r="AH26" s="211"/>
      <c r="AI26" s="212"/>
      <c r="AJ26" s="211"/>
      <c r="AK26" s="212"/>
      <c r="AL26" s="211"/>
      <c r="AM26" s="212"/>
      <c r="AN26" s="211"/>
      <c r="AO26" s="212"/>
      <c r="AP26" s="211"/>
      <c r="AQ26" s="212"/>
      <c r="AR26" s="211"/>
      <c r="AS26" s="212"/>
      <c r="AT26" s="211"/>
      <c r="AU26" s="222"/>
      <c r="AV26" s="453"/>
    </row>
    <row r="27" spans="1:48" s="8" customFormat="1" ht="30" customHeight="1" x14ac:dyDescent="0.2">
      <c r="A27"/>
      <c r="B27" s="258"/>
      <c r="C27" s="250" t="s">
        <v>88</v>
      </c>
      <c r="D27" s="259" t="s">
        <v>5</v>
      </c>
      <c r="E27" s="260" t="s">
        <v>1231</v>
      </c>
      <c r="F27" s="67"/>
      <c r="G27" s="259" t="s">
        <v>5</v>
      </c>
      <c r="H27" s="261"/>
      <c r="I27" s="262"/>
      <c r="J27" s="211"/>
      <c r="K27" s="212"/>
      <c r="L27" s="211"/>
      <c r="M27" s="212"/>
      <c r="N27" s="211"/>
      <c r="O27" s="212"/>
      <c r="P27" s="211"/>
      <c r="Q27" s="212"/>
      <c r="R27" s="211"/>
      <c r="S27" s="212"/>
      <c r="T27" s="211"/>
      <c r="U27" s="212"/>
      <c r="V27" s="211"/>
      <c r="W27" s="212"/>
      <c r="X27" s="211"/>
      <c r="Y27" s="212"/>
      <c r="Z27" s="211"/>
      <c r="AA27" s="212"/>
      <c r="AB27" s="211"/>
      <c r="AC27" s="212"/>
      <c r="AD27" s="211"/>
      <c r="AE27" s="212"/>
      <c r="AF27" s="211"/>
      <c r="AG27" s="212"/>
      <c r="AH27" s="211"/>
      <c r="AI27" s="212"/>
      <c r="AJ27" s="211"/>
      <c r="AK27" s="212"/>
      <c r="AL27" s="211"/>
      <c r="AM27" s="212"/>
      <c r="AN27" s="211"/>
      <c r="AO27" s="212"/>
      <c r="AP27" s="211"/>
      <c r="AQ27" s="212"/>
      <c r="AR27" s="211"/>
      <c r="AS27" s="212"/>
      <c r="AT27" s="211"/>
      <c r="AU27" s="222"/>
      <c r="AV27" s="453"/>
    </row>
    <row r="28" spans="1:48" s="1" customFormat="1" ht="30" customHeight="1" x14ac:dyDescent="0.2">
      <c r="A28"/>
      <c r="B28" s="283" t="s">
        <v>84</v>
      </c>
      <c r="C28" s="48" t="s">
        <v>80</v>
      </c>
      <c r="D28" s="49" t="s">
        <v>1232</v>
      </c>
      <c r="E28" s="50" t="s">
        <v>1233</v>
      </c>
      <c r="F28" s="51" t="s">
        <v>133</v>
      </c>
      <c r="G28" s="52">
        <v>8</v>
      </c>
      <c r="H28" s="53">
        <v>48.1</v>
      </c>
      <c r="I28" s="284">
        <f>ROUND(H28*G28,2)</f>
        <v>384.8</v>
      </c>
      <c r="J28" s="286"/>
      <c r="K28" s="287">
        <f>ROUND(J28*$H28,2)</f>
        <v>0</v>
      </c>
      <c r="L28" s="286"/>
      <c r="M28" s="287">
        <f>ROUND(L28*$H28,2)</f>
        <v>0</v>
      </c>
      <c r="N28" s="286"/>
      <c r="O28" s="287">
        <f>ROUND(N28*$H28,2)</f>
        <v>0</v>
      </c>
      <c r="P28" s="286"/>
      <c r="Q28" s="287">
        <f>ROUND(P28*$H28,2)</f>
        <v>0</v>
      </c>
      <c r="R28" s="286"/>
      <c r="S28" s="287">
        <f>ROUND(R28*$H28,2)</f>
        <v>0</v>
      </c>
      <c r="T28" s="286"/>
      <c r="U28" s="287">
        <f>ROUND(T28*$H28,2)</f>
        <v>0</v>
      </c>
      <c r="V28" s="286"/>
      <c r="W28" s="287">
        <f>ROUND(V28*$H28,2)</f>
        <v>0</v>
      </c>
      <c r="X28" s="286"/>
      <c r="Y28" s="287">
        <f>ROUND(X28*$H28,2)</f>
        <v>0</v>
      </c>
      <c r="Z28" s="286"/>
      <c r="AA28" s="287">
        <f>ROUND(Z28*$H28,2)</f>
        <v>0</v>
      </c>
      <c r="AB28" s="286"/>
      <c r="AC28" s="287">
        <f>ROUND(AB28*$H28,2)</f>
        <v>0</v>
      </c>
      <c r="AD28" s="286"/>
      <c r="AE28" s="287">
        <f>ROUND(AD28*$H28,2)</f>
        <v>0</v>
      </c>
      <c r="AF28" s="286"/>
      <c r="AG28" s="287">
        <f>ROUND(AF28*$H28,2)</f>
        <v>0</v>
      </c>
      <c r="AH28" s="286"/>
      <c r="AI28" s="287">
        <f>ROUND(AH28*$H28,2)</f>
        <v>0</v>
      </c>
      <c r="AJ28" s="286"/>
      <c r="AK28" s="287">
        <f>ROUND(AJ28*$H28,2)</f>
        <v>0</v>
      </c>
      <c r="AL28" s="286"/>
      <c r="AM28" s="287">
        <f>ROUND(AL28*$H28,2)</f>
        <v>0</v>
      </c>
      <c r="AN28" s="286"/>
      <c r="AO28" s="287">
        <f>ROUND(AN28*$H28,2)</f>
        <v>0</v>
      </c>
      <c r="AP28" s="286"/>
      <c r="AQ28" s="287">
        <f>ROUND(AP28*$H28,2)</f>
        <v>0</v>
      </c>
      <c r="AR28" s="286">
        <f>SUM(J28,L28,N28,P28,R28,T28,V28,X28,Z28,AB28,AD28,AF28,AH28,AJ28,AL28,AN28,AP28)</f>
        <v>0</v>
      </c>
      <c r="AS28" s="287">
        <f>AR28*$H28</f>
        <v>0</v>
      </c>
      <c r="AT28" s="286">
        <f>$G28-AR28</f>
        <v>8</v>
      </c>
      <c r="AU28" s="458">
        <f>AT28*$H28</f>
        <v>384.8</v>
      </c>
      <c r="AV28" s="496">
        <f t="shared" ref="AV28" si="2">AU28/I28</f>
        <v>1</v>
      </c>
    </row>
    <row r="29" spans="1:48" s="1" customFormat="1" ht="30" customHeight="1" x14ac:dyDescent="0.2">
      <c r="A29"/>
      <c r="B29" s="249"/>
      <c r="C29" s="250" t="s">
        <v>86</v>
      </c>
      <c r="D29" s="23"/>
      <c r="E29" s="251" t="s">
        <v>1235</v>
      </c>
      <c r="F29" s="23"/>
      <c r="G29" s="23"/>
      <c r="H29" s="230"/>
      <c r="I29" s="231"/>
      <c r="J29" s="207"/>
      <c r="K29" s="208"/>
      <c r="L29" s="207"/>
      <c r="M29" s="208"/>
      <c r="N29" s="207"/>
      <c r="O29" s="208"/>
      <c r="P29" s="207"/>
      <c r="Q29" s="208"/>
      <c r="R29" s="207"/>
      <c r="S29" s="208"/>
      <c r="T29" s="207"/>
      <c r="U29" s="208"/>
      <c r="V29" s="207"/>
      <c r="W29" s="208"/>
      <c r="X29" s="207"/>
      <c r="Y29" s="208"/>
      <c r="Z29" s="207"/>
      <c r="AA29" s="208"/>
      <c r="AB29" s="207"/>
      <c r="AC29" s="208"/>
      <c r="AD29" s="207"/>
      <c r="AE29" s="208"/>
      <c r="AF29" s="207"/>
      <c r="AG29" s="208"/>
      <c r="AH29" s="207"/>
      <c r="AI29" s="208"/>
      <c r="AJ29" s="207"/>
      <c r="AK29" s="208"/>
      <c r="AL29" s="207"/>
      <c r="AM29" s="208"/>
      <c r="AN29" s="207"/>
      <c r="AO29" s="208"/>
      <c r="AP29" s="207"/>
      <c r="AQ29" s="208"/>
      <c r="AR29" s="207"/>
      <c r="AS29" s="208"/>
      <c r="AT29" s="207"/>
      <c r="AU29" s="219"/>
      <c r="AV29" s="451"/>
    </row>
    <row r="30" spans="1:48" s="8" customFormat="1" ht="30" customHeight="1" x14ac:dyDescent="0.2">
      <c r="A30"/>
      <c r="B30" s="258"/>
      <c r="C30" s="250" t="s">
        <v>88</v>
      </c>
      <c r="D30" s="259" t="s">
        <v>5</v>
      </c>
      <c r="E30" s="260" t="s">
        <v>1236</v>
      </c>
      <c r="F30" s="67"/>
      <c r="G30" s="259" t="s">
        <v>5</v>
      </c>
      <c r="H30" s="261"/>
      <c r="I30" s="262"/>
      <c r="J30" s="211"/>
      <c r="K30" s="212"/>
      <c r="L30" s="211"/>
      <c r="M30" s="212"/>
      <c r="N30" s="211"/>
      <c r="O30" s="212"/>
      <c r="P30" s="211"/>
      <c r="Q30" s="212"/>
      <c r="R30" s="211"/>
      <c r="S30" s="212"/>
      <c r="T30" s="211"/>
      <c r="U30" s="212"/>
      <c r="V30" s="211"/>
      <c r="W30" s="212"/>
      <c r="X30" s="211"/>
      <c r="Y30" s="212"/>
      <c r="Z30" s="211"/>
      <c r="AA30" s="212"/>
      <c r="AB30" s="211"/>
      <c r="AC30" s="212"/>
      <c r="AD30" s="211"/>
      <c r="AE30" s="212"/>
      <c r="AF30" s="211"/>
      <c r="AG30" s="212"/>
      <c r="AH30" s="211"/>
      <c r="AI30" s="212"/>
      <c r="AJ30" s="211"/>
      <c r="AK30" s="212"/>
      <c r="AL30" s="211"/>
      <c r="AM30" s="212"/>
      <c r="AN30" s="211"/>
      <c r="AO30" s="212"/>
      <c r="AP30" s="211"/>
      <c r="AQ30" s="212"/>
      <c r="AR30" s="211"/>
      <c r="AS30" s="212"/>
      <c r="AT30" s="211"/>
      <c r="AU30" s="222"/>
      <c r="AV30" s="453"/>
    </row>
    <row r="31" spans="1:48" s="7" customFormat="1" ht="30" customHeight="1" x14ac:dyDescent="0.2">
      <c r="A31"/>
      <c r="B31" s="252"/>
      <c r="C31" s="250" t="s">
        <v>88</v>
      </c>
      <c r="D31" s="253" t="s">
        <v>5</v>
      </c>
      <c r="E31" s="254" t="s">
        <v>1237</v>
      </c>
      <c r="F31" s="63"/>
      <c r="G31" s="255">
        <v>8</v>
      </c>
      <c r="H31" s="256"/>
      <c r="I31" s="257"/>
      <c r="J31" s="209"/>
      <c r="K31" s="210"/>
      <c r="L31" s="209"/>
      <c r="M31" s="210"/>
      <c r="N31" s="209"/>
      <c r="O31" s="210"/>
      <c r="P31" s="209"/>
      <c r="Q31" s="210"/>
      <c r="R31" s="209"/>
      <c r="S31" s="210"/>
      <c r="T31" s="209"/>
      <c r="U31" s="210"/>
      <c r="V31" s="209"/>
      <c r="W31" s="210"/>
      <c r="X31" s="209"/>
      <c r="Y31" s="210"/>
      <c r="Z31" s="209"/>
      <c r="AA31" s="210"/>
      <c r="AB31" s="209"/>
      <c r="AC31" s="210"/>
      <c r="AD31" s="209"/>
      <c r="AE31" s="210"/>
      <c r="AF31" s="209"/>
      <c r="AG31" s="210"/>
      <c r="AH31" s="209"/>
      <c r="AI31" s="210"/>
      <c r="AJ31" s="209"/>
      <c r="AK31" s="210"/>
      <c r="AL31" s="209"/>
      <c r="AM31" s="210"/>
      <c r="AN31" s="209"/>
      <c r="AO31" s="210"/>
      <c r="AP31" s="209"/>
      <c r="AQ31" s="210"/>
      <c r="AR31" s="209"/>
      <c r="AS31" s="210"/>
      <c r="AT31" s="209"/>
      <c r="AU31" s="221"/>
      <c r="AV31" s="452"/>
    </row>
    <row r="32" spans="1:48" s="1" customFormat="1" ht="30" customHeight="1" x14ac:dyDescent="0.2">
      <c r="A32"/>
      <c r="B32" s="283" t="s">
        <v>115</v>
      </c>
      <c r="C32" s="48" t="s">
        <v>80</v>
      </c>
      <c r="D32" s="49" t="s">
        <v>1238</v>
      </c>
      <c r="E32" s="50" t="s">
        <v>1239</v>
      </c>
      <c r="F32" s="51" t="s">
        <v>98</v>
      </c>
      <c r="G32" s="52">
        <v>2.72</v>
      </c>
      <c r="H32" s="53">
        <v>476.1</v>
      </c>
      <c r="I32" s="284">
        <f>ROUND(H32*G32,2)</f>
        <v>1294.99</v>
      </c>
      <c r="J32" s="286"/>
      <c r="K32" s="287">
        <f>ROUND(J32*$H32,2)</f>
        <v>0</v>
      </c>
      <c r="L32" s="286"/>
      <c r="M32" s="287">
        <f>ROUND(L32*$H32,2)</f>
        <v>0</v>
      </c>
      <c r="N32" s="286"/>
      <c r="O32" s="287">
        <f>ROUND(N32*$H32,2)</f>
        <v>0</v>
      </c>
      <c r="P32" s="286"/>
      <c r="Q32" s="287">
        <f>ROUND(P32*$H32,2)</f>
        <v>0</v>
      </c>
      <c r="R32" s="286"/>
      <c r="S32" s="287">
        <f>ROUND(R32*$H32,2)</f>
        <v>0</v>
      </c>
      <c r="T32" s="286"/>
      <c r="U32" s="287">
        <f>ROUND(T32*$H32,2)</f>
        <v>0</v>
      </c>
      <c r="V32" s="286"/>
      <c r="W32" s="287">
        <f>ROUND(V32*$H32,2)</f>
        <v>0</v>
      </c>
      <c r="X32" s="286"/>
      <c r="Y32" s="287">
        <f>ROUND(X32*$H32,2)</f>
        <v>0</v>
      </c>
      <c r="Z32" s="286"/>
      <c r="AA32" s="287">
        <f>ROUND(Z32*$H32,2)</f>
        <v>0</v>
      </c>
      <c r="AB32" s="286"/>
      <c r="AC32" s="287">
        <f>ROUND(AB32*$H32,2)</f>
        <v>0</v>
      </c>
      <c r="AD32" s="286"/>
      <c r="AE32" s="287">
        <f>ROUND(AD32*$H32,2)</f>
        <v>0</v>
      </c>
      <c r="AF32" s="286"/>
      <c r="AG32" s="287">
        <f>ROUND(AF32*$H32,2)</f>
        <v>0</v>
      </c>
      <c r="AH32" s="286"/>
      <c r="AI32" s="287">
        <f>ROUND(AH32*$H32,2)</f>
        <v>0</v>
      </c>
      <c r="AJ32" s="286"/>
      <c r="AK32" s="287">
        <f>ROUND(AJ32*$H32,2)</f>
        <v>0</v>
      </c>
      <c r="AL32" s="286"/>
      <c r="AM32" s="287">
        <f>ROUND(AL32*$H32,2)</f>
        <v>0</v>
      </c>
      <c r="AN32" s="286"/>
      <c r="AO32" s="287">
        <f>ROUND(AN32*$H32,2)</f>
        <v>0</v>
      </c>
      <c r="AP32" s="286"/>
      <c r="AQ32" s="287">
        <f>ROUND(AP32*$H32,2)</f>
        <v>0</v>
      </c>
      <c r="AR32" s="286">
        <f>SUM(J32,L32,N32,P32,R32,T32,V32,X32,Z32,AB32,AD32,AF32,AH32,AJ32,AL32,AN32,AP32)</f>
        <v>0</v>
      </c>
      <c r="AS32" s="287">
        <f>AR32*$H32</f>
        <v>0</v>
      </c>
      <c r="AT32" s="286">
        <f>$G32-AR32</f>
        <v>2.72</v>
      </c>
      <c r="AU32" s="458">
        <f>AT32*$H32</f>
        <v>1294.9920000000002</v>
      </c>
      <c r="AV32" s="496">
        <f t="shared" ref="AV32" si="3">AU32/I32</f>
        <v>1.0000015444134704</v>
      </c>
    </row>
    <row r="33" spans="1:48" s="7" customFormat="1" ht="30" customHeight="1" x14ac:dyDescent="0.2">
      <c r="A33"/>
      <c r="B33" s="252"/>
      <c r="C33" s="250" t="s">
        <v>88</v>
      </c>
      <c r="D33" s="253" t="s">
        <v>5</v>
      </c>
      <c r="E33" s="254" t="s">
        <v>1241</v>
      </c>
      <c r="F33" s="63"/>
      <c r="G33" s="255">
        <v>2.72</v>
      </c>
      <c r="H33" s="256"/>
      <c r="I33" s="257"/>
      <c r="J33" s="209"/>
      <c r="K33" s="210"/>
      <c r="L33" s="209"/>
      <c r="M33" s="210"/>
      <c r="N33" s="209"/>
      <c r="O33" s="210"/>
      <c r="P33" s="209"/>
      <c r="Q33" s="210"/>
      <c r="R33" s="209"/>
      <c r="S33" s="210"/>
      <c r="T33" s="209"/>
      <c r="U33" s="210"/>
      <c r="V33" s="209"/>
      <c r="W33" s="210"/>
      <c r="X33" s="209"/>
      <c r="Y33" s="210"/>
      <c r="Z33" s="209"/>
      <c r="AA33" s="210"/>
      <c r="AB33" s="209"/>
      <c r="AC33" s="210"/>
      <c r="AD33" s="209"/>
      <c r="AE33" s="210"/>
      <c r="AF33" s="209"/>
      <c r="AG33" s="210"/>
      <c r="AH33" s="209"/>
      <c r="AI33" s="210"/>
      <c r="AJ33" s="209"/>
      <c r="AK33" s="210"/>
      <c r="AL33" s="209"/>
      <c r="AM33" s="210"/>
      <c r="AN33" s="209"/>
      <c r="AO33" s="210"/>
      <c r="AP33" s="209"/>
      <c r="AQ33" s="210"/>
      <c r="AR33" s="209"/>
      <c r="AS33" s="210"/>
      <c r="AT33" s="209"/>
      <c r="AU33" s="221"/>
      <c r="AV33" s="452"/>
    </row>
    <row r="34" spans="1:48" s="1" customFormat="1" ht="30" customHeight="1" x14ac:dyDescent="0.2">
      <c r="A34"/>
      <c r="B34" s="281" t="s">
        <v>120</v>
      </c>
      <c r="C34" s="78" t="s">
        <v>231</v>
      </c>
      <c r="D34" s="79" t="s">
        <v>1242</v>
      </c>
      <c r="E34" s="80" t="s">
        <v>1243</v>
      </c>
      <c r="F34" s="81" t="s">
        <v>193</v>
      </c>
      <c r="G34" s="82">
        <v>5.17</v>
      </c>
      <c r="H34" s="83">
        <v>123.8</v>
      </c>
      <c r="I34" s="282">
        <f>ROUND(H34*G34,2)</f>
        <v>640.04999999999995</v>
      </c>
      <c r="J34" s="286"/>
      <c r="K34" s="287">
        <f>ROUND(J34*$H34,2)</f>
        <v>0</v>
      </c>
      <c r="L34" s="286"/>
      <c r="M34" s="287">
        <f>ROUND(L34*$H34,2)</f>
        <v>0</v>
      </c>
      <c r="N34" s="286"/>
      <c r="O34" s="287">
        <f>ROUND(N34*$H34,2)</f>
        <v>0</v>
      </c>
      <c r="P34" s="286"/>
      <c r="Q34" s="287">
        <f>ROUND(P34*$H34,2)</f>
        <v>0</v>
      </c>
      <c r="R34" s="286"/>
      <c r="S34" s="287">
        <f>ROUND(R34*$H34,2)</f>
        <v>0</v>
      </c>
      <c r="T34" s="286"/>
      <c r="U34" s="287">
        <f>ROUND(T34*$H34,2)</f>
        <v>0</v>
      </c>
      <c r="V34" s="286"/>
      <c r="W34" s="287">
        <f>ROUND(V34*$H34,2)</f>
        <v>0</v>
      </c>
      <c r="X34" s="286"/>
      <c r="Y34" s="287">
        <f>ROUND(X34*$H34,2)</f>
        <v>0</v>
      </c>
      <c r="Z34" s="286"/>
      <c r="AA34" s="287">
        <f>ROUND(Z34*$H34,2)</f>
        <v>0</v>
      </c>
      <c r="AB34" s="286"/>
      <c r="AC34" s="287">
        <f>ROUND(AB34*$H34,2)</f>
        <v>0</v>
      </c>
      <c r="AD34" s="286"/>
      <c r="AE34" s="287">
        <f>ROUND(AD34*$H34,2)</f>
        <v>0</v>
      </c>
      <c r="AF34" s="286"/>
      <c r="AG34" s="287">
        <f>ROUND(AF34*$H34,2)</f>
        <v>0</v>
      </c>
      <c r="AH34" s="286"/>
      <c r="AI34" s="287">
        <f>ROUND(AH34*$H34,2)</f>
        <v>0</v>
      </c>
      <c r="AJ34" s="286"/>
      <c r="AK34" s="287">
        <f>ROUND(AJ34*$H34,2)</f>
        <v>0</v>
      </c>
      <c r="AL34" s="286"/>
      <c r="AM34" s="287">
        <f>ROUND(AL34*$H34,2)</f>
        <v>0</v>
      </c>
      <c r="AN34" s="286"/>
      <c r="AO34" s="287">
        <f>ROUND(AN34*$H34,2)</f>
        <v>0</v>
      </c>
      <c r="AP34" s="286"/>
      <c r="AQ34" s="287">
        <f>ROUND(AP34*$H34,2)</f>
        <v>0</v>
      </c>
      <c r="AR34" s="286">
        <f>SUM(J34,L34,N34,P34,R34,T34,V34,X34,Z34,AB34,AD34,AF34,AH34,AJ34,AL34,AN34,AP34)</f>
        <v>0</v>
      </c>
      <c r="AS34" s="287">
        <f>AR34*$H34</f>
        <v>0</v>
      </c>
      <c r="AT34" s="286">
        <f>$G34-AR34</f>
        <v>5.17</v>
      </c>
      <c r="AU34" s="458">
        <f>AT34*$H34</f>
        <v>640.04599999999994</v>
      </c>
      <c r="AV34" s="496">
        <f t="shared" ref="AV34" si="4">AU34/I34</f>
        <v>0.99999375048824313</v>
      </c>
    </row>
    <row r="35" spans="1:48" s="7" customFormat="1" ht="30" customHeight="1" x14ac:dyDescent="0.2">
      <c r="A35"/>
      <c r="B35" s="252"/>
      <c r="C35" s="250" t="s">
        <v>88</v>
      </c>
      <c r="D35" s="253" t="s">
        <v>5</v>
      </c>
      <c r="E35" s="254" t="s">
        <v>1245</v>
      </c>
      <c r="F35" s="63"/>
      <c r="G35" s="255">
        <v>5.17</v>
      </c>
      <c r="H35" s="256"/>
      <c r="I35" s="257"/>
      <c r="J35" s="209"/>
      <c r="K35" s="210"/>
      <c r="L35" s="209"/>
      <c r="M35" s="210"/>
      <c r="N35" s="209"/>
      <c r="O35" s="210"/>
      <c r="P35" s="209"/>
      <c r="Q35" s="210"/>
      <c r="R35" s="209"/>
      <c r="S35" s="210"/>
      <c r="T35" s="209"/>
      <c r="U35" s="210"/>
      <c r="V35" s="209"/>
      <c r="W35" s="210"/>
      <c r="X35" s="209"/>
      <c r="Y35" s="210"/>
      <c r="Z35" s="209"/>
      <c r="AA35" s="210"/>
      <c r="AB35" s="209"/>
      <c r="AC35" s="210"/>
      <c r="AD35" s="209"/>
      <c r="AE35" s="210"/>
      <c r="AF35" s="209"/>
      <c r="AG35" s="210"/>
      <c r="AH35" s="209"/>
      <c r="AI35" s="210"/>
      <c r="AJ35" s="209"/>
      <c r="AK35" s="210"/>
      <c r="AL35" s="209"/>
      <c r="AM35" s="210"/>
      <c r="AN35" s="209"/>
      <c r="AO35" s="210"/>
      <c r="AP35" s="209"/>
      <c r="AQ35" s="210"/>
      <c r="AR35" s="209"/>
      <c r="AS35" s="210"/>
      <c r="AT35" s="209"/>
      <c r="AU35" s="221"/>
      <c r="AV35" s="452"/>
    </row>
    <row r="36" spans="1:48" s="1" customFormat="1" ht="30" customHeight="1" x14ac:dyDescent="0.2">
      <c r="A36"/>
      <c r="B36" s="283" t="s">
        <v>125</v>
      </c>
      <c r="C36" s="48" t="s">
        <v>80</v>
      </c>
      <c r="D36" s="49" t="s">
        <v>1246</v>
      </c>
      <c r="E36" s="50" t="s">
        <v>1247</v>
      </c>
      <c r="F36" s="51" t="s">
        <v>98</v>
      </c>
      <c r="G36" s="52">
        <v>5.22</v>
      </c>
      <c r="H36" s="53">
        <v>37.200000000000003</v>
      </c>
      <c r="I36" s="284">
        <f>ROUND(H36*G36,2)</f>
        <v>194.18</v>
      </c>
      <c r="J36" s="286"/>
      <c r="K36" s="287">
        <f>ROUND(J36*$H36,2)</f>
        <v>0</v>
      </c>
      <c r="L36" s="286"/>
      <c r="M36" s="287">
        <f>ROUND(L36*$H36,2)</f>
        <v>0</v>
      </c>
      <c r="N36" s="286"/>
      <c r="O36" s="287">
        <f>ROUND(N36*$H36,2)</f>
        <v>0</v>
      </c>
      <c r="P36" s="286"/>
      <c r="Q36" s="287">
        <f>ROUND(P36*$H36,2)</f>
        <v>0</v>
      </c>
      <c r="R36" s="286"/>
      <c r="S36" s="287">
        <f>ROUND(R36*$H36,2)</f>
        <v>0</v>
      </c>
      <c r="T36" s="286"/>
      <c r="U36" s="287">
        <f>ROUND(T36*$H36,2)</f>
        <v>0</v>
      </c>
      <c r="V36" s="286"/>
      <c r="W36" s="287">
        <f>ROUND(V36*$H36,2)</f>
        <v>0</v>
      </c>
      <c r="X36" s="286"/>
      <c r="Y36" s="287">
        <f>ROUND(X36*$H36,2)</f>
        <v>0</v>
      </c>
      <c r="Z36" s="286"/>
      <c r="AA36" s="287">
        <f>ROUND(Z36*$H36,2)</f>
        <v>0</v>
      </c>
      <c r="AB36" s="286"/>
      <c r="AC36" s="287">
        <f>ROUND(AB36*$H36,2)</f>
        <v>0</v>
      </c>
      <c r="AD36" s="286"/>
      <c r="AE36" s="287">
        <f>ROUND(AD36*$H36,2)</f>
        <v>0</v>
      </c>
      <c r="AF36" s="286"/>
      <c r="AG36" s="287">
        <f>ROUND(AF36*$H36,2)</f>
        <v>0</v>
      </c>
      <c r="AH36" s="286"/>
      <c r="AI36" s="287">
        <f>ROUND(AH36*$H36,2)</f>
        <v>0</v>
      </c>
      <c r="AJ36" s="286"/>
      <c r="AK36" s="287">
        <f>ROUND(AJ36*$H36,2)</f>
        <v>0</v>
      </c>
      <c r="AL36" s="286"/>
      <c r="AM36" s="287">
        <f>ROUND(AL36*$H36,2)</f>
        <v>0</v>
      </c>
      <c r="AN36" s="286"/>
      <c r="AO36" s="287">
        <f>ROUND(AN36*$H36,2)</f>
        <v>0</v>
      </c>
      <c r="AP36" s="286"/>
      <c r="AQ36" s="287">
        <f>ROUND(AP36*$H36,2)</f>
        <v>0</v>
      </c>
      <c r="AR36" s="286">
        <f>SUM(J36,L36,N36,P36,R36,T36,V36,X36,Z36,AB36,AD36,AF36,AH36,AJ36,AL36,AN36,AP36)</f>
        <v>0</v>
      </c>
      <c r="AS36" s="287">
        <f>AR36*$H36</f>
        <v>0</v>
      </c>
      <c r="AT36" s="286">
        <f>$G36-AR36</f>
        <v>5.22</v>
      </c>
      <c r="AU36" s="458">
        <f>AT36*$H36</f>
        <v>194.184</v>
      </c>
      <c r="AV36" s="496">
        <f t="shared" ref="AV36" si="5">AU36/I36</f>
        <v>1.0000205994438149</v>
      </c>
    </row>
    <row r="37" spans="1:48" s="7" customFormat="1" ht="30" customHeight="1" x14ac:dyDescent="0.2">
      <c r="A37"/>
      <c r="B37" s="252"/>
      <c r="C37" s="250" t="s">
        <v>88</v>
      </c>
      <c r="D37" s="253" t="s">
        <v>5</v>
      </c>
      <c r="E37" s="254" t="s">
        <v>1249</v>
      </c>
      <c r="F37" s="63"/>
      <c r="G37" s="255">
        <v>0.28000000000000003</v>
      </c>
      <c r="H37" s="256"/>
      <c r="I37" s="257"/>
      <c r="J37" s="209"/>
      <c r="K37" s="210"/>
      <c r="L37" s="209"/>
      <c r="M37" s="210"/>
      <c r="N37" s="209"/>
      <c r="O37" s="210"/>
      <c r="P37" s="209"/>
      <c r="Q37" s="210"/>
      <c r="R37" s="209"/>
      <c r="S37" s="210"/>
      <c r="T37" s="209"/>
      <c r="U37" s="210"/>
      <c r="V37" s="209"/>
      <c r="W37" s="210"/>
      <c r="X37" s="209"/>
      <c r="Y37" s="210"/>
      <c r="Z37" s="209"/>
      <c r="AA37" s="210"/>
      <c r="AB37" s="209"/>
      <c r="AC37" s="210"/>
      <c r="AD37" s="209"/>
      <c r="AE37" s="210"/>
      <c r="AF37" s="209"/>
      <c r="AG37" s="210"/>
      <c r="AH37" s="209"/>
      <c r="AI37" s="210"/>
      <c r="AJ37" s="209"/>
      <c r="AK37" s="210"/>
      <c r="AL37" s="209"/>
      <c r="AM37" s="210"/>
      <c r="AN37" s="209"/>
      <c r="AO37" s="210"/>
      <c r="AP37" s="209"/>
      <c r="AQ37" s="210"/>
      <c r="AR37" s="209"/>
      <c r="AS37" s="210"/>
      <c r="AT37" s="209"/>
      <c r="AU37" s="221"/>
      <c r="AV37" s="452"/>
    </row>
    <row r="38" spans="1:48" s="7" customFormat="1" ht="30" customHeight="1" x14ac:dyDescent="0.2">
      <c r="A38"/>
      <c r="B38" s="252"/>
      <c r="C38" s="250" t="s">
        <v>88</v>
      </c>
      <c r="D38" s="253" t="s">
        <v>5</v>
      </c>
      <c r="E38" s="254" t="s">
        <v>1250</v>
      </c>
      <c r="F38" s="63"/>
      <c r="G38" s="255">
        <v>4.9400000000000004</v>
      </c>
      <c r="H38" s="256"/>
      <c r="I38" s="257"/>
      <c r="J38" s="209"/>
      <c r="K38" s="210"/>
      <c r="L38" s="209"/>
      <c r="M38" s="210"/>
      <c r="N38" s="209"/>
      <c r="O38" s="210"/>
      <c r="P38" s="209"/>
      <c r="Q38" s="210"/>
      <c r="R38" s="209"/>
      <c r="S38" s="210"/>
      <c r="T38" s="209"/>
      <c r="U38" s="210"/>
      <c r="V38" s="209"/>
      <c r="W38" s="210"/>
      <c r="X38" s="209"/>
      <c r="Y38" s="210"/>
      <c r="Z38" s="209"/>
      <c r="AA38" s="210"/>
      <c r="AB38" s="209"/>
      <c r="AC38" s="210"/>
      <c r="AD38" s="209"/>
      <c r="AE38" s="210"/>
      <c r="AF38" s="209"/>
      <c r="AG38" s="210"/>
      <c r="AH38" s="209"/>
      <c r="AI38" s="210"/>
      <c r="AJ38" s="209"/>
      <c r="AK38" s="210"/>
      <c r="AL38" s="209"/>
      <c r="AM38" s="210"/>
      <c r="AN38" s="209"/>
      <c r="AO38" s="210"/>
      <c r="AP38" s="209"/>
      <c r="AQ38" s="210"/>
      <c r="AR38" s="209"/>
      <c r="AS38" s="210"/>
      <c r="AT38" s="209"/>
      <c r="AU38" s="221"/>
      <c r="AV38" s="452"/>
    </row>
    <row r="39" spans="1:48" s="10" customFormat="1" ht="30" customHeight="1" thickBot="1" x14ac:dyDescent="0.25">
      <c r="A39"/>
      <c r="B39" s="269"/>
      <c r="C39" s="250" t="s">
        <v>88</v>
      </c>
      <c r="D39" s="270" t="s">
        <v>5</v>
      </c>
      <c r="E39" s="271" t="s">
        <v>112</v>
      </c>
      <c r="F39" s="75"/>
      <c r="G39" s="272">
        <v>5.2200000000000006</v>
      </c>
      <c r="H39" s="273"/>
      <c r="I39" s="274"/>
      <c r="J39" s="215"/>
      <c r="K39" s="216"/>
      <c r="L39" s="215"/>
      <c r="M39" s="216"/>
      <c r="N39" s="215"/>
      <c r="O39" s="216"/>
      <c r="P39" s="215"/>
      <c r="Q39" s="216"/>
      <c r="R39" s="215"/>
      <c r="S39" s="216"/>
      <c r="T39" s="215"/>
      <c r="U39" s="216"/>
      <c r="V39" s="215"/>
      <c r="W39" s="216"/>
      <c r="X39" s="215"/>
      <c r="Y39" s="216"/>
      <c r="Z39" s="215"/>
      <c r="AA39" s="216"/>
      <c r="AB39" s="215"/>
      <c r="AC39" s="216"/>
      <c r="AD39" s="215"/>
      <c r="AE39" s="216"/>
      <c r="AF39" s="215"/>
      <c r="AG39" s="216"/>
      <c r="AH39" s="215"/>
      <c r="AI39" s="216"/>
      <c r="AJ39" s="215"/>
      <c r="AK39" s="216"/>
      <c r="AL39" s="215"/>
      <c r="AM39" s="216"/>
      <c r="AN39" s="215"/>
      <c r="AO39" s="216"/>
      <c r="AP39" s="215"/>
      <c r="AQ39" s="216"/>
      <c r="AR39" s="215"/>
      <c r="AS39" s="216"/>
      <c r="AT39" s="215"/>
      <c r="AU39" s="224"/>
      <c r="AV39" s="454"/>
    </row>
    <row r="40" spans="1:48" s="6" customFormat="1" ht="30" customHeight="1" thickBot="1" x14ac:dyDescent="0.25">
      <c r="A40"/>
      <c r="B40" s="217"/>
      <c r="C40" s="225"/>
      <c r="D40" s="225"/>
      <c r="E40" s="225"/>
      <c r="F40" s="225"/>
      <c r="G40" s="225"/>
      <c r="H40" s="225"/>
      <c r="I40" s="218"/>
      <c r="J40" s="757" t="s">
        <v>2350</v>
      </c>
      <c r="K40" s="758"/>
      <c r="L40" s="761" t="s">
        <v>2351</v>
      </c>
      <c r="M40" s="758"/>
      <c r="N40" s="757" t="s">
        <v>2352</v>
      </c>
      <c r="O40" s="758"/>
      <c r="P40" s="757" t="s">
        <v>2353</v>
      </c>
      <c r="Q40" s="758"/>
      <c r="R40" s="757" t="s">
        <v>2354</v>
      </c>
      <c r="S40" s="758"/>
      <c r="T40" s="757" t="s">
        <v>2355</v>
      </c>
      <c r="U40" s="758"/>
      <c r="V40" s="757" t="s">
        <v>2356</v>
      </c>
      <c r="W40" s="758"/>
      <c r="X40" s="757" t="s">
        <v>2357</v>
      </c>
      <c r="Y40" s="758"/>
      <c r="Z40" s="757" t="s">
        <v>2358</v>
      </c>
      <c r="AA40" s="758"/>
      <c r="AB40" s="757" t="s">
        <v>2359</v>
      </c>
      <c r="AC40" s="758"/>
      <c r="AD40" s="757" t="s">
        <v>2360</v>
      </c>
      <c r="AE40" s="758"/>
      <c r="AF40" s="757" t="s">
        <v>2361</v>
      </c>
      <c r="AG40" s="758"/>
      <c r="AH40" s="757" t="s">
        <v>2362</v>
      </c>
      <c r="AI40" s="758"/>
      <c r="AJ40" s="757" t="s">
        <v>2363</v>
      </c>
      <c r="AK40" s="758"/>
      <c r="AL40" s="757" t="s">
        <v>2364</v>
      </c>
      <c r="AM40" s="758"/>
      <c r="AN40" s="757" t="s">
        <v>2365</v>
      </c>
      <c r="AO40" s="758"/>
      <c r="AP40" s="757" t="s">
        <v>2366</v>
      </c>
      <c r="AQ40" s="758"/>
      <c r="AR40" s="757" t="s">
        <v>2367</v>
      </c>
      <c r="AS40" s="758"/>
      <c r="AT40" s="757" t="s">
        <v>2368</v>
      </c>
      <c r="AU40" s="769"/>
      <c r="AV40" s="449" t="s">
        <v>2369</v>
      </c>
    </row>
    <row r="41" spans="1:48" s="1" customFormat="1" ht="30" customHeight="1" thickBot="1" x14ac:dyDescent="0.25">
      <c r="A41"/>
      <c r="B41" s="285"/>
      <c r="C41" s="219"/>
      <c r="D41" s="219"/>
      <c r="E41" s="219"/>
      <c r="F41" s="219"/>
      <c r="G41" s="219"/>
      <c r="H41" s="219"/>
      <c r="I41" s="208"/>
      <c r="J41" s="184" t="s">
        <v>66</v>
      </c>
      <c r="K41" s="185" t="s">
        <v>2370</v>
      </c>
      <c r="L41" s="184" t="s">
        <v>66</v>
      </c>
      <c r="M41" s="185" t="s">
        <v>2370</v>
      </c>
      <c r="N41" s="184" t="s">
        <v>66</v>
      </c>
      <c r="O41" s="185" t="s">
        <v>2370</v>
      </c>
      <c r="P41" s="184" t="s">
        <v>66</v>
      </c>
      <c r="Q41" s="185" t="s">
        <v>2370</v>
      </c>
      <c r="R41" s="184" t="s">
        <v>66</v>
      </c>
      <c r="S41" s="185" t="s">
        <v>2370</v>
      </c>
      <c r="T41" s="184" t="s">
        <v>66</v>
      </c>
      <c r="U41" s="185" t="s">
        <v>2370</v>
      </c>
      <c r="V41" s="184" t="s">
        <v>66</v>
      </c>
      <c r="W41" s="185" t="s">
        <v>2370</v>
      </c>
      <c r="X41" s="184" t="s">
        <v>66</v>
      </c>
      <c r="Y41" s="185" t="s">
        <v>2370</v>
      </c>
      <c r="Z41" s="184" t="s">
        <v>66</v>
      </c>
      <c r="AA41" s="185" t="s">
        <v>2370</v>
      </c>
      <c r="AB41" s="184" t="s">
        <v>66</v>
      </c>
      <c r="AC41" s="185" t="s">
        <v>2370</v>
      </c>
      <c r="AD41" s="184" t="s">
        <v>66</v>
      </c>
      <c r="AE41" s="185" t="s">
        <v>2370</v>
      </c>
      <c r="AF41" s="184" t="s">
        <v>66</v>
      </c>
      <c r="AG41" s="185" t="s">
        <v>2370</v>
      </c>
      <c r="AH41" s="184" t="s">
        <v>66</v>
      </c>
      <c r="AI41" s="185" t="s">
        <v>2370</v>
      </c>
      <c r="AJ41" s="184" t="s">
        <v>66</v>
      </c>
      <c r="AK41" s="185" t="s">
        <v>2370</v>
      </c>
      <c r="AL41" s="184" t="s">
        <v>66</v>
      </c>
      <c r="AM41" s="185" t="s">
        <v>2370</v>
      </c>
      <c r="AN41" s="184" t="s">
        <v>66</v>
      </c>
      <c r="AO41" s="185" t="s">
        <v>2370</v>
      </c>
      <c r="AP41" s="184" t="s">
        <v>66</v>
      </c>
      <c r="AQ41" s="185" t="s">
        <v>2370</v>
      </c>
      <c r="AR41" s="184" t="s">
        <v>66</v>
      </c>
      <c r="AS41" s="185" t="s">
        <v>2370</v>
      </c>
      <c r="AT41" s="184" t="s">
        <v>66</v>
      </c>
      <c r="AU41" s="448" t="s">
        <v>2370</v>
      </c>
      <c r="AV41" s="455" t="s">
        <v>66</v>
      </c>
    </row>
    <row r="42" spans="1:48" s="7" customFormat="1" ht="30" customHeight="1" thickBot="1" x14ac:dyDescent="0.35">
      <c r="A42"/>
      <c r="B42" s="242"/>
      <c r="C42" s="243" t="s">
        <v>26</v>
      </c>
      <c r="D42" s="247" t="s">
        <v>34</v>
      </c>
      <c r="E42" s="247" t="s">
        <v>279</v>
      </c>
      <c r="F42" s="42"/>
      <c r="G42" s="42"/>
      <c r="H42" s="245"/>
      <c r="I42" s="248">
        <f>BM252</f>
        <v>4009.65</v>
      </c>
      <c r="J42" s="188"/>
      <c r="K42" s="188">
        <f>K43+K45+K47</f>
        <v>0</v>
      </c>
      <c r="L42" s="188"/>
      <c r="M42" s="188">
        <f>M43+M45+M47</f>
        <v>0</v>
      </c>
      <c r="N42" s="188"/>
      <c r="O42" s="188">
        <f>O43+O45+O47</f>
        <v>0</v>
      </c>
      <c r="P42" s="188"/>
      <c r="Q42" s="188">
        <f>Q43+Q45+Q47</f>
        <v>0</v>
      </c>
      <c r="R42" s="188"/>
      <c r="S42" s="188">
        <f>S43+S45+S47</f>
        <v>0</v>
      </c>
      <c r="T42" s="188"/>
      <c r="U42" s="188">
        <f>U43+U45+U47</f>
        <v>0</v>
      </c>
      <c r="V42" s="188"/>
      <c r="W42" s="188">
        <f>W43+W45+W47</f>
        <v>0</v>
      </c>
      <c r="X42" s="188"/>
      <c r="Y42" s="188">
        <f>Y43+Y45+Y47</f>
        <v>0</v>
      </c>
      <c r="Z42" s="188"/>
      <c r="AA42" s="188">
        <f>AA43+AA45+AA47</f>
        <v>0</v>
      </c>
      <c r="AB42" s="188"/>
      <c r="AC42" s="188">
        <f>AC43+AC45+AC47</f>
        <v>0</v>
      </c>
      <c r="AD42" s="188"/>
      <c r="AE42" s="188">
        <f>AE43+AE45+AE47</f>
        <v>0</v>
      </c>
      <c r="AF42" s="188"/>
      <c r="AG42" s="188">
        <f>AG43+AG45+AG47</f>
        <v>0</v>
      </c>
      <c r="AH42" s="188"/>
      <c r="AI42" s="188">
        <f>AI43+AI45+AI47</f>
        <v>0</v>
      </c>
      <c r="AJ42" s="188"/>
      <c r="AK42" s="188">
        <f>AK43+AK45+AK47</f>
        <v>0</v>
      </c>
      <c r="AL42" s="188"/>
      <c r="AM42" s="188">
        <f>AM43+AM45+AM47</f>
        <v>0</v>
      </c>
      <c r="AN42" s="188"/>
      <c r="AO42" s="188">
        <f>AO43+AO45+AO47</f>
        <v>0</v>
      </c>
      <c r="AP42" s="188"/>
      <c r="AQ42" s="188">
        <f>AQ43+AQ45+AQ47</f>
        <v>0</v>
      </c>
      <c r="AR42" s="188"/>
      <c r="AS42" s="188">
        <f>AS43+AS45+AS47</f>
        <v>0</v>
      </c>
      <c r="AT42" s="188"/>
      <c r="AU42" s="447">
        <f>AU43+AU45+AU47</f>
        <v>4009.6499999999996</v>
      </c>
      <c r="AV42" s="475">
        <f>AU42/I42</f>
        <v>0.99999999999999989</v>
      </c>
    </row>
    <row r="43" spans="1:48" s="1" customFormat="1" ht="30" customHeight="1" x14ac:dyDescent="0.2">
      <c r="A43"/>
      <c r="B43" s="283" t="s">
        <v>130</v>
      </c>
      <c r="C43" s="48" t="s">
        <v>80</v>
      </c>
      <c r="D43" s="49" t="s">
        <v>1251</v>
      </c>
      <c r="E43" s="50" t="s">
        <v>1252</v>
      </c>
      <c r="F43" s="51" t="s">
        <v>98</v>
      </c>
      <c r="G43" s="52">
        <v>0.39</v>
      </c>
      <c r="H43" s="53">
        <v>6200</v>
      </c>
      <c r="I43" s="284">
        <f>ROUND(H43*G43,2)</f>
        <v>2418</v>
      </c>
      <c r="J43" s="286"/>
      <c r="K43" s="287">
        <f>ROUND(J43*$H43,2)</f>
        <v>0</v>
      </c>
      <c r="L43" s="286"/>
      <c r="M43" s="287">
        <f>ROUND(L43*$H43,2)</f>
        <v>0</v>
      </c>
      <c r="N43" s="286"/>
      <c r="O43" s="287">
        <f>ROUND(N43*$H43,2)</f>
        <v>0</v>
      </c>
      <c r="P43" s="286"/>
      <c r="Q43" s="287">
        <f>ROUND(P43*$H43,2)</f>
        <v>0</v>
      </c>
      <c r="R43" s="286"/>
      <c r="S43" s="287">
        <f>ROUND(R43*$H43,2)</f>
        <v>0</v>
      </c>
      <c r="T43" s="286"/>
      <c r="U43" s="287">
        <f>ROUND(T43*$H43,2)</f>
        <v>0</v>
      </c>
      <c r="V43" s="286"/>
      <c r="W43" s="287">
        <f>ROUND(V43*$H43,2)</f>
        <v>0</v>
      </c>
      <c r="X43" s="286"/>
      <c r="Y43" s="287">
        <f>ROUND(X43*$H43,2)</f>
        <v>0</v>
      </c>
      <c r="Z43" s="286"/>
      <c r="AA43" s="287">
        <f>ROUND(Z43*$H43,2)</f>
        <v>0</v>
      </c>
      <c r="AB43" s="286"/>
      <c r="AC43" s="287">
        <f>ROUND(AB43*$H43,2)</f>
        <v>0</v>
      </c>
      <c r="AD43" s="286"/>
      <c r="AE43" s="287">
        <f>ROUND(AD43*$H43,2)</f>
        <v>0</v>
      </c>
      <c r="AF43" s="286"/>
      <c r="AG43" s="287">
        <f>ROUND(AF43*$H43,2)</f>
        <v>0</v>
      </c>
      <c r="AH43" s="286"/>
      <c r="AI43" s="287">
        <f>ROUND(AH43*$H43,2)</f>
        <v>0</v>
      </c>
      <c r="AJ43" s="286"/>
      <c r="AK43" s="287">
        <f>ROUND(AJ43*$H43,2)</f>
        <v>0</v>
      </c>
      <c r="AL43" s="286"/>
      <c r="AM43" s="287">
        <f>ROUND(AL43*$H43,2)</f>
        <v>0</v>
      </c>
      <c r="AN43" s="286"/>
      <c r="AO43" s="287">
        <f>ROUND(AN43*$H43,2)</f>
        <v>0</v>
      </c>
      <c r="AP43" s="286"/>
      <c r="AQ43" s="287">
        <f>ROUND(AP43*$H43,2)</f>
        <v>0</v>
      </c>
      <c r="AR43" s="286">
        <f>SUM(J43,L43,N43,P43,R43,T43,V43,X43,Z43,AB43,AD43,AF43,AH43,AJ43,AL43,AN43,AP43)</f>
        <v>0</v>
      </c>
      <c r="AS43" s="287">
        <f>AR43*$H43</f>
        <v>0</v>
      </c>
      <c r="AT43" s="286">
        <f>$G43-AR43</f>
        <v>0.39</v>
      </c>
      <c r="AU43" s="458">
        <f>AT43*$H43</f>
        <v>2418</v>
      </c>
      <c r="AV43" s="496">
        <f t="shared" ref="AV43" si="6">AU43/I43</f>
        <v>1</v>
      </c>
    </row>
    <row r="44" spans="1:48" s="7" customFormat="1" ht="30" customHeight="1" x14ac:dyDescent="0.2">
      <c r="A44"/>
      <c r="B44" s="252"/>
      <c r="C44" s="250" t="s">
        <v>88</v>
      </c>
      <c r="D44" s="253" t="s">
        <v>5</v>
      </c>
      <c r="E44" s="254" t="s">
        <v>1254</v>
      </c>
      <c r="F44" s="63"/>
      <c r="G44" s="255">
        <v>0.39</v>
      </c>
      <c r="H44" s="256"/>
      <c r="I44" s="257"/>
      <c r="J44" s="209"/>
      <c r="K44" s="210"/>
      <c r="L44" s="209"/>
      <c r="M44" s="210"/>
      <c r="N44" s="209"/>
      <c r="O44" s="210"/>
      <c r="P44" s="209"/>
      <c r="Q44" s="210"/>
      <c r="R44" s="209"/>
      <c r="S44" s="210"/>
      <c r="T44" s="209"/>
      <c r="U44" s="210"/>
      <c r="V44" s="209"/>
      <c r="W44" s="210"/>
      <c r="X44" s="209"/>
      <c r="Y44" s="210"/>
      <c r="Z44" s="209"/>
      <c r="AA44" s="210"/>
      <c r="AB44" s="209"/>
      <c r="AC44" s="210"/>
      <c r="AD44" s="209"/>
      <c r="AE44" s="210"/>
      <c r="AF44" s="209"/>
      <c r="AG44" s="210"/>
      <c r="AH44" s="209"/>
      <c r="AI44" s="210"/>
      <c r="AJ44" s="209"/>
      <c r="AK44" s="210"/>
      <c r="AL44" s="209"/>
      <c r="AM44" s="210"/>
      <c r="AN44" s="209"/>
      <c r="AO44" s="210"/>
      <c r="AP44" s="209"/>
      <c r="AQ44" s="210"/>
      <c r="AR44" s="209"/>
      <c r="AS44" s="210"/>
      <c r="AT44" s="209"/>
      <c r="AU44" s="221"/>
      <c r="AV44" s="452"/>
    </row>
    <row r="45" spans="1:48" s="1" customFormat="1" ht="30" customHeight="1" x14ac:dyDescent="0.2">
      <c r="A45"/>
      <c r="B45" s="283" t="s">
        <v>137</v>
      </c>
      <c r="C45" s="48" t="s">
        <v>80</v>
      </c>
      <c r="D45" s="49" t="s">
        <v>1255</v>
      </c>
      <c r="E45" s="50" t="s">
        <v>1256</v>
      </c>
      <c r="F45" s="51" t="s">
        <v>133</v>
      </c>
      <c r="G45" s="52">
        <v>1.5</v>
      </c>
      <c r="H45" s="53">
        <v>826.9</v>
      </c>
      <c r="I45" s="284">
        <f>ROUND(H45*G45,2)</f>
        <v>1240.3499999999999</v>
      </c>
      <c r="J45" s="286"/>
      <c r="K45" s="287">
        <f>ROUND(J45*$H45,2)</f>
        <v>0</v>
      </c>
      <c r="L45" s="286"/>
      <c r="M45" s="287">
        <f>ROUND(L45*$H45,2)</f>
        <v>0</v>
      </c>
      <c r="N45" s="286"/>
      <c r="O45" s="287">
        <f>ROUND(N45*$H45,2)</f>
        <v>0</v>
      </c>
      <c r="P45" s="286"/>
      <c r="Q45" s="287">
        <f>ROUND(P45*$H45,2)</f>
        <v>0</v>
      </c>
      <c r="R45" s="286"/>
      <c r="S45" s="287">
        <f>ROUND(R45*$H45,2)</f>
        <v>0</v>
      </c>
      <c r="T45" s="286"/>
      <c r="U45" s="287">
        <f>ROUND(T45*$H45,2)</f>
        <v>0</v>
      </c>
      <c r="V45" s="286"/>
      <c r="W45" s="287">
        <f>ROUND(V45*$H45,2)</f>
        <v>0</v>
      </c>
      <c r="X45" s="286"/>
      <c r="Y45" s="287">
        <f>ROUND(X45*$H45,2)</f>
        <v>0</v>
      </c>
      <c r="Z45" s="286"/>
      <c r="AA45" s="287">
        <f>ROUND(Z45*$H45,2)</f>
        <v>0</v>
      </c>
      <c r="AB45" s="286"/>
      <c r="AC45" s="287">
        <f>ROUND(AB45*$H45,2)</f>
        <v>0</v>
      </c>
      <c r="AD45" s="286"/>
      <c r="AE45" s="287">
        <f>ROUND(AD45*$H45,2)</f>
        <v>0</v>
      </c>
      <c r="AF45" s="286"/>
      <c r="AG45" s="287">
        <f>ROUND(AF45*$H45,2)</f>
        <v>0</v>
      </c>
      <c r="AH45" s="286"/>
      <c r="AI45" s="287">
        <f>ROUND(AH45*$H45,2)</f>
        <v>0</v>
      </c>
      <c r="AJ45" s="286"/>
      <c r="AK45" s="287">
        <f>ROUND(AJ45*$H45,2)</f>
        <v>0</v>
      </c>
      <c r="AL45" s="286"/>
      <c r="AM45" s="287">
        <f>ROUND(AL45*$H45,2)</f>
        <v>0</v>
      </c>
      <c r="AN45" s="286"/>
      <c r="AO45" s="287">
        <f>ROUND(AN45*$H45,2)</f>
        <v>0</v>
      </c>
      <c r="AP45" s="286"/>
      <c r="AQ45" s="287">
        <f>ROUND(AP45*$H45,2)</f>
        <v>0</v>
      </c>
      <c r="AR45" s="286">
        <f>SUM(J45,L45,N45,P45,R45,T45,V45,X45,Z45,AB45,AD45,AF45,AH45,AJ45,AL45,AN45,AP45)</f>
        <v>0</v>
      </c>
      <c r="AS45" s="287">
        <f>AR45*$H45</f>
        <v>0</v>
      </c>
      <c r="AT45" s="286">
        <f>$G45-AR45</f>
        <v>1.5</v>
      </c>
      <c r="AU45" s="458">
        <f>AT45*$H45</f>
        <v>1240.3499999999999</v>
      </c>
      <c r="AV45" s="496">
        <f t="shared" ref="AV45" si="7">AU45/I45</f>
        <v>1</v>
      </c>
    </row>
    <row r="46" spans="1:48" s="6" customFormat="1" ht="30" customHeight="1" x14ac:dyDescent="0.2">
      <c r="A46"/>
      <c r="B46" s="252"/>
      <c r="C46" s="250" t="s">
        <v>88</v>
      </c>
      <c r="D46" s="253" t="s">
        <v>5</v>
      </c>
      <c r="E46" s="254" t="s">
        <v>1258</v>
      </c>
      <c r="F46" s="63"/>
      <c r="G46" s="255">
        <v>1.5</v>
      </c>
      <c r="H46" s="256"/>
      <c r="I46" s="257"/>
      <c r="J46" s="217"/>
      <c r="K46" s="218"/>
      <c r="L46" s="217"/>
      <c r="M46" s="218"/>
      <c r="N46" s="217"/>
      <c r="O46" s="218"/>
      <c r="P46" s="217"/>
      <c r="Q46" s="218"/>
      <c r="R46" s="217"/>
      <c r="S46" s="218"/>
      <c r="T46" s="217"/>
      <c r="U46" s="218"/>
      <c r="V46" s="217"/>
      <c r="W46" s="218"/>
      <c r="X46" s="217"/>
      <c r="Y46" s="218"/>
      <c r="Z46" s="217"/>
      <c r="AA46" s="218"/>
      <c r="AB46" s="217"/>
      <c r="AC46" s="218"/>
      <c r="AD46" s="217"/>
      <c r="AE46" s="218"/>
      <c r="AF46" s="217"/>
      <c r="AG46" s="218"/>
      <c r="AH46" s="217"/>
      <c r="AI46" s="218"/>
      <c r="AJ46" s="217"/>
      <c r="AK46" s="218"/>
      <c r="AL46" s="217"/>
      <c r="AM46" s="218"/>
      <c r="AN46" s="217"/>
      <c r="AO46" s="218"/>
      <c r="AP46" s="217"/>
      <c r="AQ46" s="218"/>
      <c r="AR46" s="217"/>
      <c r="AS46" s="218"/>
      <c r="AT46" s="217"/>
      <c r="AU46" s="225"/>
      <c r="AV46" s="456"/>
    </row>
    <row r="47" spans="1:48" s="1" customFormat="1" ht="30" customHeight="1" thickBot="1" x14ac:dyDescent="0.25">
      <c r="A47"/>
      <c r="B47" s="283" t="s">
        <v>143</v>
      </c>
      <c r="C47" s="48" t="s">
        <v>80</v>
      </c>
      <c r="D47" s="49" t="s">
        <v>1259</v>
      </c>
      <c r="E47" s="50" t="s">
        <v>1260</v>
      </c>
      <c r="F47" s="51" t="s">
        <v>133</v>
      </c>
      <c r="G47" s="52">
        <v>1.5</v>
      </c>
      <c r="H47" s="53">
        <v>234.2</v>
      </c>
      <c r="I47" s="284">
        <f>ROUND(H47*G47,2)</f>
        <v>351.3</v>
      </c>
      <c r="J47" s="286"/>
      <c r="K47" s="287">
        <f>ROUND(J47*$H47,2)</f>
        <v>0</v>
      </c>
      <c r="L47" s="286"/>
      <c r="M47" s="287">
        <f>ROUND(L47*$H47,2)</f>
        <v>0</v>
      </c>
      <c r="N47" s="286"/>
      <c r="O47" s="287">
        <f>ROUND(N47*$H47,2)</f>
        <v>0</v>
      </c>
      <c r="P47" s="286"/>
      <c r="Q47" s="287">
        <f>ROUND(P47*$H47,2)</f>
        <v>0</v>
      </c>
      <c r="R47" s="286"/>
      <c r="S47" s="287">
        <f>ROUND(R47*$H47,2)</f>
        <v>0</v>
      </c>
      <c r="T47" s="286"/>
      <c r="U47" s="287">
        <f>ROUND(T47*$H47,2)</f>
        <v>0</v>
      </c>
      <c r="V47" s="286"/>
      <c r="W47" s="287">
        <f>ROUND(V47*$H47,2)</f>
        <v>0</v>
      </c>
      <c r="X47" s="286"/>
      <c r="Y47" s="287">
        <f>ROUND(X47*$H47,2)</f>
        <v>0</v>
      </c>
      <c r="Z47" s="286"/>
      <c r="AA47" s="287">
        <f>ROUND(Z47*$H47,2)</f>
        <v>0</v>
      </c>
      <c r="AB47" s="286"/>
      <c r="AC47" s="287">
        <f>ROUND(AB47*$H47,2)</f>
        <v>0</v>
      </c>
      <c r="AD47" s="286"/>
      <c r="AE47" s="287">
        <f>ROUND(AD47*$H47,2)</f>
        <v>0</v>
      </c>
      <c r="AF47" s="286"/>
      <c r="AG47" s="287">
        <f>ROUND(AF47*$H47,2)</f>
        <v>0</v>
      </c>
      <c r="AH47" s="286"/>
      <c r="AI47" s="287">
        <f>ROUND(AH47*$H47,2)</f>
        <v>0</v>
      </c>
      <c r="AJ47" s="286"/>
      <c r="AK47" s="287">
        <f>ROUND(AJ47*$H47,2)</f>
        <v>0</v>
      </c>
      <c r="AL47" s="286"/>
      <c r="AM47" s="287">
        <f>ROUND(AL47*$H47,2)</f>
        <v>0</v>
      </c>
      <c r="AN47" s="286"/>
      <c r="AO47" s="287">
        <f>ROUND(AN47*$H47,2)</f>
        <v>0</v>
      </c>
      <c r="AP47" s="286"/>
      <c r="AQ47" s="287">
        <f>ROUND(AP47*$H47,2)</f>
        <v>0</v>
      </c>
      <c r="AR47" s="286">
        <f>SUM(J47,L47,N47,P47,R47,T47,V47,X47,Z47,AB47,AD47,AF47,AH47,AJ47,AL47,AN47,AP47)</f>
        <v>0</v>
      </c>
      <c r="AS47" s="287">
        <f>AR47*$H47</f>
        <v>0</v>
      </c>
      <c r="AT47" s="286">
        <f>$G47-AR47</f>
        <v>1.5</v>
      </c>
      <c r="AU47" s="458">
        <f>AT47*$H47</f>
        <v>351.29999999999995</v>
      </c>
      <c r="AV47" s="496">
        <f t="shared" ref="AV47" si="8">AU47/I47</f>
        <v>0.99999999999999989</v>
      </c>
    </row>
    <row r="48" spans="1:48" s="1" customFormat="1" ht="30" customHeight="1" thickBot="1" x14ac:dyDescent="0.25">
      <c r="A48"/>
      <c r="B48" s="285"/>
      <c r="C48" s="219"/>
      <c r="D48" s="219"/>
      <c r="E48" s="219"/>
      <c r="F48" s="219"/>
      <c r="G48" s="219"/>
      <c r="H48" s="219"/>
      <c r="I48" s="208"/>
      <c r="J48" s="757" t="s">
        <v>2350</v>
      </c>
      <c r="K48" s="758"/>
      <c r="L48" s="761" t="s">
        <v>2351</v>
      </c>
      <c r="M48" s="758"/>
      <c r="N48" s="757" t="s">
        <v>2352</v>
      </c>
      <c r="O48" s="758"/>
      <c r="P48" s="757" t="s">
        <v>2353</v>
      </c>
      <c r="Q48" s="758"/>
      <c r="R48" s="757" t="s">
        <v>2354</v>
      </c>
      <c r="S48" s="758"/>
      <c r="T48" s="757" t="s">
        <v>2355</v>
      </c>
      <c r="U48" s="758"/>
      <c r="V48" s="757" t="s">
        <v>2356</v>
      </c>
      <c r="W48" s="758"/>
      <c r="X48" s="757" t="s">
        <v>2357</v>
      </c>
      <c r="Y48" s="758"/>
      <c r="Z48" s="757" t="s">
        <v>2358</v>
      </c>
      <c r="AA48" s="758"/>
      <c r="AB48" s="757" t="s">
        <v>2359</v>
      </c>
      <c r="AC48" s="758"/>
      <c r="AD48" s="757" t="s">
        <v>2360</v>
      </c>
      <c r="AE48" s="758"/>
      <c r="AF48" s="757" t="s">
        <v>2361</v>
      </c>
      <c r="AG48" s="758"/>
      <c r="AH48" s="757" t="s">
        <v>2362</v>
      </c>
      <c r="AI48" s="758"/>
      <c r="AJ48" s="757" t="s">
        <v>2363</v>
      </c>
      <c r="AK48" s="758"/>
      <c r="AL48" s="757" t="s">
        <v>2364</v>
      </c>
      <c r="AM48" s="758"/>
      <c r="AN48" s="757" t="s">
        <v>2365</v>
      </c>
      <c r="AO48" s="758"/>
      <c r="AP48" s="757" t="s">
        <v>2366</v>
      </c>
      <c r="AQ48" s="758"/>
      <c r="AR48" s="757" t="s">
        <v>2367</v>
      </c>
      <c r="AS48" s="758"/>
      <c r="AT48" s="757" t="s">
        <v>2368</v>
      </c>
      <c r="AU48" s="769"/>
      <c r="AV48" s="449" t="s">
        <v>2369</v>
      </c>
    </row>
    <row r="49" spans="1:48" s="7" customFormat="1" ht="30" customHeight="1" thickBot="1" x14ac:dyDescent="0.25">
      <c r="A49"/>
      <c r="B49" s="209"/>
      <c r="C49" s="221"/>
      <c r="D49" s="221"/>
      <c r="E49" s="221"/>
      <c r="F49" s="221"/>
      <c r="G49" s="221"/>
      <c r="H49" s="221"/>
      <c r="I49" s="210"/>
      <c r="J49" s="184" t="s">
        <v>66</v>
      </c>
      <c r="K49" s="185" t="s">
        <v>2370</v>
      </c>
      <c r="L49" s="184" t="s">
        <v>66</v>
      </c>
      <c r="M49" s="185" t="s">
        <v>2370</v>
      </c>
      <c r="N49" s="184" t="s">
        <v>66</v>
      </c>
      <c r="O49" s="185" t="s">
        <v>2370</v>
      </c>
      <c r="P49" s="184" t="s">
        <v>66</v>
      </c>
      <c r="Q49" s="185" t="s">
        <v>2370</v>
      </c>
      <c r="R49" s="184" t="s">
        <v>66</v>
      </c>
      <c r="S49" s="185" t="s">
        <v>2370</v>
      </c>
      <c r="T49" s="184" t="s">
        <v>66</v>
      </c>
      <c r="U49" s="185" t="s">
        <v>2370</v>
      </c>
      <c r="V49" s="184" t="s">
        <v>66</v>
      </c>
      <c r="W49" s="185" t="s">
        <v>2370</v>
      </c>
      <c r="X49" s="184" t="s">
        <v>66</v>
      </c>
      <c r="Y49" s="185" t="s">
        <v>2370</v>
      </c>
      <c r="Z49" s="184" t="s">
        <v>66</v>
      </c>
      <c r="AA49" s="185" t="s">
        <v>2370</v>
      </c>
      <c r="AB49" s="184" t="s">
        <v>66</v>
      </c>
      <c r="AC49" s="185" t="s">
        <v>2370</v>
      </c>
      <c r="AD49" s="184" t="s">
        <v>66</v>
      </c>
      <c r="AE49" s="185" t="s">
        <v>2370</v>
      </c>
      <c r="AF49" s="184" t="s">
        <v>66</v>
      </c>
      <c r="AG49" s="185" t="s">
        <v>2370</v>
      </c>
      <c r="AH49" s="184" t="s">
        <v>66</v>
      </c>
      <c r="AI49" s="185" t="s">
        <v>2370</v>
      </c>
      <c r="AJ49" s="184" t="s">
        <v>66</v>
      </c>
      <c r="AK49" s="185" t="s">
        <v>2370</v>
      </c>
      <c r="AL49" s="184" t="s">
        <v>66</v>
      </c>
      <c r="AM49" s="185" t="s">
        <v>2370</v>
      </c>
      <c r="AN49" s="184" t="s">
        <v>66</v>
      </c>
      <c r="AO49" s="185" t="s">
        <v>2370</v>
      </c>
      <c r="AP49" s="184" t="s">
        <v>66</v>
      </c>
      <c r="AQ49" s="185" t="s">
        <v>2370</v>
      </c>
      <c r="AR49" s="184" t="s">
        <v>66</v>
      </c>
      <c r="AS49" s="185" t="s">
        <v>2370</v>
      </c>
      <c r="AT49" s="184" t="s">
        <v>66</v>
      </c>
      <c r="AU49" s="448" t="s">
        <v>2370</v>
      </c>
      <c r="AV49" s="455" t="s">
        <v>66</v>
      </c>
    </row>
    <row r="50" spans="1:48" s="7" customFormat="1" ht="30" customHeight="1" thickBot="1" x14ac:dyDescent="0.35">
      <c r="A50"/>
      <c r="B50" s="242"/>
      <c r="C50" s="243" t="s">
        <v>26</v>
      </c>
      <c r="D50" s="247" t="s">
        <v>84</v>
      </c>
      <c r="E50" s="247" t="s">
        <v>352</v>
      </c>
      <c r="F50" s="42"/>
      <c r="G50" s="42"/>
      <c r="H50" s="245"/>
      <c r="I50" s="248">
        <f>BM258</f>
        <v>12763.12</v>
      </c>
      <c r="J50" s="188"/>
      <c r="K50" s="188">
        <f>K51+K57+K60</f>
        <v>0</v>
      </c>
      <c r="L50" s="188"/>
      <c r="M50" s="188">
        <f>M51+M57+M60</f>
        <v>0</v>
      </c>
      <c r="N50" s="188"/>
      <c r="O50" s="188">
        <f>O51+O57+O60</f>
        <v>0</v>
      </c>
      <c r="P50" s="188"/>
      <c r="Q50" s="188">
        <f>Q51+Q57+Q60</f>
        <v>0</v>
      </c>
      <c r="R50" s="188"/>
      <c r="S50" s="188">
        <f>S51+S57+S60</f>
        <v>0</v>
      </c>
      <c r="T50" s="188"/>
      <c r="U50" s="188">
        <f>U51+U57+U60</f>
        <v>0</v>
      </c>
      <c r="V50" s="188"/>
      <c r="W50" s="188">
        <f>W51+W57+W60</f>
        <v>0</v>
      </c>
      <c r="X50" s="188"/>
      <c r="Y50" s="188">
        <f>Y51+Y57+Y60</f>
        <v>0</v>
      </c>
      <c r="Z50" s="188"/>
      <c r="AA50" s="188">
        <f>AA51+AA57+AA60</f>
        <v>0</v>
      </c>
      <c r="AB50" s="188"/>
      <c r="AC50" s="188">
        <f>AC51+AC57+AC60</f>
        <v>0</v>
      </c>
      <c r="AD50" s="188"/>
      <c r="AE50" s="188">
        <f>AE51+AE57+AE60</f>
        <v>0</v>
      </c>
      <c r="AF50" s="188"/>
      <c r="AG50" s="188">
        <f>AG51+AG57+AG60</f>
        <v>0</v>
      </c>
      <c r="AH50" s="188"/>
      <c r="AI50" s="188">
        <f>AI51+AI57+AI60</f>
        <v>0</v>
      </c>
      <c r="AJ50" s="188"/>
      <c r="AK50" s="188">
        <f>AK51+AK57+AK60</f>
        <v>0</v>
      </c>
      <c r="AL50" s="188"/>
      <c r="AM50" s="188">
        <f>AM51+AM57+AM60</f>
        <v>0</v>
      </c>
      <c r="AN50" s="188"/>
      <c r="AO50" s="188">
        <f>AO51+AO57+AO60</f>
        <v>0</v>
      </c>
      <c r="AP50" s="188"/>
      <c r="AQ50" s="188">
        <f>AQ51+AQ57+AQ60</f>
        <v>0</v>
      </c>
      <c r="AR50" s="188"/>
      <c r="AS50" s="188">
        <f>AS51+AS57+AS60</f>
        <v>0</v>
      </c>
      <c r="AT50" s="188"/>
      <c r="AU50" s="447">
        <f>AU51+AU57+AU60</f>
        <v>12763.119000000002</v>
      </c>
      <c r="AV50" s="475">
        <f t="shared" ref="AV50:AV51" si="9">AU50/I50</f>
        <v>0.999999921649252</v>
      </c>
    </row>
    <row r="51" spans="1:48" s="7" customFormat="1" ht="30" customHeight="1" x14ac:dyDescent="0.2">
      <c r="A51"/>
      <c r="B51" s="283" t="s">
        <v>150</v>
      </c>
      <c r="C51" s="48" t="s">
        <v>80</v>
      </c>
      <c r="D51" s="49" t="s">
        <v>1262</v>
      </c>
      <c r="E51" s="50" t="s">
        <v>1263</v>
      </c>
      <c r="F51" s="51" t="s">
        <v>98</v>
      </c>
      <c r="G51" s="52">
        <v>4.63</v>
      </c>
      <c r="H51" s="53">
        <v>886.8</v>
      </c>
      <c r="I51" s="284">
        <f>ROUND(H51*G51,2)</f>
        <v>4105.88</v>
      </c>
      <c r="J51" s="286"/>
      <c r="K51" s="287">
        <f>ROUND(J51*$H51,2)</f>
        <v>0</v>
      </c>
      <c r="L51" s="286"/>
      <c r="M51" s="287">
        <f>ROUND(L51*$H51,2)</f>
        <v>0</v>
      </c>
      <c r="N51" s="286"/>
      <c r="O51" s="287">
        <f>ROUND(N51*$H51,2)</f>
        <v>0</v>
      </c>
      <c r="P51" s="286"/>
      <c r="Q51" s="287">
        <f>ROUND(P51*$H51,2)</f>
        <v>0</v>
      </c>
      <c r="R51" s="286"/>
      <c r="S51" s="287">
        <f>ROUND(R51*$H51,2)</f>
        <v>0</v>
      </c>
      <c r="T51" s="286"/>
      <c r="U51" s="287">
        <f>ROUND(T51*$H51,2)</f>
        <v>0</v>
      </c>
      <c r="V51" s="286"/>
      <c r="W51" s="287">
        <f>ROUND(V51*$H51,2)</f>
        <v>0</v>
      </c>
      <c r="X51" s="286"/>
      <c r="Y51" s="287">
        <f>ROUND(X51*$H51,2)</f>
        <v>0</v>
      </c>
      <c r="Z51" s="286"/>
      <c r="AA51" s="287">
        <f>ROUND(Z51*$H51,2)</f>
        <v>0</v>
      </c>
      <c r="AB51" s="286"/>
      <c r="AC51" s="287">
        <f>ROUND(AB51*$H51,2)</f>
        <v>0</v>
      </c>
      <c r="AD51" s="286"/>
      <c r="AE51" s="287">
        <f>ROUND(AD51*$H51,2)</f>
        <v>0</v>
      </c>
      <c r="AF51" s="286"/>
      <c r="AG51" s="287">
        <f>ROUND(AF51*$H51,2)</f>
        <v>0</v>
      </c>
      <c r="AH51" s="286"/>
      <c r="AI51" s="287">
        <f>ROUND(AH51*$H51,2)</f>
        <v>0</v>
      </c>
      <c r="AJ51" s="286"/>
      <c r="AK51" s="287">
        <f>ROUND(AJ51*$H51,2)</f>
        <v>0</v>
      </c>
      <c r="AL51" s="286"/>
      <c r="AM51" s="287">
        <f>ROUND(AL51*$H51,2)</f>
        <v>0</v>
      </c>
      <c r="AN51" s="286"/>
      <c r="AO51" s="287">
        <f>ROUND(AN51*$H51,2)</f>
        <v>0</v>
      </c>
      <c r="AP51" s="286"/>
      <c r="AQ51" s="287">
        <f>ROUND(AP51*$H51,2)</f>
        <v>0</v>
      </c>
      <c r="AR51" s="286">
        <f>SUM(J51,L51,N51,P51,R51,T51,V51,X51,Z51,AB51,AD51,AF51,AH51,AJ51,AL51,AN51,AP51)</f>
        <v>0</v>
      </c>
      <c r="AS51" s="287">
        <f>AR51*$H51</f>
        <v>0</v>
      </c>
      <c r="AT51" s="286">
        <f>$G51-AR51</f>
        <v>4.63</v>
      </c>
      <c r="AU51" s="458">
        <f>AT51*$H51</f>
        <v>4105.884</v>
      </c>
      <c r="AV51" s="496">
        <f t="shared" si="9"/>
        <v>1.0000009742125926</v>
      </c>
    </row>
    <row r="52" spans="1:48" s="10" customFormat="1" ht="30" customHeight="1" x14ac:dyDescent="0.2">
      <c r="A52"/>
      <c r="B52" s="249"/>
      <c r="C52" s="250" t="s">
        <v>86</v>
      </c>
      <c r="D52" s="23"/>
      <c r="E52" s="251" t="s">
        <v>1265</v>
      </c>
      <c r="F52" s="23"/>
      <c r="G52" s="23"/>
      <c r="H52" s="230"/>
      <c r="I52" s="231"/>
      <c r="J52" s="215"/>
      <c r="K52" s="216"/>
      <c r="L52" s="215"/>
      <c r="M52" s="216"/>
      <c r="N52" s="215"/>
      <c r="O52" s="216"/>
      <c r="P52" s="215"/>
      <c r="Q52" s="216"/>
      <c r="R52" s="215"/>
      <c r="S52" s="216"/>
      <c r="T52" s="215"/>
      <c r="U52" s="216"/>
      <c r="V52" s="215"/>
      <c r="W52" s="216"/>
      <c r="X52" s="215"/>
      <c r="Y52" s="216"/>
      <c r="Z52" s="215"/>
      <c r="AA52" s="216"/>
      <c r="AB52" s="215"/>
      <c r="AC52" s="216"/>
      <c r="AD52" s="215"/>
      <c r="AE52" s="216"/>
      <c r="AF52" s="215"/>
      <c r="AG52" s="216"/>
      <c r="AH52" s="215"/>
      <c r="AI52" s="216"/>
      <c r="AJ52" s="215"/>
      <c r="AK52" s="216"/>
      <c r="AL52" s="215"/>
      <c r="AM52" s="216"/>
      <c r="AN52" s="215"/>
      <c r="AO52" s="216"/>
      <c r="AP52" s="215"/>
      <c r="AQ52" s="216"/>
      <c r="AR52" s="215"/>
      <c r="AS52" s="216"/>
      <c r="AT52" s="215"/>
      <c r="AU52" s="224"/>
      <c r="AV52" s="454"/>
    </row>
    <row r="53" spans="1:48" s="1" customFormat="1" ht="30" customHeight="1" x14ac:dyDescent="0.2">
      <c r="A53"/>
      <c r="B53" s="252"/>
      <c r="C53" s="250" t="s">
        <v>88</v>
      </c>
      <c r="D53" s="253" t="s">
        <v>5</v>
      </c>
      <c r="E53" s="254" t="s">
        <v>1241</v>
      </c>
      <c r="F53" s="63"/>
      <c r="G53" s="255">
        <v>2.72</v>
      </c>
      <c r="H53" s="256"/>
      <c r="I53" s="257"/>
      <c r="J53" s="207"/>
      <c r="K53" s="208"/>
      <c r="L53" s="207"/>
      <c r="M53" s="208"/>
      <c r="N53" s="207"/>
      <c r="O53" s="208"/>
      <c r="P53" s="207"/>
      <c r="Q53" s="208"/>
      <c r="R53" s="207"/>
      <c r="S53" s="208"/>
      <c r="T53" s="207"/>
      <c r="U53" s="208"/>
      <c r="V53" s="207"/>
      <c r="W53" s="208"/>
      <c r="X53" s="207"/>
      <c r="Y53" s="208"/>
      <c r="Z53" s="207"/>
      <c r="AA53" s="208"/>
      <c r="AB53" s="207"/>
      <c r="AC53" s="208"/>
      <c r="AD53" s="207"/>
      <c r="AE53" s="208"/>
      <c r="AF53" s="207"/>
      <c r="AG53" s="208"/>
      <c r="AH53" s="207"/>
      <c r="AI53" s="208"/>
      <c r="AJ53" s="207"/>
      <c r="AK53" s="208"/>
      <c r="AL53" s="207"/>
      <c r="AM53" s="208"/>
      <c r="AN53" s="207"/>
      <c r="AO53" s="208"/>
      <c r="AP53" s="207"/>
      <c r="AQ53" s="208"/>
      <c r="AR53" s="207"/>
      <c r="AS53" s="208"/>
      <c r="AT53" s="207"/>
      <c r="AU53" s="219"/>
      <c r="AV53" s="451"/>
    </row>
    <row r="54" spans="1:48" s="1" customFormat="1" ht="30" customHeight="1" x14ac:dyDescent="0.2">
      <c r="A54"/>
      <c r="B54" s="252"/>
      <c r="C54" s="250" t="s">
        <v>88</v>
      </c>
      <c r="D54" s="253" t="s">
        <v>5</v>
      </c>
      <c r="E54" s="254" t="s">
        <v>1266</v>
      </c>
      <c r="F54" s="63"/>
      <c r="G54" s="255">
        <v>1.88</v>
      </c>
      <c r="H54" s="256"/>
      <c r="I54" s="257"/>
      <c r="J54" s="207"/>
      <c r="K54" s="208"/>
      <c r="L54" s="207"/>
      <c r="M54" s="208"/>
      <c r="N54" s="207"/>
      <c r="O54" s="208"/>
      <c r="P54" s="207"/>
      <c r="Q54" s="208"/>
      <c r="R54" s="207"/>
      <c r="S54" s="208"/>
      <c r="T54" s="207"/>
      <c r="U54" s="208"/>
      <c r="V54" s="207"/>
      <c r="W54" s="208"/>
      <c r="X54" s="207"/>
      <c r="Y54" s="208"/>
      <c r="Z54" s="207"/>
      <c r="AA54" s="208"/>
      <c r="AB54" s="207"/>
      <c r="AC54" s="208"/>
      <c r="AD54" s="207"/>
      <c r="AE54" s="208"/>
      <c r="AF54" s="207"/>
      <c r="AG54" s="208"/>
      <c r="AH54" s="207"/>
      <c r="AI54" s="208"/>
      <c r="AJ54" s="207"/>
      <c r="AK54" s="208"/>
      <c r="AL54" s="207"/>
      <c r="AM54" s="208"/>
      <c r="AN54" s="207"/>
      <c r="AO54" s="208"/>
      <c r="AP54" s="207"/>
      <c r="AQ54" s="208"/>
      <c r="AR54" s="207"/>
      <c r="AS54" s="208"/>
      <c r="AT54" s="207"/>
      <c r="AU54" s="219"/>
      <c r="AV54" s="451"/>
    </row>
    <row r="55" spans="1:48" s="7" customFormat="1" ht="30" customHeight="1" x14ac:dyDescent="0.2">
      <c r="A55"/>
      <c r="B55" s="252"/>
      <c r="C55" s="250" t="s">
        <v>88</v>
      </c>
      <c r="D55" s="253" t="s">
        <v>5</v>
      </c>
      <c r="E55" s="254" t="s">
        <v>1267</v>
      </c>
      <c r="F55" s="63"/>
      <c r="G55" s="255">
        <v>0.03</v>
      </c>
      <c r="H55" s="256"/>
      <c r="I55" s="257"/>
      <c r="J55" s="209"/>
      <c r="K55" s="210"/>
      <c r="L55" s="209"/>
      <c r="M55" s="210"/>
      <c r="N55" s="209"/>
      <c r="O55" s="210"/>
      <c r="P55" s="209"/>
      <c r="Q55" s="210"/>
      <c r="R55" s="209"/>
      <c r="S55" s="210"/>
      <c r="T55" s="209"/>
      <c r="U55" s="210"/>
      <c r="V55" s="209"/>
      <c r="W55" s="210"/>
      <c r="X55" s="209"/>
      <c r="Y55" s="210"/>
      <c r="Z55" s="209"/>
      <c r="AA55" s="210"/>
      <c r="AB55" s="209"/>
      <c r="AC55" s="210"/>
      <c r="AD55" s="209"/>
      <c r="AE55" s="210"/>
      <c r="AF55" s="209"/>
      <c r="AG55" s="210"/>
      <c r="AH55" s="209"/>
      <c r="AI55" s="210"/>
      <c r="AJ55" s="209"/>
      <c r="AK55" s="210"/>
      <c r="AL55" s="209"/>
      <c r="AM55" s="210"/>
      <c r="AN55" s="209"/>
      <c r="AO55" s="210"/>
      <c r="AP55" s="209"/>
      <c r="AQ55" s="210"/>
      <c r="AR55" s="209"/>
      <c r="AS55" s="210"/>
      <c r="AT55" s="209"/>
      <c r="AU55" s="221"/>
      <c r="AV55" s="452"/>
    </row>
    <row r="56" spans="1:48" s="1" customFormat="1" ht="30" customHeight="1" x14ac:dyDescent="0.2">
      <c r="A56"/>
      <c r="B56" s="269"/>
      <c r="C56" s="250" t="s">
        <v>88</v>
      </c>
      <c r="D56" s="270" t="s">
        <v>5</v>
      </c>
      <c r="E56" s="271" t="s">
        <v>112</v>
      </c>
      <c r="F56" s="75"/>
      <c r="G56" s="272">
        <v>4.63</v>
      </c>
      <c r="H56" s="273"/>
      <c r="I56" s="274"/>
      <c r="J56" s="207"/>
      <c r="K56" s="208"/>
      <c r="L56" s="207"/>
      <c r="M56" s="208"/>
      <c r="N56" s="207"/>
      <c r="O56" s="208"/>
      <c r="P56" s="207"/>
      <c r="Q56" s="208"/>
      <c r="R56" s="207"/>
      <c r="S56" s="208"/>
      <c r="T56" s="207"/>
      <c r="U56" s="208"/>
      <c r="V56" s="207"/>
      <c r="W56" s="208"/>
      <c r="X56" s="207"/>
      <c r="Y56" s="208"/>
      <c r="Z56" s="207"/>
      <c r="AA56" s="208"/>
      <c r="AB56" s="207"/>
      <c r="AC56" s="208"/>
      <c r="AD56" s="207"/>
      <c r="AE56" s="208"/>
      <c r="AF56" s="207"/>
      <c r="AG56" s="208"/>
      <c r="AH56" s="207"/>
      <c r="AI56" s="208"/>
      <c r="AJ56" s="207"/>
      <c r="AK56" s="208"/>
      <c r="AL56" s="207"/>
      <c r="AM56" s="208"/>
      <c r="AN56" s="207"/>
      <c r="AO56" s="208"/>
      <c r="AP56" s="207"/>
      <c r="AQ56" s="208"/>
      <c r="AR56" s="207"/>
      <c r="AS56" s="208"/>
      <c r="AT56" s="207"/>
      <c r="AU56" s="219"/>
      <c r="AV56" s="451"/>
    </row>
    <row r="57" spans="1:48" s="1" customFormat="1" ht="30" customHeight="1" x14ac:dyDescent="0.2">
      <c r="A57"/>
      <c r="B57" s="283" t="s">
        <v>155</v>
      </c>
      <c r="C57" s="48" t="s">
        <v>80</v>
      </c>
      <c r="D57" s="49" t="s">
        <v>1268</v>
      </c>
      <c r="E57" s="50" t="s">
        <v>1269</v>
      </c>
      <c r="F57" s="51" t="s">
        <v>98</v>
      </c>
      <c r="G57" s="52">
        <v>0.45</v>
      </c>
      <c r="H57" s="53">
        <v>2846.5</v>
      </c>
      <c r="I57" s="284">
        <f>ROUND(H57*G57,2)</f>
        <v>1280.93</v>
      </c>
      <c r="J57" s="286"/>
      <c r="K57" s="287">
        <f>ROUND(J57*$H57,2)</f>
        <v>0</v>
      </c>
      <c r="L57" s="286"/>
      <c r="M57" s="287">
        <f>ROUND(L57*$H57,2)</f>
        <v>0</v>
      </c>
      <c r="N57" s="286"/>
      <c r="O57" s="287">
        <f>ROUND(N57*$H57,2)</f>
        <v>0</v>
      </c>
      <c r="P57" s="286"/>
      <c r="Q57" s="287">
        <f>ROUND(P57*$H57,2)</f>
        <v>0</v>
      </c>
      <c r="R57" s="286"/>
      <c r="S57" s="287">
        <f>ROUND(R57*$H57,2)</f>
        <v>0</v>
      </c>
      <c r="T57" s="286"/>
      <c r="U57" s="287">
        <f>ROUND(T57*$H57,2)</f>
        <v>0</v>
      </c>
      <c r="V57" s="286"/>
      <c r="W57" s="287">
        <f>ROUND(V57*$H57,2)</f>
        <v>0</v>
      </c>
      <c r="X57" s="286"/>
      <c r="Y57" s="287">
        <f>ROUND(X57*$H57,2)</f>
        <v>0</v>
      </c>
      <c r="Z57" s="286"/>
      <c r="AA57" s="287">
        <f>ROUND(Z57*$H57,2)</f>
        <v>0</v>
      </c>
      <c r="AB57" s="286"/>
      <c r="AC57" s="287">
        <f>ROUND(AB57*$H57,2)</f>
        <v>0</v>
      </c>
      <c r="AD57" s="286"/>
      <c r="AE57" s="287">
        <f>ROUND(AD57*$H57,2)</f>
        <v>0</v>
      </c>
      <c r="AF57" s="286"/>
      <c r="AG57" s="287">
        <f>ROUND(AF57*$H57,2)</f>
        <v>0</v>
      </c>
      <c r="AH57" s="286"/>
      <c r="AI57" s="287">
        <f>ROUND(AH57*$H57,2)</f>
        <v>0</v>
      </c>
      <c r="AJ57" s="286"/>
      <c r="AK57" s="287">
        <f>ROUND(AJ57*$H57,2)</f>
        <v>0</v>
      </c>
      <c r="AL57" s="286"/>
      <c r="AM57" s="287">
        <f>ROUND(AL57*$H57,2)</f>
        <v>0</v>
      </c>
      <c r="AN57" s="286"/>
      <c r="AO57" s="287">
        <f>ROUND(AN57*$H57,2)</f>
        <v>0</v>
      </c>
      <c r="AP57" s="286"/>
      <c r="AQ57" s="287">
        <f>ROUND(AP57*$H57,2)</f>
        <v>0</v>
      </c>
      <c r="AR57" s="286">
        <f>SUM(J57,L57,N57,P57,R57,T57,V57,X57,Z57,AB57,AD57,AF57,AH57,AJ57,AL57,AN57,AP57)</f>
        <v>0</v>
      </c>
      <c r="AS57" s="287">
        <f>AR57*$H57</f>
        <v>0</v>
      </c>
      <c r="AT57" s="286">
        <f>$G57-AR57</f>
        <v>0.45</v>
      </c>
      <c r="AU57" s="458">
        <f>AT57*$H57</f>
        <v>1280.925</v>
      </c>
      <c r="AV57" s="496">
        <f t="shared" ref="AV57" si="10">AU57/I57</f>
        <v>0.99999609658607413</v>
      </c>
    </row>
    <row r="58" spans="1:48" s="8" customFormat="1" ht="30" customHeight="1" x14ac:dyDescent="0.2">
      <c r="A58"/>
      <c r="B58" s="249"/>
      <c r="C58" s="250" t="s">
        <v>86</v>
      </c>
      <c r="D58" s="23"/>
      <c r="E58" s="251" t="s">
        <v>1271</v>
      </c>
      <c r="F58" s="23"/>
      <c r="G58" s="23"/>
      <c r="H58" s="230"/>
      <c r="I58" s="231"/>
      <c r="J58" s="211"/>
      <c r="K58" s="212"/>
      <c r="L58" s="211"/>
      <c r="M58" s="212"/>
      <c r="N58" s="211"/>
      <c r="O58" s="212"/>
      <c r="P58" s="211"/>
      <c r="Q58" s="212"/>
      <c r="R58" s="211"/>
      <c r="S58" s="212"/>
      <c r="T58" s="211"/>
      <c r="U58" s="212"/>
      <c r="V58" s="211"/>
      <c r="W58" s="212"/>
      <c r="X58" s="211"/>
      <c r="Y58" s="212"/>
      <c r="Z58" s="211"/>
      <c r="AA58" s="212"/>
      <c r="AB58" s="211"/>
      <c r="AC58" s="212"/>
      <c r="AD58" s="211"/>
      <c r="AE58" s="212"/>
      <c r="AF58" s="211"/>
      <c r="AG58" s="212"/>
      <c r="AH58" s="211"/>
      <c r="AI58" s="212"/>
      <c r="AJ58" s="211"/>
      <c r="AK58" s="212"/>
      <c r="AL58" s="211"/>
      <c r="AM58" s="212"/>
      <c r="AN58" s="211"/>
      <c r="AO58" s="212"/>
      <c r="AP58" s="211"/>
      <c r="AQ58" s="212"/>
      <c r="AR58" s="211"/>
      <c r="AS58" s="212"/>
      <c r="AT58" s="211"/>
      <c r="AU58" s="222"/>
      <c r="AV58" s="453"/>
    </row>
    <row r="59" spans="1:48" s="7" customFormat="1" ht="30" customHeight="1" x14ac:dyDescent="0.2">
      <c r="A59"/>
      <c r="B59" s="252"/>
      <c r="C59" s="250" t="s">
        <v>88</v>
      </c>
      <c r="D59" s="253" t="s">
        <v>5</v>
      </c>
      <c r="E59" s="254" t="s">
        <v>1272</v>
      </c>
      <c r="F59" s="63"/>
      <c r="G59" s="255">
        <v>0.45</v>
      </c>
      <c r="H59" s="256"/>
      <c r="I59" s="257"/>
      <c r="J59" s="209"/>
      <c r="K59" s="210"/>
      <c r="L59" s="209"/>
      <c r="M59" s="210"/>
      <c r="N59" s="209"/>
      <c r="O59" s="210"/>
      <c r="P59" s="209"/>
      <c r="Q59" s="210"/>
      <c r="R59" s="209"/>
      <c r="S59" s="210"/>
      <c r="T59" s="209"/>
      <c r="U59" s="210"/>
      <c r="V59" s="209"/>
      <c r="W59" s="210"/>
      <c r="X59" s="209"/>
      <c r="Y59" s="210"/>
      <c r="Z59" s="209"/>
      <c r="AA59" s="210"/>
      <c r="AB59" s="209"/>
      <c r="AC59" s="210"/>
      <c r="AD59" s="209"/>
      <c r="AE59" s="210"/>
      <c r="AF59" s="209"/>
      <c r="AG59" s="210"/>
      <c r="AH59" s="209"/>
      <c r="AI59" s="210"/>
      <c r="AJ59" s="209"/>
      <c r="AK59" s="210"/>
      <c r="AL59" s="209"/>
      <c r="AM59" s="210"/>
      <c r="AN59" s="209"/>
      <c r="AO59" s="210"/>
      <c r="AP59" s="209"/>
      <c r="AQ59" s="210"/>
      <c r="AR59" s="209"/>
      <c r="AS59" s="210"/>
      <c r="AT59" s="209"/>
      <c r="AU59" s="221"/>
      <c r="AV59" s="452"/>
    </row>
    <row r="60" spans="1:48" s="7" customFormat="1" ht="30" customHeight="1" x14ac:dyDescent="0.2">
      <c r="A60"/>
      <c r="B60" s="283" t="s">
        <v>163</v>
      </c>
      <c r="C60" s="48" t="s">
        <v>80</v>
      </c>
      <c r="D60" s="49" t="s">
        <v>1273</v>
      </c>
      <c r="E60" s="50" t="s">
        <v>1274</v>
      </c>
      <c r="F60" s="51" t="s">
        <v>98</v>
      </c>
      <c r="G60" s="52">
        <v>12.3</v>
      </c>
      <c r="H60" s="53">
        <v>599.70000000000005</v>
      </c>
      <c r="I60" s="284">
        <f>ROUND(H60*G60,2)</f>
        <v>7376.31</v>
      </c>
      <c r="J60" s="286"/>
      <c r="K60" s="287">
        <f>ROUND(J60*$H60,2)</f>
        <v>0</v>
      </c>
      <c r="L60" s="286"/>
      <c r="M60" s="287">
        <f>ROUND(L60*$H60,2)</f>
        <v>0</v>
      </c>
      <c r="N60" s="286"/>
      <c r="O60" s="287">
        <f>ROUND(N60*$H60,2)</f>
        <v>0</v>
      </c>
      <c r="P60" s="286"/>
      <c r="Q60" s="287">
        <f>ROUND(P60*$H60,2)</f>
        <v>0</v>
      </c>
      <c r="R60" s="286"/>
      <c r="S60" s="287">
        <f>ROUND(R60*$H60,2)</f>
        <v>0</v>
      </c>
      <c r="T60" s="286"/>
      <c r="U60" s="287">
        <f>ROUND(T60*$H60,2)</f>
        <v>0</v>
      </c>
      <c r="V60" s="286"/>
      <c r="W60" s="287">
        <f>ROUND(V60*$H60,2)</f>
        <v>0</v>
      </c>
      <c r="X60" s="286"/>
      <c r="Y60" s="287">
        <f>ROUND(X60*$H60,2)</f>
        <v>0</v>
      </c>
      <c r="Z60" s="286"/>
      <c r="AA60" s="287">
        <f>ROUND(Z60*$H60,2)</f>
        <v>0</v>
      </c>
      <c r="AB60" s="286"/>
      <c r="AC60" s="287">
        <f>ROUND(AB60*$H60,2)</f>
        <v>0</v>
      </c>
      <c r="AD60" s="286"/>
      <c r="AE60" s="287">
        <f>ROUND(AD60*$H60,2)</f>
        <v>0</v>
      </c>
      <c r="AF60" s="286"/>
      <c r="AG60" s="287">
        <f>ROUND(AF60*$H60,2)</f>
        <v>0</v>
      </c>
      <c r="AH60" s="286"/>
      <c r="AI60" s="287">
        <f>ROUND(AH60*$H60,2)</f>
        <v>0</v>
      </c>
      <c r="AJ60" s="286"/>
      <c r="AK60" s="287">
        <f>ROUND(AJ60*$H60,2)</f>
        <v>0</v>
      </c>
      <c r="AL60" s="286"/>
      <c r="AM60" s="287">
        <f>ROUND(AL60*$H60,2)</f>
        <v>0</v>
      </c>
      <c r="AN60" s="286"/>
      <c r="AO60" s="287">
        <f>ROUND(AN60*$H60,2)</f>
        <v>0</v>
      </c>
      <c r="AP60" s="286"/>
      <c r="AQ60" s="287">
        <f>ROUND(AP60*$H60,2)</f>
        <v>0</v>
      </c>
      <c r="AR60" s="286">
        <f>SUM(J60,L60,N60,P60,R60,T60,V60,X60,Z60,AB60,AD60,AF60,AH60,AJ60,AL60,AN60,AP60)</f>
        <v>0</v>
      </c>
      <c r="AS60" s="287">
        <f>AR60*$H60</f>
        <v>0</v>
      </c>
      <c r="AT60" s="286">
        <f>$G60-AR60</f>
        <v>12.3</v>
      </c>
      <c r="AU60" s="458">
        <f>AT60*$H60</f>
        <v>7376.3100000000013</v>
      </c>
      <c r="AV60" s="496">
        <f t="shared" ref="AV60" si="11">AU60/I60</f>
        <v>1.0000000000000002</v>
      </c>
    </row>
    <row r="61" spans="1:48" s="10" customFormat="1" ht="30" customHeight="1" x14ac:dyDescent="0.2">
      <c r="A61"/>
      <c r="B61" s="249"/>
      <c r="C61" s="250" t="s">
        <v>86</v>
      </c>
      <c r="D61" s="23"/>
      <c r="E61" s="251" t="s">
        <v>1276</v>
      </c>
      <c r="F61" s="23"/>
      <c r="G61" s="23"/>
      <c r="H61" s="230"/>
      <c r="I61" s="231"/>
      <c r="J61" s="215"/>
      <c r="K61" s="216"/>
      <c r="L61" s="215"/>
      <c r="M61" s="216"/>
      <c r="N61" s="215"/>
      <c r="O61" s="216"/>
      <c r="P61" s="215"/>
      <c r="Q61" s="216"/>
      <c r="R61" s="215"/>
      <c r="S61" s="216"/>
      <c r="T61" s="215"/>
      <c r="U61" s="216"/>
      <c r="V61" s="215"/>
      <c r="W61" s="216"/>
      <c r="X61" s="215"/>
      <c r="Y61" s="216"/>
      <c r="Z61" s="215"/>
      <c r="AA61" s="216"/>
      <c r="AB61" s="215"/>
      <c r="AC61" s="216"/>
      <c r="AD61" s="215"/>
      <c r="AE61" s="216"/>
      <c r="AF61" s="215"/>
      <c r="AG61" s="216"/>
      <c r="AH61" s="215"/>
      <c r="AI61" s="216"/>
      <c r="AJ61" s="215"/>
      <c r="AK61" s="216"/>
      <c r="AL61" s="215"/>
      <c r="AM61" s="216"/>
      <c r="AN61" s="215"/>
      <c r="AO61" s="216"/>
      <c r="AP61" s="215"/>
      <c r="AQ61" s="216"/>
      <c r="AR61" s="215"/>
      <c r="AS61" s="216"/>
      <c r="AT61" s="215"/>
      <c r="AU61" s="224"/>
      <c r="AV61" s="454"/>
    </row>
    <row r="62" spans="1:48" s="6" customFormat="1" ht="30" customHeight="1" x14ac:dyDescent="0.2">
      <c r="A62"/>
      <c r="B62" s="258"/>
      <c r="C62" s="250" t="s">
        <v>88</v>
      </c>
      <c r="D62" s="259" t="s">
        <v>5</v>
      </c>
      <c r="E62" s="260" t="s">
        <v>1277</v>
      </c>
      <c r="F62" s="67"/>
      <c r="G62" s="259" t="s">
        <v>5</v>
      </c>
      <c r="H62" s="261"/>
      <c r="I62" s="262"/>
      <c r="J62" s="217"/>
      <c r="K62" s="218"/>
      <c r="L62" s="217"/>
      <c r="M62" s="218"/>
      <c r="N62" s="217"/>
      <c r="O62" s="218"/>
      <c r="P62" s="217"/>
      <c r="Q62" s="218"/>
      <c r="R62" s="217"/>
      <c r="S62" s="218"/>
      <c r="T62" s="217"/>
      <c r="U62" s="218"/>
      <c r="V62" s="217"/>
      <c r="W62" s="218"/>
      <c r="X62" s="217"/>
      <c r="Y62" s="218"/>
      <c r="Z62" s="217"/>
      <c r="AA62" s="218"/>
      <c r="AB62" s="217"/>
      <c r="AC62" s="218"/>
      <c r="AD62" s="217"/>
      <c r="AE62" s="218"/>
      <c r="AF62" s="217"/>
      <c r="AG62" s="218"/>
      <c r="AH62" s="217"/>
      <c r="AI62" s="218"/>
      <c r="AJ62" s="217"/>
      <c r="AK62" s="218"/>
      <c r="AL62" s="217"/>
      <c r="AM62" s="218"/>
      <c r="AN62" s="217"/>
      <c r="AO62" s="218"/>
      <c r="AP62" s="217"/>
      <c r="AQ62" s="218"/>
      <c r="AR62" s="217"/>
      <c r="AS62" s="218"/>
      <c r="AT62" s="217"/>
      <c r="AU62" s="225"/>
      <c r="AV62" s="456"/>
    </row>
    <row r="63" spans="1:48" s="1" customFormat="1" ht="30" customHeight="1" x14ac:dyDescent="0.2">
      <c r="A63"/>
      <c r="B63" s="252"/>
      <c r="C63" s="250" t="s">
        <v>88</v>
      </c>
      <c r="D63" s="253" t="s">
        <v>5</v>
      </c>
      <c r="E63" s="254" t="s">
        <v>1278</v>
      </c>
      <c r="F63" s="63"/>
      <c r="G63" s="255">
        <v>0.3</v>
      </c>
      <c r="H63" s="256"/>
      <c r="I63" s="257"/>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207"/>
      <c r="AM63" s="208"/>
      <c r="AN63" s="207"/>
      <c r="AO63" s="208"/>
      <c r="AP63" s="207"/>
      <c r="AQ63" s="208"/>
      <c r="AR63" s="207"/>
      <c r="AS63" s="208"/>
      <c r="AT63" s="207"/>
      <c r="AU63" s="219"/>
      <c r="AV63" s="451"/>
    </row>
    <row r="64" spans="1:48" s="1" customFormat="1" ht="30" customHeight="1" x14ac:dyDescent="0.2">
      <c r="A64"/>
      <c r="B64" s="252"/>
      <c r="C64" s="250" t="s">
        <v>88</v>
      </c>
      <c r="D64" s="253" t="s">
        <v>5</v>
      </c>
      <c r="E64" s="254" t="s">
        <v>1279</v>
      </c>
      <c r="F64" s="63"/>
      <c r="G64" s="255">
        <v>12</v>
      </c>
      <c r="H64" s="256"/>
      <c r="I64" s="257"/>
      <c r="J64" s="207"/>
      <c r="K64" s="208"/>
      <c r="L64" s="207"/>
      <c r="M64" s="208"/>
      <c r="N64" s="207"/>
      <c r="O64" s="208"/>
      <c r="P64" s="207"/>
      <c r="Q64" s="208"/>
      <c r="R64" s="207"/>
      <c r="S64" s="208"/>
      <c r="T64" s="207"/>
      <c r="U64" s="208"/>
      <c r="V64" s="207"/>
      <c r="W64" s="208"/>
      <c r="X64" s="207"/>
      <c r="Y64" s="208"/>
      <c r="Z64" s="207"/>
      <c r="AA64" s="208"/>
      <c r="AB64" s="207"/>
      <c r="AC64" s="208"/>
      <c r="AD64" s="207"/>
      <c r="AE64" s="208"/>
      <c r="AF64" s="207"/>
      <c r="AG64" s="208"/>
      <c r="AH64" s="207"/>
      <c r="AI64" s="208"/>
      <c r="AJ64" s="207"/>
      <c r="AK64" s="208"/>
      <c r="AL64" s="207"/>
      <c r="AM64" s="208"/>
      <c r="AN64" s="207"/>
      <c r="AO64" s="208"/>
      <c r="AP64" s="207"/>
      <c r="AQ64" s="208"/>
      <c r="AR64" s="207"/>
      <c r="AS64" s="208"/>
      <c r="AT64" s="207"/>
      <c r="AU64" s="219"/>
      <c r="AV64" s="451"/>
    </row>
    <row r="65" spans="1:48" s="7" customFormat="1" ht="30" customHeight="1" thickBot="1" x14ac:dyDescent="0.25">
      <c r="A65"/>
      <c r="B65" s="269"/>
      <c r="C65" s="250" t="s">
        <v>88</v>
      </c>
      <c r="D65" s="270" t="s">
        <v>5</v>
      </c>
      <c r="E65" s="271" t="s">
        <v>112</v>
      </c>
      <c r="F65" s="75"/>
      <c r="G65" s="272">
        <v>12.3</v>
      </c>
      <c r="H65" s="273"/>
      <c r="I65" s="274"/>
      <c r="J65" s="209"/>
      <c r="K65" s="210"/>
      <c r="L65" s="209"/>
      <c r="M65" s="210"/>
      <c r="N65" s="209"/>
      <c r="O65" s="210"/>
      <c r="P65" s="209"/>
      <c r="Q65" s="210"/>
      <c r="R65" s="209"/>
      <c r="S65" s="210"/>
      <c r="T65" s="209"/>
      <c r="U65" s="210"/>
      <c r="V65" s="209"/>
      <c r="W65" s="210"/>
      <c r="X65" s="209"/>
      <c r="Y65" s="210"/>
      <c r="Z65" s="209"/>
      <c r="AA65" s="210"/>
      <c r="AB65" s="209"/>
      <c r="AC65" s="210"/>
      <c r="AD65" s="209"/>
      <c r="AE65" s="210"/>
      <c r="AF65" s="209"/>
      <c r="AG65" s="210"/>
      <c r="AH65" s="209"/>
      <c r="AI65" s="210"/>
      <c r="AJ65" s="209"/>
      <c r="AK65" s="210"/>
      <c r="AL65" s="209"/>
      <c r="AM65" s="210"/>
      <c r="AN65" s="209"/>
      <c r="AO65" s="210"/>
      <c r="AP65" s="209"/>
      <c r="AQ65" s="210"/>
      <c r="AR65" s="209"/>
      <c r="AS65" s="210"/>
      <c r="AT65" s="209"/>
      <c r="AU65" s="221"/>
      <c r="AV65" s="452"/>
    </row>
    <row r="66" spans="1:48" s="1" customFormat="1" ht="30" customHeight="1" thickBot="1" x14ac:dyDescent="0.25">
      <c r="A66"/>
      <c r="B66" s="285"/>
      <c r="C66" s="219"/>
      <c r="D66" s="219"/>
      <c r="E66" s="219"/>
      <c r="F66" s="219"/>
      <c r="G66" s="219"/>
      <c r="H66" s="219"/>
      <c r="I66" s="208"/>
      <c r="J66" s="757" t="s">
        <v>2350</v>
      </c>
      <c r="K66" s="758"/>
      <c r="L66" s="761" t="s">
        <v>2351</v>
      </c>
      <c r="M66" s="758"/>
      <c r="N66" s="757" t="s">
        <v>2352</v>
      </c>
      <c r="O66" s="758"/>
      <c r="P66" s="757" t="s">
        <v>2353</v>
      </c>
      <c r="Q66" s="758"/>
      <c r="R66" s="757" t="s">
        <v>2354</v>
      </c>
      <c r="S66" s="758"/>
      <c r="T66" s="757" t="s">
        <v>2355</v>
      </c>
      <c r="U66" s="758"/>
      <c r="V66" s="757" t="s">
        <v>2356</v>
      </c>
      <c r="W66" s="758"/>
      <c r="X66" s="757" t="s">
        <v>2357</v>
      </c>
      <c r="Y66" s="758"/>
      <c r="Z66" s="757" t="s">
        <v>2358</v>
      </c>
      <c r="AA66" s="758"/>
      <c r="AB66" s="757" t="s">
        <v>2359</v>
      </c>
      <c r="AC66" s="758"/>
      <c r="AD66" s="757" t="s">
        <v>2360</v>
      </c>
      <c r="AE66" s="758"/>
      <c r="AF66" s="757" t="s">
        <v>2361</v>
      </c>
      <c r="AG66" s="758"/>
      <c r="AH66" s="757" t="s">
        <v>2362</v>
      </c>
      <c r="AI66" s="758"/>
      <c r="AJ66" s="757" t="s">
        <v>2363</v>
      </c>
      <c r="AK66" s="758"/>
      <c r="AL66" s="757" t="s">
        <v>2364</v>
      </c>
      <c r="AM66" s="758"/>
      <c r="AN66" s="757" t="s">
        <v>2365</v>
      </c>
      <c r="AO66" s="758"/>
      <c r="AP66" s="757" t="s">
        <v>2366</v>
      </c>
      <c r="AQ66" s="758"/>
      <c r="AR66" s="757" t="s">
        <v>2367</v>
      </c>
      <c r="AS66" s="758"/>
      <c r="AT66" s="757" t="s">
        <v>2368</v>
      </c>
      <c r="AU66" s="769"/>
      <c r="AV66" s="449" t="s">
        <v>2369</v>
      </c>
    </row>
    <row r="67" spans="1:48" s="7" customFormat="1" ht="30" customHeight="1" thickBot="1" x14ac:dyDescent="0.25">
      <c r="A67"/>
      <c r="B67" s="209"/>
      <c r="C67" s="221"/>
      <c r="D67" s="221"/>
      <c r="E67" s="221"/>
      <c r="F67" s="221"/>
      <c r="G67" s="221"/>
      <c r="H67" s="221"/>
      <c r="I67" s="210"/>
      <c r="J67" s="184" t="s">
        <v>66</v>
      </c>
      <c r="K67" s="185" t="s">
        <v>2370</v>
      </c>
      <c r="L67" s="184" t="s">
        <v>66</v>
      </c>
      <c r="M67" s="185" t="s">
        <v>2370</v>
      </c>
      <c r="N67" s="184" t="s">
        <v>66</v>
      </c>
      <c r="O67" s="185" t="s">
        <v>2370</v>
      </c>
      <c r="P67" s="184" t="s">
        <v>66</v>
      </c>
      <c r="Q67" s="185" t="s">
        <v>2370</v>
      </c>
      <c r="R67" s="184" t="s">
        <v>66</v>
      </c>
      <c r="S67" s="185" t="s">
        <v>2370</v>
      </c>
      <c r="T67" s="184" t="s">
        <v>66</v>
      </c>
      <c r="U67" s="185" t="s">
        <v>2370</v>
      </c>
      <c r="V67" s="184" t="s">
        <v>66</v>
      </c>
      <c r="W67" s="185" t="s">
        <v>2370</v>
      </c>
      <c r="X67" s="184" t="s">
        <v>66</v>
      </c>
      <c r="Y67" s="185" t="s">
        <v>2370</v>
      </c>
      <c r="Z67" s="184" t="s">
        <v>66</v>
      </c>
      <c r="AA67" s="185" t="s">
        <v>2370</v>
      </c>
      <c r="AB67" s="184" t="s">
        <v>66</v>
      </c>
      <c r="AC67" s="185" t="s">
        <v>2370</v>
      </c>
      <c r="AD67" s="184" t="s">
        <v>66</v>
      </c>
      <c r="AE67" s="185" t="s">
        <v>2370</v>
      </c>
      <c r="AF67" s="184" t="s">
        <v>66</v>
      </c>
      <c r="AG67" s="185" t="s">
        <v>2370</v>
      </c>
      <c r="AH67" s="184" t="s">
        <v>66</v>
      </c>
      <c r="AI67" s="185" t="s">
        <v>2370</v>
      </c>
      <c r="AJ67" s="184" t="s">
        <v>66</v>
      </c>
      <c r="AK67" s="185" t="s">
        <v>2370</v>
      </c>
      <c r="AL67" s="184" t="s">
        <v>66</v>
      </c>
      <c r="AM67" s="185" t="s">
        <v>2370</v>
      </c>
      <c r="AN67" s="184" t="s">
        <v>66</v>
      </c>
      <c r="AO67" s="185" t="s">
        <v>2370</v>
      </c>
      <c r="AP67" s="184" t="s">
        <v>66</v>
      </c>
      <c r="AQ67" s="185" t="s">
        <v>2370</v>
      </c>
      <c r="AR67" s="184" t="s">
        <v>66</v>
      </c>
      <c r="AS67" s="185" t="s">
        <v>2370</v>
      </c>
      <c r="AT67" s="184" t="s">
        <v>66</v>
      </c>
      <c r="AU67" s="448" t="s">
        <v>2370</v>
      </c>
      <c r="AV67" s="455" t="s">
        <v>66</v>
      </c>
    </row>
    <row r="68" spans="1:48" s="1" customFormat="1" ht="30" customHeight="1" thickBot="1" x14ac:dyDescent="0.35">
      <c r="A68"/>
      <c r="B68" s="242"/>
      <c r="C68" s="243" t="s">
        <v>26</v>
      </c>
      <c r="D68" s="247" t="s">
        <v>130</v>
      </c>
      <c r="E68" s="247" t="s">
        <v>1280</v>
      </c>
      <c r="F68" s="42"/>
      <c r="G68" s="42"/>
      <c r="H68" s="245"/>
      <c r="I68" s="248">
        <f>BM274</f>
        <v>98666.28</v>
      </c>
      <c r="J68" s="188"/>
      <c r="K68" s="188">
        <f>K69+K72+K74+K77+K79+K82+K83+K86+K87+K90+K93+K96+K98+K100+K103+K105+K107+K109+K111+K113+K115+K119+K123+K126+K128</f>
        <v>0</v>
      </c>
      <c r="L68" s="188"/>
      <c r="M68" s="188">
        <f>M69+M72+M74+M77+M79+M82+M83+M86+M87+M90+M93+M96+M98+M100+M103+M105+M107+M109+M111+M113+M115+M119+M123+M126+M128</f>
        <v>0</v>
      </c>
      <c r="N68" s="188"/>
      <c r="O68" s="188">
        <f>O69+O72+O74+O77+O79+O82+O83+O86+O87+O90+O93+O96+O98+O100+O103+O105+O107+O109+O111+O113+O115+O119+O123+O126+O128</f>
        <v>0</v>
      </c>
      <c r="P68" s="188"/>
      <c r="Q68" s="188">
        <f>Q69+Q72+Q74+Q77+Q79+Q82+Q83+Q86+Q87+Q90+Q93+Q96+Q98+Q100+Q103+Q105+Q107+Q109+Q111+Q113+Q115+Q119+Q123+Q126+Q128</f>
        <v>0</v>
      </c>
      <c r="R68" s="188"/>
      <c r="S68" s="188">
        <f>S69+S72+S74+S77+S79+S82+S83+S86+S87+S90+S93+S96+S98+S100+S103+S105+S107+S109+S111+S113+S115+S119+S123+S126+S128</f>
        <v>0</v>
      </c>
      <c r="T68" s="188"/>
      <c r="U68" s="188">
        <f>U69+U72+U74+U77+U79+U82+U83+U86+U87+U90+U93+U96+U98+U100+U103+U105+U107+U109+U111+U113+U115+U119+U123+U126+U128</f>
        <v>0</v>
      </c>
      <c r="V68" s="188"/>
      <c r="W68" s="188">
        <f>W69+W72+W74+W77+W79+W82+W83+W86+W87+W90+W93+W96+W98+W100+W103+W105+W107+W109+W111+W113+W115+W119+W123+W126+W128</f>
        <v>0</v>
      </c>
      <c r="X68" s="188"/>
      <c r="Y68" s="188">
        <f>Y69+Y72+Y74+Y77+Y79+Y82+Y83+Y86+Y87+Y90+Y93+Y96+Y98+Y100+Y103+Y105+Y107+Y109+Y111+Y113+Y115+Y119+Y123+Y126+Y128</f>
        <v>0</v>
      </c>
      <c r="Z68" s="188"/>
      <c r="AA68" s="188">
        <f>AA69+AA72+AA74+AA77+AA79+AA82+AA83+AA86+AA87+AA90+AA93+AA96+AA98+AA100+AA103+AA105+AA107+AA109+AA111+AA113+AA115+AA119+AA123+AA126+AA128</f>
        <v>0</v>
      </c>
      <c r="AB68" s="188"/>
      <c r="AC68" s="188">
        <f>AC69+AC72+AC74+AC77+AC79+AC82+AC83+AC86+AC87+AC90+AC93+AC96+AC98+AC100+AC103+AC105+AC107+AC109+AC111+AC113+AC115+AC119+AC123+AC126+AC128</f>
        <v>0</v>
      </c>
      <c r="AD68" s="188"/>
      <c r="AE68" s="188">
        <f>AE69+AE72+AE74+AE77+AE79+AE82+AE83+AE86+AE87+AE90+AE93+AE96+AE98+AE100+AE103+AE105+AE107+AE109+AE111+AE113+AE115+AE119+AE123+AE126+AE128</f>
        <v>0</v>
      </c>
      <c r="AF68" s="188"/>
      <c r="AG68" s="188">
        <f>AG69+AG72+AG74+AG77+AG79+AG82+AG83+AG86+AG87+AG90+AG93+AG96+AG98+AG100+AG103+AG105+AG107+AG109+AG111+AG113+AG115+AG119+AG123+AG126+AG128</f>
        <v>0</v>
      </c>
      <c r="AH68" s="188"/>
      <c r="AI68" s="188">
        <f>AI69+AI72+AI74+AI77+AI79+AI82+AI83+AI86+AI87+AI90+AI93+AI96+AI98+AI100+AI103+AI105+AI107+AI109+AI111+AI113+AI115+AI119+AI123+AI126+AI128</f>
        <v>0</v>
      </c>
      <c r="AJ68" s="188"/>
      <c r="AK68" s="188">
        <f>AK69+AK72+AK74+AK77+AK79+AK82+AK83+AK86+AK87+AK90+AK93+AK96+AK98+AK100+AK103+AK105+AK107+AK109+AK111+AK113+AK115+AK119+AK123+AK126+AK128</f>
        <v>0</v>
      </c>
      <c r="AL68" s="188"/>
      <c r="AM68" s="188">
        <f>AM69+AM72+AM74+AM77+AM79+AM82+AM83+AM86+AM87+AM90+AM93+AM96+AM98+AM100+AM103+AM105+AM107+AM109+AM111+AM113+AM115+AM119+AM123+AM126+AM128</f>
        <v>0</v>
      </c>
      <c r="AN68" s="188"/>
      <c r="AO68" s="188">
        <f>AO69+AO72+AO74+AO77+AO79+AO82+AO83+AO86+AO87+AO90+AO93+AO96+AO98+AO100+AO103+AO105+AO107+AO109+AO111+AO113+AO115+AO119+AO123+AO126+AO128</f>
        <v>0</v>
      </c>
      <c r="AP68" s="188"/>
      <c r="AQ68" s="188">
        <f>AQ69+AQ72+AQ74+AQ77+AQ79+AQ82+AQ83+AQ86+AQ87+AQ90+AQ93+AQ96+AQ98+AQ100+AQ103+AQ105+AQ107+AQ109+AQ111+AQ113+AQ115+AQ119+AQ123+AQ126+AQ128</f>
        <v>0</v>
      </c>
      <c r="AR68" s="188"/>
      <c r="AS68" s="188">
        <f>AS69+AS72+AS74+AS77+AS79+AS82+AS83+AS86+AS87+AS90+AS93+AS96+AS98+AS100+AS103+AS105+AS107+AS109+AS111+AS113+AS115+AS119+AS123+AS126+AS128</f>
        <v>0</v>
      </c>
      <c r="AT68" s="188"/>
      <c r="AU68" s="447">
        <f>AU69+AU72+AU74+AU77+AU79+AU82+AU83+AU86+AU87+AU90+AU93+AU96+AU98+AU100+AU103+AU105+AU107+AU109+AU111+AU113+AU115+AU119+AU123+AU126+AU128</f>
        <v>98666.28</v>
      </c>
      <c r="AV68" s="475">
        <f t="shared" ref="AV68:AV69" si="12">AU68/I68</f>
        <v>1</v>
      </c>
    </row>
    <row r="69" spans="1:48" s="1" customFormat="1" ht="30" customHeight="1" x14ac:dyDescent="0.2">
      <c r="A69"/>
      <c r="B69" s="283" t="s">
        <v>170</v>
      </c>
      <c r="C69" s="48" t="s">
        <v>80</v>
      </c>
      <c r="D69" s="49" t="s">
        <v>1281</v>
      </c>
      <c r="E69" s="50" t="s">
        <v>1282</v>
      </c>
      <c r="F69" s="51" t="s">
        <v>220</v>
      </c>
      <c r="G69" s="52">
        <v>11.1</v>
      </c>
      <c r="H69" s="53">
        <v>75.5</v>
      </c>
      <c r="I69" s="284">
        <f>ROUND(H69*G69,2)</f>
        <v>838.05</v>
      </c>
      <c r="J69" s="286"/>
      <c r="K69" s="287">
        <f>ROUND(J69*$H69,2)</f>
        <v>0</v>
      </c>
      <c r="L69" s="286"/>
      <c r="M69" s="287">
        <f>ROUND(L69*$H69,2)</f>
        <v>0</v>
      </c>
      <c r="N69" s="286"/>
      <c r="O69" s="287">
        <f>ROUND(N69*$H69,2)</f>
        <v>0</v>
      </c>
      <c r="P69" s="286"/>
      <c r="Q69" s="287">
        <f>ROUND(P69*$H69,2)</f>
        <v>0</v>
      </c>
      <c r="R69" s="286"/>
      <c r="S69" s="287">
        <f>ROUND(R69*$H69,2)</f>
        <v>0</v>
      </c>
      <c r="T69" s="286"/>
      <c r="U69" s="287">
        <f>ROUND(T69*$H69,2)</f>
        <v>0</v>
      </c>
      <c r="V69" s="286"/>
      <c r="W69" s="287">
        <f>ROUND(V69*$H69,2)</f>
        <v>0</v>
      </c>
      <c r="X69" s="286"/>
      <c r="Y69" s="287">
        <f>ROUND(X69*$H69,2)</f>
        <v>0</v>
      </c>
      <c r="Z69" s="286"/>
      <c r="AA69" s="287">
        <f>ROUND(Z69*$H69,2)</f>
        <v>0</v>
      </c>
      <c r="AB69" s="286"/>
      <c r="AC69" s="287">
        <f>ROUND(AB69*$H69,2)</f>
        <v>0</v>
      </c>
      <c r="AD69" s="286"/>
      <c r="AE69" s="287">
        <f>ROUND(AD69*$H69,2)</f>
        <v>0</v>
      </c>
      <c r="AF69" s="286"/>
      <c r="AG69" s="287">
        <f>ROUND(AF69*$H69,2)</f>
        <v>0</v>
      </c>
      <c r="AH69" s="286"/>
      <c r="AI69" s="287">
        <f>ROUND(AH69*$H69,2)</f>
        <v>0</v>
      </c>
      <c r="AJ69" s="286"/>
      <c r="AK69" s="287">
        <f>ROUND(AJ69*$H69,2)</f>
        <v>0</v>
      </c>
      <c r="AL69" s="286"/>
      <c r="AM69" s="287">
        <f>ROUND(AL69*$H69,2)</f>
        <v>0</v>
      </c>
      <c r="AN69" s="286"/>
      <c r="AO69" s="287">
        <f>ROUND(AN69*$H69,2)</f>
        <v>0</v>
      </c>
      <c r="AP69" s="286"/>
      <c r="AQ69" s="287">
        <f>ROUND(AP69*$H69,2)</f>
        <v>0</v>
      </c>
      <c r="AR69" s="286">
        <f>SUM(J69,L69,N69,P69,R69,T69,V69,X69,Z69,AB69,AD69,AF69,AH69,AJ69,AL69,AN69,AP69)</f>
        <v>0</v>
      </c>
      <c r="AS69" s="287">
        <f>AR69*$H69</f>
        <v>0</v>
      </c>
      <c r="AT69" s="286">
        <f>$G69-AR69</f>
        <v>11.1</v>
      </c>
      <c r="AU69" s="458">
        <f>AT69*$H69</f>
        <v>838.05</v>
      </c>
      <c r="AV69" s="496">
        <f t="shared" si="12"/>
        <v>1</v>
      </c>
    </row>
    <row r="70" spans="1:48" s="7" customFormat="1" ht="30" customHeight="1" x14ac:dyDescent="0.2">
      <c r="A70"/>
      <c r="B70" s="249"/>
      <c r="C70" s="250" t="s">
        <v>86</v>
      </c>
      <c r="D70" s="23"/>
      <c r="E70" s="251" t="s">
        <v>1284</v>
      </c>
      <c r="F70" s="23"/>
      <c r="G70" s="23"/>
      <c r="H70" s="230"/>
      <c r="I70" s="231"/>
      <c r="J70" s="209"/>
      <c r="K70" s="210"/>
      <c r="L70" s="209"/>
      <c r="M70" s="210"/>
      <c r="N70" s="209"/>
      <c r="O70" s="210"/>
      <c r="P70" s="209"/>
      <c r="Q70" s="210"/>
      <c r="R70" s="209"/>
      <c r="S70" s="210"/>
      <c r="T70" s="209"/>
      <c r="U70" s="210"/>
      <c r="V70" s="209"/>
      <c r="W70" s="210"/>
      <c r="X70" s="209"/>
      <c r="Y70" s="210"/>
      <c r="Z70" s="209"/>
      <c r="AA70" s="210"/>
      <c r="AB70" s="209"/>
      <c r="AC70" s="210"/>
      <c r="AD70" s="209"/>
      <c r="AE70" s="210"/>
      <c r="AF70" s="209"/>
      <c r="AG70" s="210"/>
      <c r="AH70" s="209"/>
      <c r="AI70" s="210"/>
      <c r="AJ70" s="209"/>
      <c r="AK70" s="210"/>
      <c r="AL70" s="209"/>
      <c r="AM70" s="210"/>
      <c r="AN70" s="209"/>
      <c r="AO70" s="210"/>
      <c r="AP70" s="209"/>
      <c r="AQ70" s="210"/>
      <c r="AR70" s="209"/>
      <c r="AS70" s="210"/>
      <c r="AT70" s="209"/>
      <c r="AU70" s="221"/>
      <c r="AV70" s="452"/>
    </row>
    <row r="71" spans="1:48" s="1" customFormat="1" ht="30" customHeight="1" x14ac:dyDescent="0.2">
      <c r="A71"/>
      <c r="B71" s="252"/>
      <c r="C71" s="250" t="s">
        <v>88</v>
      </c>
      <c r="D71" s="253" t="s">
        <v>5</v>
      </c>
      <c r="E71" s="254" t="s">
        <v>1285</v>
      </c>
      <c r="F71" s="63"/>
      <c r="G71" s="255">
        <v>11.1</v>
      </c>
      <c r="H71" s="256"/>
      <c r="I71" s="257"/>
      <c r="J71" s="288"/>
      <c r="K71" s="208"/>
      <c r="L71" s="288"/>
      <c r="M71" s="208"/>
      <c r="N71" s="288"/>
      <c r="O71" s="208"/>
      <c r="P71" s="288"/>
      <c r="Q71" s="208"/>
      <c r="R71" s="288"/>
      <c r="S71" s="208"/>
      <c r="T71" s="288"/>
      <c r="U71" s="208"/>
      <c r="V71" s="288"/>
      <c r="W71" s="208"/>
      <c r="X71" s="288"/>
      <c r="Y71" s="208"/>
      <c r="Z71" s="288"/>
      <c r="AA71" s="208"/>
      <c r="AB71" s="288"/>
      <c r="AC71" s="208"/>
      <c r="AD71" s="288"/>
      <c r="AE71" s="208"/>
      <c r="AF71" s="288"/>
      <c r="AG71" s="208"/>
      <c r="AH71" s="288"/>
      <c r="AI71" s="208"/>
      <c r="AJ71" s="288"/>
      <c r="AK71" s="208"/>
      <c r="AL71" s="288"/>
      <c r="AM71" s="208"/>
      <c r="AN71" s="288"/>
      <c r="AO71" s="208"/>
      <c r="AP71" s="288"/>
      <c r="AQ71" s="208"/>
      <c r="AR71" s="288"/>
      <c r="AS71" s="208"/>
      <c r="AT71" s="288"/>
      <c r="AU71" s="219"/>
      <c r="AV71" s="459"/>
    </row>
    <row r="72" spans="1:48" s="7" customFormat="1" ht="30" customHeight="1" x14ac:dyDescent="0.2">
      <c r="A72"/>
      <c r="B72" s="281" t="s">
        <v>2</v>
      </c>
      <c r="C72" s="78" t="s">
        <v>231</v>
      </c>
      <c r="D72" s="79" t="s">
        <v>1286</v>
      </c>
      <c r="E72" s="80" t="s">
        <v>1287</v>
      </c>
      <c r="F72" s="81" t="s">
        <v>220</v>
      </c>
      <c r="G72" s="82">
        <v>11.27</v>
      </c>
      <c r="H72" s="83">
        <v>137</v>
      </c>
      <c r="I72" s="282">
        <f>ROUND(H72*G72,2)</f>
        <v>1543.99</v>
      </c>
      <c r="J72" s="286"/>
      <c r="K72" s="287">
        <f>ROUND(J72*$H72,2)</f>
        <v>0</v>
      </c>
      <c r="L72" s="286"/>
      <c r="M72" s="287">
        <f>ROUND(L72*$H72,2)</f>
        <v>0</v>
      </c>
      <c r="N72" s="286"/>
      <c r="O72" s="287">
        <f>ROUND(N72*$H72,2)</f>
        <v>0</v>
      </c>
      <c r="P72" s="286"/>
      <c r="Q72" s="287">
        <f>ROUND(P72*$H72,2)</f>
        <v>0</v>
      </c>
      <c r="R72" s="286"/>
      <c r="S72" s="287">
        <f>ROUND(R72*$H72,2)</f>
        <v>0</v>
      </c>
      <c r="T72" s="286"/>
      <c r="U72" s="287">
        <f>ROUND(T72*$H72,2)</f>
        <v>0</v>
      </c>
      <c r="V72" s="286"/>
      <c r="W72" s="287">
        <f>ROUND(V72*$H72,2)</f>
        <v>0</v>
      </c>
      <c r="X72" s="286"/>
      <c r="Y72" s="287">
        <f>ROUND(X72*$H72,2)</f>
        <v>0</v>
      </c>
      <c r="Z72" s="286"/>
      <c r="AA72" s="287">
        <f>ROUND(Z72*$H72,2)</f>
        <v>0</v>
      </c>
      <c r="AB72" s="286"/>
      <c r="AC72" s="287">
        <f>ROUND(AB72*$H72,2)</f>
        <v>0</v>
      </c>
      <c r="AD72" s="286"/>
      <c r="AE72" s="287">
        <f>ROUND(AD72*$H72,2)</f>
        <v>0</v>
      </c>
      <c r="AF72" s="286"/>
      <c r="AG72" s="287">
        <f>ROUND(AF72*$H72,2)</f>
        <v>0</v>
      </c>
      <c r="AH72" s="286"/>
      <c r="AI72" s="287">
        <f>ROUND(AH72*$H72,2)</f>
        <v>0</v>
      </c>
      <c r="AJ72" s="286"/>
      <c r="AK72" s="287">
        <f>ROUND(AJ72*$H72,2)</f>
        <v>0</v>
      </c>
      <c r="AL72" s="286"/>
      <c r="AM72" s="287">
        <f>ROUND(AL72*$H72,2)</f>
        <v>0</v>
      </c>
      <c r="AN72" s="286"/>
      <c r="AO72" s="287">
        <f>ROUND(AN72*$H72,2)</f>
        <v>0</v>
      </c>
      <c r="AP72" s="286"/>
      <c r="AQ72" s="287">
        <f>ROUND(AP72*$H72,2)</f>
        <v>0</v>
      </c>
      <c r="AR72" s="286">
        <f>SUM(J72,L72,N72,P72,R72,T72,V72,X72,Z72,AB72,AD72,AF72,AH72,AJ72,AL72,AN72,AP72)</f>
        <v>0</v>
      </c>
      <c r="AS72" s="287">
        <f>AR72*$H72</f>
        <v>0</v>
      </c>
      <c r="AT72" s="286">
        <f>$G72-AR72</f>
        <v>11.27</v>
      </c>
      <c r="AU72" s="458">
        <f>AT72*$H72</f>
        <v>1543.99</v>
      </c>
      <c r="AV72" s="496">
        <f t="shared" ref="AV72" si="13">AU72/I72</f>
        <v>1</v>
      </c>
    </row>
    <row r="73" spans="1:48" s="1" customFormat="1" ht="30" customHeight="1" x14ac:dyDescent="0.2">
      <c r="A73"/>
      <c r="B73" s="252"/>
      <c r="C73" s="250" t="s">
        <v>88</v>
      </c>
      <c r="D73" s="253" t="s">
        <v>5</v>
      </c>
      <c r="E73" s="254" t="s">
        <v>1289</v>
      </c>
      <c r="F73" s="63"/>
      <c r="G73" s="255">
        <v>11.27</v>
      </c>
      <c r="H73" s="256"/>
      <c r="I73" s="257"/>
      <c r="J73" s="207"/>
      <c r="K73" s="208"/>
      <c r="L73" s="207"/>
      <c r="M73" s="208"/>
      <c r="N73" s="207"/>
      <c r="O73" s="208"/>
      <c r="P73" s="207"/>
      <c r="Q73" s="208"/>
      <c r="R73" s="207"/>
      <c r="S73" s="208"/>
      <c r="T73" s="207"/>
      <c r="U73" s="208"/>
      <c r="V73" s="207"/>
      <c r="W73" s="208"/>
      <c r="X73" s="207"/>
      <c r="Y73" s="208"/>
      <c r="Z73" s="207"/>
      <c r="AA73" s="208"/>
      <c r="AB73" s="207"/>
      <c r="AC73" s="208"/>
      <c r="AD73" s="207"/>
      <c r="AE73" s="208"/>
      <c r="AF73" s="207"/>
      <c r="AG73" s="208"/>
      <c r="AH73" s="207"/>
      <c r="AI73" s="208"/>
      <c r="AJ73" s="207"/>
      <c r="AK73" s="208"/>
      <c r="AL73" s="207"/>
      <c r="AM73" s="208"/>
      <c r="AN73" s="207"/>
      <c r="AO73" s="208"/>
      <c r="AP73" s="207"/>
      <c r="AQ73" s="208"/>
      <c r="AR73" s="207"/>
      <c r="AS73" s="208"/>
      <c r="AT73" s="207"/>
      <c r="AU73" s="219"/>
      <c r="AV73" s="451"/>
    </row>
    <row r="74" spans="1:48" s="1" customFormat="1" ht="30" customHeight="1" x14ac:dyDescent="0.2">
      <c r="A74"/>
      <c r="B74" s="283" t="s">
        <v>180</v>
      </c>
      <c r="C74" s="48" t="s">
        <v>80</v>
      </c>
      <c r="D74" s="49" t="s">
        <v>1290</v>
      </c>
      <c r="E74" s="50" t="s">
        <v>1291</v>
      </c>
      <c r="F74" s="51" t="s">
        <v>220</v>
      </c>
      <c r="G74" s="52">
        <v>16.100000000000001</v>
      </c>
      <c r="H74" s="53">
        <v>111</v>
      </c>
      <c r="I74" s="284">
        <f>ROUND(H74*G74,2)</f>
        <v>1787.1</v>
      </c>
      <c r="J74" s="286"/>
      <c r="K74" s="287">
        <f>ROUND(J74*$H74,2)</f>
        <v>0</v>
      </c>
      <c r="L74" s="286"/>
      <c r="M74" s="287">
        <f>ROUND(L74*$H74,2)</f>
        <v>0</v>
      </c>
      <c r="N74" s="286"/>
      <c r="O74" s="287">
        <f>ROUND(N74*$H74,2)</f>
        <v>0</v>
      </c>
      <c r="P74" s="286"/>
      <c r="Q74" s="287">
        <f>ROUND(P74*$H74,2)</f>
        <v>0</v>
      </c>
      <c r="R74" s="286"/>
      <c r="S74" s="287">
        <f>ROUND(R74*$H74,2)</f>
        <v>0</v>
      </c>
      <c r="T74" s="286"/>
      <c r="U74" s="287">
        <f>ROUND(T74*$H74,2)</f>
        <v>0</v>
      </c>
      <c r="V74" s="286"/>
      <c r="W74" s="287">
        <f>ROUND(V74*$H74,2)</f>
        <v>0</v>
      </c>
      <c r="X74" s="286"/>
      <c r="Y74" s="287">
        <f>ROUND(X74*$H74,2)</f>
        <v>0</v>
      </c>
      <c r="Z74" s="286"/>
      <c r="AA74" s="287">
        <f>ROUND(Z74*$H74,2)</f>
        <v>0</v>
      </c>
      <c r="AB74" s="286"/>
      <c r="AC74" s="287">
        <f>ROUND(AB74*$H74,2)</f>
        <v>0</v>
      </c>
      <c r="AD74" s="286"/>
      <c r="AE74" s="287">
        <f>ROUND(AD74*$H74,2)</f>
        <v>0</v>
      </c>
      <c r="AF74" s="286"/>
      <c r="AG74" s="287">
        <f>ROUND(AF74*$H74,2)</f>
        <v>0</v>
      </c>
      <c r="AH74" s="286"/>
      <c r="AI74" s="287">
        <f>ROUND(AH74*$H74,2)</f>
        <v>0</v>
      </c>
      <c r="AJ74" s="286"/>
      <c r="AK74" s="287">
        <f>ROUND(AJ74*$H74,2)</f>
        <v>0</v>
      </c>
      <c r="AL74" s="286"/>
      <c r="AM74" s="287">
        <f>ROUND(AL74*$H74,2)</f>
        <v>0</v>
      </c>
      <c r="AN74" s="286"/>
      <c r="AO74" s="287">
        <f>ROUND(AN74*$H74,2)</f>
        <v>0</v>
      </c>
      <c r="AP74" s="286"/>
      <c r="AQ74" s="287">
        <f>ROUND(AP74*$H74,2)</f>
        <v>0</v>
      </c>
      <c r="AR74" s="286">
        <f>SUM(J74,L74,N74,P74,R74,T74,V74,X74,Z74,AB74,AD74,AF74,AH74,AJ74,AL74,AN74,AP74)</f>
        <v>0</v>
      </c>
      <c r="AS74" s="287">
        <f>AR74*$H74</f>
        <v>0</v>
      </c>
      <c r="AT74" s="286">
        <f>$G74-AR74</f>
        <v>16.100000000000001</v>
      </c>
      <c r="AU74" s="458">
        <f>AT74*$H74</f>
        <v>1787.1000000000001</v>
      </c>
      <c r="AV74" s="496">
        <f t="shared" ref="AV74" si="14">AU74/I74</f>
        <v>1.0000000000000002</v>
      </c>
    </row>
    <row r="75" spans="1:48" s="7" customFormat="1" ht="30" customHeight="1" x14ac:dyDescent="0.2">
      <c r="A75"/>
      <c r="B75" s="249"/>
      <c r="C75" s="250" t="s">
        <v>86</v>
      </c>
      <c r="D75" s="23"/>
      <c r="E75" s="251" t="s">
        <v>1293</v>
      </c>
      <c r="F75" s="23"/>
      <c r="G75" s="23"/>
      <c r="H75" s="230"/>
      <c r="I75" s="231"/>
      <c r="J75" s="209"/>
      <c r="K75" s="210"/>
      <c r="L75" s="209"/>
      <c r="M75" s="210"/>
      <c r="N75" s="209"/>
      <c r="O75" s="210"/>
      <c r="P75" s="209"/>
      <c r="Q75" s="210"/>
      <c r="R75" s="209"/>
      <c r="S75" s="210"/>
      <c r="T75" s="209"/>
      <c r="U75" s="210"/>
      <c r="V75" s="209"/>
      <c r="W75" s="210"/>
      <c r="X75" s="209"/>
      <c r="Y75" s="210"/>
      <c r="Z75" s="209"/>
      <c r="AA75" s="210"/>
      <c r="AB75" s="209"/>
      <c r="AC75" s="210"/>
      <c r="AD75" s="209"/>
      <c r="AE75" s="210"/>
      <c r="AF75" s="209"/>
      <c r="AG75" s="210"/>
      <c r="AH75" s="209"/>
      <c r="AI75" s="210"/>
      <c r="AJ75" s="209"/>
      <c r="AK75" s="210"/>
      <c r="AL75" s="209"/>
      <c r="AM75" s="210"/>
      <c r="AN75" s="209"/>
      <c r="AO75" s="210"/>
      <c r="AP75" s="209"/>
      <c r="AQ75" s="210"/>
      <c r="AR75" s="209"/>
      <c r="AS75" s="210"/>
      <c r="AT75" s="209"/>
      <c r="AU75" s="221"/>
      <c r="AV75" s="452"/>
    </row>
    <row r="76" spans="1:48" s="1" customFormat="1" ht="30" customHeight="1" x14ac:dyDescent="0.2">
      <c r="A76"/>
      <c r="B76" s="252"/>
      <c r="C76" s="250" t="s">
        <v>88</v>
      </c>
      <c r="D76" s="253" t="s">
        <v>5</v>
      </c>
      <c r="E76" s="254" t="s">
        <v>1294</v>
      </c>
      <c r="F76" s="63"/>
      <c r="G76" s="255">
        <v>16.100000000000001</v>
      </c>
      <c r="H76" s="256"/>
      <c r="I76" s="257"/>
      <c r="J76" s="288"/>
      <c r="K76" s="208"/>
      <c r="L76" s="288"/>
      <c r="M76" s="208"/>
      <c r="N76" s="288"/>
      <c r="O76" s="208"/>
      <c r="P76" s="288"/>
      <c r="Q76" s="208"/>
      <c r="R76" s="288"/>
      <c r="S76" s="208"/>
      <c r="T76" s="288"/>
      <c r="U76" s="208"/>
      <c r="V76" s="288"/>
      <c r="W76" s="208"/>
      <c r="X76" s="288"/>
      <c r="Y76" s="208"/>
      <c r="Z76" s="288"/>
      <c r="AA76" s="208"/>
      <c r="AB76" s="288"/>
      <c r="AC76" s="208"/>
      <c r="AD76" s="288"/>
      <c r="AE76" s="208"/>
      <c r="AF76" s="288"/>
      <c r="AG76" s="208"/>
      <c r="AH76" s="288"/>
      <c r="AI76" s="208"/>
      <c r="AJ76" s="288"/>
      <c r="AK76" s="208"/>
      <c r="AL76" s="288"/>
      <c r="AM76" s="208"/>
      <c r="AN76" s="288"/>
      <c r="AO76" s="208"/>
      <c r="AP76" s="288"/>
      <c r="AQ76" s="208"/>
      <c r="AR76" s="288"/>
      <c r="AS76" s="208"/>
      <c r="AT76" s="288"/>
      <c r="AU76" s="219"/>
      <c r="AV76" s="459"/>
    </row>
    <row r="77" spans="1:48" s="1" customFormat="1" ht="30" customHeight="1" x14ac:dyDescent="0.2">
      <c r="A77"/>
      <c r="B77" s="281" t="s">
        <v>185</v>
      </c>
      <c r="C77" s="78" t="s">
        <v>231</v>
      </c>
      <c r="D77" s="79" t="s">
        <v>1295</v>
      </c>
      <c r="E77" s="80" t="s">
        <v>1296</v>
      </c>
      <c r="F77" s="81" t="s">
        <v>220</v>
      </c>
      <c r="G77" s="82">
        <v>16.579999999999998</v>
      </c>
      <c r="H77" s="83">
        <v>894</v>
      </c>
      <c r="I77" s="282">
        <f>ROUND(H77*G77,2)</f>
        <v>14822.52</v>
      </c>
      <c r="J77" s="286"/>
      <c r="K77" s="287">
        <f>ROUND(J77*$H77,2)</f>
        <v>0</v>
      </c>
      <c r="L77" s="286"/>
      <c r="M77" s="287">
        <f>ROUND(L77*$H77,2)</f>
        <v>0</v>
      </c>
      <c r="N77" s="286"/>
      <c r="O77" s="287">
        <f>ROUND(N77*$H77,2)</f>
        <v>0</v>
      </c>
      <c r="P77" s="286"/>
      <c r="Q77" s="287">
        <f>ROUND(P77*$H77,2)</f>
        <v>0</v>
      </c>
      <c r="R77" s="286"/>
      <c r="S77" s="287">
        <f>ROUND(R77*$H77,2)</f>
        <v>0</v>
      </c>
      <c r="T77" s="286"/>
      <c r="U77" s="287">
        <f>ROUND(T77*$H77,2)</f>
        <v>0</v>
      </c>
      <c r="V77" s="286"/>
      <c r="W77" s="287">
        <f>ROUND(V77*$H77,2)</f>
        <v>0</v>
      </c>
      <c r="X77" s="286"/>
      <c r="Y77" s="287">
        <f>ROUND(X77*$H77,2)</f>
        <v>0</v>
      </c>
      <c r="Z77" s="286"/>
      <c r="AA77" s="287">
        <f>ROUND(Z77*$H77,2)</f>
        <v>0</v>
      </c>
      <c r="AB77" s="286"/>
      <c r="AC77" s="287">
        <f>ROUND(AB77*$H77,2)</f>
        <v>0</v>
      </c>
      <c r="AD77" s="286"/>
      <c r="AE77" s="287">
        <f>ROUND(AD77*$H77,2)</f>
        <v>0</v>
      </c>
      <c r="AF77" s="286"/>
      <c r="AG77" s="287">
        <f>ROUND(AF77*$H77,2)</f>
        <v>0</v>
      </c>
      <c r="AH77" s="286"/>
      <c r="AI77" s="287">
        <f>ROUND(AH77*$H77,2)</f>
        <v>0</v>
      </c>
      <c r="AJ77" s="286"/>
      <c r="AK77" s="287">
        <f>ROUND(AJ77*$H77,2)</f>
        <v>0</v>
      </c>
      <c r="AL77" s="286"/>
      <c r="AM77" s="287">
        <f>ROUND(AL77*$H77,2)</f>
        <v>0</v>
      </c>
      <c r="AN77" s="286"/>
      <c r="AO77" s="287">
        <f>ROUND(AN77*$H77,2)</f>
        <v>0</v>
      </c>
      <c r="AP77" s="286"/>
      <c r="AQ77" s="287">
        <f>ROUND(AP77*$H77,2)</f>
        <v>0</v>
      </c>
      <c r="AR77" s="286">
        <f>SUM(J77,L77,N77,P77,R77,T77,V77,X77,Z77,AB77,AD77,AF77,AH77,AJ77,AL77,AN77,AP77)</f>
        <v>0</v>
      </c>
      <c r="AS77" s="287">
        <f>AR77*$H77</f>
        <v>0</v>
      </c>
      <c r="AT77" s="286">
        <f>$G77-AR77</f>
        <v>16.579999999999998</v>
      </c>
      <c r="AU77" s="458">
        <f>AT77*$H77</f>
        <v>14822.519999999999</v>
      </c>
      <c r="AV77" s="496">
        <f t="shared" ref="AV77" si="15">AU77/I77</f>
        <v>0.99999999999999989</v>
      </c>
    </row>
    <row r="78" spans="1:48" s="1" customFormat="1" ht="30" customHeight="1" x14ac:dyDescent="0.2">
      <c r="A78"/>
      <c r="B78" s="252"/>
      <c r="C78" s="250" t="s">
        <v>88</v>
      </c>
      <c r="D78" s="253" t="s">
        <v>5</v>
      </c>
      <c r="E78" s="254" t="s">
        <v>1298</v>
      </c>
      <c r="F78" s="63"/>
      <c r="G78" s="255">
        <v>16.579999999999998</v>
      </c>
      <c r="H78" s="256"/>
      <c r="I78" s="257"/>
      <c r="J78" s="207"/>
      <c r="K78" s="208"/>
      <c r="L78" s="207"/>
      <c r="M78" s="208"/>
      <c r="N78" s="207"/>
      <c r="O78" s="208"/>
      <c r="P78" s="207"/>
      <c r="Q78" s="208"/>
      <c r="R78" s="207"/>
      <c r="S78" s="208"/>
      <c r="T78" s="207"/>
      <c r="U78" s="208"/>
      <c r="V78" s="207"/>
      <c r="W78" s="208"/>
      <c r="X78" s="207"/>
      <c r="Y78" s="208"/>
      <c r="Z78" s="207"/>
      <c r="AA78" s="208"/>
      <c r="AB78" s="207"/>
      <c r="AC78" s="208"/>
      <c r="AD78" s="207"/>
      <c r="AE78" s="208"/>
      <c r="AF78" s="207"/>
      <c r="AG78" s="208"/>
      <c r="AH78" s="207"/>
      <c r="AI78" s="208"/>
      <c r="AJ78" s="207"/>
      <c r="AK78" s="208"/>
      <c r="AL78" s="207"/>
      <c r="AM78" s="208"/>
      <c r="AN78" s="207"/>
      <c r="AO78" s="208"/>
      <c r="AP78" s="207"/>
      <c r="AQ78" s="208"/>
      <c r="AR78" s="207"/>
      <c r="AS78" s="208"/>
      <c r="AT78" s="207"/>
      <c r="AU78" s="219"/>
      <c r="AV78" s="451"/>
    </row>
    <row r="79" spans="1:48" s="7" customFormat="1" ht="30" customHeight="1" x14ac:dyDescent="0.2">
      <c r="A79"/>
      <c r="B79" s="283" t="s">
        <v>190</v>
      </c>
      <c r="C79" s="48" t="s">
        <v>80</v>
      </c>
      <c r="D79" s="49" t="s">
        <v>1299</v>
      </c>
      <c r="E79" s="50" t="s">
        <v>1300</v>
      </c>
      <c r="F79" s="51" t="s">
        <v>234</v>
      </c>
      <c r="G79" s="52">
        <v>1</v>
      </c>
      <c r="H79" s="53">
        <v>188.8</v>
      </c>
      <c r="I79" s="284">
        <f>ROUND(H79*G79,2)</f>
        <v>188.8</v>
      </c>
      <c r="J79" s="286"/>
      <c r="K79" s="287">
        <f>ROUND(J79*$H79,2)</f>
        <v>0</v>
      </c>
      <c r="L79" s="286"/>
      <c r="M79" s="287">
        <f>ROUND(L79*$H79,2)</f>
        <v>0</v>
      </c>
      <c r="N79" s="286"/>
      <c r="O79" s="287">
        <f>ROUND(N79*$H79,2)</f>
        <v>0</v>
      </c>
      <c r="P79" s="286"/>
      <c r="Q79" s="287">
        <f>ROUND(P79*$H79,2)</f>
        <v>0</v>
      </c>
      <c r="R79" s="286"/>
      <c r="S79" s="287">
        <f>ROUND(R79*$H79,2)</f>
        <v>0</v>
      </c>
      <c r="T79" s="286"/>
      <c r="U79" s="287">
        <f>ROUND(T79*$H79,2)</f>
        <v>0</v>
      </c>
      <c r="V79" s="286"/>
      <c r="W79" s="287">
        <f>ROUND(V79*$H79,2)</f>
        <v>0</v>
      </c>
      <c r="X79" s="286"/>
      <c r="Y79" s="287">
        <f>ROUND(X79*$H79,2)</f>
        <v>0</v>
      </c>
      <c r="Z79" s="286"/>
      <c r="AA79" s="287">
        <f>ROUND(Z79*$H79,2)</f>
        <v>0</v>
      </c>
      <c r="AB79" s="286"/>
      <c r="AC79" s="287">
        <f>ROUND(AB79*$H79,2)</f>
        <v>0</v>
      </c>
      <c r="AD79" s="286"/>
      <c r="AE79" s="287">
        <f>ROUND(AD79*$H79,2)</f>
        <v>0</v>
      </c>
      <c r="AF79" s="286"/>
      <c r="AG79" s="287">
        <f>ROUND(AF79*$H79,2)</f>
        <v>0</v>
      </c>
      <c r="AH79" s="286"/>
      <c r="AI79" s="287">
        <f>ROUND(AH79*$H79,2)</f>
        <v>0</v>
      </c>
      <c r="AJ79" s="286"/>
      <c r="AK79" s="287">
        <f>ROUND(AJ79*$H79,2)</f>
        <v>0</v>
      </c>
      <c r="AL79" s="286"/>
      <c r="AM79" s="287">
        <f>ROUND(AL79*$H79,2)</f>
        <v>0</v>
      </c>
      <c r="AN79" s="286"/>
      <c r="AO79" s="287">
        <f>ROUND(AN79*$H79,2)</f>
        <v>0</v>
      </c>
      <c r="AP79" s="286"/>
      <c r="AQ79" s="287">
        <f>ROUND(AP79*$H79,2)</f>
        <v>0</v>
      </c>
      <c r="AR79" s="286">
        <f>SUM(J79,L79,N79,P79,R79,T79,V79,X79,Z79,AB79,AD79,AF79,AH79,AJ79,AL79,AN79,AP79)</f>
        <v>0</v>
      </c>
      <c r="AS79" s="287">
        <f>AR79*$H79</f>
        <v>0</v>
      </c>
      <c r="AT79" s="286">
        <f>$G79-AR79</f>
        <v>1</v>
      </c>
      <c r="AU79" s="458">
        <f>AT79*$H79</f>
        <v>188.8</v>
      </c>
      <c r="AV79" s="496">
        <f t="shared" ref="AV79" si="16">AU79/I79</f>
        <v>1</v>
      </c>
    </row>
    <row r="80" spans="1:48" s="1" customFormat="1" ht="30" customHeight="1" x14ac:dyDescent="0.2">
      <c r="A80"/>
      <c r="B80" s="249"/>
      <c r="C80" s="250" t="s">
        <v>86</v>
      </c>
      <c r="D80" s="23"/>
      <c r="E80" s="251" t="s">
        <v>1302</v>
      </c>
      <c r="F80" s="23"/>
      <c r="G80" s="23"/>
      <c r="H80" s="230"/>
      <c r="I80" s="231"/>
      <c r="J80" s="288"/>
      <c r="K80" s="208"/>
      <c r="L80" s="288"/>
      <c r="M80" s="208"/>
      <c r="N80" s="288"/>
      <c r="O80" s="208"/>
      <c r="P80" s="288"/>
      <c r="Q80" s="208"/>
      <c r="R80" s="288"/>
      <c r="S80" s="208"/>
      <c r="T80" s="288"/>
      <c r="U80" s="208"/>
      <c r="V80" s="288"/>
      <c r="W80" s="208"/>
      <c r="X80" s="288"/>
      <c r="Y80" s="208"/>
      <c r="Z80" s="288"/>
      <c r="AA80" s="208"/>
      <c r="AB80" s="288"/>
      <c r="AC80" s="208"/>
      <c r="AD80" s="288"/>
      <c r="AE80" s="208"/>
      <c r="AF80" s="288"/>
      <c r="AG80" s="208"/>
      <c r="AH80" s="288"/>
      <c r="AI80" s="208"/>
      <c r="AJ80" s="288"/>
      <c r="AK80" s="208"/>
      <c r="AL80" s="288"/>
      <c r="AM80" s="208"/>
      <c r="AN80" s="288"/>
      <c r="AO80" s="208"/>
      <c r="AP80" s="288"/>
      <c r="AQ80" s="208"/>
      <c r="AR80" s="288"/>
      <c r="AS80" s="208"/>
      <c r="AT80" s="288"/>
      <c r="AU80" s="219"/>
      <c r="AV80" s="459"/>
    </row>
    <row r="81" spans="1:48" s="1" customFormat="1" ht="30" customHeight="1" x14ac:dyDescent="0.2">
      <c r="A81"/>
      <c r="B81" s="252"/>
      <c r="C81" s="250" t="s">
        <v>88</v>
      </c>
      <c r="D81" s="253" t="s">
        <v>5</v>
      </c>
      <c r="E81" s="254" t="s">
        <v>1303</v>
      </c>
      <c r="F81" s="63"/>
      <c r="G81" s="255">
        <v>1</v>
      </c>
      <c r="H81" s="256"/>
      <c r="I81" s="257"/>
      <c r="J81" s="207"/>
      <c r="K81" s="208"/>
      <c r="L81" s="207"/>
      <c r="M81" s="208"/>
      <c r="N81" s="207"/>
      <c r="O81" s="208"/>
      <c r="P81" s="207"/>
      <c r="Q81" s="208"/>
      <c r="R81" s="207"/>
      <c r="S81" s="208"/>
      <c r="T81" s="207"/>
      <c r="U81" s="208"/>
      <c r="V81" s="207"/>
      <c r="W81" s="208"/>
      <c r="X81" s="207"/>
      <c r="Y81" s="208"/>
      <c r="Z81" s="207"/>
      <c r="AA81" s="208"/>
      <c r="AB81" s="207"/>
      <c r="AC81" s="208"/>
      <c r="AD81" s="207"/>
      <c r="AE81" s="208"/>
      <c r="AF81" s="207"/>
      <c r="AG81" s="208"/>
      <c r="AH81" s="207"/>
      <c r="AI81" s="208"/>
      <c r="AJ81" s="207"/>
      <c r="AK81" s="208"/>
      <c r="AL81" s="207"/>
      <c r="AM81" s="208"/>
      <c r="AN81" s="207"/>
      <c r="AO81" s="208"/>
      <c r="AP81" s="207"/>
      <c r="AQ81" s="208"/>
      <c r="AR81" s="207"/>
      <c r="AS81" s="208"/>
      <c r="AT81" s="207"/>
      <c r="AU81" s="219"/>
      <c r="AV81" s="451"/>
    </row>
    <row r="82" spans="1:48" s="1" customFormat="1" ht="30" customHeight="1" x14ac:dyDescent="0.2">
      <c r="A82"/>
      <c r="B82" s="281" t="s">
        <v>197</v>
      </c>
      <c r="C82" s="78" t="s">
        <v>231</v>
      </c>
      <c r="D82" s="79" t="s">
        <v>1304</v>
      </c>
      <c r="E82" s="80" t="s">
        <v>1305</v>
      </c>
      <c r="F82" s="81" t="s">
        <v>234</v>
      </c>
      <c r="G82" s="82">
        <v>1</v>
      </c>
      <c r="H82" s="83">
        <v>457</v>
      </c>
      <c r="I82" s="282">
        <f>ROUND(H82*G82,2)</f>
        <v>457</v>
      </c>
      <c r="J82" s="286"/>
      <c r="K82" s="287">
        <f t="shared" ref="K82:K83" si="17">ROUND(J82*$H82,2)</f>
        <v>0</v>
      </c>
      <c r="L82" s="286"/>
      <c r="M82" s="287">
        <f t="shared" ref="M82:M83" si="18">ROUND(L82*$H82,2)</f>
        <v>0</v>
      </c>
      <c r="N82" s="286"/>
      <c r="O82" s="287">
        <f t="shared" ref="O82:O83" si="19">ROUND(N82*$H82,2)</f>
        <v>0</v>
      </c>
      <c r="P82" s="286"/>
      <c r="Q82" s="287">
        <f t="shared" ref="Q82:Q83" si="20">ROUND(P82*$H82,2)</f>
        <v>0</v>
      </c>
      <c r="R82" s="286"/>
      <c r="S82" s="287">
        <f t="shared" ref="S82:S83" si="21">ROUND(R82*$H82,2)</f>
        <v>0</v>
      </c>
      <c r="T82" s="286"/>
      <c r="U82" s="287">
        <f t="shared" ref="U82:U83" si="22">ROUND(T82*$H82,2)</f>
        <v>0</v>
      </c>
      <c r="V82" s="286"/>
      <c r="W82" s="287">
        <f t="shared" ref="W82:W83" si="23">ROUND(V82*$H82,2)</f>
        <v>0</v>
      </c>
      <c r="X82" s="286"/>
      <c r="Y82" s="287">
        <f t="shared" ref="Y82:Y83" si="24">ROUND(X82*$H82,2)</f>
        <v>0</v>
      </c>
      <c r="Z82" s="286"/>
      <c r="AA82" s="287">
        <f t="shared" ref="AA82:AA83" si="25">ROUND(Z82*$H82,2)</f>
        <v>0</v>
      </c>
      <c r="AB82" s="286"/>
      <c r="AC82" s="287">
        <f t="shared" ref="AC82:AC83" si="26">ROUND(AB82*$H82,2)</f>
        <v>0</v>
      </c>
      <c r="AD82" s="286"/>
      <c r="AE82" s="287">
        <f t="shared" ref="AE82:AE83" si="27">ROUND(AD82*$H82,2)</f>
        <v>0</v>
      </c>
      <c r="AF82" s="286"/>
      <c r="AG82" s="287">
        <f t="shared" ref="AG82:AG83" si="28">ROUND(AF82*$H82,2)</f>
        <v>0</v>
      </c>
      <c r="AH82" s="286"/>
      <c r="AI82" s="287">
        <f t="shared" ref="AI82:AI83" si="29">ROUND(AH82*$H82,2)</f>
        <v>0</v>
      </c>
      <c r="AJ82" s="286"/>
      <c r="AK82" s="287">
        <f t="shared" ref="AK82:AK83" si="30">ROUND(AJ82*$H82,2)</f>
        <v>0</v>
      </c>
      <c r="AL82" s="286"/>
      <c r="AM82" s="287">
        <f t="shared" ref="AM82:AM83" si="31">ROUND(AL82*$H82,2)</f>
        <v>0</v>
      </c>
      <c r="AN82" s="286"/>
      <c r="AO82" s="287">
        <f t="shared" ref="AO82:AO83" si="32">ROUND(AN82*$H82,2)</f>
        <v>0</v>
      </c>
      <c r="AP82" s="286"/>
      <c r="AQ82" s="287">
        <f t="shared" ref="AQ82:AQ83" si="33">ROUND(AP82*$H82,2)</f>
        <v>0</v>
      </c>
      <c r="AR82" s="286">
        <f t="shared" ref="AR82:AR83" si="34">SUM(J82,L82,N82,P82,R82,T82,V82,X82,Z82,AB82,AD82,AF82,AH82,AJ82,AL82,AN82,AP82)</f>
        <v>0</v>
      </c>
      <c r="AS82" s="287">
        <f t="shared" ref="AS82:AS83" si="35">AR82*$H82</f>
        <v>0</v>
      </c>
      <c r="AT82" s="286">
        <f t="shared" ref="AT82:AT83" si="36">$G82-AR82</f>
        <v>1</v>
      </c>
      <c r="AU82" s="458">
        <f t="shared" ref="AU82:AU83" si="37">AT82*$H82</f>
        <v>457</v>
      </c>
      <c r="AV82" s="496">
        <f t="shared" ref="AV82:AV83" si="38">AU82/I82</f>
        <v>1</v>
      </c>
    </row>
    <row r="83" spans="1:48" s="7" customFormat="1" ht="30" customHeight="1" x14ac:dyDescent="0.2">
      <c r="A83"/>
      <c r="B83" s="283" t="s">
        <v>211</v>
      </c>
      <c r="C83" s="48" t="s">
        <v>80</v>
      </c>
      <c r="D83" s="49" t="s">
        <v>1307</v>
      </c>
      <c r="E83" s="50" t="s">
        <v>1308</v>
      </c>
      <c r="F83" s="51" t="s">
        <v>234</v>
      </c>
      <c r="G83" s="52">
        <v>1</v>
      </c>
      <c r="H83" s="53">
        <v>188.8</v>
      </c>
      <c r="I83" s="284">
        <f>ROUND(H83*G83,2)</f>
        <v>188.8</v>
      </c>
      <c r="J83" s="286"/>
      <c r="K83" s="287">
        <f t="shared" si="17"/>
        <v>0</v>
      </c>
      <c r="L83" s="286"/>
      <c r="M83" s="287">
        <f t="shared" si="18"/>
        <v>0</v>
      </c>
      <c r="N83" s="286"/>
      <c r="O83" s="287">
        <f t="shared" si="19"/>
        <v>0</v>
      </c>
      <c r="P83" s="286"/>
      <c r="Q83" s="287">
        <f t="shared" si="20"/>
        <v>0</v>
      </c>
      <c r="R83" s="286"/>
      <c r="S83" s="287">
        <f t="shared" si="21"/>
        <v>0</v>
      </c>
      <c r="T83" s="286"/>
      <c r="U83" s="287">
        <f t="shared" si="22"/>
        <v>0</v>
      </c>
      <c r="V83" s="286"/>
      <c r="W83" s="287">
        <f t="shared" si="23"/>
        <v>0</v>
      </c>
      <c r="X83" s="286"/>
      <c r="Y83" s="287">
        <f t="shared" si="24"/>
        <v>0</v>
      </c>
      <c r="Z83" s="286"/>
      <c r="AA83" s="287">
        <f t="shared" si="25"/>
        <v>0</v>
      </c>
      <c r="AB83" s="286"/>
      <c r="AC83" s="287">
        <f t="shared" si="26"/>
        <v>0</v>
      </c>
      <c r="AD83" s="286"/>
      <c r="AE83" s="287">
        <f t="shared" si="27"/>
        <v>0</v>
      </c>
      <c r="AF83" s="286"/>
      <c r="AG83" s="287">
        <f t="shared" si="28"/>
        <v>0</v>
      </c>
      <c r="AH83" s="286"/>
      <c r="AI83" s="287">
        <f t="shared" si="29"/>
        <v>0</v>
      </c>
      <c r="AJ83" s="286"/>
      <c r="AK83" s="287">
        <f t="shared" si="30"/>
        <v>0</v>
      </c>
      <c r="AL83" s="286"/>
      <c r="AM83" s="287">
        <f t="shared" si="31"/>
        <v>0</v>
      </c>
      <c r="AN83" s="286"/>
      <c r="AO83" s="287">
        <f t="shared" si="32"/>
        <v>0</v>
      </c>
      <c r="AP83" s="286"/>
      <c r="AQ83" s="287">
        <f t="shared" si="33"/>
        <v>0</v>
      </c>
      <c r="AR83" s="286">
        <f t="shared" si="34"/>
        <v>0</v>
      </c>
      <c r="AS83" s="287">
        <f t="shared" si="35"/>
        <v>0</v>
      </c>
      <c r="AT83" s="286">
        <f t="shared" si="36"/>
        <v>1</v>
      </c>
      <c r="AU83" s="458">
        <f t="shared" si="37"/>
        <v>188.8</v>
      </c>
      <c r="AV83" s="496">
        <f t="shared" si="38"/>
        <v>1</v>
      </c>
    </row>
    <row r="84" spans="1:48" s="1" customFormat="1" ht="30" customHeight="1" x14ac:dyDescent="0.2">
      <c r="A84"/>
      <c r="B84" s="249"/>
      <c r="C84" s="250" t="s">
        <v>86</v>
      </c>
      <c r="D84" s="23"/>
      <c r="E84" s="251" t="s">
        <v>1302</v>
      </c>
      <c r="F84" s="23"/>
      <c r="G84" s="23"/>
      <c r="H84" s="230"/>
      <c r="I84" s="231"/>
      <c r="J84" s="207"/>
      <c r="K84" s="208"/>
      <c r="L84" s="207"/>
      <c r="M84" s="208"/>
      <c r="N84" s="207"/>
      <c r="O84" s="208"/>
      <c r="P84" s="207"/>
      <c r="Q84" s="208"/>
      <c r="R84" s="207"/>
      <c r="S84" s="208"/>
      <c r="T84" s="207"/>
      <c r="U84" s="208"/>
      <c r="V84" s="207"/>
      <c r="W84" s="208"/>
      <c r="X84" s="207"/>
      <c r="Y84" s="208"/>
      <c r="Z84" s="207"/>
      <c r="AA84" s="208"/>
      <c r="AB84" s="207"/>
      <c r="AC84" s="208"/>
      <c r="AD84" s="207"/>
      <c r="AE84" s="208"/>
      <c r="AF84" s="207"/>
      <c r="AG84" s="208"/>
      <c r="AH84" s="207"/>
      <c r="AI84" s="208"/>
      <c r="AJ84" s="207"/>
      <c r="AK84" s="208"/>
      <c r="AL84" s="207"/>
      <c r="AM84" s="208"/>
      <c r="AN84" s="207"/>
      <c r="AO84" s="208"/>
      <c r="AP84" s="207"/>
      <c r="AQ84" s="208"/>
      <c r="AR84" s="207"/>
      <c r="AS84" s="208"/>
      <c r="AT84" s="207"/>
      <c r="AU84" s="219"/>
      <c r="AV84" s="451"/>
    </row>
    <row r="85" spans="1:48" s="1" customFormat="1" ht="30" customHeight="1" x14ac:dyDescent="0.2">
      <c r="A85"/>
      <c r="B85" s="252"/>
      <c r="C85" s="250" t="s">
        <v>88</v>
      </c>
      <c r="D85" s="253" t="s">
        <v>5</v>
      </c>
      <c r="E85" s="254" t="s">
        <v>1303</v>
      </c>
      <c r="F85" s="63"/>
      <c r="G85" s="255">
        <v>1</v>
      </c>
      <c r="H85" s="256"/>
      <c r="I85" s="257"/>
      <c r="J85" s="207"/>
      <c r="K85" s="208"/>
      <c r="L85" s="207"/>
      <c r="M85" s="208"/>
      <c r="N85" s="207"/>
      <c r="O85" s="208"/>
      <c r="P85" s="207"/>
      <c r="Q85" s="208"/>
      <c r="R85" s="207"/>
      <c r="S85" s="208"/>
      <c r="T85" s="207"/>
      <c r="U85" s="208"/>
      <c r="V85" s="207"/>
      <c r="W85" s="208"/>
      <c r="X85" s="207"/>
      <c r="Y85" s="208"/>
      <c r="Z85" s="207"/>
      <c r="AA85" s="208"/>
      <c r="AB85" s="207"/>
      <c r="AC85" s="208"/>
      <c r="AD85" s="207"/>
      <c r="AE85" s="208"/>
      <c r="AF85" s="207"/>
      <c r="AG85" s="208"/>
      <c r="AH85" s="207"/>
      <c r="AI85" s="208"/>
      <c r="AJ85" s="207"/>
      <c r="AK85" s="208"/>
      <c r="AL85" s="207"/>
      <c r="AM85" s="208"/>
      <c r="AN85" s="207"/>
      <c r="AO85" s="208"/>
      <c r="AP85" s="207"/>
      <c r="AQ85" s="208"/>
      <c r="AR85" s="207"/>
      <c r="AS85" s="208"/>
      <c r="AT85" s="207"/>
      <c r="AU85" s="219"/>
      <c r="AV85" s="451"/>
    </row>
    <row r="86" spans="1:48" s="7" customFormat="1" ht="30" customHeight="1" x14ac:dyDescent="0.2">
      <c r="A86"/>
      <c r="B86" s="281" t="s">
        <v>1</v>
      </c>
      <c r="C86" s="78" t="s">
        <v>231</v>
      </c>
      <c r="D86" s="79" t="s">
        <v>1310</v>
      </c>
      <c r="E86" s="80" t="s">
        <v>1311</v>
      </c>
      <c r="F86" s="81" t="s">
        <v>234</v>
      </c>
      <c r="G86" s="82">
        <v>1</v>
      </c>
      <c r="H86" s="83">
        <v>442</v>
      </c>
      <c r="I86" s="282">
        <f>ROUND(H86*G86,2)</f>
        <v>442</v>
      </c>
      <c r="J86" s="286"/>
      <c r="K86" s="287">
        <f t="shared" ref="K86:K87" si="39">ROUND(J86*$H86,2)</f>
        <v>0</v>
      </c>
      <c r="L86" s="286"/>
      <c r="M86" s="287">
        <f t="shared" ref="M86:M87" si="40">ROUND(L86*$H86,2)</f>
        <v>0</v>
      </c>
      <c r="N86" s="286"/>
      <c r="O86" s="287">
        <f t="shared" ref="O86:O87" si="41">ROUND(N86*$H86,2)</f>
        <v>0</v>
      </c>
      <c r="P86" s="286"/>
      <c r="Q86" s="287">
        <f t="shared" ref="Q86:Q87" si="42">ROUND(P86*$H86,2)</f>
        <v>0</v>
      </c>
      <c r="R86" s="286"/>
      <c r="S86" s="287">
        <f t="shared" ref="S86:S87" si="43">ROUND(R86*$H86,2)</f>
        <v>0</v>
      </c>
      <c r="T86" s="286"/>
      <c r="U86" s="287">
        <f t="shared" ref="U86:U87" si="44">ROUND(T86*$H86,2)</f>
        <v>0</v>
      </c>
      <c r="V86" s="286"/>
      <c r="W86" s="287">
        <f t="shared" ref="W86:W87" si="45">ROUND(V86*$H86,2)</f>
        <v>0</v>
      </c>
      <c r="X86" s="286"/>
      <c r="Y86" s="287">
        <f t="shared" ref="Y86:Y87" si="46">ROUND(X86*$H86,2)</f>
        <v>0</v>
      </c>
      <c r="Z86" s="286"/>
      <c r="AA86" s="287">
        <f t="shared" ref="AA86:AA87" si="47">ROUND(Z86*$H86,2)</f>
        <v>0</v>
      </c>
      <c r="AB86" s="286"/>
      <c r="AC86" s="287">
        <f t="shared" ref="AC86:AC87" si="48">ROUND(AB86*$H86,2)</f>
        <v>0</v>
      </c>
      <c r="AD86" s="286"/>
      <c r="AE86" s="287">
        <f t="shared" ref="AE86:AE87" si="49">ROUND(AD86*$H86,2)</f>
        <v>0</v>
      </c>
      <c r="AF86" s="286"/>
      <c r="AG86" s="287">
        <f t="shared" ref="AG86:AG87" si="50">ROUND(AF86*$H86,2)</f>
        <v>0</v>
      </c>
      <c r="AH86" s="286"/>
      <c r="AI86" s="287">
        <f t="shared" ref="AI86:AI87" si="51">ROUND(AH86*$H86,2)</f>
        <v>0</v>
      </c>
      <c r="AJ86" s="286"/>
      <c r="AK86" s="287">
        <f t="shared" ref="AK86:AK87" si="52">ROUND(AJ86*$H86,2)</f>
        <v>0</v>
      </c>
      <c r="AL86" s="286"/>
      <c r="AM86" s="287">
        <f t="shared" ref="AM86:AM87" si="53">ROUND(AL86*$H86,2)</f>
        <v>0</v>
      </c>
      <c r="AN86" s="286"/>
      <c r="AO86" s="287">
        <f t="shared" ref="AO86:AO87" si="54">ROUND(AN86*$H86,2)</f>
        <v>0</v>
      </c>
      <c r="AP86" s="286"/>
      <c r="AQ86" s="287">
        <f t="shared" ref="AQ86:AQ87" si="55">ROUND(AP86*$H86,2)</f>
        <v>0</v>
      </c>
      <c r="AR86" s="286">
        <f t="shared" ref="AR86:AR87" si="56">SUM(J86,L86,N86,P86,R86,T86,V86,X86,Z86,AB86,AD86,AF86,AH86,AJ86,AL86,AN86,AP86)</f>
        <v>0</v>
      </c>
      <c r="AS86" s="287">
        <f t="shared" ref="AS86:AS87" si="57">AR86*$H86</f>
        <v>0</v>
      </c>
      <c r="AT86" s="286">
        <f t="shared" ref="AT86:AT87" si="58">$G86-AR86</f>
        <v>1</v>
      </c>
      <c r="AU86" s="458">
        <f t="shared" ref="AU86:AU87" si="59">AT86*$H86</f>
        <v>442</v>
      </c>
      <c r="AV86" s="496">
        <f t="shared" ref="AV86:AV87" si="60">AU86/I86</f>
        <v>1</v>
      </c>
    </row>
    <row r="87" spans="1:48" s="1" customFormat="1" ht="30" customHeight="1" x14ac:dyDescent="0.2">
      <c r="A87"/>
      <c r="B87" s="283" t="s">
        <v>225</v>
      </c>
      <c r="C87" s="48" t="s">
        <v>80</v>
      </c>
      <c r="D87" s="49" t="s">
        <v>1313</v>
      </c>
      <c r="E87" s="50" t="s">
        <v>1314</v>
      </c>
      <c r="F87" s="51" t="s">
        <v>220</v>
      </c>
      <c r="G87" s="52">
        <v>11.1</v>
      </c>
      <c r="H87" s="53">
        <v>20.399999999999999</v>
      </c>
      <c r="I87" s="284">
        <f>ROUND(H87*G87,2)</f>
        <v>226.44</v>
      </c>
      <c r="J87" s="286"/>
      <c r="K87" s="287">
        <f t="shared" si="39"/>
        <v>0</v>
      </c>
      <c r="L87" s="286"/>
      <c r="M87" s="287">
        <f t="shared" si="40"/>
        <v>0</v>
      </c>
      <c r="N87" s="286"/>
      <c r="O87" s="287">
        <f t="shared" si="41"/>
        <v>0</v>
      </c>
      <c r="P87" s="286"/>
      <c r="Q87" s="287">
        <f t="shared" si="42"/>
        <v>0</v>
      </c>
      <c r="R87" s="286"/>
      <c r="S87" s="287">
        <f t="shared" si="43"/>
        <v>0</v>
      </c>
      <c r="T87" s="286"/>
      <c r="U87" s="287">
        <f t="shared" si="44"/>
        <v>0</v>
      </c>
      <c r="V87" s="286"/>
      <c r="W87" s="287">
        <f t="shared" si="45"/>
        <v>0</v>
      </c>
      <c r="X87" s="286"/>
      <c r="Y87" s="287">
        <f t="shared" si="46"/>
        <v>0</v>
      </c>
      <c r="Z87" s="286"/>
      <c r="AA87" s="287">
        <f t="shared" si="47"/>
        <v>0</v>
      </c>
      <c r="AB87" s="286"/>
      <c r="AC87" s="287">
        <f t="shared" si="48"/>
        <v>0</v>
      </c>
      <c r="AD87" s="286"/>
      <c r="AE87" s="287">
        <f t="shared" si="49"/>
        <v>0</v>
      </c>
      <c r="AF87" s="286"/>
      <c r="AG87" s="287">
        <f t="shared" si="50"/>
        <v>0</v>
      </c>
      <c r="AH87" s="286"/>
      <c r="AI87" s="287">
        <f t="shared" si="51"/>
        <v>0</v>
      </c>
      <c r="AJ87" s="286"/>
      <c r="AK87" s="287">
        <f t="shared" si="52"/>
        <v>0</v>
      </c>
      <c r="AL87" s="286"/>
      <c r="AM87" s="287">
        <f t="shared" si="53"/>
        <v>0</v>
      </c>
      <c r="AN87" s="286"/>
      <c r="AO87" s="287">
        <f t="shared" si="54"/>
        <v>0</v>
      </c>
      <c r="AP87" s="286"/>
      <c r="AQ87" s="287">
        <f t="shared" si="55"/>
        <v>0</v>
      </c>
      <c r="AR87" s="286">
        <f t="shared" si="56"/>
        <v>0</v>
      </c>
      <c r="AS87" s="287">
        <f t="shared" si="57"/>
        <v>0</v>
      </c>
      <c r="AT87" s="286">
        <f t="shared" si="58"/>
        <v>11.1</v>
      </c>
      <c r="AU87" s="458">
        <f t="shared" si="59"/>
        <v>226.43999999999997</v>
      </c>
      <c r="AV87" s="496">
        <f t="shared" si="60"/>
        <v>0.99999999999999989</v>
      </c>
    </row>
    <row r="88" spans="1:48" s="1" customFormat="1" ht="30" customHeight="1" x14ac:dyDescent="0.2">
      <c r="A88"/>
      <c r="B88" s="249"/>
      <c r="C88" s="250" t="s">
        <v>86</v>
      </c>
      <c r="D88" s="23"/>
      <c r="E88" s="251" t="s">
        <v>1316</v>
      </c>
      <c r="F88" s="23"/>
      <c r="G88" s="23"/>
      <c r="H88" s="230"/>
      <c r="I88" s="231"/>
      <c r="J88" s="207"/>
      <c r="K88" s="208"/>
      <c r="L88" s="207"/>
      <c r="M88" s="208"/>
      <c r="N88" s="207"/>
      <c r="O88" s="208"/>
      <c r="P88" s="207"/>
      <c r="Q88" s="208"/>
      <c r="R88" s="207"/>
      <c r="S88" s="208"/>
      <c r="T88" s="207"/>
      <c r="U88" s="208"/>
      <c r="V88" s="207"/>
      <c r="W88" s="208"/>
      <c r="X88" s="207"/>
      <c r="Y88" s="208"/>
      <c r="Z88" s="207"/>
      <c r="AA88" s="208"/>
      <c r="AB88" s="207"/>
      <c r="AC88" s="208"/>
      <c r="AD88" s="207"/>
      <c r="AE88" s="208"/>
      <c r="AF88" s="207"/>
      <c r="AG88" s="208"/>
      <c r="AH88" s="207"/>
      <c r="AI88" s="208"/>
      <c r="AJ88" s="207"/>
      <c r="AK88" s="208"/>
      <c r="AL88" s="207"/>
      <c r="AM88" s="208"/>
      <c r="AN88" s="207"/>
      <c r="AO88" s="208"/>
      <c r="AP88" s="207"/>
      <c r="AQ88" s="208"/>
      <c r="AR88" s="207"/>
      <c r="AS88" s="208"/>
      <c r="AT88" s="207"/>
      <c r="AU88" s="219"/>
      <c r="AV88" s="451"/>
    </row>
    <row r="89" spans="1:48" s="7" customFormat="1" ht="30" customHeight="1" x14ac:dyDescent="0.2">
      <c r="A89"/>
      <c r="B89" s="252"/>
      <c r="C89" s="250" t="s">
        <v>88</v>
      </c>
      <c r="D89" s="253" t="s">
        <v>5</v>
      </c>
      <c r="E89" s="254" t="s">
        <v>1285</v>
      </c>
      <c r="F89" s="63"/>
      <c r="G89" s="255">
        <v>11.1</v>
      </c>
      <c r="H89" s="256"/>
      <c r="I89" s="257"/>
      <c r="J89" s="209"/>
      <c r="K89" s="210"/>
      <c r="L89" s="209"/>
      <c r="M89" s="210"/>
      <c r="N89" s="209"/>
      <c r="O89" s="210"/>
      <c r="P89" s="209"/>
      <c r="Q89" s="210"/>
      <c r="R89" s="209"/>
      <c r="S89" s="210"/>
      <c r="T89" s="209"/>
      <c r="U89" s="210"/>
      <c r="V89" s="209"/>
      <c r="W89" s="210"/>
      <c r="X89" s="209"/>
      <c r="Y89" s="210"/>
      <c r="Z89" s="209"/>
      <c r="AA89" s="210"/>
      <c r="AB89" s="209"/>
      <c r="AC89" s="210"/>
      <c r="AD89" s="209"/>
      <c r="AE89" s="210"/>
      <c r="AF89" s="209"/>
      <c r="AG89" s="210"/>
      <c r="AH89" s="209"/>
      <c r="AI89" s="210"/>
      <c r="AJ89" s="209"/>
      <c r="AK89" s="210"/>
      <c r="AL89" s="209"/>
      <c r="AM89" s="210"/>
      <c r="AN89" s="209"/>
      <c r="AO89" s="210"/>
      <c r="AP89" s="209"/>
      <c r="AQ89" s="210"/>
      <c r="AR89" s="209"/>
      <c r="AS89" s="210"/>
      <c r="AT89" s="209"/>
      <c r="AU89" s="221"/>
      <c r="AV89" s="452"/>
    </row>
    <row r="90" spans="1:48" s="1" customFormat="1" ht="30" customHeight="1" x14ac:dyDescent="0.2">
      <c r="A90"/>
      <c r="B90" s="283" t="s">
        <v>230</v>
      </c>
      <c r="C90" s="48" t="s">
        <v>80</v>
      </c>
      <c r="D90" s="49" t="s">
        <v>1317</v>
      </c>
      <c r="E90" s="50" t="s">
        <v>1318</v>
      </c>
      <c r="F90" s="51" t="s">
        <v>220</v>
      </c>
      <c r="G90" s="52">
        <v>11.1</v>
      </c>
      <c r="H90" s="53">
        <v>13.8</v>
      </c>
      <c r="I90" s="284">
        <f>ROUND(H90*G90,2)</f>
        <v>153.18</v>
      </c>
      <c r="J90" s="286"/>
      <c r="K90" s="287">
        <f>ROUND(J90*$H90,2)</f>
        <v>0</v>
      </c>
      <c r="L90" s="286"/>
      <c r="M90" s="287">
        <f>ROUND(L90*$H90,2)</f>
        <v>0</v>
      </c>
      <c r="N90" s="286"/>
      <c r="O90" s="287">
        <f>ROUND(N90*$H90,2)</f>
        <v>0</v>
      </c>
      <c r="P90" s="286"/>
      <c r="Q90" s="287">
        <f>ROUND(P90*$H90,2)</f>
        <v>0</v>
      </c>
      <c r="R90" s="286"/>
      <c r="S90" s="287">
        <f>ROUND(R90*$H90,2)</f>
        <v>0</v>
      </c>
      <c r="T90" s="286"/>
      <c r="U90" s="287">
        <f>ROUND(T90*$H90,2)</f>
        <v>0</v>
      </c>
      <c r="V90" s="286"/>
      <c r="W90" s="287">
        <f>ROUND(V90*$H90,2)</f>
        <v>0</v>
      </c>
      <c r="X90" s="286"/>
      <c r="Y90" s="287">
        <f>ROUND(X90*$H90,2)</f>
        <v>0</v>
      </c>
      <c r="Z90" s="286"/>
      <c r="AA90" s="287">
        <f>ROUND(Z90*$H90,2)</f>
        <v>0</v>
      </c>
      <c r="AB90" s="286"/>
      <c r="AC90" s="287">
        <f>ROUND(AB90*$H90,2)</f>
        <v>0</v>
      </c>
      <c r="AD90" s="286"/>
      <c r="AE90" s="287">
        <f>ROUND(AD90*$H90,2)</f>
        <v>0</v>
      </c>
      <c r="AF90" s="286"/>
      <c r="AG90" s="287">
        <f>ROUND(AF90*$H90,2)</f>
        <v>0</v>
      </c>
      <c r="AH90" s="286"/>
      <c r="AI90" s="287">
        <f>ROUND(AH90*$H90,2)</f>
        <v>0</v>
      </c>
      <c r="AJ90" s="286"/>
      <c r="AK90" s="287">
        <f>ROUND(AJ90*$H90,2)</f>
        <v>0</v>
      </c>
      <c r="AL90" s="286"/>
      <c r="AM90" s="287">
        <f>ROUND(AL90*$H90,2)</f>
        <v>0</v>
      </c>
      <c r="AN90" s="286"/>
      <c r="AO90" s="287">
        <f>ROUND(AN90*$H90,2)</f>
        <v>0</v>
      </c>
      <c r="AP90" s="286"/>
      <c r="AQ90" s="287">
        <f>ROUND(AP90*$H90,2)</f>
        <v>0</v>
      </c>
      <c r="AR90" s="286">
        <f>SUM(J90,L90,N90,P90,R90,T90,V90,X90,Z90,AB90,AD90,AF90,AH90,AJ90,AL90,AN90,AP90)</f>
        <v>0</v>
      </c>
      <c r="AS90" s="287">
        <f>AR90*$H90</f>
        <v>0</v>
      </c>
      <c r="AT90" s="286">
        <f>$G90-AR90</f>
        <v>11.1</v>
      </c>
      <c r="AU90" s="458">
        <f>AT90*$H90</f>
        <v>153.18</v>
      </c>
      <c r="AV90" s="496">
        <f t="shared" ref="AV90" si="61">AU90/I90</f>
        <v>1</v>
      </c>
    </row>
    <row r="91" spans="1:48" s="7" customFormat="1" ht="30" customHeight="1" x14ac:dyDescent="0.2">
      <c r="A91"/>
      <c r="B91" s="249"/>
      <c r="C91" s="250" t="s">
        <v>86</v>
      </c>
      <c r="D91" s="23"/>
      <c r="E91" s="251" t="s">
        <v>1320</v>
      </c>
      <c r="F91" s="23"/>
      <c r="G91" s="23"/>
      <c r="H91" s="230"/>
      <c r="I91" s="231"/>
      <c r="J91" s="209"/>
      <c r="K91" s="210"/>
      <c r="L91" s="209"/>
      <c r="M91" s="210"/>
      <c r="N91" s="209"/>
      <c r="O91" s="210"/>
      <c r="P91" s="209"/>
      <c r="Q91" s="210"/>
      <c r="R91" s="209"/>
      <c r="S91" s="210"/>
      <c r="T91" s="209"/>
      <c r="U91" s="210"/>
      <c r="V91" s="209"/>
      <c r="W91" s="210"/>
      <c r="X91" s="209"/>
      <c r="Y91" s="210"/>
      <c r="Z91" s="209"/>
      <c r="AA91" s="210"/>
      <c r="AB91" s="209"/>
      <c r="AC91" s="210"/>
      <c r="AD91" s="209"/>
      <c r="AE91" s="210"/>
      <c r="AF91" s="209"/>
      <c r="AG91" s="210"/>
      <c r="AH91" s="209"/>
      <c r="AI91" s="210"/>
      <c r="AJ91" s="209"/>
      <c r="AK91" s="210"/>
      <c r="AL91" s="209"/>
      <c r="AM91" s="210"/>
      <c r="AN91" s="209"/>
      <c r="AO91" s="210"/>
      <c r="AP91" s="209"/>
      <c r="AQ91" s="210"/>
      <c r="AR91" s="209"/>
      <c r="AS91" s="210"/>
      <c r="AT91" s="209"/>
      <c r="AU91" s="221"/>
      <c r="AV91" s="452"/>
    </row>
    <row r="92" spans="1:48" s="1" customFormat="1" ht="30" customHeight="1" x14ac:dyDescent="0.2">
      <c r="A92"/>
      <c r="B92" s="252"/>
      <c r="C92" s="250" t="s">
        <v>88</v>
      </c>
      <c r="D92" s="253" t="s">
        <v>5</v>
      </c>
      <c r="E92" s="254" t="s">
        <v>1285</v>
      </c>
      <c r="F92" s="63"/>
      <c r="G92" s="255">
        <v>11.1</v>
      </c>
      <c r="H92" s="256"/>
      <c r="I92" s="257"/>
      <c r="J92" s="207"/>
      <c r="K92" s="208"/>
      <c r="L92" s="207"/>
      <c r="M92" s="208"/>
      <c r="N92" s="207"/>
      <c r="O92" s="208"/>
      <c r="P92" s="207"/>
      <c r="Q92" s="208"/>
      <c r="R92" s="207"/>
      <c r="S92" s="208"/>
      <c r="T92" s="207"/>
      <c r="U92" s="208"/>
      <c r="V92" s="207"/>
      <c r="W92" s="208"/>
      <c r="X92" s="207"/>
      <c r="Y92" s="208"/>
      <c r="Z92" s="207"/>
      <c r="AA92" s="208"/>
      <c r="AB92" s="207"/>
      <c r="AC92" s="208"/>
      <c r="AD92" s="207"/>
      <c r="AE92" s="208"/>
      <c r="AF92" s="207"/>
      <c r="AG92" s="208"/>
      <c r="AH92" s="207"/>
      <c r="AI92" s="208"/>
      <c r="AJ92" s="207"/>
      <c r="AK92" s="208"/>
      <c r="AL92" s="207"/>
      <c r="AM92" s="208"/>
      <c r="AN92" s="207"/>
      <c r="AO92" s="208"/>
      <c r="AP92" s="207"/>
      <c r="AQ92" s="208"/>
      <c r="AR92" s="207"/>
      <c r="AS92" s="208"/>
      <c r="AT92" s="207"/>
      <c r="AU92" s="219"/>
      <c r="AV92" s="451"/>
    </row>
    <row r="93" spans="1:48" s="1" customFormat="1" ht="30" customHeight="1" x14ac:dyDescent="0.2">
      <c r="A93"/>
      <c r="B93" s="283" t="s">
        <v>237</v>
      </c>
      <c r="C93" s="48" t="s">
        <v>80</v>
      </c>
      <c r="D93" s="49" t="s">
        <v>1321</v>
      </c>
      <c r="E93" s="50" t="s">
        <v>1322</v>
      </c>
      <c r="F93" s="51" t="s">
        <v>234</v>
      </c>
      <c r="G93" s="52">
        <v>2</v>
      </c>
      <c r="H93" s="53">
        <v>5991.4</v>
      </c>
      <c r="I93" s="284">
        <f>ROUND(H93*G93,2)</f>
        <v>11982.8</v>
      </c>
      <c r="J93" s="286"/>
      <c r="K93" s="287">
        <f>ROUND(J93*$H93,2)</f>
        <v>0</v>
      </c>
      <c r="L93" s="286"/>
      <c r="M93" s="287">
        <f>ROUND(L93*$H93,2)</f>
        <v>0</v>
      </c>
      <c r="N93" s="286"/>
      <c r="O93" s="287">
        <f>ROUND(N93*$H93,2)</f>
        <v>0</v>
      </c>
      <c r="P93" s="286"/>
      <c r="Q93" s="287">
        <f>ROUND(P93*$H93,2)</f>
        <v>0</v>
      </c>
      <c r="R93" s="286"/>
      <c r="S93" s="287">
        <f>ROUND(R93*$H93,2)</f>
        <v>0</v>
      </c>
      <c r="T93" s="286"/>
      <c r="U93" s="287">
        <f>ROUND(T93*$H93,2)</f>
        <v>0</v>
      </c>
      <c r="V93" s="286"/>
      <c r="W93" s="287">
        <f>ROUND(V93*$H93,2)</f>
        <v>0</v>
      </c>
      <c r="X93" s="286"/>
      <c r="Y93" s="287">
        <f>ROUND(X93*$H93,2)</f>
        <v>0</v>
      </c>
      <c r="Z93" s="286"/>
      <c r="AA93" s="287">
        <f>ROUND(Z93*$H93,2)</f>
        <v>0</v>
      </c>
      <c r="AB93" s="286"/>
      <c r="AC93" s="287">
        <f>ROUND(AB93*$H93,2)</f>
        <v>0</v>
      </c>
      <c r="AD93" s="286"/>
      <c r="AE93" s="287">
        <f>ROUND(AD93*$H93,2)</f>
        <v>0</v>
      </c>
      <c r="AF93" s="286"/>
      <c r="AG93" s="287">
        <f>ROUND(AF93*$H93,2)</f>
        <v>0</v>
      </c>
      <c r="AH93" s="286"/>
      <c r="AI93" s="287">
        <f>ROUND(AH93*$H93,2)</f>
        <v>0</v>
      </c>
      <c r="AJ93" s="286"/>
      <c r="AK93" s="287">
        <f>ROUND(AJ93*$H93,2)</f>
        <v>0</v>
      </c>
      <c r="AL93" s="286"/>
      <c r="AM93" s="287">
        <f>ROUND(AL93*$H93,2)</f>
        <v>0</v>
      </c>
      <c r="AN93" s="286"/>
      <c r="AO93" s="287">
        <f>ROUND(AN93*$H93,2)</f>
        <v>0</v>
      </c>
      <c r="AP93" s="286"/>
      <c r="AQ93" s="287">
        <f>ROUND(AP93*$H93,2)</f>
        <v>0</v>
      </c>
      <c r="AR93" s="286">
        <f>SUM(J93,L93,N93,P93,R93,T93,V93,X93,Z93,AB93,AD93,AF93,AH93,AJ93,AL93,AN93,AP93)</f>
        <v>0</v>
      </c>
      <c r="AS93" s="287">
        <f>AR93*$H93</f>
        <v>0</v>
      </c>
      <c r="AT93" s="286">
        <f>$G93-AR93</f>
        <v>2</v>
      </c>
      <c r="AU93" s="458">
        <f>AT93*$H93</f>
        <v>11982.8</v>
      </c>
      <c r="AV93" s="496">
        <f t="shared" ref="AV93" si="62">AU93/I93</f>
        <v>1</v>
      </c>
    </row>
    <row r="94" spans="1:48" s="1" customFormat="1" ht="30" customHeight="1" x14ac:dyDescent="0.2">
      <c r="A94"/>
      <c r="B94" s="249"/>
      <c r="C94" s="250" t="s">
        <v>86</v>
      </c>
      <c r="D94" s="23"/>
      <c r="E94" s="251" t="s">
        <v>1320</v>
      </c>
      <c r="F94" s="23"/>
      <c r="G94" s="23"/>
      <c r="H94" s="230"/>
      <c r="I94" s="231"/>
      <c r="J94" s="207"/>
      <c r="K94" s="208"/>
      <c r="L94" s="207"/>
      <c r="M94" s="208"/>
      <c r="N94" s="207"/>
      <c r="O94" s="208"/>
      <c r="P94" s="207"/>
      <c r="Q94" s="208"/>
      <c r="R94" s="207"/>
      <c r="S94" s="208"/>
      <c r="T94" s="207"/>
      <c r="U94" s="208"/>
      <c r="V94" s="207"/>
      <c r="W94" s="208"/>
      <c r="X94" s="207"/>
      <c r="Y94" s="208"/>
      <c r="Z94" s="207"/>
      <c r="AA94" s="208"/>
      <c r="AB94" s="207"/>
      <c r="AC94" s="208"/>
      <c r="AD94" s="207"/>
      <c r="AE94" s="208"/>
      <c r="AF94" s="207"/>
      <c r="AG94" s="208"/>
      <c r="AH94" s="207"/>
      <c r="AI94" s="208"/>
      <c r="AJ94" s="207"/>
      <c r="AK94" s="208"/>
      <c r="AL94" s="207"/>
      <c r="AM94" s="208"/>
      <c r="AN94" s="207"/>
      <c r="AO94" s="208"/>
      <c r="AP94" s="207"/>
      <c r="AQ94" s="208"/>
      <c r="AR94" s="207"/>
      <c r="AS94" s="208"/>
      <c r="AT94" s="207"/>
      <c r="AU94" s="219"/>
      <c r="AV94" s="451"/>
    </row>
    <row r="95" spans="1:48" s="1" customFormat="1" ht="30" customHeight="1" x14ac:dyDescent="0.2">
      <c r="A95"/>
      <c r="B95" s="252"/>
      <c r="C95" s="250" t="s">
        <v>88</v>
      </c>
      <c r="D95" s="253" t="s">
        <v>5</v>
      </c>
      <c r="E95" s="254" t="s">
        <v>31</v>
      </c>
      <c r="F95" s="63"/>
      <c r="G95" s="255">
        <v>2</v>
      </c>
      <c r="H95" s="256"/>
      <c r="I95" s="257"/>
      <c r="J95" s="207"/>
      <c r="K95" s="208"/>
      <c r="L95" s="207"/>
      <c r="M95" s="208"/>
      <c r="N95" s="207"/>
      <c r="O95" s="208"/>
      <c r="P95" s="207"/>
      <c r="Q95" s="208"/>
      <c r="R95" s="207"/>
      <c r="S95" s="208"/>
      <c r="T95" s="207"/>
      <c r="U95" s="208"/>
      <c r="V95" s="207"/>
      <c r="W95" s="208"/>
      <c r="X95" s="207"/>
      <c r="Y95" s="208"/>
      <c r="Z95" s="207"/>
      <c r="AA95" s="208"/>
      <c r="AB95" s="207"/>
      <c r="AC95" s="208"/>
      <c r="AD95" s="207"/>
      <c r="AE95" s="208"/>
      <c r="AF95" s="207"/>
      <c r="AG95" s="208"/>
      <c r="AH95" s="207"/>
      <c r="AI95" s="208"/>
      <c r="AJ95" s="207"/>
      <c r="AK95" s="208"/>
      <c r="AL95" s="207"/>
      <c r="AM95" s="208"/>
      <c r="AN95" s="207"/>
      <c r="AO95" s="208"/>
      <c r="AP95" s="207"/>
      <c r="AQ95" s="208"/>
      <c r="AR95" s="207"/>
      <c r="AS95" s="208"/>
      <c r="AT95" s="207"/>
      <c r="AU95" s="219"/>
      <c r="AV95" s="451"/>
    </row>
    <row r="96" spans="1:48" s="7" customFormat="1" ht="30" customHeight="1" x14ac:dyDescent="0.2">
      <c r="A96"/>
      <c r="B96" s="283" t="s">
        <v>243</v>
      </c>
      <c r="C96" s="48" t="s">
        <v>80</v>
      </c>
      <c r="D96" s="49" t="s">
        <v>1324</v>
      </c>
      <c r="E96" s="50" t="s">
        <v>1325</v>
      </c>
      <c r="F96" s="51" t="s">
        <v>220</v>
      </c>
      <c r="G96" s="52">
        <v>12</v>
      </c>
      <c r="H96" s="53">
        <v>25.4</v>
      </c>
      <c r="I96" s="284">
        <f>ROUND(H96*G96,2)</f>
        <v>304.8</v>
      </c>
      <c r="J96" s="286"/>
      <c r="K96" s="287">
        <f>ROUND(J96*$H96,2)</f>
        <v>0</v>
      </c>
      <c r="L96" s="286"/>
      <c r="M96" s="287">
        <f>ROUND(L96*$H96,2)</f>
        <v>0</v>
      </c>
      <c r="N96" s="286"/>
      <c r="O96" s="287">
        <f>ROUND(N96*$H96,2)</f>
        <v>0</v>
      </c>
      <c r="P96" s="286"/>
      <c r="Q96" s="287">
        <f>ROUND(P96*$H96,2)</f>
        <v>0</v>
      </c>
      <c r="R96" s="286"/>
      <c r="S96" s="287">
        <f>ROUND(R96*$H96,2)</f>
        <v>0</v>
      </c>
      <c r="T96" s="286"/>
      <c r="U96" s="287">
        <f>ROUND(T96*$H96,2)</f>
        <v>0</v>
      </c>
      <c r="V96" s="286"/>
      <c r="W96" s="287">
        <f>ROUND(V96*$H96,2)</f>
        <v>0</v>
      </c>
      <c r="X96" s="286"/>
      <c r="Y96" s="287">
        <f>ROUND(X96*$H96,2)</f>
        <v>0</v>
      </c>
      <c r="Z96" s="286"/>
      <c r="AA96" s="287">
        <f>ROUND(Z96*$H96,2)</f>
        <v>0</v>
      </c>
      <c r="AB96" s="286"/>
      <c r="AC96" s="287">
        <f>ROUND(AB96*$H96,2)</f>
        <v>0</v>
      </c>
      <c r="AD96" s="286"/>
      <c r="AE96" s="287">
        <f>ROUND(AD96*$H96,2)</f>
        <v>0</v>
      </c>
      <c r="AF96" s="286"/>
      <c r="AG96" s="287">
        <f>ROUND(AF96*$H96,2)</f>
        <v>0</v>
      </c>
      <c r="AH96" s="286"/>
      <c r="AI96" s="287">
        <f>ROUND(AH96*$H96,2)</f>
        <v>0</v>
      </c>
      <c r="AJ96" s="286"/>
      <c r="AK96" s="287">
        <f>ROUND(AJ96*$H96,2)</f>
        <v>0</v>
      </c>
      <c r="AL96" s="286"/>
      <c r="AM96" s="287">
        <f>ROUND(AL96*$H96,2)</f>
        <v>0</v>
      </c>
      <c r="AN96" s="286"/>
      <c r="AO96" s="287">
        <f>ROUND(AN96*$H96,2)</f>
        <v>0</v>
      </c>
      <c r="AP96" s="286"/>
      <c r="AQ96" s="287">
        <f>ROUND(AP96*$H96,2)</f>
        <v>0</v>
      </c>
      <c r="AR96" s="286">
        <f>SUM(J96,L96,N96,P96,R96,T96,V96,X96,Z96,AB96,AD96,AF96,AH96,AJ96,AL96,AN96,AP96)</f>
        <v>0</v>
      </c>
      <c r="AS96" s="287">
        <f>AR96*$H96</f>
        <v>0</v>
      </c>
      <c r="AT96" s="286">
        <f>$G96-AR96</f>
        <v>12</v>
      </c>
      <c r="AU96" s="458">
        <f>AT96*$H96</f>
        <v>304.79999999999995</v>
      </c>
      <c r="AV96" s="496">
        <f t="shared" ref="AV96" si="63">AU96/I96</f>
        <v>0.99999999999999978</v>
      </c>
    </row>
    <row r="97" spans="1:48" s="1" customFormat="1" ht="30" customHeight="1" x14ac:dyDescent="0.2">
      <c r="A97"/>
      <c r="B97" s="252"/>
      <c r="C97" s="250" t="s">
        <v>88</v>
      </c>
      <c r="D97" s="253" t="s">
        <v>5</v>
      </c>
      <c r="E97" s="254" t="s">
        <v>155</v>
      </c>
      <c r="F97" s="63"/>
      <c r="G97" s="255">
        <v>12</v>
      </c>
      <c r="H97" s="256"/>
      <c r="I97" s="257"/>
      <c r="J97" s="207"/>
      <c r="K97" s="208"/>
      <c r="L97" s="207"/>
      <c r="M97" s="208"/>
      <c r="N97" s="207"/>
      <c r="O97" s="208"/>
      <c r="P97" s="207"/>
      <c r="Q97" s="208"/>
      <c r="R97" s="207"/>
      <c r="S97" s="208"/>
      <c r="T97" s="207"/>
      <c r="U97" s="208"/>
      <c r="V97" s="207"/>
      <c r="W97" s="208"/>
      <c r="X97" s="207"/>
      <c r="Y97" s="208"/>
      <c r="Z97" s="207"/>
      <c r="AA97" s="208"/>
      <c r="AB97" s="207"/>
      <c r="AC97" s="208"/>
      <c r="AD97" s="207"/>
      <c r="AE97" s="208"/>
      <c r="AF97" s="207"/>
      <c r="AG97" s="208"/>
      <c r="AH97" s="207"/>
      <c r="AI97" s="208"/>
      <c r="AJ97" s="207"/>
      <c r="AK97" s="208"/>
      <c r="AL97" s="207"/>
      <c r="AM97" s="208"/>
      <c r="AN97" s="207"/>
      <c r="AO97" s="208"/>
      <c r="AP97" s="207"/>
      <c r="AQ97" s="208"/>
      <c r="AR97" s="207"/>
      <c r="AS97" s="208"/>
      <c r="AT97" s="207"/>
      <c r="AU97" s="219"/>
      <c r="AV97" s="451"/>
    </row>
    <row r="98" spans="1:48" s="7" customFormat="1" ht="30" customHeight="1" x14ac:dyDescent="0.2">
      <c r="A98"/>
      <c r="B98" s="283" t="s">
        <v>249</v>
      </c>
      <c r="C98" s="48" t="s">
        <v>80</v>
      </c>
      <c r="D98" s="49" t="s">
        <v>1327</v>
      </c>
      <c r="E98" s="50" t="s">
        <v>1328</v>
      </c>
      <c r="F98" s="51" t="s">
        <v>1329</v>
      </c>
      <c r="G98" s="52">
        <v>3</v>
      </c>
      <c r="H98" s="53">
        <v>1843.2</v>
      </c>
      <c r="I98" s="284">
        <f>ROUND(H98*G98,2)</f>
        <v>5529.6</v>
      </c>
      <c r="J98" s="286"/>
      <c r="K98" s="287">
        <f>ROUND(J98*$H98,2)</f>
        <v>0</v>
      </c>
      <c r="L98" s="286"/>
      <c r="M98" s="287">
        <f>ROUND(L98*$H98,2)</f>
        <v>0</v>
      </c>
      <c r="N98" s="286"/>
      <c r="O98" s="287">
        <f>ROUND(N98*$H98,2)</f>
        <v>0</v>
      </c>
      <c r="P98" s="286"/>
      <c r="Q98" s="287">
        <f>ROUND(P98*$H98,2)</f>
        <v>0</v>
      </c>
      <c r="R98" s="286"/>
      <c r="S98" s="287">
        <f>ROUND(R98*$H98,2)</f>
        <v>0</v>
      </c>
      <c r="T98" s="286"/>
      <c r="U98" s="287">
        <f>ROUND(T98*$H98,2)</f>
        <v>0</v>
      </c>
      <c r="V98" s="286"/>
      <c r="W98" s="287">
        <f>ROUND(V98*$H98,2)</f>
        <v>0</v>
      </c>
      <c r="X98" s="286"/>
      <c r="Y98" s="287">
        <f>ROUND(X98*$H98,2)</f>
        <v>0</v>
      </c>
      <c r="Z98" s="286"/>
      <c r="AA98" s="287">
        <f>ROUND(Z98*$H98,2)</f>
        <v>0</v>
      </c>
      <c r="AB98" s="286"/>
      <c r="AC98" s="287">
        <f>ROUND(AB98*$H98,2)</f>
        <v>0</v>
      </c>
      <c r="AD98" s="286"/>
      <c r="AE98" s="287">
        <f>ROUND(AD98*$H98,2)</f>
        <v>0</v>
      </c>
      <c r="AF98" s="286"/>
      <c r="AG98" s="287">
        <f>ROUND(AF98*$H98,2)</f>
        <v>0</v>
      </c>
      <c r="AH98" s="286"/>
      <c r="AI98" s="287">
        <f>ROUND(AH98*$H98,2)</f>
        <v>0</v>
      </c>
      <c r="AJ98" s="286"/>
      <c r="AK98" s="287">
        <f>ROUND(AJ98*$H98,2)</f>
        <v>0</v>
      </c>
      <c r="AL98" s="286"/>
      <c r="AM98" s="287">
        <f>ROUND(AL98*$H98,2)</f>
        <v>0</v>
      </c>
      <c r="AN98" s="286"/>
      <c r="AO98" s="287">
        <f>ROUND(AN98*$H98,2)</f>
        <v>0</v>
      </c>
      <c r="AP98" s="286"/>
      <c r="AQ98" s="287">
        <f>ROUND(AP98*$H98,2)</f>
        <v>0</v>
      </c>
      <c r="AR98" s="286">
        <f>SUM(J98,L98,N98,P98,R98,T98,V98,X98,Z98,AB98,AD98,AF98,AH98,AJ98,AL98,AN98,AP98)</f>
        <v>0</v>
      </c>
      <c r="AS98" s="287">
        <f>AR98*$H98</f>
        <v>0</v>
      </c>
      <c r="AT98" s="286">
        <f>$G98-AR98</f>
        <v>3</v>
      </c>
      <c r="AU98" s="458">
        <f>AT98*$H98</f>
        <v>5529.6</v>
      </c>
      <c r="AV98" s="496">
        <f t="shared" ref="AV98" si="64">AU98/I98</f>
        <v>1</v>
      </c>
    </row>
    <row r="99" spans="1:48" s="1" customFormat="1" ht="30" customHeight="1" x14ac:dyDescent="0.2">
      <c r="A99"/>
      <c r="B99" s="249"/>
      <c r="C99" s="250" t="s">
        <v>86</v>
      </c>
      <c r="D99" s="23"/>
      <c r="E99" s="251" t="s">
        <v>1331</v>
      </c>
      <c r="F99" s="23"/>
      <c r="G99" s="23"/>
      <c r="H99" s="230"/>
      <c r="I99" s="231"/>
      <c r="J99" s="288"/>
      <c r="K99" s="208"/>
      <c r="L99" s="288"/>
      <c r="M99" s="208"/>
      <c r="N99" s="288"/>
      <c r="O99" s="208"/>
      <c r="P99" s="288"/>
      <c r="Q99" s="208"/>
      <c r="R99" s="288"/>
      <c r="S99" s="208"/>
      <c r="T99" s="288"/>
      <c r="U99" s="208"/>
      <c r="V99" s="288"/>
      <c r="W99" s="208"/>
      <c r="X99" s="288"/>
      <c r="Y99" s="208"/>
      <c r="Z99" s="288"/>
      <c r="AA99" s="208"/>
      <c r="AB99" s="288"/>
      <c r="AC99" s="208"/>
      <c r="AD99" s="288"/>
      <c r="AE99" s="208"/>
      <c r="AF99" s="288"/>
      <c r="AG99" s="208"/>
      <c r="AH99" s="288"/>
      <c r="AI99" s="208"/>
      <c r="AJ99" s="288"/>
      <c r="AK99" s="208"/>
      <c r="AL99" s="288"/>
      <c r="AM99" s="208"/>
      <c r="AN99" s="288"/>
      <c r="AO99" s="208"/>
      <c r="AP99" s="288"/>
      <c r="AQ99" s="208"/>
      <c r="AR99" s="288"/>
      <c r="AS99" s="208"/>
      <c r="AT99" s="288"/>
      <c r="AU99" s="219"/>
      <c r="AV99" s="459"/>
    </row>
    <row r="100" spans="1:48" s="7" customFormat="1" ht="30" customHeight="1" x14ac:dyDescent="0.2">
      <c r="A100"/>
      <c r="B100" s="283" t="s">
        <v>256</v>
      </c>
      <c r="C100" s="48" t="s">
        <v>80</v>
      </c>
      <c r="D100" s="49" t="s">
        <v>1332</v>
      </c>
      <c r="E100" s="50" t="s">
        <v>1333</v>
      </c>
      <c r="F100" s="51" t="s">
        <v>220</v>
      </c>
      <c r="G100" s="52">
        <v>16.100000000000001</v>
      </c>
      <c r="H100" s="53">
        <v>73</v>
      </c>
      <c r="I100" s="284">
        <f>ROUND(H100*G100,2)</f>
        <v>1175.3</v>
      </c>
      <c r="J100" s="286"/>
      <c r="K100" s="287">
        <f>ROUND(J100*$H100,2)</f>
        <v>0</v>
      </c>
      <c r="L100" s="286"/>
      <c r="M100" s="287">
        <f>ROUND(L100*$H100,2)</f>
        <v>0</v>
      </c>
      <c r="N100" s="286"/>
      <c r="O100" s="287">
        <f>ROUND(N100*$H100,2)</f>
        <v>0</v>
      </c>
      <c r="P100" s="286"/>
      <c r="Q100" s="287">
        <f>ROUND(P100*$H100,2)</f>
        <v>0</v>
      </c>
      <c r="R100" s="286"/>
      <c r="S100" s="287">
        <f>ROUND(R100*$H100,2)</f>
        <v>0</v>
      </c>
      <c r="T100" s="286"/>
      <c r="U100" s="287">
        <f>ROUND(T100*$H100,2)</f>
        <v>0</v>
      </c>
      <c r="V100" s="286"/>
      <c r="W100" s="287">
        <f>ROUND(V100*$H100,2)</f>
        <v>0</v>
      </c>
      <c r="X100" s="286"/>
      <c r="Y100" s="287">
        <f>ROUND(X100*$H100,2)</f>
        <v>0</v>
      </c>
      <c r="Z100" s="286"/>
      <c r="AA100" s="287">
        <f>ROUND(Z100*$H100,2)</f>
        <v>0</v>
      </c>
      <c r="AB100" s="286"/>
      <c r="AC100" s="287">
        <f>ROUND(AB100*$H100,2)</f>
        <v>0</v>
      </c>
      <c r="AD100" s="286"/>
      <c r="AE100" s="287">
        <f>ROUND(AD100*$H100,2)</f>
        <v>0</v>
      </c>
      <c r="AF100" s="286"/>
      <c r="AG100" s="287">
        <f>ROUND(AF100*$H100,2)</f>
        <v>0</v>
      </c>
      <c r="AH100" s="286"/>
      <c r="AI100" s="287">
        <f>ROUND(AH100*$H100,2)</f>
        <v>0</v>
      </c>
      <c r="AJ100" s="286"/>
      <c r="AK100" s="287">
        <f>ROUND(AJ100*$H100,2)</f>
        <v>0</v>
      </c>
      <c r="AL100" s="286"/>
      <c r="AM100" s="287">
        <f>ROUND(AL100*$H100,2)</f>
        <v>0</v>
      </c>
      <c r="AN100" s="286"/>
      <c r="AO100" s="287">
        <f>ROUND(AN100*$H100,2)</f>
        <v>0</v>
      </c>
      <c r="AP100" s="286"/>
      <c r="AQ100" s="287">
        <f>ROUND(AP100*$H100,2)</f>
        <v>0</v>
      </c>
      <c r="AR100" s="286">
        <f>SUM(J100,L100,N100,P100,R100,T100,V100,X100,Z100,AB100,AD100,AF100,AH100,AJ100,AL100,AN100,AP100)</f>
        <v>0</v>
      </c>
      <c r="AS100" s="287">
        <f>AR100*$H100</f>
        <v>0</v>
      </c>
      <c r="AT100" s="286">
        <f>$G100-AR100</f>
        <v>16.100000000000001</v>
      </c>
      <c r="AU100" s="458">
        <f>AT100*$H100</f>
        <v>1175.3000000000002</v>
      </c>
      <c r="AV100" s="496">
        <f t="shared" ref="AV100" si="65">AU100/I100</f>
        <v>1.0000000000000002</v>
      </c>
    </row>
    <row r="101" spans="1:48" s="1" customFormat="1" ht="30" customHeight="1" x14ac:dyDescent="0.2">
      <c r="A101"/>
      <c r="B101" s="249"/>
      <c r="C101" s="250" t="s">
        <v>86</v>
      </c>
      <c r="D101" s="23"/>
      <c r="E101" s="251" t="s">
        <v>1335</v>
      </c>
      <c r="F101" s="23"/>
      <c r="G101" s="23"/>
      <c r="H101" s="230"/>
      <c r="I101" s="231"/>
      <c r="J101" s="288"/>
      <c r="K101" s="208"/>
      <c r="L101" s="288"/>
      <c r="M101" s="208"/>
      <c r="N101" s="288"/>
      <c r="O101" s="208"/>
      <c r="P101" s="288"/>
      <c r="Q101" s="208"/>
      <c r="R101" s="288"/>
      <c r="S101" s="208"/>
      <c r="T101" s="288"/>
      <c r="U101" s="208"/>
      <c r="V101" s="288"/>
      <c r="W101" s="208"/>
      <c r="X101" s="288"/>
      <c r="Y101" s="208"/>
      <c r="Z101" s="288"/>
      <c r="AA101" s="208"/>
      <c r="AB101" s="288"/>
      <c r="AC101" s="208"/>
      <c r="AD101" s="288"/>
      <c r="AE101" s="208"/>
      <c r="AF101" s="288"/>
      <c r="AG101" s="208"/>
      <c r="AH101" s="288"/>
      <c r="AI101" s="208"/>
      <c r="AJ101" s="288"/>
      <c r="AK101" s="208"/>
      <c r="AL101" s="288"/>
      <c r="AM101" s="208"/>
      <c r="AN101" s="288"/>
      <c r="AO101" s="208"/>
      <c r="AP101" s="288"/>
      <c r="AQ101" s="208"/>
      <c r="AR101" s="288"/>
      <c r="AS101" s="208"/>
      <c r="AT101" s="288"/>
      <c r="AU101" s="219"/>
      <c r="AV101" s="459"/>
    </row>
    <row r="102" spans="1:48" s="7" customFormat="1" ht="30" customHeight="1" x14ac:dyDescent="0.2">
      <c r="A102"/>
      <c r="B102" s="252"/>
      <c r="C102" s="250" t="s">
        <v>88</v>
      </c>
      <c r="D102" s="253" t="s">
        <v>5</v>
      </c>
      <c r="E102" s="254" t="s">
        <v>1336</v>
      </c>
      <c r="F102" s="63"/>
      <c r="G102" s="255">
        <v>16.100000000000001</v>
      </c>
      <c r="H102" s="256"/>
      <c r="I102" s="257"/>
      <c r="J102" s="209"/>
      <c r="K102" s="210"/>
      <c r="L102" s="209"/>
      <c r="M102" s="210"/>
      <c r="N102" s="209"/>
      <c r="O102" s="210"/>
      <c r="P102" s="209"/>
      <c r="Q102" s="210"/>
      <c r="R102" s="209"/>
      <c r="S102" s="210"/>
      <c r="T102" s="209"/>
      <c r="U102" s="210"/>
      <c r="V102" s="209"/>
      <c r="W102" s="210"/>
      <c r="X102" s="209"/>
      <c r="Y102" s="210"/>
      <c r="Z102" s="209"/>
      <c r="AA102" s="210"/>
      <c r="AB102" s="209"/>
      <c r="AC102" s="210"/>
      <c r="AD102" s="209"/>
      <c r="AE102" s="210"/>
      <c r="AF102" s="209"/>
      <c r="AG102" s="210"/>
      <c r="AH102" s="209"/>
      <c r="AI102" s="210"/>
      <c r="AJ102" s="209"/>
      <c r="AK102" s="210"/>
      <c r="AL102" s="209"/>
      <c r="AM102" s="210"/>
      <c r="AN102" s="209"/>
      <c r="AO102" s="210"/>
      <c r="AP102" s="209"/>
      <c r="AQ102" s="210"/>
      <c r="AR102" s="209"/>
      <c r="AS102" s="210"/>
      <c r="AT102" s="209"/>
      <c r="AU102" s="221"/>
      <c r="AV102" s="452"/>
    </row>
    <row r="103" spans="1:48" s="1" customFormat="1" ht="30" customHeight="1" x14ac:dyDescent="0.2">
      <c r="A103"/>
      <c r="B103" s="283" t="s">
        <v>261</v>
      </c>
      <c r="C103" s="48" t="s">
        <v>80</v>
      </c>
      <c r="D103" s="49" t="s">
        <v>1337</v>
      </c>
      <c r="E103" s="50" t="s">
        <v>1338</v>
      </c>
      <c r="F103" s="51" t="s">
        <v>234</v>
      </c>
      <c r="G103" s="52">
        <v>2</v>
      </c>
      <c r="H103" s="53">
        <v>12141.6</v>
      </c>
      <c r="I103" s="284">
        <f>ROUND(H103*G103,2)</f>
        <v>24283.200000000001</v>
      </c>
      <c r="J103" s="286"/>
      <c r="K103" s="287">
        <f>ROUND(J103*$H103,2)</f>
        <v>0</v>
      </c>
      <c r="L103" s="286"/>
      <c r="M103" s="287">
        <f>ROUND(L103*$H103,2)</f>
        <v>0</v>
      </c>
      <c r="N103" s="286"/>
      <c r="O103" s="287">
        <f>ROUND(N103*$H103,2)</f>
        <v>0</v>
      </c>
      <c r="P103" s="286"/>
      <c r="Q103" s="287">
        <f>ROUND(P103*$H103,2)</f>
        <v>0</v>
      </c>
      <c r="R103" s="286"/>
      <c r="S103" s="287">
        <f>ROUND(R103*$H103,2)</f>
        <v>0</v>
      </c>
      <c r="T103" s="286"/>
      <c r="U103" s="287">
        <f>ROUND(T103*$H103,2)</f>
        <v>0</v>
      </c>
      <c r="V103" s="286"/>
      <c r="W103" s="287">
        <f>ROUND(V103*$H103,2)</f>
        <v>0</v>
      </c>
      <c r="X103" s="286"/>
      <c r="Y103" s="287">
        <f>ROUND(X103*$H103,2)</f>
        <v>0</v>
      </c>
      <c r="Z103" s="286"/>
      <c r="AA103" s="287">
        <f>ROUND(Z103*$H103,2)</f>
        <v>0</v>
      </c>
      <c r="AB103" s="286"/>
      <c r="AC103" s="287">
        <f>ROUND(AB103*$H103,2)</f>
        <v>0</v>
      </c>
      <c r="AD103" s="286"/>
      <c r="AE103" s="287">
        <f>ROUND(AD103*$H103,2)</f>
        <v>0</v>
      </c>
      <c r="AF103" s="286"/>
      <c r="AG103" s="287">
        <f>ROUND(AF103*$H103,2)</f>
        <v>0</v>
      </c>
      <c r="AH103" s="286"/>
      <c r="AI103" s="287">
        <f>ROUND(AH103*$H103,2)</f>
        <v>0</v>
      </c>
      <c r="AJ103" s="286"/>
      <c r="AK103" s="287">
        <f>ROUND(AJ103*$H103,2)</f>
        <v>0</v>
      </c>
      <c r="AL103" s="286"/>
      <c r="AM103" s="287">
        <f>ROUND(AL103*$H103,2)</f>
        <v>0</v>
      </c>
      <c r="AN103" s="286"/>
      <c r="AO103" s="287">
        <f>ROUND(AN103*$H103,2)</f>
        <v>0</v>
      </c>
      <c r="AP103" s="286"/>
      <c r="AQ103" s="287">
        <f>ROUND(AP103*$H103,2)</f>
        <v>0</v>
      </c>
      <c r="AR103" s="286">
        <f>SUM(J103,L103,N103,P103,R103,T103,V103,X103,Z103,AB103,AD103,AF103,AH103,AJ103,AL103,AN103,AP103)</f>
        <v>0</v>
      </c>
      <c r="AS103" s="287">
        <f>AR103*$H103</f>
        <v>0</v>
      </c>
      <c r="AT103" s="286">
        <f>$G103-AR103</f>
        <v>2</v>
      </c>
      <c r="AU103" s="458">
        <f>AT103*$H103</f>
        <v>24283.200000000001</v>
      </c>
      <c r="AV103" s="496">
        <f t="shared" ref="AV103" si="66">AU103/I103</f>
        <v>1</v>
      </c>
    </row>
    <row r="104" spans="1:48" s="7" customFormat="1" ht="30" customHeight="1" x14ac:dyDescent="0.2">
      <c r="A104"/>
      <c r="B104" s="252"/>
      <c r="C104" s="250" t="s">
        <v>88</v>
      </c>
      <c r="D104" s="253" t="s">
        <v>5</v>
      </c>
      <c r="E104" s="254" t="s">
        <v>1340</v>
      </c>
      <c r="F104" s="63"/>
      <c r="G104" s="255">
        <v>2</v>
      </c>
      <c r="H104" s="256"/>
      <c r="I104" s="257"/>
      <c r="J104" s="209"/>
      <c r="K104" s="210"/>
      <c r="L104" s="209"/>
      <c r="M104" s="210"/>
      <c r="N104" s="209"/>
      <c r="O104" s="210"/>
      <c r="P104" s="209"/>
      <c r="Q104" s="210"/>
      <c r="R104" s="209"/>
      <c r="S104" s="210"/>
      <c r="T104" s="209"/>
      <c r="U104" s="210"/>
      <c r="V104" s="209"/>
      <c r="W104" s="210"/>
      <c r="X104" s="209"/>
      <c r="Y104" s="210"/>
      <c r="Z104" s="209"/>
      <c r="AA104" s="210"/>
      <c r="AB104" s="209"/>
      <c r="AC104" s="210"/>
      <c r="AD104" s="209"/>
      <c r="AE104" s="210"/>
      <c r="AF104" s="209"/>
      <c r="AG104" s="210"/>
      <c r="AH104" s="209"/>
      <c r="AI104" s="210"/>
      <c r="AJ104" s="209"/>
      <c r="AK104" s="210"/>
      <c r="AL104" s="209"/>
      <c r="AM104" s="210"/>
      <c r="AN104" s="209"/>
      <c r="AO104" s="210"/>
      <c r="AP104" s="209"/>
      <c r="AQ104" s="210"/>
      <c r="AR104" s="209"/>
      <c r="AS104" s="210"/>
      <c r="AT104" s="209"/>
      <c r="AU104" s="221"/>
      <c r="AV104" s="452"/>
    </row>
    <row r="105" spans="1:48" s="1" customFormat="1" ht="30" customHeight="1" x14ac:dyDescent="0.2">
      <c r="A105"/>
      <c r="B105" s="281" t="s">
        <v>267</v>
      </c>
      <c r="C105" s="78" t="s">
        <v>231</v>
      </c>
      <c r="D105" s="79" t="s">
        <v>1341</v>
      </c>
      <c r="E105" s="80" t="s">
        <v>1342</v>
      </c>
      <c r="F105" s="81" t="s">
        <v>234</v>
      </c>
      <c r="G105" s="82">
        <v>1</v>
      </c>
      <c r="H105" s="83">
        <v>275</v>
      </c>
      <c r="I105" s="282">
        <f>ROUND(H105*G105,2)</f>
        <v>275</v>
      </c>
      <c r="J105" s="286"/>
      <c r="K105" s="287">
        <f>ROUND(J105*$H105,2)</f>
        <v>0</v>
      </c>
      <c r="L105" s="286"/>
      <c r="M105" s="287">
        <f>ROUND(L105*$H105,2)</f>
        <v>0</v>
      </c>
      <c r="N105" s="286"/>
      <c r="O105" s="287">
        <f>ROUND(N105*$H105,2)</f>
        <v>0</v>
      </c>
      <c r="P105" s="286"/>
      <c r="Q105" s="287">
        <f>ROUND(P105*$H105,2)</f>
        <v>0</v>
      </c>
      <c r="R105" s="286"/>
      <c r="S105" s="287">
        <f>ROUND(R105*$H105,2)</f>
        <v>0</v>
      </c>
      <c r="T105" s="286"/>
      <c r="U105" s="287">
        <f>ROUND(T105*$H105,2)</f>
        <v>0</v>
      </c>
      <c r="V105" s="286"/>
      <c r="W105" s="287">
        <f>ROUND(V105*$H105,2)</f>
        <v>0</v>
      </c>
      <c r="X105" s="286"/>
      <c r="Y105" s="287">
        <f>ROUND(X105*$H105,2)</f>
        <v>0</v>
      </c>
      <c r="Z105" s="286"/>
      <c r="AA105" s="287">
        <f>ROUND(Z105*$H105,2)</f>
        <v>0</v>
      </c>
      <c r="AB105" s="286"/>
      <c r="AC105" s="287">
        <f>ROUND(AB105*$H105,2)</f>
        <v>0</v>
      </c>
      <c r="AD105" s="286"/>
      <c r="AE105" s="287">
        <f>ROUND(AD105*$H105,2)</f>
        <v>0</v>
      </c>
      <c r="AF105" s="286"/>
      <c r="AG105" s="287">
        <f>ROUND(AF105*$H105,2)</f>
        <v>0</v>
      </c>
      <c r="AH105" s="286"/>
      <c r="AI105" s="287">
        <f>ROUND(AH105*$H105,2)</f>
        <v>0</v>
      </c>
      <c r="AJ105" s="286"/>
      <c r="AK105" s="287">
        <f>ROUND(AJ105*$H105,2)</f>
        <v>0</v>
      </c>
      <c r="AL105" s="286"/>
      <c r="AM105" s="287">
        <f>ROUND(AL105*$H105,2)</f>
        <v>0</v>
      </c>
      <c r="AN105" s="286"/>
      <c r="AO105" s="287">
        <f>ROUND(AN105*$H105,2)</f>
        <v>0</v>
      </c>
      <c r="AP105" s="286"/>
      <c r="AQ105" s="287">
        <f>ROUND(AP105*$H105,2)</f>
        <v>0</v>
      </c>
      <c r="AR105" s="286">
        <f>SUM(J105,L105,N105,P105,R105,T105,V105,X105,Z105,AB105,AD105,AF105,AH105,AJ105,AL105,AN105,AP105)</f>
        <v>0</v>
      </c>
      <c r="AS105" s="287">
        <f>AR105*$H105</f>
        <v>0</v>
      </c>
      <c r="AT105" s="286">
        <f>$G105-AR105</f>
        <v>1</v>
      </c>
      <c r="AU105" s="458">
        <f>AT105*$H105</f>
        <v>275</v>
      </c>
      <c r="AV105" s="496">
        <f t="shared" ref="AV105" si="67">AU105/I105</f>
        <v>1</v>
      </c>
    </row>
    <row r="106" spans="1:48" s="7" customFormat="1" ht="30" customHeight="1" x14ac:dyDescent="0.2">
      <c r="A106"/>
      <c r="B106" s="252"/>
      <c r="C106" s="250" t="s">
        <v>88</v>
      </c>
      <c r="D106" s="253" t="s">
        <v>5</v>
      </c>
      <c r="E106" s="254" t="s">
        <v>1344</v>
      </c>
      <c r="F106" s="63"/>
      <c r="G106" s="255">
        <v>1</v>
      </c>
      <c r="H106" s="256"/>
      <c r="I106" s="257"/>
      <c r="J106" s="209"/>
      <c r="K106" s="210"/>
      <c r="L106" s="209"/>
      <c r="M106" s="210"/>
      <c r="N106" s="209"/>
      <c r="O106" s="210"/>
      <c r="P106" s="209"/>
      <c r="Q106" s="210"/>
      <c r="R106" s="209"/>
      <c r="S106" s="210"/>
      <c r="T106" s="209"/>
      <c r="U106" s="210"/>
      <c r="V106" s="209"/>
      <c r="W106" s="210"/>
      <c r="X106" s="209"/>
      <c r="Y106" s="210"/>
      <c r="Z106" s="209"/>
      <c r="AA106" s="210"/>
      <c r="AB106" s="209"/>
      <c r="AC106" s="210"/>
      <c r="AD106" s="209"/>
      <c r="AE106" s="210"/>
      <c r="AF106" s="209"/>
      <c r="AG106" s="210"/>
      <c r="AH106" s="209"/>
      <c r="AI106" s="210"/>
      <c r="AJ106" s="209"/>
      <c r="AK106" s="210"/>
      <c r="AL106" s="209"/>
      <c r="AM106" s="210"/>
      <c r="AN106" s="209"/>
      <c r="AO106" s="210"/>
      <c r="AP106" s="209"/>
      <c r="AQ106" s="210"/>
      <c r="AR106" s="209"/>
      <c r="AS106" s="210"/>
      <c r="AT106" s="209"/>
      <c r="AU106" s="221"/>
      <c r="AV106" s="452"/>
    </row>
    <row r="107" spans="1:48" s="1" customFormat="1" ht="30" customHeight="1" x14ac:dyDescent="0.2">
      <c r="A107"/>
      <c r="B107" s="281" t="s">
        <v>273</v>
      </c>
      <c r="C107" s="78" t="s">
        <v>231</v>
      </c>
      <c r="D107" s="79" t="s">
        <v>1345</v>
      </c>
      <c r="E107" s="80" t="s">
        <v>1346</v>
      </c>
      <c r="F107" s="81" t="s">
        <v>234</v>
      </c>
      <c r="G107" s="82">
        <v>2</v>
      </c>
      <c r="H107" s="83">
        <v>3300</v>
      </c>
      <c r="I107" s="282">
        <f>ROUND(H107*G107,2)</f>
        <v>6600</v>
      </c>
      <c r="J107" s="286"/>
      <c r="K107" s="287">
        <f>ROUND(J107*$H107,2)</f>
        <v>0</v>
      </c>
      <c r="L107" s="286"/>
      <c r="M107" s="287">
        <f>ROUND(L107*$H107,2)</f>
        <v>0</v>
      </c>
      <c r="N107" s="286"/>
      <c r="O107" s="287">
        <f>ROUND(N107*$H107,2)</f>
        <v>0</v>
      </c>
      <c r="P107" s="286"/>
      <c r="Q107" s="287">
        <f>ROUND(P107*$H107,2)</f>
        <v>0</v>
      </c>
      <c r="R107" s="286"/>
      <c r="S107" s="287">
        <f>ROUND(R107*$H107,2)</f>
        <v>0</v>
      </c>
      <c r="T107" s="286"/>
      <c r="U107" s="287">
        <f>ROUND(T107*$H107,2)</f>
        <v>0</v>
      </c>
      <c r="V107" s="286"/>
      <c r="W107" s="287">
        <f>ROUND(V107*$H107,2)</f>
        <v>0</v>
      </c>
      <c r="X107" s="286"/>
      <c r="Y107" s="287">
        <f>ROUND(X107*$H107,2)</f>
        <v>0</v>
      </c>
      <c r="Z107" s="286"/>
      <c r="AA107" s="287">
        <f>ROUND(Z107*$H107,2)</f>
        <v>0</v>
      </c>
      <c r="AB107" s="286"/>
      <c r="AC107" s="287">
        <f>ROUND(AB107*$H107,2)</f>
        <v>0</v>
      </c>
      <c r="AD107" s="286"/>
      <c r="AE107" s="287">
        <f>ROUND(AD107*$H107,2)</f>
        <v>0</v>
      </c>
      <c r="AF107" s="286"/>
      <c r="AG107" s="287">
        <f>ROUND(AF107*$H107,2)</f>
        <v>0</v>
      </c>
      <c r="AH107" s="286"/>
      <c r="AI107" s="287">
        <f>ROUND(AH107*$H107,2)</f>
        <v>0</v>
      </c>
      <c r="AJ107" s="286"/>
      <c r="AK107" s="287">
        <f>ROUND(AJ107*$H107,2)</f>
        <v>0</v>
      </c>
      <c r="AL107" s="286"/>
      <c r="AM107" s="287">
        <f>ROUND(AL107*$H107,2)</f>
        <v>0</v>
      </c>
      <c r="AN107" s="286"/>
      <c r="AO107" s="287">
        <f>ROUND(AN107*$H107,2)</f>
        <v>0</v>
      </c>
      <c r="AP107" s="286"/>
      <c r="AQ107" s="287">
        <f>ROUND(AP107*$H107,2)</f>
        <v>0</v>
      </c>
      <c r="AR107" s="286">
        <f>SUM(J107,L107,N107,P107,R107,T107,V107,X107,Z107,AB107,AD107,AF107,AH107,AJ107,AL107,AN107,AP107)</f>
        <v>0</v>
      </c>
      <c r="AS107" s="287">
        <f>AR107*$H107</f>
        <v>0</v>
      </c>
      <c r="AT107" s="286">
        <f>$G107-AR107</f>
        <v>2</v>
      </c>
      <c r="AU107" s="458">
        <f>AT107*$H107</f>
        <v>6600</v>
      </c>
      <c r="AV107" s="496">
        <f t="shared" ref="AV107" si="68">AU107/I107</f>
        <v>1</v>
      </c>
    </row>
    <row r="108" spans="1:48" s="7" customFormat="1" ht="30" customHeight="1" x14ac:dyDescent="0.2">
      <c r="A108"/>
      <c r="B108" s="252"/>
      <c r="C108" s="250" t="s">
        <v>88</v>
      </c>
      <c r="D108" s="253" t="s">
        <v>5</v>
      </c>
      <c r="E108" s="254" t="s">
        <v>1348</v>
      </c>
      <c r="F108" s="63"/>
      <c r="G108" s="255">
        <v>2</v>
      </c>
      <c r="H108" s="256"/>
      <c r="I108" s="257"/>
      <c r="J108" s="209"/>
      <c r="K108" s="210"/>
      <c r="L108" s="209"/>
      <c r="M108" s="210"/>
      <c r="N108" s="209"/>
      <c r="O108" s="210"/>
      <c r="P108" s="209"/>
      <c r="Q108" s="210"/>
      <c r="R108" s="209"/>
      <c r="S108" s="210"/>
      <c r="T108" s="209"/>
      <c r="U108" s="210"/>
      <c r="V108" s="209"/>
      <c r="W108" s="210"/>
      <c r="X108" s="209"/>
      <c r="Y108" s="210"/>
      <c r="Z108" s="209"/>
      <c r="AA108" s="210"/>
      <c r="AB108" s="209"/>
      <c r="AC108" s="210"/>
      <c r="AD108" s="209"/>
      <c r="AE108" s="210"/>
      <c r="AF108" s="209"/>
      <c r="AG108" s="210"/>
      <c r="AH108" s="209"/>
      <c r="AI108" s="210"/>
      <c r="AJ108" s="209"/>
      <c r="AK108" s="210"/>
      <c r="AL108" s="209"/>
      <c r="AM108" s="210"/>
      <c r="AN108" s="209"/>
      <c r="AO108" s="210"/>
      <c r="AP108" s="209"/>
      <c r="AQ108" s="210"/>
      <c r="AR108" s="209"/>
      <c r="AS108" s="210"/>
      <c r="AT108" s="209"/>
      <c r="AU108" s="221"/>
      <c r="AV108" s="452"/>
    </row>
    <row r="109" spans="1:48" s="1" customFormat="1" ht="30" customHeight="1" x14ac:dyDescent="0.2">
      <c r="A109"/>
      <c r="B109" s="281" t="s">
        <v>280</v>
      </c>
      <c r="C109" s="78" t="s">
        <v>231</v>
      </c>
      <c r="D109" s="79" t="s">
        <v>1349</v>
      </c>
      <c r="E109" s="80" t="s">
        <v>1350</v>
      </c>
      <c r="F109" s="81" t="s">
        <v>234</v>
      </c>
      <c r="G109" s="82">
        <v>1</v>
      </c>
      <c r="H109" s="83">
        <v>985</v>
      </c>
      <c r="I109" s="282">
        <f>ROUND(H109*G109,2)</f>
        <v>985</v>
      </c>
      <c r="J109" s="286"/>
      <c r="K109" s="287">
        <f>ROUND(J109*$H109,2)</f>
        <v>0</v>
      </c>
      <c r="L109" s="286"/>
      <c r="M109" s="287">
        <f>ROUND(L109*$H109,2)</f>
        <v>0</v>
      </c>
      <c r="N109" s="286"/>
      <c r="O109" s="287">
        <f>ROUND(N109*$H109,2)</f>
        <v>0</v>
      </c>
      <c r="P109" s="286"/>
      <c r="Q109" s="287">
        <f>ROUND(P109*$H109,2)</f>
        <v>0</v>
      </c>
      <c r="R109" s="286"/>
      <c r="S109" s="287">
        <f>ROUND(R109*$H109,2)</f>
        <v>0</v>
      </c>
      <c r="T109" s="286"/>
      <c r="U109" s="287">
        <f>ROUND(T109*$H109,2)</f>
        <v>0</v>
      </c>
      <c r="V109" s="286"/>
      <c r="W109" s="287">
        <f>ROUND(V109*$H109,2)</f>
        <v>0</v>
      </c>
      <c r="X109" s="286"/>
      <c r="Y109" s="287">
        <f>ROUND(X109*$H109,2)</f>
        <v>0</v>
      </c>
      <c r="Z109" s="286"/>
      <c r="AA109" s="287">
        <f>ROUND(Z109*$H109,2)</f>
        <v>0</v>
      </c>
      <c r="AB109" s="286"/>
      <c r="AC109" s="287">
        <f>ROUND(AB109*$H109,2)</f>
        <v>0</v>
      </c>
      <c r="AD109" s="286"/>
      <c r="AE109" s="287">
        <f>ROUND(AD109*$H109,2)</f>
        <v>0</v>
      </c>
      <c r="AF109" s="286"/>
      <c r="AG109" s="287">
        <f>ROUND(AF109*$H109,2)</f>
        <v>0</v>
      </c>
      <c r="AH109" s="286"/>
      <c r="AI109" s="287">
        <f>ROUND(AH109*$H109,2)</f>
        <v>0</v>
      </c>
      <c r="AJ109" s="286"/>
      <c r="AK109" s="287">
        <f>ROUND(AJ109*$H109,2)</f>
        <v>0</v>
      </c>
      <c r="AL109" s="286"/>
      <c r="AM109" s="287">
        <f>ROUND(AL109*$H109,2)</f>
        <v>0</v>
      </c>
      <c r="AN109" s="286"/>
      <c r="AO109" s="287">
        <f>ROUND(AN109*$H109,2)</f>
        <v>0</v>
      </c>
      <c r="AP109" s="286"/>
      <c r="AQ109" s="287">
        <f>ROUND(AP109*$H109,2)</f>
        <v>0</v>
      </c>
      <c r="AR109" s="286">
        <f>SUM(J109,L109,N109,P109,R109,T109,V109,X109,Z109,AB109,AD109,AF109,AH109,AJ109,AL109,AN109,AP109)</f>
        <v>0</v>
      </c>
      <c r="AS109" s="287">
        <f>AR109*$H109</f>
        <v>0</v>
      </c>
      <c r="AT109" s="286">
        <f>$G109-AR109</f>
        <v>1</v>
      </c>
      <c r="AU109" s="458">
        <f>AT109*$H109</f>
        <v>985</v>
      </c>
      <c r="AV109" s="496">
        <f t="shared" ref="AV109" si="69">AU109/I109</f>
        <v>1</v>
      </c>
    </row>
    <row r="110" spans="1:48" s="7" customFormat="1" ht="30" customHeight="1" x14ac:dyDescent="0.2">
      <c r="A110"/>
      <c r="B110" s="252"/>
      <c r="C110" s="250" t="s">
        <v>88</v>
      </c>
      <c r="D110" s="253" t="s">
        <v>5</v>
      </c>
      <c r="E110" s="254" t="s">
        <v>1344</v>
      </c>
      <c r="F110" s="63"/>
      <c r="G110" s="255">
        <v>1</v>
      </c>
      <c r="H110" s="256"/>
      <c r="I110" s="257"/>
      <c r="J110" s="209"/>
      <c r="K110" s="210"/>
      <c r="L110" s="209"/>
      <c r="M110" s="210"/>
      <c r="N110" s="209"/>
      <c r="O110" s="210"/>
      <c r="P110" s="209"/>
      <c r="Q110" s="210"/>
      <c r="R110" s="209"/>
      <c r="S110" s="210"/>
      <c r="T110" s="209"/>
      <c r="U110" s="210"/>
      <c r="V110" s="209"/>
      <c r="W110" s="210"/>
      <c r="X110" s="209"/>
      <c r="Y110" s="210"/>
      <c r="Z110" s="209"/>
      <c r="AA110" s="210"/>
      <c r="AB110" s="209"/>
      <c r="AC110" s="210"/>
      <c r="AD110" s="209"/>
      <c r="AE110" s="210"/>
      <c r="AF110" s="209"/>
      <c r="AG110" s="210"/>
      <c r="AH110" s="209"/>
      <c r="AI110" s="210"/>
      <c r="AJ110" s="209"/>
      <c r="AK110" s="210"/>
      <c r="AL110" s="209"/>
      <c r="AM110" s="210"/>
      <c r="AN110" s="209"/>
      <c r="AO110" s="210"/>
      <c r="AP110" s="209"/>
      <c r="AQ110" s="210"/>
      <c r="AR110" s="209"/>
      <c r="AS110" s="210"/>
      <c r="AT110" s="209"/>
      <c r="AU110" s="221"/>
      <c r="AV110" s="452"/>
    </row>
    <row r="111" spans="1:48" s="8" customFormat="1" ht="30" customHeight="1" x14ac:dyDescent="0.2">
      <c r="A111"/>
      <c r="B111" s="281" t="s">
        <v>287</v>
      </c>
      <c r="C111" s="78" t="s">
        <v>231</v>
      </c>
      <c r="D111" s="79" t="s">
        <v>1352</v>
      </c>
      <c r="E111" s="80" t="s">
        <v>1353</v>
      </c>
      <c r="F111" s="81" t="s">
        <v>234</v>
      </c>
      <c r="G111" s="82">
        <v>2</v>
      </c>
      <c r="H111" s="83">
        <v>7450</v>
      </c>
      <c r="I111" s="282">
        <f>ROUND(H111*G111,2)</f>
        <v>14900</v>
      </c>
      <c r="J111" s="286"/>
      <c r="K111" s="287">
        <f>ROUND(J111*$H111,2)</f>
        <v>0</v>
      </c>
      <c r="L111" s="286"/>
      <c r="M111" s="287">
        <f>ROUND(L111*$H111,2)</f>
        <v>0</v>
      </c>
      <c r="N111" s="286"/>
      <c r="O111" s="287">
        <f>ROUND(N111*$H111,2)</f>
        <v>0</v>
      </c>
      <c r="P111" s="286"/>
      <c r="Q111" s="287">
        <f>ROUND(P111*$H111,2)</f>
        <v>0</v>
      </c>
      <c r="R111" s="286"/>
      <c r="S111" s="287">
        <f>ROUND(R111*$H111,2)</f>
        <v>0</v>
      </c>
      <c r="T111" s="286"/>
      <c r="U111" s="287">
        <f>ROUND(T111*$H111,2)</f>
        <v>0</v>
      </c>
      <c r="V111" s="286"/>
      <c r="W111" s="287">
        <f>ROUND(V111*$H111,2)</f>
        <v>0</v>
      </c>
      <c r="X111" s="286"/>
      <c r="Y111" s="287">
        <f>ROUND(X111*$H111,2)</f>
        <v>0</v>
      </c>
      <c r="Z111" s="286"/>
      <c r="AA111" s="287">
        <f>ROUND(Z111*$H111,2)</f>
        <v>0</v>
      </c>
      <c r="AB111" s="286"/>
      <c r="AC111" s="287">
        <f>ROUND(AB111*$H111,2)</f>
        <v>0</v>
      </c>
      <c r="AD111" s="286"/>
      <c r="AE111" s="287">
        <f>ROUND(AD111*$H111,2)</f>
        <v>0</v>
      </c>
      <c r="AF111" s="286"/>
      <c r="AG111" s="287">
        <f>ROUND(AF111*$H111,2)</f>
        <v>0</v>
      </c>
      <c r="AH111" s="286"/>
      <c r="AI111" s="287">
        <f>ROUND(AH111*$H111,2)</f>
        <v>0</v>
      </c>
      <c r="AJ111" s="286"/>
      <c r="AK111" s="287">
        <f>ROUND(AJ111*$H111,2)</f>
        <v>0</v>
      </c>
      <c r="AL111" s="286"/>
      <c r="AM111" s="287">
        <f>ROUND(AL111*$H111,2)</f>
        <v>0</v>
      </c>
      <c r="AN111" s="286"/>
      <c r="AO111" s="287">
        <f>ROUND(AN111*$H111,2)</f>
        <v>0</v>
      </c>
      <c r="AP111" s="286"/>
      <c r="AQ111" s="287">
        <f>ROUND(AP111*$H111,2)</f>
        <v>0</v>
      </c>
      <c r="AR111" s="286">
        <f>SUM(J111,L111,N111,P111,R111,T111,V111,X111,Z111,AB111,AD111,AF111,AH111,AJ111,AL111,AN111,AP111)</f>
        <v>0</v>
      </c>
      <c r="AS111" s="287">
        <f>AR111*$H111</f>
        <v>0</v>
      </c>
      <c r="AT111" s="286">
        <f>$G111-AR111</f>
        <v>2</v>
      </c>
      <c r="AU111" s="458">
        <f>AT111*$H111</f>
        <v>14900</v>
      </c>
      <c r="AV111" s="496">
        <f t="shared" ref="AV111" si="70">AU111/I111</f>
        <v>1</v>
      </c>
    </row>
    <row r="112" spans="1:48" s="8" customFormat="1" ht="30" customHeight="1" x14ac:dyDescent="0.2">
      <c r="A112"/>
      <c r="B112" s="252"/>
      <c r="C112" s="250" t="s">
        <v>88</v>
      </c>
      <c r="D112" s="253" t="s">
        <v>5</v>
      </c>
      <c r="E112" s="254" t="s">
        <v>1340</v>
      </c>
      <c r="F112" s="63"/>
      <c r="G112" s="255">
        <v>2</v>
      </c>
      <c r="H112" s="256"/>
      <c r="I112" s="257"/>
      <c r="J112" s="211"/>
      <c r="K112" s="212"/>
      <c r="L112" s="211"/>
      <c r="M112" s="212"/>
      <c r="N112" s="211"/>
      <c r="O112" s="212"/>
      <c r="P112" s="211"/>
      <c r="Q112" s="212"/>
      <c r="R112" s="211"/>
      <c r="S112" s="212"/>
      <c r="T112" s="211"/>
      <c r="U112" s="212"/>
      <c r="V112" s="211"/>
      <c r="W112" s="212"/>
      <c r="X112" s="211"/>
      <c r="Y112" s="212"/>
      <c r="Z112" s="211"/>
      <c r="AA112" s="212"/>
      <c r="AB112" s="211"/>
      <c r="AC112" s="212"/>
      <c r="AD112" s="211"/>
      <c r="AE112" s="212"/>
      <c r="AF112" s="211"/>
      <c r="AG112" s="212"/>
      <c r="AH112" s="211"/>
      <c r="AI112" s="212"/>
      <c r="AJ112" s="211"/>
      <c r="AK112" s="212"/>
      <c r="AL112" s="211"/>
      <c r="AM112" s="212"/>
      <c r="AN112" s="211"/>
      <c r="AO112" s="212"/>
      <c r="AP112" s="211"/>
      <c r="AQ112" s="212"/>
      <c r="AR112" s="211"/>
      <c r="AS112" s="212"/>
      <c r="AT112" s="211"/>
      <c r="AU112" s="222"/>
      <c r="AV112" s="453"/>
    </row>
    <row r="113" spans="1:48" s="1" customFormat="1" ht="30" customHeight="1" x14ac:dyDescent="0.2">
      <c r="A113"/>
      <c r="B113" s="281" t="s">
        <v>293</v>
      </c>
      <c r="C113" s="78" t="s">
        <v>231</v>
      </c>
      <c r="D113" s="79" t="s">
        <v>1355</v>
      </c>
      <c r="E113" s="80" t="s">
        <v>1356</v>
      </c>
      <c r="F113" s="81" t="s">
        <v>234</v>
      </c>
      <c r="G113" s="82">
        <v>3</v>
      </c>
      <c r="H113" s="83">
        <v>215</v>
      </c>
      <c r="I113" s="282">
        <f>ROUND(H113*G113,2)</f>
        <v>645</v>
      </c>
      <c r="J113" s="286"/>
      <c r="K113" s="287">
        <f>ROUND(J113*$H113,2)</f>
        <v>0</v>
      </c>
      <c r="L113" s="286"/>
      <c r="M113" s="287">
        <f>ROUND(L113*$H113,2)</f>
        <v>0</v>
      </c>
      <c r="N113" s="286"/>
      <c r="O113" s="287">
        <f>ROUND(N113*$H113,2)</f>
        <v>0</v>
      </c>
      <c r="P113" s="286"/>
      <c r="Q113" s="287">
        <f>ROUND(P113*$H113,2)</f>
        <v>0</v>
      </c>
      <c r="R113" s="286"/>
      <c r="S113" s="287">
        <f>ROUND(R113*$H113,2)</f>
        <v>0</v>
      </c>
      <c r="T113" s="286"/>
      <c r="U113" s="287">
        <f>ROUND(T113*$H113,2)</f>
        <v>0</v>
      </c>
      <c r="V113" s="286"/>
      <c r="W113" s="287">
        <f>ROUND(V113*$H113,2)</f>
        <v>0</v>
      </c>
      <c r="X113" s="286"/>
      <c r="Y113" s="287">
        <f>ROUND(X113*$H113,2)</f>
        <v>0</v>
      </c>
      <c r="Z113" s="286"/>
      <c r="AA113" s="287">
        <f>ROUND(Z113*$H113,2)</f>
        <v>0</v>
      </c>
      <c r="AB113" s="286"/>
      <c r="AC113" s="287">
        <f>ROUND(AB113*$H113,2)</f>
        <v>0</v>
      </c>
      <c r="AD113" s="286"/>
      <c r="AE113" s="287">
        <f>ROUND(AD113*$H113,2)</f>
        <v>0</v>
      </c>
      <c r="AF113" s="286"/>
      <c r="AG113" s="287">
        <f>ROUND(AF113*$H113,2)</f>
        <v>0</v>
      </c>
      <c r="AH113" s="286"/>
      <c r="AI113" s="287">
        <f>ROUND(AH113*$H113,2)</f>
        <v>0</v>
      </c>
      <c r="AJ113" s="286"/>
      <c r="AK113" s="287">
        <f>ROUND(AJ113*$H113,2)</f>
        <v>0</v>
      </c>
      <c r="AL113" s="286"/>
      <c r="AM113" s="287">
        <f>ROUND(AL113*$H113,2)</f>
        <v>0</v>
      </c>
      <c r="AN113" s="286"/>
      <c r="AO113" s="287">
        <f>ROUND(AN113*$H113,2)</f>
        <v>0</v>
      </c>
      <c r="AP113" s="286"/>
      <c r="AQ113" s="287">
        <f>ROUND(AP113*$H113,2)</f>
        <v>0</v>
      </c>
      <c r="AR113" s="286">
        <f>SUM(J113,L113,N113,P113,R113,T113,V113,X113,Z113,AB113,AD113,AF113,AH113,AJ113,AL113,AN113,AP113)</f>
        <v>0</v>
      </c>
      <c r="AS113" s="287">
        <f>AR113*$H113</f>
        <v>0</v>
      </c>
      <c r="AT113" s="286">
        <f>$G113-AR113</f>
        <v>3</v>
      </c>
      <c r="AU113" s="458">
        <f>AT113*$H113</f>
        <v>645</v>
      </c>
      <c r="AV113" s="496">
        <f t="shared" ref="AV113" si="71">AU113/I113</f>
        <v>1</v>
      </c>
    </row>
    <row r="114" spans="1:48" s="7" customFormat="1" ht="30" customHeight="1" x14ac:dyDescent="0.2">
      <c r="A114"/>
      <c r="B114" s="252"/>
      <c r="C114" s="250" t="s">
        <v>88</v>
      </c>
      <c r="D114" s="253" t="s">
        <v>5</v>
      </c>
      <c r="E114" s="254" t="s">
        <v>1358</v>
      </c>
      <c r="F114" s="63"/>
      <c r="G114" s="255">
        <v>3</v>
      </c>
      <c r="H114" s="256"/>
      <c r="I114" s="257"/>
      <c r="J114" s="209"/>
      <c r="K114" s="210"/>
      <c r="L114" s="209"/>
      <c r="M114" s="210"/>
      <c r="N114" s="209"/>
      <c r="O114" s="210"/>
      <c r="P114" s="209"/>
      <c r="Q114" s="210"/>
      <c r="R114" s="209"/>
      <c r="S114" s="210"/>
      <c r="T114" s="209"/>
      <c r="U114" s="210"/>
      <c r="V114" s="209"/>
      <c r="W114" s="210"/>
      <c r="X114" s="209"/>
      <c r="Y114" s="210"/>
      <c r="Z114" s="209"/>
      <c r="AA114" s="210"/>
      <c r="AB114" s="209"/>
      <c r="AC114" s="210"/>
      <c r="AD114" s="209"/>
      <c r="AE114" s="210"/>
      <c r="AF114" s="209"/>
      <c r="AG114" s="210"/>
      <c r="AH114" s="209"/>
      <c r="AI114" s="210"/>
      <c r="AJ114" s="209"/>
      <c r="AK114" s="210"/>
      <c r="AL114" s="209"/>
      <c r="AM114" s="210"/>
      <c r="AN114" s="209"/>
      <c r="AO114" s="210"/>
      <c r="AP114" s="209"/>
      <c r="AQ114" s="210"/>
      <c r="AR114" s="209"/>
      <c r="AS114" s="210"/>
      <c r="AT114" s="209"/>
      <c r="AU114" s="221"/>
      <c r="AV114" s="452"/>
    </row>
    <row r="115" spans="1:48" s="8" customFormat="1" ht="30" customHeight="1" x14ac:dyDescent="0.2">
      <c r="A115"/>
      <c r="B115" s="281" t="s">
        <v>299</v>
      </c>
      <c r="C115" s="78" t="s">
        <v>231</v>
      </c>
      <c r="D115" s="79" t="s">
        <v>1359</v>
      </c>
      <c r="E115" s="80" t="s">
        <v>1360</v>
      </c>
      <c r="F115" s="81" t="s">
        <v>234</v>
      </c>
      <c r="G115" s="82">
        <v>4</v>
      </c>
      <c r="H115" s="83">
        <v>1312.5</v>
      </c>
      <c r="I115" s="282">
        <f>ROUND(H115*G115,2)</f>
        <v>5250</v>
      </c>
      <c r="J115" s="286"/>
      <c r="K115" s="287">
        <f>ROUND(J115*$H115,2)</f>
        <v>0</v>
      </c>
      <c r="L115" s="286"/>
      <c r="M115" s="287">
        <f>ROUND(L115*$H115,2)</f>
        <v>0</v>
      </c>
      <c r="N115" s="286"/>
      <c r="O115" s="287">
        <f>ROUND(N115*$H115,2)</f>
        <v>0</v>
      </c>
      <c r="P115" s="286"/>
      <c r="Q115" s="287">
        <f>ROUND(P115*$H115,2)</f>
        <v>0</v>
      </c>
      <c r="R115" s="286"/>
      <c r="S115" s="287">
        <f>ROUND(R115*$H115,2)</f>
        <v>0</v>
      </c>
      <c r="T115" s="286"/>
      <c r="U115" s="287">
        <f>ROUND(T115*$H115,2)</f>
        <v>0</v>
      </c>
      <c r="V115" s="286"/>
      <c r="W115" s="287">
        <f>ROUND(V115*$H115,2)</f>
        <v>0</v>
      </c>
      <c r="X115" s="286"/>
      <c r="Y115" s="287">
        <f>ROUND(X115*$H115,2)</f>
        <v>0</v>
      </c>
      <c r="Z115" s="286"/>
      <c r="AA115" s="287">
        <f>ROUND(Z115*$H115,2)</f>
        <v>0</v>
      </c>
      <c r="AB115" s="286"/>
      <c r="AC115" s="287">
        <f>ROUND(AB115*$H115,2)</f>
        <v>0</v>
      </c>
      <c r="AD115" s="286"/>
      <c r="AE115" s="287">
        <f>ROUND(AD115*$H115,2)</f>
        <v>0</v>
      </c>
      <c r="AF115" s="286"/>
      <c r="AG115" s="287">
        <f>ROUND(AF115*$H115,2)</f>
        <v>0</v>
      </c>
      <c r="AH115" s="286"/>
      <c r="AI115" s="287">
        <f>ROUND(AH115*$H115,2)</f>
        <v>0</v>
      </c>
      <c r="AJ115" s="286"/>
      <c r="AK115" s="287">
        <f>ROUND(AJ115*$H115,2)</f>
        <v>0</v>
      </c>
      <c r="AL115" s="286"/>
      <c r="AM115" s="287">
        <f>ROUND(AL115*$H115,2)</f>
        <v>0</v>
      </c>
      <c r="AN115" s="286"/>
      <c r="AO115" s="287">
        <f>ROUND(AN115*$H115,2)</f>
        <v>0</v>
      </c>
      <c r="AP115" s="286"/>
      <c r="AQ115" s="287">
        <f>ROUND(AP115*$H115,2)</f>
        <v>0</v>
      </c>
      <c r="AR115" s="286">
        <f>SUM(J115,L115,N115,P115,R115,T115,V115,X115,Z115,AB115,AD115,AF115,AH115,AJ115,AL115,AN115,AP115)</f>
        <v>0</v>
      </c>
      <c r="AS115" s="287">
        <f>AR115*$H115</f>
        <v>0</v>
      </c>
      <c r="AT115" s="286">
        <f>$G115-AR115</f>
        <v>4</v>
      </c>
      <c r="AU115" s="458">
        <f>AT115*$H115</f>
        <v>5250</v>
      </c>
      <c r="AV115" s="496">
        <f t="shared" ref="AV115" si="72">AU115/I115</f>
        <v>1</v>
      </c>
    </row>
    <row r="116" spans="1:48" s="8" customFormat="1" ht="30" customHeight="1" x14ac:dyDescent="0.2">
      <c r="A116"/>
      <c r="B116" s="252"/>
      <c r="C116" s="250" t="s">
        <v>88</v>
      </c>
      <c r="D116" s="253" t="s">
        <v>5</v>
      </c>
      <c r="E116" s="254" t="s">
        <v>1362</v>
      </c>
      <c r="F116" s="63"/>
      <c r="G116" s="255">
        <v>4</v>
      </c>
      <c r="H116" s="256"/>
      <c r="I116" s="257"/>
      <c r="J116" s="211"/>
      <c r="K116" s="212"/>
      <c r="L116" s="211"/>
      <c r="M116" s="212"/>
      <c r="N116" s="211"/>
      <c r="O116" s="212"/>
      <c r="P116" s="211"/>
      <c r="Q116" s="212"/>
      <c r="R116" s="211"/>
      <c r="S116" s="212"/>
      <c r="T116" s="211"/>
      <c r="U116" s="212"/>
      <c r="V116" s="211"/>
      <c r="W116" s="212"/>
      <c r="X116" s="211"/>
      <c r="Y116" s="212"/>
      <c r="Z116" s="211"/>
      <c r="AA116" s="212"/>
      <c r="AB116" s="211"/>
      <c r="AC116" s="212"/>
      <c r="AD116" s="211"/>
      <c r="AE116" s="212"/>
      <c r="AF116" s="211"/>
      <c r="AG116" s="212"/>
      <c r="AH116" s="211"/>
      <c r="AI116" s="212"/>
      <c r="AJ116" s="211"/>
      <c r="AK116" s="212"/>
      <c r="AL116" s="211"/>
      <c r="AM116" s="212"/>
      <c r="AN116" s="211"/>
      <c r="AO116" s="212"/>
      <c r="AP116" s="211"/>
      <c r="AQ116" s="212"/>
      <c r="AR116" s="211"/>
      <c r="AS116" s="212"/>
      <c r="AT116" s="211"/>
      <c r="AU116" s="222"/>
      <c r="AV116" s="453"/>
    </row>
    <row r="117" spans="1:48" s="1" customFormat="1" ht="30" customHeight="1" x14ac:dyDescent="0.2">
      <c r="A117"/>
      <c r="B117" s="258"/>
      <c r="C117" s="250" t="s">
        <v>88</v>
      </c>
      <c r="D117" s="259" t="s">
        <v>5</v>
      </c>
      <c r="E117" s="260" t="s">
        <v>1230</v>
      </c>
      <c r="F117" s="67"/>
      <c r="G117" s="259" t="s">
        <v>5</v>
      </c>
      <c r="H117" s="261"/>
      <c r="I117" s="262"/>
      <c r="J117" s="207"/>
      <c r="K117" s="208"/>
      <c r="L117" s="207"/>
      <c r="M117" s="208"/>
      <c r="N117" s="207"/>
      <c r="O117" s="208"/>
      <c r="P117" s="207"/>
      <c r="Q117" s="208"/>
      <c r="R117" s="207"/>
      <c r="S117" s="208"/>
      <c r="T117" s="207"/>
      <c r="U117" s="208"/>
      <c r="V117" s="207"/>
      <c r="W117" s="208"/>
      <c r="X117" s="207"/>
      <c r="Y117" s="208"/>
      <c r="Z117" s="207"/>
      <c r="AA117" s="208"/>
      <c r="AB117" s="207"/>
      <c r="AC117" s="208"/>
      <c r="AD117" s="207"/>
      <c r="AE117" s="208"/>
      <c r="AF117" s="207"/>
      <c r="AG117" s="208"/>
      <c r="AH117" s="207"/>
      <c r="AI117" s="208"/>
      <c r="AJ117" s="207"/>
      <c r="AK117" s="208"/>
      <c r="AL117" s="207"/>
      <c r="AM117" s="208"/>
      <c r="AN117" s="207"/>
      <c r="AO117" s="208"/>
      <c r="AP117" s="207"/>
      <c r="AQ117" s="208"/>
      <c r="AR117" s="207"/>
      <c r="AS117" s="208"/>
      <c r="AT117" s="207"/>
      <c r="AU117" s="219"/>
      <c r="AV117" s="451"/>
    </row>
    <row r="118" spans="1:48" s="1" customFormat="1" ht="30" customHeight="1" x14ac:dyDescent="0.2">
      <c r="A118"/>
      <c r="B118" s="258"/>
      <c r="C118" s="250" t="s">
        <v>88</v>
      </c>
      <c r="D118" s="259" t="s">
        <v>5</v>
      </c>
      <c r="E118" s="260" t="s">
        <v>1363</v>
      </c>
      <c r="F118" s="67"/>
      <c r="G118" s="259" t="s">
        <v>5</v>
      </c>
      <c r="H118" s="261"/>
      <c r="I118" s="262"/>
      <c r="J118" s="207"/>
      <c r="K118" s="208"/>
      <c r="L118" s="207"/>
      <c r="M118" s="208"/>
      <c r="N118" s="207"/>
      <c r="O118" s="208"/>
      <c r="P118" s="207"/>
      <c r="Q118" s="208"/>
      <c r="R118" s="207"/>
      <c r="S118" s="208"/>
      <c r="T118" s="207"/>
      <c r="U118" s="208"/>
      <c r="V118" s="207"/>
      <c r="W118" s="208"/>
      <c r="X118" s="207"/>
      <c r="Y118" s="208"/>
      <c r="Z118" s="207"/>
      <c r="AA118" s="208"/>
      <c r="AB118" s="207"/>
      <c r="AC118" s="208"/>
      <c r="AD118" s="207"/>
      <c r="AE118" s="208"/>
      <c r="AF118" s="207"/>
      <c r="AG118" s="208"/>
      <c r="AH118" s="207"/>
      <c r="AI118" s="208"/>
      <c r="AJ118" s="207"/>
      <c r="AK118" s="208"/>
      <c r="AL118" s="207"/>
      <c r="AM118" s="208"/>
      <c r="AN118" s="207"/>
      <c r="AO118" s="208"/>
      <c r="AP118" s="207"/>
      <c r="AQ118" s="208"/>
      <c r="AR118" s="207"/>
      <c r="AS118" s="208"/>
      <c r="AT118" s="207"/>
      <c r="AU118" s="219"/>
      <c r="AV118" s="451"/>
    </row>
    <row r="119" spans="1:48" s="7" customFormat="1" ht="30" customHeight="1" x14ac:dyDescent="0.2">
      <c r="A119"/>
      <c r="B119" s="281" t="s">
        <v>305</v>
      </c>
      <c r="C119" s="78" t="s">
        <v>231</v>
      </c>
      <c r="D119" s="79" t="s">
        <v>1364</v>
      </c>
      <c r="E119" s="80" t="s">
        <v>1365</v>
      </c>
      <c r="F119" s="81" t="s">
        <v>234</v>
      </c>
      <c r="G119" s="82">
        <v>1</v>
      </c>
      <c r="H119" s="83">
        <v>1500</v>
      </c>
      <c r="I119" s="282">
        <f>ROUND(H119*G119,2)</f>
        <v>1500</v>
      </c>
      <c r="J119" s="286"/>
      <c r="K119" s="287">
        <f>ROUND(J119*$H119,2)</f>
        <v>0</v>
      </c>
      <c r="L119" s="286"/>
      <c r="M119" s="287">
        <f>ROUND(L119*$H119,2)</f>
        <v>0</v>
      </c>
      <c r="N119" s="286"/>
      <c r="O119" s="287">
        <f>ROUND(N119*$H119,2)</f>
        <v>0</v>
      </c>
      <c r="P119" s="286"/>
      <c r="Q119" s="287">
        <f>ROUND(P119*$H119,2)</f>
        <v>0</v>
      </c>
      <c r="R119" s="286"/>
      <c r="S119" s="287">
        <f>ROUND(R119*$H119,2)</f>
        <v>0</v>
      </c>
      <c r="T119" s="286"/>
      <c r="U119" s="287">
        <f>ROUND(T119*$H119,2)</f>
        <v>0</v>
      </c>
      <c r="V119" s="286"/>
      <c r="W119" s="287">
        <f>ROUND(V119*$H119,2)</f>
        <v>0</v>
      </c>
      <c r="X119" s="286"/>
      <c r="Y119" s="287">
        <f>ROUND(X119*$H119,2)</f>
        <v>0</v>
      </c>
      <c r="Z119" s="286"/>
      <c r="AA119" s="287">
        <f>ROUND(Z119*$H119,2)</f>
        <v>0</v>
      </c>
      <c r="AB119" s="286"/>
      <c r="AC119" s="287">
        <f>ROUND(AB119*$H119,2)</f>
        <v>0</v>
      </c>
      <c r="AD119" s="286"/>
      <c r="AE119" s="287">
        <f>ROUND(AD119*$H119,2)</f>
        <v>0</v>
      </c>
      <c r="AF119" s="286"/>
      <c r="AG119" s="287">
        <f>ROUND(AF119*$H119,2)</f>
        <v>0</v>
      </c>
      <c r="AH119" s="286"/>
      <c r="AI119" s="287">
        <f>ROUND(AH119*$H119,2)</f>
        <v>0</v>
      </c>
      <c r="AJ119" s="286"/>
      <c r="AK119" s="287">
        <f>ROUND(AJ119*$H119,2)</f>
        <v>0</v>
      </c>
      <c r="AL119" s="286"/>
      <c r="AM119" s="287">
        <f>ROUND(AL119*$H119,2)</f>
        <v>0</v>
      </c>
      <c r="AN119" s="286"/>
      <c r="AO119" s="287">
        <f>ROUND(AN119*$H119,2)</f>
        <v>0</v>
      </c>
      <c r="AP119" s="286"/>
      <c r="AQ119" s="287">
        <f>ROUND(AP119*$H119,2)</f>
        <v>0</v>
      </c>
      <c r="AR119" s="286">
        <f>SUM(J119,L119,N119,P119,R119,T119,V119,X119,Z119,AB119,AD119,AF119,AH119,AJ119,AL119,AN119,AP119)</f>
        <v>0</v>
      </c>
      <c r="AS119" s="287">
        <f>AR119*$H119</f>
        <v>0</v>
      </c>
      <c r="AT119" s="286">
        <f>$G119-AR119</f>
        <v>1</v>
      </c>
      <c r="AU119" s="458">
        <f>AT119*$H119</f>
        <v>1500</v>
      </c>
      <c r="AV119" s="496">
        <f t="shared" ref="AV119" si="73">AU119/I119</f>
        <v>1</v>
      </c>
    </row>
    <row r="120" spans="1:48" s="1" customFormat="1" ht="30" customHeight="1" x14ac:dyDescent="0.2">
      <c r="A120"/>
      <c r="B120" s="252"/>
      <c r="C120" s="250" t="s">
        <v>88</v>
      </c>
      <c r="D120" s="253" t="s">
        <v>5</v>
      </c>
      <c r="E120" s="254" t="s">
        <v>1367</v>
      </c>
      <c r="F120" s="63"/>
      <c r="G120" s="255">
        <v>1</v>
      </c>
      <c r="H120" s="256"/>
      <c r="I120" s="257"/>
      <c r="J120" s="288"/>
      <c r="K120" s="208"/>
      <c r="L120" s="288"/>
      <c r="M120" s="208"/>
      <c r="N120" s="288"/>
      <c r="O120" s="208"/>
      <c r="P120" s="288"/>
      <c r="Q120" s="208"/>
      <c r="R120" s="288"/>
      <c r="S120" s="208"/>
      <c r="T120" s="288"/>
      <c r="U120" s="208"/>
      <c r="V120" s="288"/>
      <c r="W120" s="208"/>
      <c r="X120" s="288"/>
      <c r="Y120" s="208"/>
      <c r="Z120" s="288"/>
      <c r="AA120" s="208"/>
      <c r="AB120" s="288"/>
      <c r="AC120" s="208"/>
      <c r="AD120" s="288"/>
      <c r="AE120" s="208"/>
      <c r="AF120" s="288"/>
      <c r="AG120" s="208"/>
      <c r="AH120" s="288"/>
      <c r="AI120" s="208"/>
      <c r="AJ120" s="288"/>
      <c r="AK120" s="208"/>
      <c r="AL120" s="288"/>
      <c r="AM120" s="208"/>
      <c r="AN120" s="288"/>
      <c r="AO120" s="208"/>
      <c r="AP120" s="288"/>
      <c r="AQ120" s="208"/>
      <c r="AR120" s="288"/>
      <c r="AS120" s="208"/>
      <c r="AT120" s="288"/>
      <c r="AU120" s="219"/>
      <c r="AV120" s="459"/>
    </row>
    <row r="121" spans="1:48" s="7" customFormat="1" ht="30" customHeight="1" x14ac:dyDescent="0.2">
      <c r="A121"/>
      <c r="B121" s="258"/>
      <c r="C121" s="250" t="s">
        <v>88</v>
      </c>
      <c r="D121" s="259" t="s">
        <v>5</v>
      </c>
      <c r="E121" s="260" t="s">
        <v>1230</v>
      </c>
      <c r="F121" s="67"/>
      <c r="G121" s="259" t="s">
        <v>5</v>
      </c>
      <c r="H121" s="261"/>
      <c r="I121" s="262"/>
      <c r="J121" s="209"/>
      <c r="K121" s="210"/>
      <c r="L121" s="209"/>
      <c r="M121" s="210"/>
      <c r="N121" s="209"/>
      <c r="O121" s="210"/>
      <c r="P121" s="209"/>
      <c r="Q121" s="210"/>
      <c r="R121" s="209"/>
      <c r="S121" s="210"/>
      <c r="T121" s="209"/>
      <c r="U121" s="210"/>
      <c r="V121" s="209"/>
      <c r="W121" s="210"/>
      <c r="X121" s="209"/>
      <c r="Y121" s="210"/>
      <c r="Z121" s="209"/>
      <c r="AA121" s="210"/>
      <c r="AB121" s="209"/>
      <c r="AC121" s="210"/>
      <c r="AD121" s="209"/>
      <c r="AE121" s="210"/>
      <c r="AF121" s="209"/>
      <c r="AG121" s="210"/>
      <c r="AH121" s="209"/>
      <c r="AI121" s="210"/>
      <c r="AJ121" s="209"/>
      <c r="AK121" s="210"/>
      <c r="AL121" s="209"/>
      <c r="AM121" s="210"/>
      <c r="AN121" s="209"/>
      <c r="AO121" s="210"/>
      <c r="AP121" s="209"/>
      <c r="AQ121" s="210"/>
      <c r="AR121" s="209"/>
      <c r="AS121" s="210"/>
      <c r="AT121" s="209"/>
      <c r="AU121" s="221"/>
      <c r="AV121" s="452"/>
    </row>
    <row r="122" spans="1:48" s="1" customFormat="1" ht="30" customHeight="1" x14ac:dyDescent="0.2">
      <c r="A122"/>
      <c r="B122" s="258"/>
      <c r="C122" s="250" t="s">
        <v>88</v>
      </c>
      <c r="D122" s="259" t="s">
        <v>5</v>
      </c>
      <c r="E122" s="260" t="s">
        <v>1363</v>
      </c>
      <c r="F122" s="67"/>
      <c r="G122" s="259" t="s">
        <v>5</v>
      </c>
      <c r="H122" s="261"/>
      <c r="I122" s="262"/>
      <c r="J122" s="207"/>
      <c r="K122" s="208"/>
      <c r="L122" s="207"/>
      <c r="M122" s="208"/>
      <c r="N122" s="207"/>
      <c r="O122" s="208"/>
      <c r="P122" s="207"/>
      <c r="Q122" s="208"/>
      <c r="R122" s="207"/>
      <c r="S122" s="208"/>
      <c r="T122" s="207"/>
      <c r="U122" s="208"/>
      <c r="V122" s="207"/>
      <c r="W122" s="208"/>
      <c r="X122" s="207"/>
      <c r="Y122" s="208"/>
      <c r="Z122" s="207"/>
      <c r="AA122" s="208"/>
      <c r="AB122" s="207"/>
      <c r="AC122" s="208"/>
      <c r="AD122" s="207"/>
      <c r="AE122" s="208"/>
      <c r="AF122" s="207"/>
      <c r="AG122" s="208"/>
      <c r="AH122" s="207"/>
      <c r="AI122" s="208"/>
      <c r="AJ122" s="207"/>
      <c r="AK122" s="208"/>
      <c r="AL122" s="207"/>
      <c r="AM122" s="208"/>
      <c r="AN122" s="207"/>
      <c r="AO122" s="208"/>
      <c r="AP122" s="207"/>
      <c r="AQ122" s="208"/>
      <c r="AR122" s="207"/>
      <c r="AS122" s="208"/>
      <c r="AT122" s="207"/>
      <c r="AU122" s="219"/>
      <c r="AV122" s="451"/>
    </row>
    <row r="123" spans="1:48" s="7" customFormat="1" ht="30" customHeight="1" x14ac:dyDescent="0.2">
      <c r="A123"/>
      <c r="B123" s="283" t="s">
        <v>310</v>
      </c>
      <c r="C123" s="48" t="s">
        <v>80</v>
      </c>
      <c r="D123" s="49" t="s">
        <v>1368</v>
      </c>
      <c r="E123" s="50" t="s">
        <v>1369</v>
      </c>
      <c r="F123" s="51" t="s">
        <v>234</v>
      </c>
      <c r="G123" s="52">
        <v>2</v>
      </c>
      <c r="H123" s="53">
        <v>1044.2</v>
      </c>
      <c r="I123" s="284">
        <f>ROUND(H123*G123,2)</f>
        <v>2088.4</v>
      </c>
      <c r="J123" s="286"/>
      <c r="K123" s="287">
        <f>ROUND(J123*$H123,2)</f>
        <v>0</v>
      </c>
      <c r="L123" s="286"/>
      <c r="M123" s="287">
        <f>ROUND(L123*$H123,2)</f>
        <v>0</v>
      </c>
      <c r="N123" s="286"/>
      <c r="O123" s="287">
        <f>ROUND(N123*$H123,2)</f>
        <v>0</v>
      </c>
      <c r="P123" s="286"/>
      <c r="Q123" s="287">
        <f>ROUND(P123*$H123,2)</f>
        <v>0</v>
      </c>
      <c r="R123" s="286"/>
      <c r="S123" s="287">
        <f>ROUND(R123*$H123,2)</f>
        <v>0</v>
      </c>
      <c r="T123" s="286"/>
      <c r="U123" s="287">
        <f>ROUND(T123*$H123,2)</f>
        <v>0</v>
      </c>
      <c r="V123" s="286"/>
      <c r="W123" s="287">
        <f>ROUND(V123*$H123,2)</f>
        <v>0</v>
      </c>
      <c r="X123" s="286"/>
      <c r="Y123" s="287">
        <f>ROUND(X123*$H123,2)</f>
        <v>0</v>
      </c>
      <c r="Z123" s="286"/>
      <c r="AA123" s="287">
        <f>ROUND(Z123*$H123,2)</f>
        <v>0</v>
      </c>
      <c r="AB123" s="286"/>
      <c r="AC123" s="287">
        <f>ROUND(AB123*$H123,2)</f>
        <v>0</v>
      </c>
      <c r="AD123" s="286"/>
      <c r="AE123" s="287">
        <f>ROUND(AD123*$H123,2)</f>
        <v>0</v>
      </c>
      <c r="AF123" s="286"/>
      <c r="AG123" s="287">
        <f>ROUND(AF123*$H123,2)</f>
        <v>0</v>
      </c>
      <c r="AH123" s="286"/>
      <c r="AI123" s="287">
        <f>ROUND(AH123*$H123,2)</f>
        <v>0</v>
      </c>
      <c r="AJ123" s="286"/>
      <c r="AK123" s="287">
        <f>ROUND(AJ123*$H123,2)</f>
        <v>0</v>
      </c>
      <c r="AL123" s="286"/>
      <c r="AM123" s="287">
        <f>ROUND(AL123*$H123,2)</f>
        <v>0</v>
      </c>
      <c r="AN123" s="286"/>
      <c r="AO123" s="287">
        <f>ROUND(AN123*$H123,2)</f>
        <v>0</v>
      </c>
      <c r="AP123" s="286"/>
      <c r="AQ123" s="287">
        <f>ROUND(AP123*$H123,2)</f>
        <v>0</v>
      </c>
      <c r="AR123" s="286">
        <f>SUM(J123,L123,N123,P123,R123,T123,V123,X123,Z123,AB123,AD123,AF123,AH123,AJ123,AL123,AN123,AP123)</f>
        <v>0</v>
      </c>
      <c r="AS123" s="287">
        <f>AR123*$H123</f>
        <v>0</v>
      </c>
      <c r="AT123" s="286">
        <f>$G123-AR123</f>
        <v>2</v>
      </c>
      <c r="AU123" s="458">
        <f>AT123*$H123</f>
        <v>2088.4</v>
      </c>
      <c r="AV123" s="496">
        <f t="shared" ref="AV123" si="74">AU123/I123</f>
        <v>1</v>
      </c>
    </row>
    <row r="124" spans="1:48" s="8" customFormat="1" ht="30" customHeight="1" x14ac:dyDescent="0.2">
      <c r="A124"/>
      <c r="B124" s="249"/>
      <c r="C124" s="250" t="s">
        <v>86</v>
      </c>
      <c r="D124" s="23"/>
      <c r="E124" s="251" t="s">
        <v>1371</v>
      </c>
      <c r="F124" s="23"/>
      <c r="G124" s="23"/>
      <c r="H124" s="230"/>
      <c r="I124" s="231"/>
      <c r="J124" s="211"/>
      <c r="K124" s="212"/>
      <c r="L124" s="211"/>
      <c r="M124" s="212"/>
      <c r="N124" s="211"/>
      <c r="O124" s="212"/>
      <c r="P124" s="211"/>
      <c r="Q124" s="212"/>
      <c r="R124" s="211"/>
      <c r="S124" s="212"/>
      <c r="T124" s="211"/>
      <c r="U124" s="212"/>
      <c r="V124" s="211"/>
      <c r="W124" s="212"/>
      <c r="X124" s="211"/>
      <c r="Y124" s="212"/>
      <c r="Z124" s="211"/>
      <c r="AA124" s="212"/>
      <c r="AB124" s="211"/>
      <c r="AC124" s="212"/>
      <c r="AD124" s="211"/>
      <c r="AE124" s="212"/>
      <c r="AF124" s="211"/>
      <c r="AG124" s="212"/>
      <c r="AH124" s="211"/>
      <c r="AI124" s="212"/>
      <c r="AJ124" s="211"/>
      <c r="AK124" s="212"/>
      <c r="AL124" s="211"/>
      <c r="AM124" s="212"/>
      <c r="AN124" s="211"/>
      <c r="AO124" s="212"/>
      <c r="AP124" s="211"/>
      <c r="AQ124" s="212"/>
      <c r="AR124" s="211"/>
      <c r="AS124" s="212"/>
      <c r="AT124" s="211"/>
      <c r="AU124" s="222"/>
      <c r="AV124" s="453"/>
    </row>
    <row r="125" spans="1:48" s="6" customFormat="1" ht="30" customHeight="1" x14ac:dyDescent="0.2">
      <c r="A125"/>
      <c r="B125" s="252"/>
      <c r="C125" s="250" t="s">
        <v>88</v>
      </c>
      <c r="D125" s="253" t="s">
        <v>5</v>
      </c>
      <c r="E125" s="254" t="s">
        <v>1340</v>
      </c>
      <c r="F125" s="63"/>
      <c r="G125" s="255">
        <v>2</v>
      </c>
      <c r="H125" s="256"/>
      <c r="I125" s="257"/>
      <c r="J125" s="217"/>
      <c r="K125" s="218"/>
      <c r="L125" s="217"/>
      <c r="M125" s="218"/>
      <c r="N125" s="217"/>
      <c r="O125" s="218"/>
      <c r="P125" s="217"/>
      <c r="Q125" s="218"/>
      <c r="R125" s="217"/>
      <c r="S125" s="218"/>
      <c r="T125" s="217"/>
      <c r="U125" s="218"/>
      <c r="V125" s="217"/>
      <c r="W125" s="218"/>
      <c r="X125" s="217"/>
      <c r="Y125" s="218"/>
      <c r="Z125" s="217"/>
      <c r="AA125" s="218"/>
      <c r="AB125" s="217"/>
      <c r="AC125" s="218"/>
      <c r="AD125" s="217"/>
      <c r="AE125" s="218"/>
      <c r="AF125" s="217"/>
      <c r="AG125" s="218"/>
      <c r="AH125" s="217"/>
      <c r="AI125" s="218"/>
      <c r="AJ125" s="217"/>
      <c r="AK125" s="218"/>
      <c r="AL125" s="217"/>
      <c r="AM125" s="218"/>
      <c r="AN125" s="217"/>
      <c r="AO125" s="218"/>
      <c r="AP125" s="217"/>
      <c r="AQ125" s="218"/>
      <c r="AR125" s="217"/>
      <c r="AS125" s="218"/>
      <c r="AT125" s="217"/>
      <c r="AU125" s="225"/>
      <c r="AV125" s="456"/>
    </row>
    <row r="126" spans="1:48" s="1" customFormat="1" ht="30" customHeight="1" x14ac:dyDescent="0.2">
      <c r="A126"/>
      <c r="B126" s="281" t="s">
        <v>315</v>
      </c>
      <c r="C126" s="78" t="s">
        <v>231</v>
      </c>
      <c r="D126" s="79" t="s">
        <v>1372</v>
      </c>
      <c r="E126" s="80" t="s">
        <v>1373</v>
      </c>
      <c r="F126" s="81" t="s">
        <v>234</v>
      </c>
      <c r="G126" s="82">
        <v>2</v>
      </c>
      <c r="H126" s="83">
        <v>862</v>
      </c>
      <c r="I126" s="282">
        <f>ROUND(H126*G126,2)</f>
        <v>1724</v>
      </c>
      <c r="J126" s="286"/>
      <c r="K126" s="287">
        <f>ROUND(J126*$H126,2)</f>
        <v>0</v>
      </c>
      <c r="L126" s="286"/>
      <c r="M126" s="287">
        <f>ROUND(L126*$H126,2)</f>
        <v>0</v>
      </c>
      <c r="N126" s="286"/>
      <c r="O126" s="287">
        <f>ROUND(N126*$H126,2)</f>
        <v>0</v>
      </c>
      <c r="P126" s="286"/>
      <c r="Q126" s="287">
        <f>ROUND(P126*$H126,2)</f>
        <v>0</v>
      </c>
      <c r="R126" s="286"/>
      <c r="S126" s="287">
        <f>ROUND(R126*$H126,2)</f>
        <v>0</v>
      </c>
      <c r="T126" s="286"/>
      <c r="U126" s="287">
        <f>ROUND(T126*$H126,2)</f>
        <v>0</v>
      </c>
      <c r="V126" s="286"/>
      <c r="W126" s="287">
        <f>ROUND(V126*$H126,2)</f>
        <v>0</v>
      </c>
      <c r="X126" s="286"/>
      <c r="Y126" s="287">
        <f>ROUND(X126*$H126,2)</f>
        <v>0</v>
      </c>
      <c r="Z126" s="286"/>
      <c r="AA126" s="287">
        <f>ROUND(Z126*$H126,2)</f>
        <v>0</v>
      </c>
      <c r="AB126" s="286"/>
      <c r="AC126" s="287">
        <f>ROUND(AB126*$H126,2)</f>
        <v>0</v>
      </c>
      <c r="AD126" s="286"/>
      <c r="AE126" s="287">
        <f>ROUND(AD126*$H126,2)</f>
        <v>0</v>
      </c>
      <c r="AF126" s="286"/>
      <c r="AG126" s="287">
        <f>ROUND(AF126*$H126,2)</f>
        <v>0</v>
      </c>
      <c r="AH126" s="286"/>
      <c r="AI126" s="287">
        <f>ROUND(AH126*$H126,2)</f>
        <v>0</v>
      </c>
      <c r="AJ126" s="286"/>
      <c r="AK126" s="287">
        <f>ROUND(AJ126*$H126,2)</f>
        <v>0</v>
      </c>
      <c r="AL126" s="286"/>
      <c r="AM126" s="287">
        <f>ROUND(AL126*$H126,2)</f>
        <v>0</v>
      </c>
      <c r="AN126" s="286"/>
      <c r="AO126" s="287">
        <f>ROUND(AN126*$H126,2)</f>
        <v>0</v>
      </c>
      <c r="AP126" s="286"/>
      <c r="AQ126" s="287">
        <f>ROUND(AP126*$H126,2)</f>
        <v>0</v>
      </c>
      <c r="AR126" s="286">
        <f>SUM(J126,L126,N126,P126,R126,T126,V126,X126,Z126,AB126,AD126,AF126,AH126,AJ126,AL126,AN126,AP126)</f>
        <v>0</v>
      </c>
      <c r="AS126" s="287">
        <f>AR126*$H126</f>
        <v>0</v>
      </c>
      <c r="AT126" s="286">
        <f>$G126-AR126</f>
        <v>2</v>
      </c>
      <c r="AU126" s="458">
        <f>AT126*$H126</f>
        <v>1724</v>
      </c>
      <c r="AV126" s="496">
        <f t="shared" ref="AV126" si="75">AU126/I126</f>
        <v>1</v>
      </c>
    </row>
    <row r="127" spans="1:48" s="1" customFormat="1" ht="30" customHeight="1" x14ac:dyDescent="0.2">
      <c r="A127"/>
      <c r="B127" s="252"/>
      <c r="C127" s="250" t="s">
        <v>88</v>
      </c>
      <c r="D127" s="253" t="s">
        <v>5</v>
      </c>
      <c r="E127" s="254" t="s">
        <v>1340</v>
      </c>
      <c r="F127" s="63"/>
      <c r="G127" s="255">
        <v>2</v>
      </c>
      <c r="H127" s="256"/>
      <c r="I127" s="257"/>
      <c r="J127" s="207"/>
      <c r="K127" s="208"/>
      <c r="L127" s="207"/>
      <c r="M127" s="208"/>
      <c r="N127" s="207"/>
      <c r="O127" s="208"/>
      <c r="P127" s="207"/>
      <c r="Q127" s="208"/>
      <c r="R127" s="207"/>
      <c r="S127" s="208"/>
      <c r="T127" s="207"/>
      <c r="U127" s="208"/>
      <c r="V127" s="207"/>
      <c r="W127" s="208"/>
      <c r="X127" s="207"/>
      <c r="Y127" s="208"/>
      <c r="Z127" s="207"/>
      <c r="AA127" s="208"/>
      <c r="AB127" s="207"/>
      <c r="AC127" s="208"/>
      <c r="AD127" s="207"/>
      <c r="AE127" s="208"/>
      <c r="AF127" s="207"/>
      <c r="AG127" s="208"/>
      <c r="AH127" s="207"/>
      <c r="AI127" s="208"/>
      <c r="AJ127" s="207"/>
      <c r="AK127" s="208"/>
      <c r="AL127" s="207"/>
      <c r="AM127" s="208"/>
      <c r="AN127" s="207"/>
      <c r="AO127" s="208"/>
      <c r="AP127" s="207"/>
      <c r="AQ127" s="208"/>
      <c r="AR127" s="207"/>
      <c r="AS127" s="208"/>
      <c r="AT127" s="207"/>
      <c r="AU127" s="219"/>
      <c r="AV127" s="451"/>
    </row>
    <row r="128" spans="1:48" s="7" customFormat="1" ht="30" customHeight="1" x14ac:dyDescent="0.2">
      <c r="A128"/>
      <c r="B128" s="283" t="s">
        <v>324</v>
      </c>
      <c r="C128" s="48" t="s">
        <v>80</v>
      </c>
      <c r="D128" s="49" t="s">
        <v>1375</v>
      </c>
      <c r="E128" s="50" t="s">
        <v>1376</v>
      </c>
      <c r="F128" s="51" t="s">
        <v>234</v>
      </c>
      <c r="G128" s="52">
        <v>1</v>
      </c>
      <c r="H128" s="53">
        <v>775.3</v>
      </c>
      <c r="I128" s="284">
        <f>ROUND(H128*G128,2)</f>
        <v>775.3</v>
      </c>
      <c r="J128" s="286"/>
      <c r="K128" s="287">
        <f>ROUND(J128*$H128,2)</f>
        <v>0</v>
      </c>
      <c r="L128" s="286"/>
      <c r="M128" s="287">
        <f>ROUND(L128*$H128,2)</f>
        <v>0</v>
      </c>
      <c r="N128" s="286"/>
      <c r="O128" s="287">
        <f>ROUND(N128*$H128,2)</f>
        <v>0</v>
      </c>
      <c r="P128" s="286"/>
      <c r="Q128" s="287">
        <f>ROUND(P128*$H128,2)</f>
        <v>0</v>
      </c>
      <c r="R128" s="286"/>
      <c r="S128" s="287">
        <f>ROUND(R128*$H128,2)</f>
        <v>0</v>
      </c>
      <c r="T128" s="286"/>
      <c r="U128" s="287">
        <f>ROUND(T128*$H128,2)</f>
        <v>0</v>
      </c>
      <c r="V128" s="286"/>
      <c r="W128" s="287">
        <f>ROUND(V128*$H128,2)</f>
        <v>0</v>
      </c>
      <c r="X128" s="286"/>
      <c r="Y128" s="287">
        <f>ROUND(X128*$H128,2)</f>
        <v>0</v>
      </c>
      <c r="Z128" s="286"/>
      <c r="AA128" s="287">
        <f>ROUND(Z128*$H128,2)</f>
        <v>0</v>
      </c>
      <c r="AB128" s="286"/>
      <c r="AC128" s="287">
        <f>ROUND(AB128*$H128,2)</f>
        <v>0</v>
      </c>
      <c r="AD128" s="286"/>
      <c r="AE128" s="287">
        <f>ROUND(AD128*$H128,2)</f>
        <v>0</v>
      </c>
      <c r="AF128" s="286"/>
      <c r="AG128" s="287">
        <f>ROUND(AF128*$H128,2)</f>
        <v>0</v>
      </c>
      <c r="AH128" s="286"/>
      <c r="AI128" s="287">
        <f>ROUND(AH128*$H128,2)</f>
        <v>0</v>
      </c>
      <c r="AJ128" s="286"/>
      <c r="AK128" s="287">
        <f>ROUND(AJ128*$H128,2)</f>
        <v>0</v>
      </c>
      <c r="AL128" s="286"/>
      <c r="AM128" s="287">
        <f>ROUND(AL128*$H128,2)</f>
        <v>0</v>
      </c>
      <c r="AN128" s="286"/>
      <c r="AO128" s="287">
        <f>ROUND(AN128*$H128,2)</f>
        <v>0</v>
      </c>
      <c r="AP128" s="286"/>
      <c r="AQ128" s="287">
        <f>ROUND(AP128*$H128,2)</f>
        <v>0</v>
      </c>
      <c r="AR128" s="286">
        <f>SUM(J128,L128,N128,P128,R128,T128,V128,X128,Z128,AB128,AD128,AF128,AH128,AJ128,AL128,AN128,AP128)</f>
        <v>0</v>
      </c>
      <c r="AS128" s="287">
        <f>AR128*$H128</f>
        <v>0</v>
      </c>
      <c r="AT128" s="286">
        <f>$G128-AR128</f>
        <v>1</v>
      </c>
      <c r="AU128" s="458">
        <f>AT128*$H128</f>
        <v>775.3</v>
      </c>
      <c r="AV128" s="496">
        <f t="shared" ref="AV128" si="76">AU128/I128</f>
        <v>1</v>
      </c>
    </row>
    <row r="129" spans="1:48" s="1" customFormat="1" ht="30" customHeight="1" x14ac:dyDescent="0.2">
      <c r="A129"/>
      <c r="B129" s="252"/>
      <c r="C129" s="250" t="s">
        <v>88</v>
      </c>
      <c r="D129" s="253" t="s">
        <v>5</v>
      </c>
      <c r="E129" s="254" t="s">
        <v>1378</v>
      </c>
      <c r="F129" s="63"/>
      <c r="G129" s="255">
        <v>1</v>
      </c>
      <c r="H129" s="256"/>
      <c r="I129" s="257"/>
      <c r="J129" s="288"/>
      <c r="K129" s="208"/>
      <c r="L129" s="288"/>
      <c r="M129" s="208"/>
      <c r="N129" s="288"/>
      <c r="O129" s="208"/>
      <c r="P129" s="288"/>
      <c r="Q129" s="208"/>
      <c r="R129" s="288"/>
      <c r="S129" s="208"/>
      <c r="T129" s="288"/>
      <c r="U129" s="208"/>
      <c r="V129" s="288"/>
      <c r="W129" s="208"/>
      <c r="X129" s="288"/>
      <c r="Y129" s="208"/>
      <c r="Z129" s="288"/>
      <c r="AA129" s="208"/>
      <c r="AB129" s="288"/>
      <c r="AC129" s="208"/>
      <c r="AD129" s="288"/>
      <c r="AE129" s="208"/>
      <c r="AF129" s="288"/>
      <c r="AG129" s="208"/>
      <c r="AH129" s="288"/>
      <c r="AI129" s="208"/>
      <c r="AJ129" s="288"/>
      <c r="AK129" s="208"/>
      <c r="AL129" s="288"/>
      <c r="AM129" s="208"/>
      <c r="AN129" s="288"/>
      <c r="AO129" s="208"/>
      <c r="AP129" s="288"/>
      <c r="AQ129" s="208"/>
      <c r="AR129" s="288"/>
      <c r="AS129" s="208"/>
      <c r="AT129" s="288"/>
      <c r="AU129" s="219"/>
      <c r="AV129" s="459"/>
    </row>
    <row r="130" spans="1:48" s="7" customFormat="1" ht="30" customHeight="1" thickBot="1" x14ac:dyDescent="0.25">
      <c r="A130"/>
      <c r="B130" s="258"/>
      <c r="C130" s="250" t="s">
        <v>88</v>
      </c>
      <c r="D130" s="259" t="s">
        <v>5</v>
      </c>
      <c r="E130" s="260" t="s">
        <v>1379</v>
      </c>
      <c r="F130" s="67"/>
      <c r="G130" s="259" t="s">
        <v>5</v>
      </c>
      <c r="H130" s="261"/>
      <c r="I130" s="262"/>
      <c r="J130" s="209"/>
      <c r="K130" s="210"/>
      <c r="L130" s="209"/>
      <c r="M130" s="210"/>
      <c r="N130" s="209"/>
      <c r="O130" s="210"/>
      <c r="P130" s="209"/>
      <c r="Q130" s="210"/>
      <c r="R130" s="209"/>
      <c r="S130" s="210"/>
      <c r="T130" s="209"/>
      <c r="U130" s="210"/>
      <c r="V130" s="209"/>
      <c r="W130" s="210"/>
      <c r="X130" s="209"/>
      <c r="Y130" s="210"/>
      <c r="Z130" s="209"/>
      <c r="AA130" s="210"/>
      <c r="AB130" s="209"/>
      <c r="AC130" s="210"/>
      <c r="AD130" s="209"/>
      <c r="AE130" s="210"/>
      <c r="AF130" s="209"/>
      <c r="AG130" s="210"/>
      <c r="AH130" s="209"/>
      <c r="AI130" s="210"/>
      <c r="AJ130" s="209"/>
      <c r="AK130" s="210"/>
      <c r="AL130" s="209"/>
      <c r="AM130" s="210"/>
      <c r="AN130" s="209"/>
      <c r="AO130" s="210"/>
      <c r="AP130" s="209"/>
      <c r="AQ130" s="210"/>
      <c r="AR130" s="209"/>
      <c r="AS130" s="210"/>
      <c r="AT130" s="209"/>
      <c r="AU130" s="221"/>
      <c r="AV130" s="452"/>
    </row>
    <row r="131" spans="1:48" s="6" customFormat="1" ht="30" customHeight="1" thickBot="1" x14ac:dyDescent="0.25">
      <c r="A131"/>
      <c r="B131" s="217"/>
      <c r="C131" s="225"/>
      <c r="D131" s="225"/>
      <c r="E131" s="225"/>
      <c r="F131" s="225"/>
      <c r="G131" s="225"/>
      <c r="H131" s="225"/>
      <c r="I131" s="218"/>
      <c r="J131" s="757" t="s">
        <v>2350</v>
      </c>
      <c r="K131" s="758"/>
      <c r="L131" s="761" t="s">
        <v>2351</v>
      </c>
      <c r="M131" s="758"/>
      <c r="N131" s="757" t="s">
        <v>2352</v>
      </c>
      <c r="O131" s="758"/>
      <c r="P131" s="757" t="s">
        <v>2353</v>
      </c>
      <c r="Q131" s="758"/>
      <c r="R131" s="757" t="s">
        <v>2354</v>
      </c>
      <c r="S131" s="758"/>
      <c r="T131" s="757" t="s">
        <v>2355</v>
      </c>
      <c r="U131" s="758"/>
      <c r="V131" s="757" t="s">
        <v>2356</v>
      </c>
      <c r="W131" s="758"/>
      <c r="X131" s="757" t="s">
        <v>2357</v>
      </c>
      <c r="Y131" s="758"/>
      <c r="Z131" s="757" t="s">
        <v>2358</v>
      </c>
      <c r="AA131" s="758"/>
      <c r="AB131" s="757" t="s">
        <v>2359</v>
      </c>
      <c r="AC131" s="758"/>
      <c r="AD131" s="757" t="s">
        <v>2360</v>
      </c>
      <c r="AE131" s="758"/>
      <c r="AF131" s="757" t="s">
        <v>2361</v>
      </c>
      <c r="AG131" s="758"/>
      <c r="AH131" s="757" t="s">
        <v>2362</v>
      </c>
      <c r="AI131" s="758"/>
      <c r="AJ131" s="757" t="s">
        <v>2363</v>
      </c>
      <c r="AK131" s="758"/>
      <c r="AL131" s="757" t="s">
        <v>2364</v>
      </c>
      <c r="AM131" s="758"/>
      <c r="AN131" s="757" t="s">
        <v>2365</v>
      </c>
      <c r="AO131" s="758"/>
      <c r="AP131" s="757" t="s">
        <v>2366</v>
      </c>
      <c r="AQ131" s="758"/>
      <c r="AR131" s="757" t="s">
        <v>2367</v>
      </c>
      <c r="AS131" s="758"/>
      <c r="AT131" s="757" t="s">
        <v>2368</v>
      </c>
      <c r="AU131" s="769"/>
      <c r="AV131" s="449" t="s">
        <v>2369</v>
      </c>
    </row>
    <row r="132" spans="1:48" s="1" customFormat="1" ht="30" customHeight="1" thickBot="1" x14ac:dyDescent="0.25">
      <c r="A132"/>
      <c r="B132" s="285"/>
      <c r="C132" s="219"/>
      <c r="D132" s="219"/>
      <c r="E132" s="219"/>
      <c r="F132" s="219"/>
      <c r="G132" s="219"/>
      <c r="H132" s="219"/>
      <c r="I132" s="208"/>
      <c r="J132" s="184" t="s">
        <v>66</v>
      </c>
      <c r="K132" s="185" t="s">
        <v>2370</v>
      </c>
      <c r="L132" s="184" t="s">
        <v>66</v>
      </c>
      <c r="M132" s="185" t="s">
        <v>2370</v>
      </c>
      <c r="N132" s="184" t="s">
        <v>66</v>
      </c>
      <c r="O132" s="185" t="s">
        <v>2370</v>
      </c>
      <c r="P132" s="184" t="s">
        <v>66</v>
      </c>
      <c r="Q132" s="185" t="s">
        <v>2370</v>
      </c>
      <c r="R132" s="184" t="s">
        <v>66</v>
      </c>
      <c r="S132" s="185" t="s">
        <v>2370</v>
      </c>
      <c r="T132" s="184" t="s">
        <v>66</v>
      </c>
      <c r="U132" s="185" t="s">
        <v>2370</v>
      </c>
      <c r="V132" s="184" t="s">
        <v>66</v>
      </c>
      <c r="W132" s="185" t="s">
        <v>2370</v>
      </c>
      <c r="X132" s="184" t="s">
        <v>66</v>
      </c>
      <c r="Y132" s="185" t="s">
        <v>2370</v>
      </c>
      <c r="Z132" s="184" t="s">
        <v>66</v>
      </c>
      <c r="AA132" s="185" t="s">
        <v>2370</v>
      </c>
      <c r="AB132" s="184" t="s">
        <v>66</v>
      </c>
      <c r="AC132" s="185" t="s">
        <v>2370</v>
      </c>
      <c r="AD132" s="184" t="s">
        <v>66</v>
      </c>
      <c r="AE132" s="185" t="s">
        <v>2370</v>
      </c>
      <c r="AF132" s="184" t="s">
        <v>66</v>
      </c>
      <c r="AG132" s="185" t="s">
        <v>2370</v>
      </c>
      <c r="AH132" s="184" t="s">
        <v>66</v>
      </c>
      <c r="AI132" s="185" t="s">
        <v>2370</v>
      </c>
      <c r="AJ132" s="184" t="s">
        <v>66</v>
      </c>
      <c r="AK132" s="185" t="s">
        <v>2370</v>
      </c>
      <c r="AL132" s="184" t="s">
        <v>66</v>
      </c>
      <c r="AM132" s="185" t="s">
        <v>2370</v>
      </c>
      <c r="AN132" s="184" t="s">
        <v>66</v>
      </c>
      <c r="AO132" s="185" t="s">
        <v>2370</v>
      </c>
      <c r="AP132" s="184" t="s">
        <v>66</v>
      </c>
      <c r="AQ132" s="185" t="s">
        <v>2370</v>
      </c>
      <c r="AR132" s="184" t="s">
        <v>66</v>
      </c>
      <c r="AS132" s="185" t="s">
        <v>2370</v>
      </c>
      <c r="AT132" s="184" t="s">
        <v>66</v>
      </c>
      <c r="AU132" s="448" t="s">
        <v>2370</v>
      </c>
      <c r="AV132" s="455" t="s">
        <v>66</v>
      </c>
    </row>
    <row r="133" spans="1:48" s="1" customFormat="1" ht="30" customHeight="1" thickBot="1" x14ac:dyDescent="0.35">
      <c r="A133"/>
      <c r="B133" s="242"/>
      <c r="C133" s="243" t="s">
        <v>26</v>
      </c>
      <c r="D133" s="247" t="s">
        <v>137</v>
      </c>
      <c r="E133" s="247" t="s">
        <v>517</v>
      </c>
      <c r="F133" s="42"/>
      <c r="G133" s="42"/>
      <c r="H133" s="245"/>
      <c r="I133" s="248">
        <f>BM337</f>
        <v>5616.55</v>
      </c>
      <c r="J133" s="188"/>
      <c r="K133" s="188">
        <f>K134+K137</f>
        <v>0</v>
      </c>
      <c r="L133" s="188"/>
      <c r="M133" s="188">
        <f>M134+M137</f>
        <v>0</v>
      </c>
      <c r="N133" s="188"/>
      <c r="O133" s="188">
        <f>O134+O137</f>
        <v>0</v>
      </c>
      <c r="P133" s="188"/>
      <c r="Q133" s="188">
        <f>Q134+Q137</f>
        <v>0</v>
      </c>
      <c r="R133" s="188"/>
      <c r="S133" s="188">
        <f>S134+S137</f>
        <v>0</v>
      </c>
      <c r="T133" s="188"/>
      <c r="U133" s="188">
        <f>U134+U137</f>
        <v>0</v>
      </c>
      <c r="V133" s="188"/>
      <c r="W133" s="188">
        <f>W134+W137</f>
        <v>0</v>
      </c>
      <c r="X133" s="188"/>
      <c r="Y133" s="188">
        <f>Y134+Y137</f>
        <v>0</v>
      </c>
      <c r="Z133" s="188"/>
      <c r="AA133" s="188">
        <f>AA134+AA137</f>
        <v>0</v>
      </c>
      <c r="AB133" s="188"/>
      <c r="AC133" s="188">
        <f>AC134+AC137</f>
        <v>0</v>
      </c>
      <c r="AD133" s="188"/>
      <c r="AE133" s="188">
        <f>AE134+AE137</f>
        <v>0</v>
      </c>
      <c r="AF133" s="188"/>
      <c r="AG133" s="188">
        <f>AG134+AG137</f>
        <v>0</v>
      </c>
      <c r="AH133" s="188"/>
      <c r="AI133" s="188">
        <f>AI134+AI137</f>
        <v>0</v>
      </c>
      <c r="AJ133" s="188"/>
      <c r="AK133" s="188">
        <f>AK134+AK137</f>
        <v>0</v>
      </c>
      <c r="AL133" s="188"/>
      <c r="AM133" s="188">
        <f>AM134+AM137</f>
        <v>0</v>
      </c>
      <c r="AN133" s="188"/>
      <c r="AO133" s="188">
        <f>AO134+AO137</f>
        <v>0</v>
      </c>
      <c r="AP133" s="188"/>
      <c r="AQ133" s="188">
        <f>AQ134+AQ137</f>
        <v>0</v>
      </c>
      <c r="AR133" s="188"/>
      <c r="AS133" s="188">
        <f>AS134+AS137</f>
        <v>0</v>
      </c>
      <c r="AT133" s="188"/>
      <c r="AU133" s="447">
        <f>AU134+AU137</f>
        <v>5616.5499999999993</v>
      </c>
      <c r="AV133" s="475">
        <f t="shared" ref="AV133:AV134" si="77">AU133/I133</f>
        <v>0.99999999999999989</v>
      </c>
    </row>
    <row r="134" spans="1:48" s="1" customFormat="1" ht="30" customHeight="1" x14ac:dyDescent="0.2">
      <c r="A134"/>
      <c r="B134" s="283" t="s">
        <v>332</v>
      </c>
      <c r="C134" s="48" t="s">
        <v>80</v>
      </c>
      <c r="D134" s="49" t="s">
        <v>1380</v>
      </c>
      <c r="E134" s="50" t="s">
        <v>1381</v>
      </c>
      <c r="F134" s="51" t="s">
        <v>220</v>
      </c>
      <c r="G134" s="52">
        <v>15.1</v>
      </c>
      <c r="H134" s="53">
        <v>210.5</v>
      </c>
      <c r="I134" s="284">
        <f>ROUND(H134*G134,2)</f>
        <v>3178.55</v>
      </c>
      <c r="J134" s="286"/>
      <c r="K134" s="287">
        <f>ROUND(J134*$H134,2)</f>
        <v>0</v>
      </c>
      <c r="L134" s="286"/>
      <c r="M134" s="287">
        <f>ROUND(L134*$H134,2)</f>
        <v>0</v>
      </c>
      <c r="N134" s="286"/>
      <c r="O134" s="287">
        <f>ROUND(N134*$H134,2)</f>
        <v>0</v>
      </c>
      <c r="P134" s="286"/>
      <c r="Q134" s="287">
        <f>ROUND(P134*$H134,2)</f>
        <v>0</v>
      </c>
      <c r="R134" s="286"/>
      <c r="S134" s="287">
        <f>ROUND(R134*$H134,2)</f>
        <v>0</v>
      </c>
      <c r="T134" s="286"/>
      <c r="U134" s="287">
        <f>ROUND(T134*$H134,2)</f>
        <v>0</v>
      </c>
      <c r="V134" s="286"/>
      <c r="W134" s="287">
        <f>ROUND(V134*$H134,2)</f>
        <v>0</v>
      </c>
      <c r="X134" s="286"/>
      <c r="Y134" s="287">
        <f>ROUND(X134*$H134,2)</f>
        <v>0</v>
      </c>
      <c r="Z134" s="286"/>
      <c r="AA134" s="287">
        <f>ROUND(Z134*$H134,2)</f>
        <v>0</v>
      </c>
      <c r="AB134" s="286"/>
      <c r="AC134" s="287">
        <f>ROUND(AB134*$H134,2)</f>
        <v>0</v>
      </c>
      <c r="AD134" s="286"/>
      <c r="AE134" s="287">
        <f>ROUND(AD134*$H134,2)</f>
        <v>0</v>
      </c>
      <c r="AF134" s="286"/>
      <c r="AG134" s="287">
        <f>ROUND(AF134*$H134,2)</f>
        <v>0</v>
      </c>
      <c r="AH134" s="286"/>
      <c r="AI134" s="287">
        <f>ROUND(AH134*$H134,2)</f>
        <v>0</v>
      </c>
      <c r="AJ134" s="286"/>
      <c r="AK134" s="287">
        <f>ROUND(AJ134*$H134,2)</f>
        <v>0</v>
      </c>
      <c r="AL134" s="286"/>
      <c r="AM134" s="287">
        <f>ROUND(AL134*$H134,2)</f>
        <v>0</v>
      </c>
      <c r="AN134" s="286"/>
      <c r="AO134" s="287">
        <f>ROUND(AN134*$H134,2)</f>
        <v>0</v>
      </c>
      <c r="AP134" s="286"/>
      <c r="AQ134" s="287">
        <f>ROUND(AP134*$H134,2)</f>
        <v>0</v>
      </c>
      <c r="AR134" s="286">
        <f>SUM(J134,L134,N134,P134,R134,T134,V134,X134,Z134,AB134,AD134,AF134,AH134,AJ134,AL134,AN134,AP134)</f>
        <v>0</v>
      </c>
      <c r="AS134" s="287">
        <f>AR134*$H134</f>
        <v>0</v>
      </c>
      <c r="AT134" s="286">
        <f>$G134-AR134</f>
        <v>15.1</v>
      </c>
      <c r="AU134" s="458">
        <f>AT134*$H134</f>
        <v>3178.5499999999997</v>
      </c>
      <c r="AV134" s="496">
        <f t="shared" si="77"/>
        <v>0.99999999999999989</v>
      </c>
    </row>
    <row r="135" spans="1:48" ht="30" customHeight="1" x14ac:dyDescent="0.2">
      <c r="B135" s="249"/>
      <c r="C135" s="250" t="s">
        <v>86</v>
      </c>
      <c r="D135" s="23"/>
      <c r="E135" s="251" t="s">
        <v>1383</v>
      </c>
      <c r="F135" s="23"/>
      <c r="G135" s="23"/>
      <c r="H135" s="230"/>
      <c r="I135" s="231"/>
      <c r="J135" s="292"/>
      <c r="K135" s="293"/>
      <c r="L135" s="292"/>
      <c r="M135" s="293"/>
      <c r="N135" s="292"/>
      <c r="O135" s="293"/>
      <c r="P135" s="292"/>
      <c r="Q135" s="293"/>
      <c r="R135" s="292"/>
      <c r="S135" s="293"/>
      <c r="T135" s="292"/>
      <c r="U135" s="293"/>
      <c r="V135" s="292"/>
      <c r="W135" s="293"/>
      <c r="X135" s="292"/>
      <c r="Y135" s="293"/>
      <c r="Z135" s="292"/>
      <c r="AA135" s="293"/>
      <c r="AB135" s="292"/>
      <c r="AC135" s="293"/>
      <c r="AD135" s="292"/>
      <c r="AE135" s="293"/>
      <c r="AF135" s="292"/>
      <c r="AG135" s="293"/>
      <c r="AH135" s="292"/>
      <c r="AI135" s="293"/>
      <c r="AJ135" s="292"/>
      <c r="AK135" s="293"/>
      <c r="AL135" s="292"/>
      <c r="AM135" s="293"/>
      <c r="AN135" s="292"/>
      <c r="AO135" s="293"/>
      <c r="AP135" s="292"/>
      <c r="AQ135" s="293"/>
      <c r="AR135" s="292"/>
      <c r="AS135" s="293"/>
      <c r="AT135" s="292"/>
      <c r="AU135" s="220"/>
      <c r="AV135" s="471"/>
    </row>
    <row r="136" spans="1:48" ht="30" customHeight="1" x14ac:dyDescent="0.2">
      <c r="B136" s="252"/>
      <c r="C136" s="250" t="s">
        <v>88</v>
      </c>
      <c r="D136" s="253" t="s">
        <v>5</v>
      </c>
      <c r="E136" s="254" t="s">
        <v>1384</v>
      </c>
      <c r="F136" s="63"/>
      <c r="G136" s="255">
        <v>15.1</v>
      </c>
      <c r="H136" s="256"/>
      <c r="I136" s="257"/>
      <c r="J136" s="292"/>
      <c r="K136" s="293"/>
      <c r="L136" s="292"/>
      <c r="M136" s="293"/>
      <c r="N136" s="292"/>
      <c r="O136" s="293"/>
      <c r="P136" s="292"/>
      <c r="Q136" s="293"/>
      <c r="R136" s="292"/>
      <c r="S136" s="293"/>
      <c r="T136" s="292"/>
      <c r="U136" s="293"/>
      <c r="V136" s="292"/>
      <c r="W136" s="293"/>
      <c r="X136" s="292"/>
      <c r="Y136" s="293"/>
      <c r="Z136" s="292"/>
      <c r="AA136" s="293"/>
      <c r="AB136" s="292"/>
      <c r="AC136" s="293"/>
      <c r="AD136" s="292"/>
      <c r="AE136" s="293"/>
      <c r="AF136" s="292"/>
      <c r="AG136" s="293"/>
      <c r="AH136" s="292"/>
      <c r="AI136" s="293"/>
      <c r="AJ136" s="292"/>
      <c r="AK136" s="293"/>
      <c r="AL136" s="292"/>
      <c r="AM136" s="293"/>
      <c r="AN136" s="292"/>
      <c r="AO136" s="293"/>
      <c r="AP136" s="292"/>
      <c r="AQ136" s="293"/>
      <c r="AR136" s="292"/>
      <c r="AS136" s="293"/>
      <c r="AT136" s="292"/>
      <c r="AU136" s="220"/>
      <c r="AV136" s="471"/>
    </row>
    <row r="137" spans="1:48" ht="30" customHeight="1" x14ac:dyDescent="0.2">
      <c r="B137" s="281" t="s">
        <v>342</v>
      </c>
      <c r="C137" s="78" t="s">
        <v>231</v>
      </c>
      <c r="D137" s="79" t="s">
        <v>1385</v>
      </c>
      <c r="E137" s="80" t="s">
        <v>1386</v>
      </c>
      <c r="F137" s="81" t="s">
        <v>234</v>
      </c>
      <c r="G137" s="82">
        <v>46</v>
      </c>
      <c r="H137" s="83">
        <v>53</v>
      </c>
      <c r="I137" s="282">
        <f>ROUND(H137*G137,2)</f>
        <v>2438</v>
      </c>
      <c r="J137" s="286"/>
      <c r="K137" s="287">
        <f>ROUND(J137*$H137,2)</f>
        <v>0</v>
      </c>
      <c r="L137" s="286"/>
      <c r="M137" s="287">
        <f>ROUND(L137*$H137,2)</f>
        <v>0</v>
      </c>
      <c r="N137" s="286"/>
      <c r="O137" s="287">
        <f>ROUND(N137*$H137,2)</f>
        <v>0</v>
      </c>
      <c r="P137" s="286"/>
      <c r="Q137" s="287">
        <f>ROUND(P137*$H137,2)</f>
        <v>0</v>
      </c>
      <c r="R137" s="286"/>
      <c r="S137" s="287">
        <f>ROUND(R137*$H137,2)</f>
        <v>0</v>
      </c>
      <c r="T137" s="286"/>
      <c r="U137" s="287">
        <f>ROUND(T137*$H137,2)</f>
        <v>0</v>
      </c>
      <c r="V137" s="286"/>
      <c r="W137" s="287">
        <f>ROUND(V137*$H137,2)</f>
        <v>0</v>
      </c>
      <c r="X137" s="286"/>
      <c r="Y137" s="287">
        <f>ROUND(X137*$H137,2)</f>
        <v>0</v>
      </c>
      <c r="Z137" s="286"/>
      <c r="AA137" s="287">
        <f>ROUND(Z137*$H137,2)</f>
        <v>0</v>
      </c>
      <c r="AB137" s="286"/>
      <c r="AC137" s="287">
        <f>ROUND(AB137*$H137,2)</f>
        <v>0</v>
      </c>
      <c r="AD137" s="286"/>
      <c r="AE137" s="287">
        <f>ROUND(AD137*$H137,2)</f>
        <v>0</v>
      </c>
      <c r="AF137" s="286"/>
      <c r="AG137" s="287">
        <f>ROUND(AF137*$H137,2)</f>
        <v>0</v>
      </c>
      <c r="AH137" s="286"/>
      <c r="AI137" s="287">
        <f>ROUND(AH137*$H137,2)</f>
        <v>0</v>
      </c>
      <c r="AJ137" s="286"/>
      <c r="AK137" s="287">
        <f>ROUND(AJ137*$H137,2)</f>
        <v>0</v>
      </c>
      <c r="AL137" s="286"/>
      <c r="AM137" s="287">
        <f>ROUND(AL137*$H137,2)</f>
        <v>0</v>
      </c>
      <c r="AN137" s="286"/>
      <c r="AO137" s="287">
        <f>ROUND(AN137*$H137,2)</f>
        <v>0</v>
      </c>
      <c r="AP137" s="286"/>
      <c r="AQ137" s="287">
        <f>ROUND(AP137*$H137,2)</f>
        <v>0</v>
      </c>
      <c r="AR137" s="286">
        <f>SUM(J137,L137,N137,P137,R137,T137,V137,X137,Z137,AB137,AD137,AF137,AH137,AJ137,AL137,AN137,AP137)</f>
        <v>0</v>
      </c>
      <c r="AS137" s="287">
        <f>AR137*$H137</f>
        <v>0</v>
      </c>
      <c r="AT137" s="286">
        <f>$G137-AR137</f>
        <v>46</v>
      </c>
      <c r="AU137" s="458">
        <f>AT137*$H137</f>
        <v>2438</v>
      </c>
      <c r="AV137" s="496">
        <f t="shared" ref="AV137" si="78">AU137/I137</f>
        <v>1</v>
      </c>
    </row>
    <row r="138" spans="1:48" ht="30" customHeight="1" thickBot="1" x14ac:dyDescent="0.25">
      <c r="B138" s="252"/>
      <c r="C138" s="250" t="s">
        <v>88</v>
      </c>
      <c r="D138" s="253" t="s">
        <v>5</v>
      </c>
      <c r="E138" s="254" t="s">
        <v>1388</v>
      </c>
      <c r="F138" s="63"/>
      <c r="G138" s="255">
        <v>46</v>
      </c>
      <c r="H138" s="256"/>
      <c r="I138" s="257"/>
      <c r="J138" s="292"/>
      <c r="K138" s="293"/>
      <c r="L138" s="292"/>
      <c r="M138" s="293"/>
      <c r="N138" s="292"/>
      <c r="O138" s="293"/>
      <c r="P138" s="292"/>
      <c r="Q138" s="293"/>
      <c r="R138" s="292"/>
      <c r="S138" s="293"/>
      <c r="T138" s="292"/>
      <c r="U138" s="293"/>
      <c r="V138" s="292"/>
      <c r="W138" s="293"/>
      <c r="X138" s="292"/>
      <c r="Y138" s="293"/>
      <c r="Z138" s="292"/>
      <c r="AA138" s="293"/>
      <c r="AB138" s="292"/>
      <c r="AC138" s="293"/>
      <c r="AD138" s="292"/>
      <c r="AE138" s="293"/>
      <c r="AF138" s="292"/>
      <c r="AG138" s="293"/>
      <c r="AH138" s="292"/>
      <c r="AI138" s="293"/>
      <c r="AJ138" s="292"/>
      <c r="AK138" s="293"/>
      <c r="AL138" s="292"/>
      <c r="AM138" s="293"/>
      <c r="AN138" s="292"/>
      <c r="AO138" s="293"/>
      <c r="AP138" s="292"/>
      <c r="AQ138" s="293"/>
      <c r="AR138" s="292"/>
      <c r="AS138" s="293"/>
      <c r="AT138" s="292"/>
      <c r="AU138" s="220"/>
      <c r="AV138" s="471"/>
    </row>
    <row r="139" spans="1:48" ht="30" customHeight="1" thickBot="1" x14ac:dyDescent="0.25">
      <c r="B139" s="292"/>
      <c r="C139" s="220"/>
      <c r="D139" s="220"/>
      <c r="E139" s="220"/>
      <c r="F139" s="220"/>
      <c r="G139" s="220"/>
      <c r="H139" s="232"/>
      <c r="I139" s="293"/>
      <c r="J139" s="757" t="s">
        <v>2350</v>
      </c>
      <c r="K139" s="758"/>
      <c r="L139" s="761" t="s">
        <v>2351</v>
      </c>
      <c r="M139" s="758"/>
      <c r="N139" s="757" t="s">
        <v>2352</v>
      </c>
      <c r="O139" s="758"/>
      <c r="P139" s="757" t="s">
        <v>2353</v>
      </c>
      <c r="Q139" s="758"/>
      <c r="R139" s="757" t="s">
        <v>2354</v>
      </c>
      <c r="S139" s="758"/>
      <c r="T139" s="757" t="s">
        <v>2355</v>
      </c>
      <c r="U139" s="758"/>
      <c r="V139" s="757" t="s">
        <v>2356</v>
      </c>
      <c r="W139" s="758"/>
      <c r="X139" s="757" t="s">
        <v>2357</v>
      </c>
      <c r="Y139" s="758"/>
      <c r="Z139" s="757" t="s">
        <v>2358</v>
      </c>
      <c r="AA139" s="758"/>
      <c r="AB139" s="757" t="s">
        <v>2359</v>
      </c>
      <c r="AC139" s="758"/>
      <c r="AD139" s="757" t="s">
        <v>2360</v>
      </c>
      <c r="AE139" s="758"/>
      <c r="AF139" s="757" t="s">
        <v>2361</v>
      </c>
      <c r="AG139" s="758"/>
      <c r="AH139" s="757" t="s">
        <v>2362</v>
      </c>
      <c r="AI139" s="758"/>
      <c r="AJ139" s="757" t="s">
        <v>2363</v>
      </c>
      <c r="AK139" s="758"/>
      <c r="AL139" s="757" t="s">
        <v>2364</v>
      </c>
      <c r="AM139" s="758"/>
      <c r="AN139" s="757" t="s">
        <v>2365</v>
      </c>
      <c r="AO139" s="758"/>
      <c r="AP139" s="757" t="s">
        <v>2366</v>
      </c>
      <c r="AQ139" s="758"/>
      <c r="AR139" s="757" t="s">
        <v>2367</v>
      </c>
      <c r="AS139" s="758"/>
      <c r="AT139" s="757" t="s">
        <v>2368</v>
      </c>
      <c r="AU139" s="769"/>
      <c r="AV139" s="449" t="s">
        <v>2369</v>
      </c>
    </row>
    <row r="140" spans="1:48" ht="30" customHeight="1" thickBot="1" x14ac:dyDescent="0.25">
      <c r="B140" s="292"/>
      <c r="C140" s="220"/>
      <c r="D140" s="220"/>
      <c r="E140" s="220"/>
      <c r="F140" s="220"/>
      <c r="G140" s="220"/>
      <c r="H140" s="232"/>
      <c r="I140" s="293"/>
      <c r="J140" s="184" t="s">
        <v>66</v>
      </c>
      <c r="K140" s="185" t="s">
        <v>2370</v>
      </c>
      <c r="L140" s="184" t="s">
        <v>66</v>
      </c>
      <c r="M140" s="185" t="s">
        <v>2370</v>
      </c>
      <c r="N140" s="184" t="s">
        <v>66</v>
      </c>
      <c r="O140" s="185" t="s">
        <v>2370</v>
      </c>
      <c r="P140" s="184" t="s">
        <v>66</v>
      </c>
      <c r="Q140" s="185" t="s">
        <v>2370</v>
      </c>
      <c r="R140" s="184" t="s">
        <v>66</v>
      </c>
      <c r="S140" s="185" t="s">
        <v>2370</v>
      </c>
      <c r="T140" s="184" t="s">
        <v>66</v>
      </c>
      <c r="U140" s="185" t="s">
        <v>2370</v>
      </c>
      <c r="V140" s="184" t="s">
        <v>66</v>
      </c>
      <c r="W140" s="185" t="s">
        <v>2370</v>
      </c>
      <c r="X140" s="184" t="s">
        <v>66</v>
      </c>
      <c r="Y140" s="185" t="s">
        <v>2370</v>
      </c>
      <c r="Z140" s="184" t="s">
        <v>66</v>
      </c>
      <c r="AA140" s="185" t="s">
        <v>2370</v>
      </c>
      <c r="AB140" s="184" t="s">
        <v>66</v>
      </c>
      <c r="AC140" s="185" t="s">
        <v>2370</v>
      </c>
      <c r="AD140" s="184" t="s">
        <v>66</v>
      </c>
      <c r="AE140" s="185" t="s">
        <v>2370</v>
      </c>
      <c r="AF140" s="184" t="s">
        <v>66</v>
      </c>
      <c r="AG140" s="185" t="s">
        <v>2370</v>
      </c>
      <c r="AH140" s="184" t="s">
        <v>66</v>
      </c>
      <c r="AI140" s="185" t="s">
        <v>2370</v>
      </c>
      <c r="AJ140" s="184" t="s">
        <v>66</v>
      </c>
      <c r="AK140" s="185" t="s">
        <v>2370</v>
      </c>
      <c r="AL140" s="184" t="s">
        <v>66</v>
      </c>
      <c r="AM140" s="185" t="s">
        <v>2370</v>
      </c>
      <c r="AN140" s="184" t="s">
        <v>66</v>
      </c>
      <c r="AO140" s="185" t="s">
        <v>2370</v>
      </c>
      <c r="AP140" s="184" t="s">
        <v>66</v>
      </c>
      <c r="AQ140" s="185" t="s">
        <v>2370</v>
      </c>
      <c r="AR140" s="184" t="s">
        <v>66</v>
      </c>
      <c r="AS140" s="185" t="s">
        <v>2370</v>
      </c>
      <c r="AT140" s="184" t="s">
        <v>66</v>
      </c>
      <c r="AU140" s="448" t="s">
        <v>2370</v>
      </c>
      <c r="AV140" s="455" t="s">
        <v>66</v>
      </c>
    </row>
    <row r="141" spans="1:48" ht="30" customHeight="1" thickBot="1" x14ac:dyDescent="0.35">
      <c r="B141" s="242"/>
      <c r="C141" s="243" t="s">
        <v>26</v>
      </c>
      <c r="D141" s="247" t="s">
        <v>622</v>
      </c>
      <c r="E141" s="247" t="s">
        <v>623</v>
      </c>
      <c r="F141" s="42"/>
      <c r="G141" s="42"/>
      <c r="H141" s="245"/>
      <c r="I141" s="248">
        <f>BM343</f>
        <v>15234.17</v>
      </c>
      <c r="J141" s="188"/>
      <c r="K141" s="188">
        <f>K142</f>
        <v>0</v>
      </c>
      <c r="L141" s="188"/>
      <c r="M141" s="188">
        <f>M142</f>
        <v>0</v>
      </c>
      <c r="N141" s="188"/>
      <c r="O141" s="188">
        <f>O142</f>
        <v>0</v>
      </c>
      <c r="P141" s="188"/>
      <c r="Q141" s="188">
        <f>Q142</f>
        <v>0</v>
      </c>
      <c r="R141" s="188"/>
      <c r="S141" s="188">
        <f>S142</f>
        <v>0</v>
      </c>
      <c r="T141" s="188"/>
      <c r="U141" s="188">
        <f>U142</f>
        <v>0</v>
      </c>
      <c r="V141" s="188"/>
      <c r="W141" s="188">
        <f>W142</f>
        <v>0</v>
      </c>
      <c r="X141" s="188"/>
      <c r="Y141" s="188">
        <f>Y142</f>
        <v>0</v>
      </c>
      <c r="Z141" s="188"/>
      <c r="AA141" s="188">
        <f>AA142</f>
        <v>0</v>
      </c>
      <c r="AB141" s="188"/>
      <c r="AC141" s="188">
        <f>AC142</f>
        <v>0</v>
      </c>
      <c r="AD141" s="188"/>
      <c r="AE141" s="188">
        <f>AE142</f>
        <v>0</v>
      </c>
      <c r="AF141" s="188"/>
      <c r="AG141" s="188">
        <f>AG142</f>
        <v>0</v>
      </c>
      <c r="AH141" s="188"/>
      <c r="AI141" s="188">
        <f>AI142</f>
        <v>0</v>
      </c>
      <c r="AJ141" s="188"/>
      <c r="AK141" s="188">
        <f>AK142</f>
        <v>0</v>
      </c>
      <c r="AL141" s="188"/>
      <c r="AM141" s="188">
        <f>AM142</f>
        <v>0</v>
      </c>
      <c r="AN141" s="188"/>
      <c r="AO141" s="188">
        <f>AO142</f>
        <v>0</v>
      </c>
      <c r="AP141" s="188"/>
      <c r="AQ141" s="188">
        <f>AQ142</f>
        <v>0</v>
      </c>
      <c r="AR141" s="188"/>
      <c r="AS141" s="188">
        <f>AS142</f>
        <v>0</v>
      </c>
      <c r="AT141" s="188"/>
      <c r="AU141" s="447">
        <f>AU142</f>
        <v>15234.17</v>
      </c>
      <c r="AV141" s="475">
        <f t="shared" ref="AV141:AV142" si="79">AU141/I141</f>
        <v>1</v>
      </c>
    </row>
    <row r="142" spans="1:48" ht="30" customHeight="1" x14ac:dyDescent="0.2">
      <c r="B142" s="283" t="s">
        <v>347</v>
      </c>
      <c r="C142" s="48" t="s">
        <v>80</v>
      </c>
      <c r="D142" s="49" t="s">
        <v>1389</v>
      </c>
      <c r="E142" s="50" t="s">
        <v>1390</v>
      </c>
      <c r="F142" s="51" t="s">
        <v>193</v>
      </c>
      <c r="G142" s="52">
        <v>41.51</v>
      </c>
      <c r="H142" s="53">
        <v>367</v>
      </c>
      <c r="I142" s="284">
        <f>ROUND(H142*G142,2)</f>
        <v>15234.17</v>
      </c>
      <c r="J142" s="286"/>
      <c r="K142" s="287">
        <f>ROUND(J142*$H142,2)</f>
        <v>0</v>
      </c>
      <c r="L142" s="286"/>
      <c r="M142" s="287">
        <f>ROUND(L142*$H142,2)</f>
        <v>0</v>
      </c>
      <c r="N142" s="286"/>
      <c r="O142" s="287">
        <f>ROUND(N142*$H142,2)</f>
        <v>0</v>
      </c>
      <c r="P142" s="286"/>
      <c r="Q142" s="287">
        <f>ROUND(P142*$H142,2)</f>
        <v>0</v>
      </c>
      <c r="R142" s="286"/>
      <c r="S142" s="287">
        <f>ROUND(R142*$H142,2)</f>
        <v>0</v>
      </c>
      <c r="T142" s="286"/>
      <c r="U142" s="287">
        <f>ROUND(T142*$H142,2)</f>
        <v>0</v>
      </c>
      <c r="V142" s="286"/>
      <c r="W142" s="287">
        <f>ROUND(V142*$H142,2)</f>
        <v>0</v>
      </c>
      <c r="X142" s="286"/>
      <c r="Y142" s="287">
        <f>ROUND(X142*$H142,2)</f>
        <v>0</v>
      </c>
      <c r="Z142" s="286"/>
      <c r="AA142" s="287">
        <f>ROUND(Z142*$H142,2)</f>
        <v>0</v>
      </c>
      <c r="AB142" s="286"/>
      <c r="AC142" s="287">
        <f>ROUND(AB142*$H142,2)</f>
        <v>0</v>
      </c>
      <c r="AD142" s="286"/>
      <c r="AE142" s="287">
        <f>ROUND(AD142*$H142,2)</f>
        <v>0</v>
      </c>
      <c r="AF142" s="286"/>
      <c r="AG142" s="287">
        <f>ROUND(AF142*$H142,2)</f>
        <v>0</v>
      </c>
      <c r="AH142" s="286"/>
      <c r="AI142" s="287">
        <f>ROUND(AH142*$H142,2)</f>
        <v>0</v>
      </c>
      <c r="AJ142" s="286"/>
      <c r="AK142" s="287">
        <f>ROUND(AJ142*$H142,2)</f>
        <v>0</v>
      </c>
      <c r="AL142" s="286"/>
      <c r="AM142" s="287">
        <f>ROUND(AL142*$H142,2)</f>
        <v>0</v>
      </c>
      <c r="AN142" s="286"/>
      <c r="AO142" s="287">
        <f>ROUND(AN142*$H142,2)</f>
        <v>0</v>
      </c>
      <c r="AP142" s="286"/>
      <c r="AQ142" s="287">
        <f>ROUND(AP142*$H142,2)</f>
        <v>0</v>
      </c>
      <c r="AR142" s="286">
        <f>SUM(J142,L142,N142,P142,R142,T142,V142,X142,Z142,AB142,AD142,AF142,AH142,AJ142,AL142,AN142,AP142)</f>
        <v>0</v>
      </c>
      <c r="AS142" s="287">
        <f>AR142*$H142</f>
        <v>0</v>
      </c>
      <c r="AT142" s="286">
        <f>$G142-AR142</f>
        <v>41.51</v>
      </c>
      <c r="AU142" s="458">
        <f>AT142*$H142</f>
        <v>15234.17</v>
      </c>
      <c r="AV142" s="496">
        <f t="shared" si="79"/>
        <v>1</v>
      </c>
    </row>
    <row r="143" spans="1:48" ht="30" customHeight="1" x14ac:dyDescent="0.2">
      <c r="B143" s="249"/>
      <c r="C143" s="250" t="s">
        <v>86</v>
      </c>
      <c r="D143" s="23"/>
      <c r="E143" s="251" t="s">
        <v>1392</v>
      </c>
      <c r="F143" s="23"/>
      <c r="G143" s="23"/>
      <c r="H143" s="230"/>
      <c r="I143" s="231"/>
      <c r="J143" s="292"/>
      <c r="K143" s="293"/>
      <c r="L143" s="292"/>
      <c r="M143" s="293"/>
      <c r="N143" s="292"/>
      <c r="O143" s="293"/>
      <c r="P143" s="292"/>
      <c r="Q143" s="293"/>
      <c r="R143" s="292"/>
      <c r="S143" s="293"/>
      <c r="T143" s="292"/>
      <c r="U143" s="293"/>
      <c r="V143" s="292"/>
      <c r="W143" s="293"/>
      <c r="X143" s="292"/>
      <c r="Y143" s="293"/>
      <c r="Z143" s="292"/>
      <c r="AA143" s="293"/>
      <c r="AB143" s="292"/>
      <c r="AC143" s="293"/>
      <c r="AD143" s="292"/>
      <c r="AE143" s="293"/>
      <c r="AF143" s="292"/>
      <c r="AG143" s="293"/>
      <c r="AH143" s="292"/>
      <c r="AI143" s="293"/>
      <c r="AJ143" s="292"/>
      <c r="AK143" s="293"/>
      <c r="AL143" s="292"/>
      <c r="AM143" s="293"/>
      <c r="AN143" s="292"/>
      <c r="AO143" s="293"/>
      <c r="AP143" s="292"/>
      <c r="AQ143" s="293"/>
      <c r="AR143" s="292"/>
      <c r="AS143" s="293"/>
      <c r="AT143" s="292"/>
      <c r="AU143" s="220"/>
      <c r="AV143" s="471"/>
    </row>
    <row r="144" spans="1:48" ht="30" customHeight="1" thickBot="1" x14ac:dyDescent="0.25">
      <c r="B144" s="275"/>
      <c r="C144" s="276"/>
      <c r="D144" s="276"/>
      <c r="E144" s="276"/>
      <c r="F144" s="276"/>
      <c r="G144" s="276"/>
      <c r="H144" s="277"/>
      <c r="I144" s="278"/>
      <c r="J144" s="289"/>
      <c r="K144" s="290"/>
      <c r="L144" s="289"/>
      <c r="M144" s="290"/>
      <c r="N144" s="289"/>
      <c r="O144" s="290"/>
      <c r="P144" s="289"/>
      <c r="Q144" s="290"/>
      <c r="R144" s="289"/>
      <c r="S144" s="290"/>
      <c r="T144" s="289"/>
      <c r="U144" s="290"/>
      <c r="V144" s="289"/>
      <c r="W144" s="290"/>
      <c r="X144" s="289"/>
      <c r="Y144" s="290"/>
      <c r="Z144" s="289"/>
      <c r="AA144" s="290"/>
      <c r="AB144" s="289"/>
      <c r="AC144" s="290"/>
      <c r="AD144" s="289"/>
      <c r="AE144" s="290"/>
      <c r="AF144" s="289"/>
      <c r="AG144" s="290"/>
      <c r="AH144" s="289"/>
      <c r="AI144" s="290"/>
      <c r="AJ144" s="289"/>
      <c r="AK144" s="290"/>
      <c r="AL144" s="289"/>
      <c r="AM144" s="290"/>
      <c r="AN144" s="289"/>
      <c r="AO144" s="290"/>
      <c r="AP144" s="289"/>
      <c r="AQ144" s="290"/>
      <c r="AR144" s="289"/>
      <c r="AS144" s="290"/>
      <c r="AT144" s="289"/>
      <c r="AU144" s="297"/>
      <c r="AV144" s="460"/>
    </row>
    <row r="145" spans="8:8" customFormat="1" x14ac:dyDescent="0.2">
      <c r="H145" s="31"/>
    </row>
    <row r="146" spans="8:8" customFormat="1" x14ac:dyDescent="0.2">
      <c r="H146" s="31"/>
    </row>
    <row r="147" spans="8:8" customFormat="1" x14ac:dyDescent="0.2">
      <c r="H147" s="31"/>
    </row>
    <row r="148" spans="8:8" customFormat="1" x14ac:dyDescent="0.2">
      <c r="H148" s="31"/>
    </row>
    <row r="149" spans="8:8" customFormat="1" x14ac:dyDescent="0.2">
      <c r="H149" s="31"/>
    </row>
    <row r="150" spans="8:8" customFormat="1" x14ac:dyDescent="0.2">
      <c r="H150" s="31"/>
    </row>
    <row r="151" spans="8:8" customFormat="1" x14ac:dyDescent="0.2">
      <c r="H151" s="31"/>
    </row>
    <row r="152" spans="8:8" customFormat="1" x14ac:dyDescent="0.2">
      <c r="H152" s="31"/>
    </row>
    <row r="153" spans="8:8" customFormat="1" x14ac:dyDescent="0.2">
      <c r="H153" s="31"/>
    </row>
    <row r="154" spans="8:8" customFormat="1" x14ac:dyDescent="0.2">
      <c r="H154" s="31"/>
    </row>
    <row r="155" spans="8:8" customFormat="1" x14ac:dyDescent="0.2">
      <c r="H155" s="31"/>
    </row>
    <row r="156" spans="8:8" customFormat="1" x14ac:dyDescent="0.2">
      <c r="H156" s="31"/>
    </row>
    <row r="157" spans="8:8" customFormat="1" x14ac:dyDescent="0.2">
      <c r="H157" s="31"/>
    </row>
    <row r="158" spans="8:8" customFormat="1" x14ac:dyDescent="0.2">
      <c r="H158" s="31"/>
    </row>
    <row r="159" spans="8:8" customFormat="1" x14ac:dyDescent="0.2">
      <c r="H159" s="31"/>
    </row>
    <row r="160" spans="8:8" customFormat="1" x14ac:dyDescent="0.2">
      <c r="H160" s="31"/>
    </row>
    <row r="161" spans="8:8" customFormat="1" x14ac:dyDescent="0.2">
      <c r="H161" s="31"/>
    </row>
    <row r="162" spans="8:8" customFormat="1" x14ac:dyDescent="0.2">
      <c r="H162" s="31"/>
    </row>
    <row r="163" spans="8:8" customFormat="1" x14ac:dyDescent="0.2">
      <c r="H163" s="31"/>
    </row>
    <row r="164" spans="8:8" customFormat="1" x14ac:dyDescent="0.2">
      <c r="H164" s="31"/>
    </row>
    <row r="165" spans="8:8" customFormat="1" x14ac:dyDescent="0.2">
      <c r="H165" s="31"/>
    </row>
    <row r="166" spans="8:8" customFormat="1" x14ac:dyDescent="0.2">
      <c r="H166" s="31"/>
    </row>
    <row r="167" spans="8:8" customFormat="1" x14ac:dyDescent="0.2">
      <c r="H167" s="31"/>
    </row>
    <row r="168" spans="8:8" customFormat="1" x14ac:dyDescent="0.2">
      <c r="H168" s="31"/>
    </row>
    <row r="169" spans="8:8" customFormat="1" x14ac:dyDescent="0.2">
      <c r="H169" s="31"/>
    </row>
    <row r="170" spans="8:8" customFormat="1" x14ac:dyDescent="0.2">
      <c r="H170" s="31"/>
    </row>
    <row r="171" spans="8:8" customFormat="1" x14ac:dyDescent="0.2">
      <c r="H171" s="31"/>
    </row>
    <row r="172" spans="8:8" customFormat="1" x14ac:dyDescent="0.2">
      <c r="H172" s="31"/>
    </row>
    <row r="173" spans="8:8" customFormat="1" x14ac:dyDescent="0.2">
      <c r="H173" s="31"/>
    </row>
    <row r="174" spans="8:8" customFormat="1" x14ac:dyDescent="0.2">
      <c r="H174" s="31"/>
    </row>
    <row r="175" spans="8:8" customFormat="1" x14ac:dyDescent="0.2">
      <c r="H175" s="31"/>
    </row>
    <row r="176" spans="8:8" customFormat="1" x14ac:dyDescent="0.2">
      <c r="H176" s="31"/>
    </row>
    <row r="177" spans="8:8" customFormat="1" x14ac:dyDescent="0.2">
      <c r="H177" s="31"/>
    </row>
    <row r="178" spans="8:8" customFormat="1" x14ac:dyDescent="0.2">
      <c r="H178" s="31"/>
    </row>
    <row r="179" spans="8:8" customFormat="1" x14ac:dyDescent="0.2">
      <c r="H179" s="31"/>
    </row>
    <row r="180" spans="8:8" customFormat="1" x14ac:dyDescent="0.2">
      <c r="H180" s="31"/>
    </row>
    <row r="181" spans="8:8" customFormat="1" x14ac:dyDescent="0.2">
      <c r="H181" s="31"/>
    </row>
    <row r="182" spans="8:8" customFormat="1" x14ac:dyDescent="0.2">
      <c r="H182" s="31"/>
    </row>
    <row r="183" spans="8:8" customFormat="1" x14ac:dyDescent="0.2">
      <c r="H183" s="31"/>
    </row>
    <row r="184" spans="8:8" customFormat="1" x14ac:dyDescent="0.2">
      <c r="H184" s="31"/>
    </row>
    <row r="185" spans="8:8" customFormat="1" x14ac:dyDescent="0.2">
      <c r="H185" s="31"/>
    </row>
    <row r="186" spans="8:8" customFormat="1" x14ac:dyDescent="0.2">
      <c r="H186" s="31"/>
    </row>
    <row r="187" spans="8:8" customFormat="1" x14ac:dyDescent="0.2">
      <c r="H187" s="31"/>
    </row>
    <row r="188" spans="8:8" customFormat="1" x14ac:dyDescent="0.2">
      <c r="H188" s="31"/>
    </row>
    <row r="189" spans="8:8" customFormat="1" x14ac:dyDescent="0.2">
      <c r="H189" s="31"/>
    </row>
    <row r="190" spans="8:8" customFormat="1" x14ac:dyDescent="0.2">
      <c r="H190" s="31"/>
    </row>
    <row r="191" spans="8:8" customFormat="1" x14ac:dyDescent="0.2">
      <c r="H191" s="31"/>
    </row>
    <row r="192" spans="8:8" customFormat="1" x14ac:dyDescent="0.2">
      <c r="H192" s="31"/>
    </row>
    <row r="193" spans="8:8" customFormat="1" x14ac:dyDescent="0.2">
      <c r="H193" s="31"/>
    </row>
    <row r="194" spans="8:8" customFormat="1" x14ac:dyDescent="0.2">
      <c r="H194" s="31"/>
    </row>
    <row r="195" spans="8:8" customFormat="1" x14ac:dyDescent="0.2">
      <c r="H195" s="31"/>
    </row>
    <row r="196" spans="8:8" customFormat="1" x14ac:dyDescent="0.2">
      <c r="H196" s="31"/>
    </row>
    <row r="197" spans="8:8" customFormat="1" x14ac:dyDescent="0.2">
      <c r="H197" s="31"/>
    </row>
    <row r="198" spans="8:8" customFormat="1" x14ac:dyDescent="0.2">
      <c r="H198" s="31"/>
    </row>
    <row r="199" spans="8:8" customFormat="1" x14ac:dyDescent="0.2">
      <c r="H199" s="31"/>
    </row>
    <row r="200" spans="8:8" customFormat="1" x14ac:dyDescent="0.2">
      <c r="H200" s="31"/>
    </row>
    <row r="201" spans="8:8" customFormat="1" x14ac:dyDescent="0.2">
      <c r="H201" s="31"/>
    </row>
    <row r="202" spans="8:8" customFormat="1" x14ac:dyDescent="0.2">
      <c r="H202" s="31"/>
    </row>
    <row r="203" spans="8:8" customFormat="1" x14ac:dyDescent="0.2">
      <c r="H203" s="31"/>
    </row>
    <row r="204" spans="8:8" customFormat="1" x14ac:dyDescent="0.2">
      <c r="H204" s="31"/>
    </row>
    <row r="205" spans="8:8" customFormat="1" x14ac:dyDescent="0.2">
      <c r="H205" s="31"/>
    </row>
    <row r="206" spans="8:8" customFormat="1" x14ac:dyDescent="0.2">
      <c r="H206" s="31"/>
    </row>
    <row r="207" spans="8:8" customFormat="1" x14ac:dyDescent="0.2">
      <c r="H207" s="31"/>
    </row>
    <row r="208" spans="8:8" customFormat="1" x14ac:dyDescent="0.2">
      <c r="H208" s="31"/>
    </row>
    <row r="209" spans="16:73" x14ac:dyDescent="0.2">
      <c r="AV209"/>
    </row>
    <row r="210" spans="16:73" x14ac:dyDescent="0.2">
      <c r="AV210"/>
    </row>
    <row r="211" spans="16:73" x14ac:dyDescent="0.2">
      <c r="AV211"/>
    </row>
    <row r="212" spans="16:73" x14ac:dyDescent="0.2">
      <c r="AV212"/>
    </row>
    <row r="213" spans="16:73" x14ac:dyDescent="0.2">
      <c r="AV213"/>
    </row>
    <row r="214" spans="16:73" x14ac:dyDescent="0.2">
      <c r="P214" s="1"/>
      <c r="Q214" s="1"/>
      <c r="R214" s="1"/>
      <c r="S214" s="1"/>
      <c r="T214" s="1"/>
      <c r="U214" s="1"/>
      <c r="V214" s="14"/>
      <c r="W214" s="14"/>
      <c r="X214" s="14"/>
      <c r="Y214" s="14"/>
      <c r="Z214" s="14"/>
      <c r="AA214" s="14"/>
      <c r="AB214" s="14"/>
      <c r="AC214" s="14"/>
      <c r="AD214" s="14"/>
      <c r="AE214" s="14"/>
      <c r="AF214" s="14"/>
      <c r="AG214" s="14"/>
      <c r="AH214" s="14"/>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row>
    <row r="215" spans="16:73" x14ac:dyDescent="0.2">
      <c r="P215" s="1"/>
      <c r="Q215" s="1"/>
      <c r="R215" s="1"/>
      <c r="S215" s="1"/>
      <c r="T215" s="1"/>
      <c r="U215" s="1"/>
      <c r="V215" s="14"/>
      <c r="W215" s="14"/>
      <c r="X215" s="14"/>
      <c r="Y215" s="14"/>
      <c r="Z215" s="14"/>
      <c r="AA215" s="14"/>
      <c r="AB215" s="14"/>
      <c r="AC215" s="14"/>
      <c r="AD215" s="14"/>
      <c r="AE215" s="14"/>
      <c r="AF215" s="14"/>
      <c r="AG215" s="14"/>
      <c r="AH215" s="14"/>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row>
    <row r="216" spans="16:73" x14ac:dyDescent="0.2">
      <c r="P216" s="1"/>
      <c r="Q216" s="1"/>
      <c r="R216" s="1"/>
      <c r="S216" s="1"/>
      <c r="T216" s="1"/>
      <c r="U216" s="1"/>
      <c r="V216" s="14"/>
      <c r="W216" s="14"/>
      <c r="X216" s="14"/>
      <c r="Y216" s="14"/>
      <c r="Z216" s="14"/>
      <c r="AA216" s="14"/>
      <c r="AB216" s="14"/>
      <c r="AC216" s="14"/>
      <c r="AD216" s="14"/>
      <c r="AE216" s="14"/>
      <c r="AF216" s="14"/>
      <c r="AG216" s="14"/>
      <c r="AH216" s="14"/>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row>
    <row r="217" spans="16:73" x14ac:dyDescent="0.2">
      <c r="P217" s="1"/>
      <c r="Q217" s="1"/>
      <c r="R217" s="1"/>
      <c r="S217" s="1"/>
      <c r="T217" s="1"/>
      <c r="U217" s="1"/>
      <c r="V217" s="14"/>
      <c r="W217" s="14"/>
      <c r="X217" s="14"/>
      <c r="Y217" s="14"/>
      <c r="Z217" s="14"/>
      <c r="AA217" s="14"/>
      <c r="AB217" s="14"/>
      <c r="AC217" s="14"/>
      <c r="AD217" s="14"/>
      <c r="AE217" s="14"/>
      <c r="AF217" s="14"/>
      <c r="AG217" s="14"/>
      <c r="AH217" s="14"/>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row>
    <row r="218" spans="16:73" x14ac:dyDescent="0.2">
      <c r="P218" s="1"/>
      <c r="Q218" s="1"/>
      <c r="R218" s="1"/>
      <c r="S218" s="1"/>
      <c r="T218" s="1"/>
      <c r="U218" s="1"/>
      <c r="V218" s="14"/>
      <c r="W218" s="14"/>
      <c r="X218" s="14"/>
      <c r="Y218" s="14"/>
      <c r="Z218" s="14"/>
      <c r="AA218" s="14"/>
      <c r="AB218" s="14"/>
      <c r="AC218" s="14"/>
      <c r="AD218" s="14"/>
      <c r="AE218" s="14"/>
      <c r="AF218" s="14"/>
      <c r="AG218" s="14"/>
      <c r="AH218" s="14"/>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row>
    <row r="219" spans="16:73" x14ac:dyDescent="0.2">
      <c r="P219" s="1"/>
      <c r="Q219" s="1"/>
      <c r="R219" s="1"/>
      <c r="S219" s="1"/>
      <c r="T219" s="1"/>
      <c r="U219" s="1"/>
      <c r="V219" s="14"/>
      <c r="W219" s="14"/>
      <c r="X219" s="14"/>
      <c r="Y219" s="14"/>
      <c r="Z219" s="14"/>
      <c r="AA219" s="14"/>
      <c r="AB219" s="14"/>
      <c r="AC219" s="14"/>
      <c r="AD219" s="14"/>
      <c r="AE219" s="14"/>
      <c r="AF219" s="14"/>
      <c r="AG219" s="14"/>
      <c r="AH219" s="14"/>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row>
    <row r="220" spans="16:73" ht="11.4" x14ac:dyDescent="0.2">
      <c r="P220" s="25" t="s">
        <v>5</v>
      </c>
      <c r="Q220" s="26" t="s">
        <v>14</v>
      </c>
      <c r="R220" s="26" t="s">
        <v>69</v>
      </c>
      <c r="S220" s="26" t="s">
        <v>70</v>
      </c>
      <c r="T220" s="26" t="s">
        <v>71</v>
      </c>
      <c r="U220" s="26" t="s">
        <v>72</v>
      </c>
      <c r="V220" s="26" t="s">
        <v>73</v>
      </c>
      <c r="W220" s="27" t="s">
        <v>74</v>
      </c>
      <c r="X220" s="34"/>
      <c r="Y220" s="34"/>
      <c r="Z220" s="34"/>
      <c r="AA220" s="34"/>
      <c r="AB220" s="34"/>
      <c r="AC220" s="34"/>
      <c r="AD220" s="34"/>
      <c r="AE220" s="34"/>
      <c r="AF220" s="34"/>
      <c r="AG220" s="34"/>
      <c r="AH220" s="34"/>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row>
    <row r="221" spans="16:73" x14ac:dyDescent="0.2">
      <c r="P221" s="28"/>
      <c r="Q221" s="37"/>
      <c r="R221" s="29"/>
      <c r="S221" s="38">
        <f>S222</f>
        <v>0</v>
      </c>
      <c r="T221" s="29"/>
      <c r="U221" s="38">
        <f>U222</f>
        <v>41.513334200000003</v>
      </c>
      <c r="V221" s="29"/>
      <c r="W221" s="39">
        <f>W222</f>
        <v>0</v>
      </c>
      <c r="X221" s="14"/>
      <c r="Y221" s="14"/>
      <c r="Z221" s="14"/>
      <c r="AA221" s="14"/>
      <c r="AB221" s="14"/>
      <c r="AC221" s="14"/>
      <c r="AD221" s="14"/>
      <c r="AE221" s="14"/>
      <c r="AF221" s="14"/>
      <c r="AG221" s="14"/>
      <c r="AH221" s="14"/>
      <c r="AI221" s="1"/>
      <c r="AJ221" s="1"/>
      <c r="AK221" s="1"/>
      <c r="AL221" s="1"/>
      <c r="AM221" s="1"/>
      <c r="AN221" s="1"/>
      <c r="AO221" s="1"/>
      <c r="AP221" s="1"/>
      <c r="AQ221" s="1"/>
      <c r="AR221" s="1"/>
      <c r="AS221" s="1"/>
      <c r="AT221" s="1"/>
      <c r="AU221" s="1"/>
      <c r="AV221" s="1"/>
      <c r="AW221" s="12" t="s">
        <v>62</v>
      </c>
      <c r="AX221" s="1"/>
      <c r="AY221" s="1"/>
      <c r="AZ221" s="1"/>
      <c r="BA221" s="1"/>
      <c r="BB221" s="1"/>
      <c r="BC221" s="1"/>
      <c r="BD221" s="1"/>
      <c r="BE221" s="1"/>
      <c r="BF221" s="1"/>
      <c r="BG221" s="1"/>
      <c r="BH221" s="1"/>
      <c r="BI221" s="1"/>
      <c r="BJ221" s="1"/>
      <c r="BK221" s="1"/>
      <c r="BL221" s="1"/>
      <c r="BM221" s="40">
        <f>BM222</f>
        <v>139599.93</v>
      </c>
      <c r="BN221" s="1"/>
      <c r="BO221" s="1"/>
      <c r="BP221" s="1"/>
      <c r="BQ221" s="1"/>
      <c r="BR221" s="1"/>
      <c r="BS221" s="1"/>
      <c r="BT221" s="1"/>
      <c r="BU221" s="1"/>
    </row>
    <row r="222" spans="16:73" x14ac:dyDescent="0.2">
      <c r="P222" s="41"/>
      <c r="Q222" s="42"/>
      <c r="R222" s="42"/>
      <c r="S222" s="43">
        <f>S223+S252+S258+S274+S337+S343</f>
        <v>0</v>
      </c>
      <c r="T222" s="42"/>
      <c r="U222" s="43">
        <f>U223+U252+U258+U274+U337+U343</f>
        <v>41.513334200000003</v>
      </c>
      <c r="V222" s="42"/>
      <c r="W222" s="44">
        <f>W223+W252+W258+W274+W337+W343</f>
        <v>0</v>
      </c>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45" t="s">
        <v>30</v>
      </c>
      <c r="AV222" s="6"/>
      <c r="AW222" s="46" t="s">
        <v>27</v>
      </c>
      <c r="AX222" s="6"/>
      <c r="AY222" s="6"/>
      <c r="AZ222" s="6"/>
      <c r="BA222" s="45" t="s">
        <v>78</v>
      </c>
      <c r="BB222" s="6"/>
      <c r="BC222" s="6"/>
      <c r="BD222" s="6"/>
      <c r="BE222" s="6"/>
      <c r="BF222" s="6"/>
      <c r="BG222" s="6"/>
      <c r="BH222" s="6"/>
      <c r="BI222" s="6"/>
      <c r="BJ222" s="6"/>
      <c r="BK222" s="6"/>
      <c r="BL222" s="6"/>
      <c r="BM222" s="47">
        <f>BM223+BM252+BM258+BM274+BM337+BM343</f>
        <v>139599.93</v>
      </c>
      <c r="BN222" s="6"/>
      <c r="BO222" s="6"/>
      <c r="BP222" s="6"/>
      <c r="BQ222" s="6"/>
      <c r="BR222" s="6"/>
      <c r="BS222" s="6"/>
      <c r="BT222" s="6"/>
      <c r="BU222" s="6"/>
    </row>
    <row r="223" spans="16:73" x14ac:dyDescent="0.2">
      <c r="P223" s="41"/>
      <c r="Q223" s="42"/>
      <c r="R223" s="42"/>
      <c r="S223" s="43">
        <f>SUM(S224:S251)</f>
        <v>0</v>
      </c>
      <c r="T223" s="42"/>
      <c r="U223" s="43">
        <f>SUM(U224:U251)</f>
        <v>5.17</v>
      </c>
      <c r="V223" s="42"/>
      <c r="W223" s="44">
        <f>SUM(W224:W251)</f>
        <v>0</v>
      </c>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45" t="s">
        <v>30</v>
      </c>
      <c r="AV223" s="6"/>
      <c r="AW223" s="46" t="s">
        <v>30</v>
      </c>
      <c r="AX223" s="6"/>
      <c r="AY223" s="6"/>
      <c r="AZ223" s="6"/>
      <c r="BA223" s="45" t="s">
        <v>78</v>
      </c>
      <c r="BB223" s="6"/>
      <c r="BC223" s="6"/>
      <c r="BD223" s="6"/>
      <c r="BE223" s="6"/>
      <c r="BF223" s="6"/>
      <c r="BG223" s="6"/>
      <c r="BH223" s="6"/>
      <c r="BI223" s="6"/>
      <c r="BJ223" s="6"/>
      <c r="BK223" s="6"/>
      <c r="BL223" s="6"/>
      <c r="BM223" s="47">
        <f>SUM(BM224:BM251)</f>
        <v>3310.1600000000003</v>
      </c>
      <c r="BN223" s="6"/>
      <c r="BO223" s="6"/>
      <c r="BP223" s="6"/>
      <c r="BQ223" s="6"/>
      <c r="BR223" s="6"/>
      <c r="BS223" s="6"/>
      <c r="BT223" s="6"/>
      <c r="BU223" s="6"/>
    </row>
    <row r="224" spans="16:73" ht="11.4" x14ac:dyDescent="0.2">
      <c r="P224" s="54" t="s">
        <v>5</v>
      </c>
      <c r="Q224" s="55" t="s">
        <v>15</v>
      </c>
      <c r="R224" s="23"/>
      <c r="S224" s="56">
        <f>R224*G12</f>
        <v>0</v>
      </c>
      <c r="T224" s="56">
        <v>0</v>
      </c>
      <c r="U224" s="56">
        <f>T224*G12</f>
        <v>0</v>
      </c>
      <c r="V224" s="56">
        <v>0</v>
      </c>
      <c r="W224" s="57">
        <f>V224*G12</f>
        <v>0</v>
      </c>
      <c r="X224" s="14"/>
      <c r="Y224" s="14"/>
      <c r="Z224" s="14"/>
      <c r="AA224" s="14"/>
      <c r="AB224" s="14"/>
      <c r="AC224" s="14"/>
      <c r="AD224" s="14"/>
      <c r="AE224" s="14"/>
      <c r="AF224" s="14"/>
      <c r="AG224" s="14"/>
      <c r="AH224" s="14"/>
      <c r="AI224" s="1"/>
      <c r="AJ224" s="1"/>
      <c r="AK224" s="1"/>
      <c r="AL224" s="1"/>
      <c r="AM224" s="1"/>
      <c r="AN224" s="1"/>
      <c r="AO224" s="1"/>
      <c r="AP224" s="1"/>
      <c r="AQ224" s="1"/>
      <c r="AR224" s="1"/>
      <c r="AS224" s="1"/>
      <c r="AT224" s="1"/>
      <c r="AU224" s="58" t="s">
        <v>84</v>
      </c>
      <c r="AV224" s="1"/>
      <c r="AW224" s="58" t="s">
        <v>31</v>
      </c>
      <c r="AX224" s="1"/>
      <c r="AY224" s="1"/>
      <c r="AZ224" s="1"/>
      <c r="BA224" s="12" t="s">
        <v>78</v>
      </c>
      <c r="BB224" s="1"/>
      <c r="BC224" s="1"/>
      <c r="BD224" s="1"/>
      <c r="BE224" s="1"/>
      <c r="BF224" s="1"/>
      <c r="BG224" s="59">
        <f>IF(Q224="základní",I12,0)</f>
        <v>52.5</v>
      </c>
      <c r="BH224" s="59">
        <f>IF(Q224="snížená",I12,0)</f>
        <v>0</v>
      </c>
      <c r="BI224" s="59">
        <f>IF(Q224="zákl. přenesená",I12,0)</f>
        <v>0</v>
      </c>
      <c r="BJ224" s="59">
        <f>IF(Q224="sníž. přenesená",I12,0)</f>
        <v>0</v>
      </c>
      <c r="BK224" s="59">
        <f>IF(Q224="nulová",I12,0)</f>
        <v>0</v>
      </c>
      <c r="BL224" s="12" t="s">
        <v>30</v>
      </c>
      <c r="BM224" s="59">
        <f>ROUND(H12*G12,2)</f>
        <v>52.5</v>
      </c>
      <c r="BN224" s="12" t="s">
        <v>84</v>
      </c>
      <c r="BO224" s="58" t="s">
        <v>1214</v>
      </c>
      <c r="BP224" s="1"/>
      <c r="BQ224" s="1"/>
      <c r="BR224" s="1"/>
      <c r="BS224" s="1"/>
      <c r="BT224" s="1"/>
      <c r="BU224" s="1"/>
    </row>
    <row r="225" spans="16:73" x14ac:dyDescent="0.2">
      <c r="P225" s="60"/>
      <c r="Q225" s="61"/>
      <c r="R225" s="23"/>
      <c r="S225" s="23"/>
      <c r="T225" s="23"/>
      <c r="U225" s="23"/>
      <c r="V225" s="23"/>
      <c r="W225" s="24"/>
      <c r="X225" s="14"/>
      <c r="Y225" s="14"/>
      <c r="Z225" s="14"/>
      <c r="AA225" s="14"/>
      <c r="AB225" s="14"/>
      <c r="AC225" s="14"/>
      <c r="AD225" s="14"/>
      <c r="AE225" s="14"/>
      <c r="AF225" s="14"/>
      <c r="AG225" s="14"/>
      <c r="AH225" s="14"/>
      <c r="AI225" s="1"/>
      <c r="AJ225" s="1"/>
      <c r="AK225" s="1"/>
      <c r="AL225" s="1"/>
      <c r="AM225" s="1"/>
      <c r="AN225" s="1"/>
      <c r="AO225" s="1"/>
      <c r="AP225" s="1"/>
      <c r="AQ225" s="1"/>
      <c r="AR225" s="1"/>
      <c r="AS225" s="1"/>
      <c r="AT225" s="1"/>
      <c r="AU225" s="1"/>
      <c r="AV225" s="1"/>
      <c r="AW225" s="12" t="s">
        <v>31</v>
      </c>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row>
    <row r="226" spans="16:73" x14ac:dyDescent="0.2">
      <c r="P226" s="62"/>
      <c r="Q226" s="63"/>
      <c r="R226" s="63"/>
      <c r="S226" s="63"/>
      <c r="T226" s="63"/>
      <c r="U226" s="63"/>
      <c r="V226" s="63"/>
      <c r="W226" s="64"/>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65" t="s">
        <v>31</v>
      </c>
      <c r="AX226" s="7" t="s">
        <v>31</v>
      </c>
      <c r="AY226" s="7" t="s">
        <v>11</v>
      </c>
      <c r="AZ226" s="7" t="s">
        <v>30</v>
      </c>
      <c r="BA226" s="65" t="s">
        <v>78</v>
      </c>
      <c r="BB226" s="7"/>
      <c r="BC226" s="7"/>
      <c r="BD226" s="7"/>
      <c r="BE226" s="7"/>
      <c r="BF226" s="7"/>
      <c r="BG226" s="7"/>
      <c r="BH226" s="7"/>
      <c r="BI226" s="7"/>
      <c r="BJ226" s="7"/>
      <c r="BK226" s="7"/>
      <c r="BL226" s="7"/>
      <c r="BM226" s="7"/>
      <c r="BN226" s="7"/>
      <c r="BO226" s="7"/>
      <c r="BP226" s="7"/>
      <c r="BQ226" s="7"/>
      <c r="BR226" s="7"/>
      <c r="BS226" s="7"/>
      <c r="BT226" s="7"/>
      <c r="BU226" s="7"/>
    </row>
    <row r="227" spans="16:73" ht="11.4" x14ac:dyDescent="0.2">
      <c r="P227" s="54" t="s">
        <v>5</v>
      </c>
      <c r="Q227" s="55" t="s">
        <v>15</v>
      </c>
      <c r="R227" s="23"/>
      <c r="S227" s="56">
        <f>R227*G15</f>
        <v>0</v>
      </c>
      <c r="T227" s="56">
        <v>0</v>
      </c>
      <c r="U227" s="56">
        <f>T227*G15</f>
        <v>0</v>
      </c>
      <c r="V227" s="56">
        <v>0</v>
      </c>
      <c r="W227" s="57">
        <f>V227*G15</f>
        <v>0</v>
      </c>
      <c r="X227" s="14"/>
      <c r="Y227" s="14"/>
      <c r="Z227" s="14"/>
      <c r="AA227" s="14"/>
      <c r="AB227" s="14"/>
      <c r="AC227" s="14"/>
      <c r="AD227" s="14"/>
      <c r="AE227" s="14"/>
      <c r="AF227" s="14"/>
      <c r="AG227" s="14"/>
      <c r="AH227" s="14"/>
      <c r="AI227" s="1"/>
      <c r="AJ227" s="1"/>
      <c r="AK227" s="1"/>
      <c r="AL227" s="1"/>
      <c r="AM227" s="1"/>
      <c r="AN227" s="1"/>
      <c r="AO227" s="1"/>
      <c r="AP227" s="1"/>
      <c r="AQ227" s="1"/>
      <c r="AR227" s="1"/>
      <c r="AS227" s="1"/>
      <c r="AT227" s="1"/>
      <c r="AU227" s="58" t="s">
        <v>84</v>
      </c>
      <c r="AV227" s="1"/>
      <c r="AW227" s="58" t="s">
        <v>31</v>
      </c>
      <c r="AX227" s="1"/>
      <c r="AY227" s="1"/>
      <c r="AZ227" s="1"/>
      <c r="BA227" s="12" t="s">
        <v>78</v>
      </c>
      <c r="BB227" s="1"/>
      <c r="BC227" s="1"/>
      <c r="BD227" s="1"/>
      <c r="BE227" s="1"/>
      <c r="BF227" s="1"/>
      <c r="BG227" s="59">
        <f>IF(Q227="základní",I15,0)</f>
        <v>36.229999999999997</v>
      </c>
      <c r="BH227" s="59">
        <f>IF(Q227="snížená",I15,0)</f>
        <v>0</v>
      </c>
      <c r="BI227" s="59">
        <f>IF(Q227="zákl. přenesená",I15,0)</f>
        <v>0</v>
      </c>
      <c r="BJ227" s="59">
        <f>IF(Q227="sníž. přenesená",I15,0)</f>
        <v>0</v>
      </c>
      <c r="BK227" s="59">
        <f>IF(Q227="nulová",I15,0)</f>
        <v>0</v>
      </c>
      <c r="BL227" s="12" t="s">
        <v>30</v>
      </c>
      <c r="BM227" s="59">
        <f>ROUND(H15*G15,2)</f>
        <v>36.229999999999997</v>
      </c>
      <c r="BN227" s="12" t="s">
        <v>84</v>
      </c>
      <c r="BO227" s="58" t="s">
        <v>1219</v>
      </c>
      <c r="BP227" s="1"/>
      <c r="BQ227" s="1"/>
      <c r="BR227" s="1"/>
      <c r="BS227" s="1"/>
      <c r="BT227" s="1"/>
      <c r="BU227" s="1"/>
    </row>
    <row r="228" spans="16:73" x14ac:dyDescent="0.2">
      <c r="P228" s="60"/>
      <c r="Q228" s="61"/>
      <c r="R228" s="23"/>
      <c r="S228" s="23"/>
      <c r="T228" s="23"/>
      <c r="U228" s="23"/>
      <c r="V228" s="23"/>
      <c r="W228" s="24"/>
      <c r="X228" s="14"/>
      <c r="Y228" s="14"/>
      <c r="Z228" s="14"/>
      <c r="AA228" s="14"/>
      <c r="AB228" s="14"/>
      <c r="AC228" s="14"/>
      <c r="AD228" s="14"/>
      <c r="AE228" s="14"/>
      <c r="AF228" s="14"/>
      <c r="AG228" s="14"/>
      <c r="AH228" s="14"/>
      <c r="AI228" s="1"/>
      <c r="AJ228" s="1"/>
      <c r="AK228" s="1"/>
      <c r="AL228" s="1"/>
      <c r="AM228" s="1"/>
      <c r="AN228" s="1"/>
      <c r="AO228" s="1"/>
      <c r="AP228" s="1"/>
      <c r="AQ228" s="1"/>
      <c r="AR228" s="1"/>
      <c r="AS228" s="1"/>
      <c r="AT228" s="1"/>
      <c r="AU228" s="1"/>
      <c r="AV228" s="1"/>
      <c r="AW228" s="12" t="s">
        <v>31</v>
      </c>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row>
    <row r="229" spans="16:73" x14ac:dyDescent="0.2">
      <c r="P229" s="66"/>
      <c r="Q229" s="67"/>
      <c r="R229" s="67"/>
      <c r="S229" s="67"/>
      <c r="T229" s="67"/>
      <c r="U229" s="67"/>
      <c r="V229" s="67"/>
      <c r="W229" s="6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69" t="s">
        <v>31</v>
      </c>
      <c r="AX229" s="8" t="s">
        <v>30</v>
      </c>
      <c r="AY229" s="8" t="s">
        <v>11</v>
      </c>
      <c r="AZ229" s="8" t="s">
        <v>27</v>
      </c>
      <c r="BA229" s="69" t="s">
        <v>78</v>
      </c>
      <c r="BB229" s="8"/>
      <c r="BC229" s="8"/>
      <c r="BD229" s="8"/>
      <c r="BE229" s="8"/>
      <c r="BF229" s="8"/>
      <c r="BG229" s="8"/>
      <c r="BH229" s="8"/>
      <c r="BI229" s="8"/>
      <c r="BJ229" s="8"/>
      <c r="BK229" s="8"/>
      <c r="BL229" s="8"/>
      <c r="BM229" s="8"/>
      <c r="BN229" s="8"/>
      <c r="BO229" s="8"/>
      <c r="BP229" s="8"/>
      <c r="BQ229" s="8"/>
      <c r="BR229" s="8"/>
      <c r="BS229" s="8"/>
      <c r="BT229" s="8"/>
      <c r="BU229" s="8"/>
    </row>
    <row r="230" spans="16:73" x14ac:dyDescent="0.2">
      <c r="P230" s="62"/>
      <c r="Q230" s="63"/>
      <c r="R230" s="63"/>
      <c r="S230" s="63"/>
      <c r="T230" s="63"/>
      <c r="U230" s="63"/>
      <c r="V230" s="63"/>
      <c r="W230" s="64"/>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65" t="s">
        <v>31</v>
      </c>
      <c r="AX230" s="7" t="s">
        <v>31</v>
      </c>
      <c r="AY230" s="7" t="s">
        <v>11</v>
      </c>
      <c r="AZ230" s="7" t="s">
        <v>30</v>
      </c>
      <c r="BA230" s="65" t="s">
        <v>78</v>
      </c>
      <c r="BB230" s="7"/>
      <c r="BC230" s="7"/>
      <c r="BD230" s="7"/>
      <c r="BE230" s="7"/>
      <c r="BF230" s="7"/>
      <c r="BG230" s="7"/>
      <c r="BH230" s="7"/>
      <c r="BI230" s="7"/>
      <c r="BJ230" s="7"/>
      <c r="BK230" s="7"/>
      <c r="BL230" s="7"/>
      <c r="BM230" s="7"/>
      <c r="BN230" s="7"/>
      <c r="BO230" s="7"/>
      <c r="BP230" s="7"/>
      <c r="BQ230" s="7"/>
      <c r="BR230" s="7"/>
      <c r="BS230" s="7"/>
      <c r="BT230" s="7"/>
      <c r="BU230" s="7"/>
    </row>
    <row r="231" spans="16:73" ht="11.4" x14ac:dyDescent="0.2">
      <c r="P231" s="54" t="s">
        <v>5</v>
      </c>
      <c r="Q231" s="55" t="s">
        <v>15</v>
      </c>
      <c r="R231" s="23"/>
      <c r="S231" s="56">
        <f>R231*G19</f>
        <v>0</v>
      </c>
      <c r="T231" s="56">
        <v>0</v>
      </c>
      <c r="U231" s="56">
        <f>T231*G19</f>
        <v>0</v>
      </c>
      <c r="V231" s="56">
        <v>0</v>
      </c>
      <c r="W231" s="57">
        <f>V231*G19</f>
        <v>0</v>
      </c>
      <c r="X231" s="14"/>
      <c r="Y231" s="14"/>
      <c r="Z231" s="14"/>
      <c r="AA231" s="14"/>
      <c r="AB231" s="14"/>
      <c r="AC231" s="14"/>
      <c r="AD231" s="14"/>
      <c r="AE231" s="14"/>
      <c r="AF231" s="14"/>
      <c r="AG231" s="14"/>
      <c r="AH231" s="14"/>
      <c r="AI231" s="1"/>
      <c r="AJ231" s="1"/>
      <c r="AK231" s="1"/>
      <c r="AL231" s="1"/>
      <c r="AM231" s="1"/>
      <c r="AN231" s="1"/>
      <c r="AO231" s="1"/>
      <c r="AP231" s="1"/>
      <c r="AQ231" s="1"/>
      <c r="AR231" s="1"/>
      <c r="AS231" s="1"/>
      <c r="AT231" s="1"/>
      <c r="AU231" s="58" t="s">
        <v>84</v>
      </c>
      <c r="AV231" s="1"/>
      <c r="AW231" s="58" t="s">
        <v>31</v>
      </c>
      <c r="AX231" s="1"/>
      <c r="AY231" s="1"/>
      <c r="AZ231" s="1"/>
      <c r="BA231" s="12" t="s">
        <v>78</v>
      </c>
      <c r="BB231" s="1"/>
      <c r="BC231" s="1"/>
      <c r="BD231" s="1"/>
      <c r="BE231" s="1"/>
      <c r="BF231" s="1"/>
      <c r="BG231" s="59">
        <f>IF(Q231="základní",I19,0)</f>
        <v>707.41</v>
      </c>
      <c r="BH231" s="59">
        <f>IF(Q231="snížená",I19,0)</f>
        <v>0</v>
      </c>
      <c r="BI231" s="59">
        <f>IF(Q231="zákl. přenesená",I19,0)</f>
        <v>0</v>
      </c>
      <c r="BJ231" s="59">
        <f>IF(Q231="sníž. přenesená",I19,0)</f>
        <v>0</v>
      </c>
      <c r="BK231" s="59">
        <f>IF(Q231="nulová",I19,0)</f>
        <v>0</v>
      </c>
      <c r="BL231" s="12" t="s">
        <v>30</v>
      </c>
      <c r="BM231" s="59">
        <f>ROUND(H19*G19,2)</f>
        <v>707.41</v>
      </c>
      <c r="BN231" s="12" t="s">
        <v>84</v>
      </c>
      <c r="BO231" s="58" t="s">
        <v>1224</v>
      </c>
      <c r="BP231" s="1"/>
      <c r="BQ231" s="1"/>
      <c r="BR231" s="1"/>
      <c r="BS231" s="1"/>
      <c r="BT231" s="1"/>
      <c r="BU231" s="1"/>
    </row>
    <row r="232" spans="16:73" x14ac:dyDescent="0.2">
      <c r="P232" s="60"/>
      <c r="Q232" s="61"/>
      <c r="R232" s="23"/>
      <c r="S232" s="23"/>
      <c r="T232" s="23"/>
      <c r="U232" s="23"/>
      <c r="V232" s="23"/>
      <c r="W232" s="24"/>
      <c r="X232" s="14"/>
      <c r="Y232" s="14"/>
      <c r="Z232" s="14"/>
      <c r="AA232" s="14"/>
      <c r="AB232" s="14"/>
      <c r="AC232" s="14"/>
      <c r="AD232" s="14"/>
      <c r="AE232" s="14"/>
      <c r="AF232" s="14"/>
      <c r="AG232" s="14"/>
      <c r="AH232" s="14"/>
      <c r="AI232" s="1"/>
      <c r="AJ232" s="1"/>
      <c r="AK232" s="1"/>
      <c r="AL232" s="1"/>
      <c r="AM232" s="1"/>
      <c r="AN232" s="1"/>
      <c r="AO232" s="1"/>
      <c r="AP232" s="1"/>
      <c r="AQ232" s="1"/>
      <c r="AR232" s="1"/>
      <c r="AS232" s="1"/>
      <c r="AT232" s="1"/>
      <c r="AU232" s="1"/>
      <c r="AV232" s="1"/>
      <c r="AW232" s="12" t="s">
        <v>31</v>
      </c>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row>
    <row r="233" spans="16:73" x14ac:dyDescent="0.2">
      <c r="P233" s="66"/>
      <c r="Q233" s="67"/>
      <c r="R233" s="67"/>
      <c r="S233" s="67"/>
      <c r="T233" s="67"/>
      <c r="U233" s="67"/>
      <c r="V233" s="67"/>
      <c r="W233" s="6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69" t="s">
        <v>31</v>
      </c>
      <c r="AX233" s="8" t="s">
        <v>30</v>
      </c>
      <c r="AY233" s="8" t="s">
        <v>11</v>
      </c>
      <c r="AZ233" s="8" t="s">
        <v>27</v>
      </c>
      <c r="BA233" s="69" t="s">
        <v>78</v>
      </c>
      <c r="BB233" s="8"/>
      <c r="BC233" s="8"/>
      <c r="BD233" s="8"/>
      <c r="BE233" s="8"/>
      <c r="BF233" s="8"/>
      <c r="BG233" s="8"/>
      <c r="BH233" s="8"/>
      <c r="BI233" s="8"/>
      <c r="BJ233" s="8"/>
      <c r="BK233" s="8"/>
      <c r="BL233" s="8"/>
      <c r="BM233" s="8"/>
      <c r="BN233" s="8"/>
      <c r="BO233" s="8"/>
      <c r="BP233" s="8"/>
      <c r="BQ233" s="8"/>
      <c r="BR233" s="8"/>
      <c r="BS233" s="8"/>
      <c r="BT233" s="8"/>
      <c r="BU233" s="8"/>
    </row>
    <row r="234" spans="16:73" x14ac:dyDescent="0.2">
      <c r="P234" s="62"/>
      <c r="Q234" s="63"/>
      <c r="R234" s="63"/>
      <c r="S234" s="63"/>
      <c r="T234" s="63"/>
      <c r="U234" s="63"/>
      <c r="V234" s="63"/>
      <c r="W234" s="64"/>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65" t="s">
        <v>31</v>
      </c>
      <c r="AX234" s="7" t="s">
        <v>31</v>
      </c>
      <c r="AY234" s="7" t="s">
        <v>11</v>
      </c>
      <c r="AZ234" s="7" t="s">
        <v>27</v>
      </c>
      <c r="BA234" s="65" t="s">
        <v>78</v>
      </c>
      <c r="BB234" s="7"/>
      <c r="BC234" s="7"/>
      <c r="BD234" s="7"/>
      <c r="BE234" s="7"/>
      <c r="BF234" s="7"/>
      <c r="BG234" s="7"/>
      <c r="BH234" s="7"/>
      <c r="BI234" s="7"/>
      <c r="BJ234" s="7"/>
      <c r="BK234" s="7"/>
      <c r="BL234" s="7"/>
      <c r="BM234" s="7"/>
      <c r="BN234" s="7"/>
      <c r="BO234" s="7"/>
      <c r="BP234" s="7"/>
      <c r="BQ234" s="7"/>
      <c r="BR234" s="7"/>
      <c r="BS234" s="7"/>
      <c r="BT234" s="7"/>
      <c r="BU234" s="7"/>
    </row>
    <row r="235" spans="16:73" x14ac:dyDescent="0.2">
      <c r="P235" s="62"/>
      <c r="Q235" s="63"/>
      <c r="R235" s="63"/>
      <c r="S235" s="63"/>
      <c r="T235" s="63"/>
      <c r="U235" s="63"/>
      <c r="V235" s="63"/>
      <c r="W235" s="64"/>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65" t="s">
        <v>31</v>
      </c>
      <c r="AX235" s="7" t="s">
        <v>31</v>
      </c>
      <c r="AY235" s="7" t="s">
        <v>11</v>
      </c>
      <c r="AZ235" s="7" t="s">
        <v>27</v>
      </c>
      <c r="BA235" s="65" t="s">
        <v>78</v>
      </c>
      <c r="BB235" s="7"/>
      <c r="BC235" s="7"/>
      <c r="BD235" s="7"/>
      <c r="BE235" s="7"/>
      <c r="BF235" s="7"/>
      <c r="BG235" s="7"/>
      <c r="BH235" s="7"/>
      <c r="BI235" s="7"/>
      <c r="BJ235" s="7"/>
      <c r="BK235" s="7"/>
      <c r="BL235" s="7"/>
      <c r="BM235" s="7"/>
      <c r="BN235" s="7"/>
      <c r="BO235" s="7"/>
      <c r="BP235" s="7"/>
      <c r="BQ235" s="7"/>
      <c r="BR235" s="7"/>
      <c r="BS235" s="7"/>
      <c r="BT235" s="7"/>
      <c r="BU235" s="7"/>
    </row>
    <row r="236" spans="16:73" x14ac:dyDescent="0.2">
      <c r="P236" s="62"/>
      <c r="Q236" s="63"/>
      <c r="R236" s="63"/>
      <c r="S236" s="63"/>
      <c r="T236" s="63"/>
      <c r="U236" s="63"/>
      <c r="V236" s="63"/>
      <c r="W236" s="64"/>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65" t="s">
        <v>31</v>
      </c>
      <c r="AX236" s="7" t="s">
        <v>31</v>
      </c>
      <c r="AY236" s="7" t="s">
        <v>11</v>
      </c>
      <c r="AZ236" s="7" t="s">
        <v>27</v>
      </c>
      <c r="BA236" s="65" t="s">
        <v>78</v>
      </c>
      <c r="BB236" s="7"/>
      <c r="BC236" s="7"/>
      <c r="BD236" s="7"/>
      <c r="BE236" s="7"/>
      <c r="BF236" s="7"/>
      <c r="BG236" s="7"/>
      <c r="BH236" s="7"/>
      <c r="BI236" s="7"/>
      <c r="BJ236" s="7"/>
      <c r="BK236" s="7"/>
      <c r="BL236" s="7"/>
      <c r="BM236" s="7"/>
      <c r="BN236" s="7"/>
      <c r="BO236" s="7"/>
      <c r="BP236" s="7"/>
      <c r="BQ236" s="7"/>
      <c r="BR236" s="7"/>
      <c r="BS236" s="7"/>
      <c r="BT236" s="7"/>
      <c r="BU236" s="7"/>
    </row>
    <row r="237" spans="16:73" x14ac:dyDescent="0.2">
      <c r="P237" s="74"/>
      <c r="Q237" s="75"/>
      <c r="R237" s="75"/>
      <c r="S237" s="75"/>
      <c r="T237" s="75"/>
      <c r="U237" s="75"/>
      <c r="V237" s="75"/>
      <c r="W237" s="76"/>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77" t="s">
        <v>31</v>
      </c>
      <c r="AX237" s="10" t="s">
        <v>84</v>
      </c>
      <c r="AY237" s="10" t="s">
        <v>11</v>
      </c>
      <c r="AZ237" s="10" t="s">
        <v>30</v>
      </c>
      <c r="BA237" s="77" t="s">
        <v>78</v>
      </c>
      <c r="BB237" s="10"/>
      <c r="BC237" s="10"/>
      <c r="BD237" s="10"/>
      <c r="BE237" s="10"/>
      <c r="BF237" s="10"/>
      <c r="BG237" s="10"/>
      <c r="BH237" s="10"/>
      <c r="BI237" s="10"/>
      <c r="BJ237" s="10"/>
      <c r="BK237" s="10"/>
      <c r="BL237" s="10"/>
      <c r="BM237" s="10"/>
      <c r="BN237" s="10"/>
      <c r="BO237" s="10"/>
      <c r="BP237" s="10"/>
      <c r="BQ237" s="10"/>
      <c r="BR237" s="10"/>
      <c r="BS237" s="10"/>
      <c r="BT237" s="10"/>
      <c r="BU237" s="10"/>
    </row>
    <row r="238" spans="16:73" x14ac:dyDescent="0.2">
      <c r="P238" s="66"/>
      <c r="Q238" s="67"/>
      <c r="R238" s="67"/>
      <c r="S238" s="67"/>
      <c r="T238" s="67"/>
      <c r="U238" s="67"/>
      <c r="V238" s="67"/>
      <c r="W238" s="6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69" t="s">
        <v>31</v>
      </c>
      <c r="AX238" s="8" t="s">
        <v>30</v>
      </c>
      <c r="AY238" s="8" t="s">
        <v>11</v>
      </c>
      <c r="AZ238" s="8" t="s">
        <v>27</v>
      </c>
      <c r="BA238" s="69" t="s">
        <v>78</v>
      </c>
      <c r="BB238" s="8"/>
      <c r="BC238" s="8"/>
      <c r="BD238" s="8"/>
      <c r="BE238" s="8"/>
      <c r="BF238" s="8"/>
      <c r="BG238" s="8"/>
      <c r="BH238" s="8"/>
      <c r="BI238" s="8"/>
      <c r="BJ238" s="8"/>
      <c r="BK238" s="8"/>
      <c r="BL238" s="8"/>
      <c r="BM238" s="8"/>
      <c r="BN238" s="8"/>
      <c r="BO238" s="8"/>
      <c r="BP238" s="8"/>
      <c r="BQ238" s="8"/>
      <c r="BR238" s="8"/>
      <c r="BS238" s="8"/>
      <c r="BT238" s="8"/>
      <c r="BU238" s="8"/>
    </row>
    <row r="239" spans="16:73" x14ac:dyDescent="0.2">
      <c r="P239" s="66"/>
      <c r="Q239" s="67"/>
      <c r="R239" s="67"/>
      <c r="S239" s="67"/>
      <c r="T239" s="67"/>
      <c r="U239" s="67"/>
      <c r="V239" s="67"/>
      <c r="W239" s="6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69" t="s">
        <v>31</v>
      </c>
      <c r="AX239" s="8" t="s">
        <v>30</v>
      </c>
      <c r="AY239" s="8" t="s">
        <v>11</v>
      </c>
      <c r="AZ239" s="8" t="s">
        <v>27</v>
      </c>
      <c r="BA239" s="69" t="s">
        <v>78</v>
      </c>
      <c r="BB239" s="8"/>
      <c r="BC239" s="8"/>
      <c r="BD239" s="8"/>
      <c r="BE239" s="8"/>
      <c r="BF239" s="8"/>
      <c r="BG239" s="8"/>
      <c r="BH239" s="8"/>
      <c r="BI239" s="8"/>
      <c r="BJ239" s="8"/>
      <c r="BK239" s="8"/>
      <c r="BL239" s="8"/>
      <c r="BM239" s="8"/>
      <c r="BN239" s="8"/>
      <c r="BO239" s="8"/>
      <c r="BP239" s="8"/>
      <c r="BQ239" s="8"/>
      <c r="BR239" s="8"/>
      <c r="BS239" s="8"/>
      <c r="BT239" s="8"/>
      <c r="BU239" s="8"/>
    </row>
    <row r="240" spans="16:73" ht="11.4" x14ac:dyDescent="0.2">
      <c r="P240" s="54" t="s">
        <v>5</v>
      </c>
      <c r="Q240" s="55" t="s">
        <v>15</v>
      </c>
      <c r="R240" s="23"/>
      <c r="S240" s="56">
        <f>R240*G28</f>
        <v>0</v>
      </c>
      <c r="T240" s="56">
        <v>0</v>
      </c>
      <c r="U240" s="56">
        <f>T240*G28</f>
        <v>0</v>
      </c>
      <c r="V240" s="56">
        <v>0</v>
      </c>
      <c r="W240" s="57">
        <f>V240*G28</f>
        <v>0</v>
      </c>
      <c r="X240" s="14"/>
      <c r="Y240" s="14"/>
      <c r="Z240" s="14"/>
      <c r="AA240" s="14"/>
      <c r="AB240" s="14"/>
      <c r="AC240" s="14"/>
      <c r="AD240" s="14"/>
      <c r="AE240" s="14"/>
      <c r="AF240" s="14"/>
      <c r="AG240" s="14"/>
      <c r="AH240" s="14"/>
      <c r="AI240" s="1"/>
      <c r="AJ240" s="1"/>
      <c r="AK240" s="1"/>
      <c r="AL240" s="1"/>
      <c r="AM240" s="1"/>
      <c r="AN240" s="1"/>
      <c r="AO240" s="1"/>
      <c r="AP240" s="1"/>
      <c r="AQ240" s="1"/>
      <c r="AR240" s="1"/>
      <c r="AS240" s="1"/>
      <c r="AT240" s="1"/>
      <c r="AU240" s="58" t="s">
        <v>84</v>
      </c>
      <c r="AV240" s="1"/>
      <c r="AW240" s="58" t="s">
        <v>31</v>
      </c>
      <c r="AX240" s="1"/>
      <c r="AY240" s="1"/>
      <c r="AZ240" s="1"/>
      <c r="BA240" s="12" t="s">
        <v>78</v>
      </c>
      <c r="BB240" s="1"/>
      <c r="BC240" s="1"/>
      <c r="BD240" s="1"/>
      <c r="BE240" s="1"/>
      <c r="BF240" s="1"/>
      <c r="BG240" s="59">
        <f>IF(Q240="základní",I28,0)</f>
        <v>384.8</v>
      </c>
      <c r="BH240" s="59">
        <f>IF(Q240="snížená",I28,0)</f>
        <v>0</v>
      </c>
      <c r="BI240" s="59">
        <f>IF(Q240="zákl. přenesená",I28,0)</f>
        <v>0</v>
      </c>
      <c r="BJ240" s="59">
        <f>IF(Q240="sníž. přenesená",I28,0)</f>
        <v>0</v>
      </c>
      <c r="BK240" s="59">
        <f>IF(Q240="nulová",I28,0)</f>
        <v>0</v>
      </c>
      <c r="BL240" s="12" t="s">
        <v>30</v>
      </c>
      <c r="BM240" s="59">
        <f>ROUND(H28*G28,2)</f>
        <v>384.8</v>
      </c>
      <c r="BN240" s="12" t="s">
        <v>84</v>
      </c>
      <c r="BO240" s="58" t="s">
        <v>1234</v>
      </c>
      <c r="BP240" s="1"/>
      <c r="BQ240" s="1"/>
      <c r="BR240" s="1"/>
      <c r="BS240" s="1"/>
      <c r="BT240" s="1"/>
      <c r="BU240" s="1"/>
    </row>
    <row r="241" spans="16:73" x14ac:dyDescent="0.2">
      <c r="P241" s="60"/>
      <c r="Q241" s="61"/>
      <c r="R241" s="23"/>
      <c r="S241" s="23"/>
      <c r="T241" s="23"/>
      <c r="U241" s="23"/>
      <c r="V241" s="23"/>
      <c r="W241" s="24"/>
      <c r="X241" s="14"/>
      <c r="Y241" s="14"/>
      <c r="Z241" s="14"/>
      <c r="AA241" s="14"/>
      <c r="AB241" s="14"/>
      <c r="AC241" s="14"/>
      <c r="AD241" s="14"/>
      <c r="AE241" s="14"/>
      <c r="AF241" s="14"/>
      <c r="AG241" s="14"/>
      <c r="AH241" s="14"/>
      <c r="AI241" s="1"/>
      <c r="AJ241" s="1"/>
      <c r="AK241" s="1"/>
      <c r="AL241" s="1"/>
      <c r="AM241" s="1"/>
      <c r="AN241" s="1"/>
      <c r="AO241" s="1"/>
      <c r="AP241" s="1"/>
      <c r="AQ241" s="1"/>
      <c r="AR241" s="1"/>
      <c r="AS241" s="1"/>
      <c r="AT241" s="1"/>
      <c r="AU241" s="1"/>
      <c r="AV241" s="1"/>
      <c r="AW241" s="12" t="s">
        <v>31</v>
      </c>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row>
    <row r="242" spans="16:73" x14ac:dyDescent="0.2">
      <c r="P242" s="66"/>
      <c r="Q242" s="67"/>
      <c r="R242" s="67"/>
      <c r="S242" s="67"/>
      <c r="T242" s="67"/>
      <c r="U242" s="67"/>
      <c r="V242" s="67"/>
      <c r="W242" s="6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69" t="s">
        <v>31</v>
      </c>
      <c r="AX242" s="8" t="s">
        <v>30</v>
      </c>
      <c r="AY242" s="8" t="s">
        <v>11</v>
      </c>
      <c r="AZ242" s="8" t="s">
        <v>27</v>
      </c>
      <c r="BA242" s="69" t="s">
        <v>78</v>
      </c>
      <c r="BB242" s="8"/>
      <c r="BC242" s="8"/>
      <c r="BD242" s="8"/>
      <c r="BE242" s="8"/>
      <c r="BF242" s="8"/>
      <c r="BG242" s="8"/>
      <c r="BH242" s="8"/>
      <c r="BI242" s="8"/>
      <c r="BJ242" s="8"/>
      <c r="BK242" s="8"/>
      <c r="BL242" s="8"/>
      <c r="BM242" s="8"/>
      <c r="BN242" s="8"/>
      <c r="BO242" s="8"/>
      <c r="BP242" s="8"/>
      <c r="BQ242" s="8"/>
      <c r="BR242" s="8"/>
      <c r="BS242" s="8"/>
      <c r="BT242" s="8"/>
      <c r="BU242" s="8"/>
    </row>
    <row r="243" spans="16:73" x14ac:dyDescent="0.2">
      <c r="P243" s="62"/>
      <c r="Q243" s="63"/>
      <c r="R243" s="63"/>
      <c r="S243" s="63"/>
      <c r="T243" s="63"/>
      <c r="U243" s="63"/>
      <c r="V243" s="63"/>
      <c r="W243" s="64"/>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65" t="s">
        <v>31</v>
      </c>
      <c r="AX243" s="7" t="s">
        <v>31</v>
      </c>
      <c r="AY243" s="7" t="s">
        <v>11</v>
      </c>
      <c r="AZ243" s="7" t="s">
        <v>30</v>
      </c>
      <c r="BA243" s="65" t="s">
        <v>78</v>
      </c>
      <c r="BB243" s="7"/>
      <c r="BC243" s="7"/>
      <c r="BD243" s="7"/>
      <c r="BE243" s="7"/>
      <c r="BF243" s="7"/>
      <c r="BG243" s="7"/>
      <c r="BH243" s="7"/>
      <c r="BI243" s="7"/>
      <c r="BJ243" s="7"/>
      <c r="BK243" s="7"/>
      <c r="BL243" s="7"/>
      <c r="BM243" s="7"/>
      <c r="BN243" s="7"/>
      <c r="BO243" s="7"/>
      <c r="BP243" s="7"/>
      <c r="BQ243" s="7"/>
      <c r="BR243" s="7"/>
      <c r="BS243" s="7"/>
      <c r="BT243" s="7"/>
      <c r="BU243" s="7"/>
    </row>
    <row r="244" spans="16:73" ht="11.4" x14ac:dyDescent="0.2">
      <c r="P244" s="54" t="s">
        <v>5</v>
      </c>
      <c r="Q244" s="55" t="s">
        <v>15</v>
      </c>
      <c r="R244" s="23"/>
      <c r="S244" s="56">
        <f>R244*G32</f>
        <v>0</v>
      </c>
      <c r="T244" s="56">
        <v>0</v>
      </c>
      <c r="U244" s="56">
        <f>T244*G32</f>
        <v>0</v>
      </c>
      <c r="V244" s="56">
        <v>0</v>
      </c>
      <c r="W244" s="57">
        <f>V244*G32</f>
        <v>0</v>
      </c>
      <c r="X244" s="14"/>
      <c r="Y244" s="14"/>
      <c r="Z244" s="14"/>
      <c r="AA244" s="14"/>
      <c r="AB244" s="14"/>
      <c r="AC244" s="14"/>
      <c r="AD244" s="14"/>
      <c r="AE244" s="14"/>
      <c r="AF244" s="14"/>
      <c r="AG244" s="14"/>
      <c r="AH244" s="14"/>
      <c r="AI244" s="1"/>
      <c r="AJ244" s="1"/>
      <c r="AK244" s="1"/>
      <c r="AL244" s="1"/>
      <c r="AM244" s="1"/>
      <c r="AN244" s="1"/>
      <c r="AO244" s="1"/>
      <c r="AP244" s="1"/>
      <c r="AQ244" s="1"/>
      <c r="AR244" s="1"/>
      <c r="AS244" s="1"/>
      <c r="AT244" s="1"/>
      <c r="AU244" s="58" t="s">
        <v>84</v>
      </c>
      <c r="AV244" s="1"/>
      <c r="AW244" s="58" t="s">
        <v>31</v>
      </c>
      <c r="AX244" s="1"/>
      <c r="AY244" s="1"/>
      <c r="AZ244" s="1"/>
      <c r="BA244" s="12" t="s">
        <v>78</v>
      </c>
      <c r="BB244" s="1"/>
      <c r="BC244" s="1"/>
      <c r="BD244" s="1"/>
      <c r="BE244" s="1"/>
      <c r="BF244" s="1"/>
      <c r="BG244" s="59">
        <f>IF(Q244="základní",I32,0)</f>
        <v>1294.99</v>
      </c>
      <c r="BH244" s="59">
        <f>IF(Q244="snížená",I32,0)</f>
        <v>0</v>
      </c>
      <c r="BI244" s="59">
        <f>IF(Q244="zákl. přenesená",I32,0)</f>
        <v>0</v>
      </c>
      <c r="BJ244" s="59">
        <f>IF(Q244="sníž. přenesená",I32,0)</f>
        <v>0</v>
      </c>
      <c r="BK244" s="59">
        <f>IF(Q244="nulová",I32,0)</f>
        <v>0</v>
      </c>
      <c r="BL244" s="12" t="s">
        <v>30</v>
      </c>
      <c r="BM244" s="59">
        <f>ROUND(H32*G32,2)</f>
        <v>1294.99</v>
      </c>
      <c r="BN244" s="12" t="s">
        <v>84</v>
      </c>
      <c r="BO244" s="58" t="s">
        <v>1240</v>
      </c>
      <c r="BP244" s="1"/>
      <c r="BQ244" s="1"/>
      <c r="BR244" s="1"/>
      <c r="BS244" s="1"/>
      <c r="BT244" s="1"/>
      <c r="BU244" s="1"/>
    </row>
    <row r="245" spans="16:73" x14ac:dyDescent="0.2">
      <c r="P245" s="62"/>
      <c r="Q245" s="63"/>
      <c r="R245" s="63"/>
      <c r="S245" s="63"/>
      <c r="T245" s="63"/>
      <c r="U245" s="63"/>
      <c r="V245" s="63"/>
      <c r="W245" s="64"/>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65" t="s">
        <v>31</v>
      </c>
      <c r="AX245" s="7" t="s">
        <v>31</v>
      </c>
      <c r="AY245" s="7" t="s">
        <v>11</v>
      </c>
      <c r="AZ245" s="7" t="s">
        <v>30</v>
      </c>
      <c r="BA245" s="65" t="s">
        <v>78</v>
      </c>
      <c r="BB245" s="7"/>
      <c r="BC245" s="7"/>
      <c r="BD245" s="7"/>
      <c r="BE245" s="7"/>
      <c r="BF245" s="7"/>
      <c r="BG245" s="7"/>
      <c r="BH245" s="7"/>
      <c r="BI245" s="7"/>
      <c r="BJ245" s="7"/>
      <c r="BK245" s="7"/>
      <c r="BL245" s="7"/>
      <c r="BM245" s="7"/>
      <c r="BN245" s="7"/>
      <c r="BO245" s="7"/>
      <c r="BP245" s="7"/>
      <c r="BQ245" s="7"/>
      <c r="BR245" s="7"/>
      <c r="BS245" s="7"/>
      <c r="BT245" s="7"/>
      <c r="BU245" s="7"/>
    </row>
    <row r="246" spans="16:73" ht="11.4" x14ac:dyDescent="0.2">
      <c r="P246" s="84" t="s">
        <v>5</v>
      </c>
      <c r="Q246" s="85" t="s">
        <v>15</v>
      </c>
      <c r="R246" s="23"/>
      <c r="S246" s="56">
        <f>R246*G34</f>
        <v>0</v>
      </c>
      <c r="T246" s="56">
        <v>1</v>
      </c>
      <c r="U246" s="56">
        <f>T246*G34</f>
        <v>5.17</v>
      </c>
      <c r="V246" s="56">
        <v>0</v>
      </c>
      <c r="W246" s="57">
        <f>V246*G34</f>
        <v>0</v>
      </c>
      <c r="X246" s="14"/>
      <c r="Y246" s="14"/>
      <c r="Z246" s="14"/>
      <c r="AA246" s="14"/>
      <c r="AB246" s="14"/>
      <c r="AC246" s="14"/>
      <c r="AD246" s="14"/>
      <c r="AE246" s="14"/>
      <c r="AF246" s="14"/>
      <c r="AG246" s="14"/>
      <c r="AH246" s="14"/>
      <c r="AI246" s="1"/>
      <c r="AJ246" s="1"/>
      <c r="AK246" s="1"/>
      <c r="AL246" s="1"/>
      <c r="AM246" s="1"/>
      <c r="AN246" s="1"/>
      <c r="AO246" s="1"/>
      <c r="AP246" s="1"/>
      <c r="AQ246" s="1"/>
      <c r="AR246" s="1"/>
      <c r="AS246" s="1"/>
      <c r="AT246" s="1"/>
      <c r="AU246" s="58" t="s">
        <v>130</v>
      </c>
      <c r="AV246" s="1"/>
      <c r="AW246" s="58" t="s">
        <v>31</v>
      </c>
      <c r="AX246" s="1"/>
      <c r="AY246" s="1"/>
      <c r="AZ246" s="1"/>
      <c r="BA246" s="12" t="s">
        <v>78</v>
      </c>
      <c r="BB246" s="1"/>
      <c r="BC246" s="1"/>
      <c r="BD246" s="1"/>
      <c r="BE246" s="1"/>
      <c r="BF246" s="1"/>
      <c r="BG246" s="59">
        <f>IF(Q246="základní",I34,0)</f>
        <v>640.04999999999995</v>
      </c>
      <c r="BH246" s="59">
        <f>IF(Q246="snížená",I34,0)</f>
        <v>0</v>
      </c>
      <c r="BI246" s="59">
        <f>IF(Q246="zákl. přenesená",I34,0)</f>
        <v>0</v>
      </c>
      <c r="BJ246" s="59">
        <f>IF(Q246="sníž. přenesená",I34,0)</f>
        <v>0</v>
      </c>
      <c r="BK246" s="59">
        <f>IF(Q246="nulová",I34,0)</f>
        <v>0</v>
      </c>
      <c r="BL246" s="12" t="s">
        <v>30</v>
      </c>
      <c r="BM246" s="59">
        <f>ROUND(H34*G34,2)</f>
        <v>640.04999999999995</v>
      </c>
      <c r="BN246" s="12" t="s">
        <v>84</v>
      </c>
      <c r="BO246" s="58" t="s">
        <v>1244</v>
      </c>
      <c r="BP246" s="1"/>
      <c r="BQ246" s="1"/>
      <c r="BR246" s="1"/>
      <c r="BS246" s="1"/>
      <c r="BT246" s="1"/>
      <c r="BU246" s="1"/>
    </row>
    <row r="247" spans="16:73" x14ac:dyDescent="0.2">
      <c r="P247" s="62"/>
      <c r="Q247" s="63"/>
      <c r="R247" s="63"/>
      <c r="S247" s="63"/>
      <c r="T247" s="63"/>
      <c r="U247" s="63"/>
      <c r="V247" s="63"/>
      <c r="W247" s="64"/>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65" t="s">
        <v>31</v>
      </c>
      <c r="AX247" s="7" t="s">
        <v>31</v>
      </c>
      <c r="AY247" s="7" t="s">
        <v>11</v>
      </c>
      <c r="AZ247" s="7" t="s">
        <v>30</v>
      </c>
      <c r="BA247" s="65" t="s">
        <v>78</v>
      </c>
      <c r="BB247" s="7"/>
      <c r="BC247" s="7"/>
      <c r="BD247" s="7"/>
      <c r="BE247" s="7"/>
      <c r="BF247" s="7"/>
      <c r="BG247" s="7"/>
      <c r="BH247" s="7"/>
      <c r="BI247" s="7"/>
      <c r="BJ247" s="7"/>
      <c r="BK247" s="7"/>
      <c r="BL247" s="7"/>
      <c r="BM247" s="7"/>
      <c r="BN247" s="7"/>
      <c r="BO247" s="7"/>
      <c r="BP247" s="7"/>
      <c r="BQ247" s="7"/>
      <c r="BR247" s="7"/>
      <c r="BS247" s="7"/>
      <c r="BT247" s="7"/>
      <c r="BU247" s="7"/>
    </row>
    <row r="248" spans="16:73" ht="11.4" x14ac:dyDescent="0.2">
      <c r="P248" s="54" t="s">
        <v>5</v>
      </c>
      <c r="Q248" s="55" t="s">
        <v>15</v>
      </c>
      <c r="R248" s="23"/>
      <c r="S248" s="56">
        <f>R248*G36</f>
        <v>0</v>
      </c>
      <c r="T248" s="56">
        <v>0</v>
      </c>
      <c r="U248" s="56">
        <f>T248*G36</f>
        <v>0</v>
      </c>
      <c r="V248" s="56">
        <v>0</v>
      </c>
      <c r="W248" s="57">
        <f>V248*G36</f>
        <v>0</v>
      </c>
      <c r="X248" s="14"/>
      <c r="Y248" s="14"/>
      <c r="Z248" s="14"/>
      <c r="AA248" s="14"/>
      <c r="AB248" s="14"/>
      <c r="AC248" s="14"/>
      <c r="AD248" s="14"/>
      <c r="AE248" s="14"/>
      <c r="AF248" s="14"/>
      <c r="AG248" s="14"/>
      <c r="AH248" s="14"/>
      <c r="AI248" s="1"/>
      <c r="AJ248" s="1"/>
      <c r="AK248" s="1"/>
      <c r="AL248" s="1"/>
      <c r="AM248" s="1"/>
      <c r="AN248" s="1"/>
      <c r="AO248" s="1"/>
      <c r="AP248" s="1"/>
      <c r="AQ248" s="1"/>
      <c r="AR248" s="1"/>
      <c r="AS248" s="1"/>
      <c r="AT248" s="1"/>
      <c r="AU248" s="58" t="s">
        <v>84</v>
      </c>
      <c r="AV248" s="1"/>
      <c r="AW248" s="58" t="s">
        <v>31</v>
      </c>
      <c r="AX248" s="1"/>
      <c r="AY248" s="1"/>
      <c r="AZ248" s="1"/>
      <c r="BA248" s="12" t="s">
        <v>78</v>
      </c>
      <c r="BB248" s="1"/>
      <c r="BC248" s="1"/>
      <c r="BD248" s="1"/>
      <c r="BE248" s="1"/>
      <c r="BF248" s="1"/>
      <c r="BG248" s="59">
        <f>IF(Q248="základní",I36,0)</f>
        <v>194.18</v>
      </c>
      <c r="BH248" s="59">
        <f>IF(Q248="snížená",I36,0)</f>
        <v>0</v>
      </c>
      <c r="BI248" s="59">
        <f>IF(Q248="zákl. přenesená",I36,0)</f>
        <v>0</v>
      </c>
      <c r="BJ248" s="59">
        <f>IF(Q248="sníž. přenesená",I36,0)</f>
        <v>0</v>
      </c>
      <c r="BK248" s="59">
        <f>IF(Q248="nulová",I36,0)</f>
        <v>0</v>
      </c>
      <c r="BL248" s="12" t="s">
        <v>30</v>
      </c>
      <c r="BM248" s="59">
        <f>ROUND(H36*G36,2)</f>
        <v>194.18</v>
      </c>
      <c r="BN248" s="12" t="s">
        <v>84</v>
      </c>
      <c r="BO248" s="58" t="s">
        <v>1248</v>
      </c>
      <c r="BP248" s="1"/>
      <c r="BQ248" s="1"/>
      <c r="BR248" s="1"/>
      <c r="BS248" s="1"/>
      <c r="BT248" s="1"/>
      <c r="BU248" s="1"/>
    </row>
    <row r="249" spans="16:73" x14ac:dyDescent="0.2">
      <c r="P249" s="62"/>
      <c r="Q249" s="63"/>
      <c r="R249" s="63"/>
      <c r="S249" s="63"/>
      <c r="T249" s="63"/>
      <c r="U249" s="63"/>
      <c r="V249" s="63"/>
      <c r="W249" s="64"/>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65" t="s">
        <v>31</v>
      </c>
      <c r="AX249" s="7" t="s">
        <v>31</v>
      </c>
      <c r="AY249" s="7" t="s">
        <v>11</v>
      </c>
      <c r="AZ249" s="7" t="s">
        <v>27</v>
      </c>
      <c r="BA249" s="65" t="s">
        <v>78</v>
      </c>
      <c r="BB249" s="7"/>
      <c r="BC249" s="7"/>
      <c r="BD249" s="7"/>
      <c r="BE249" s="7"/>
      <c r="BF249" s="7"/>
      <c r="BG249" s="7"/>
      <c r="BH249" s="7"/>
      <c r="BI249" s="7"/>
      <c r="BJ249" s="7"/>
      <c r="BK249" s="7"/>
      <c r="BL249" s="7"/>
      <c r="BM249" s="7"/>
      <c r="BN249" s="7"/>
      <c r="BO249" s="7"/>
      <c r="BP249" s="7"/>
      <c r="BQ249" s="7"/>
      <c r="BR249" s="7"/>
      <c r="BS249" s="7"/>
      <c r="BT249" s="7"/>
      <c r="BU249" s="7"/>
    </row>
    <row r="250" spans="16:73" x14ac:dyDescent="0.2">
      <c r="P250" s="62"/>
      <c r="Q250" s="63"/>
      <c r="R250" s="63"/>
      <c r="S250" s="63"/>
      <c r="T250" s="63"/>
      <c r="U250" s="63"/>
      <c r="V250" s="63"/>
      <c r="W250" s="64"/>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65" t="s">
        <v>31</v>
      </c>
      <c r="AX250" s="7" t="s">
        <v>31</v>
      </c>
      <c r="AY250" s="7" t="s">
        <v>11</v>
      </c>
      <c r="AZ250" s="7" t="s">
        <v>27</v>
      </c>
      <c r="BA250" s="65" t="s">
        <v>78</v>
      </c>
      <c r="BB250" s="7"/>
      <c r="BC250" s="7"/>
      <c r="BD250" s="7"/>
      <c r="BE250" s="7"/>
      <c r="BF250" s="7"/>
      <c r="BG250" s="7"/>
      <c r="BH250" s="7"/>
      <c r="BI250" s="7"/>
      <c r="BJ250" s="7"/>
      <c r="BK250" s="7"/>
      <c r="BL250" s="7"/>
      <c r="BM250" s="7"/>
      <c r="BN250" s="7"/>
      <c r="BO250" s="7"/>
      <c r="BP250" s="7"/>
      <c r="BQ250" s="7"/>
      <c r="BR250" s="7"/>
      <c r="BS250" s="7"/>
      <c r="BT250" s="7"/>
      <c r="BU250" s="7"/>
    </row>
    <row r="251" spans="16:73" x14ac:dyDescent="0.2">
      <c r="P251" s="74"/>
      <c r="Q251" s="75"/>
      <c r="R251" s="75"/>
      <c r="S251" s="75"/>
      <c r="T251" s="75"/>
      <c r="U251" s="75"/>
      <c r="V251" s="75"/>
      <c r="W251" s="76"/>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77" t="s">
        <v>31</v>
      </c>
      <c r="AX251" s="10" t="s">
        <v>84</v>
      </c>
      <c r="AY251" s="10" t="s">
        <v>11</v>
      </c>
      <c r="AZ251" s="10" t="s">
        <v>30</v>
      </c>
      <c r="BA251" s="77" t="s">
        <v>78</v>
      </c>
      <c r="BB251" s="10"/>
      <c r="BC251" s="10"/>
      <c r="BD251" s="10"/>
      <c r="BE251" s="10"/>
      <c r="BF251" s="10"/>
      <c r="BG251" s="10"/>
      <c r="BH251" s="10"/>
      <c r="BI251" s="10"/>
      <c r="BJ251" s="10"/>
      <c r="BK251" s="10"/>
      <c r="BL251" s="10"/>
      <c r="BM251" s="10"/>
      <c r="BN251" s="10"/>
      <c r="BO251" s="10"/>
      <c r="BP251" s="10"/>
      <c r="BQ251" s="10"/>
      <c r="BR251" s="10"/>
      <c r="BS251" s="10"/>
      <c r="BT251" s="10"/>
      <c r="BU251" s="10"/>
    </row>
    <row r="252" spans="16:73" x14ac:dyDescent="0.2">
      <c r="P252" s="41"/>
      <c r="Q252" s="42"/>
      <c r="R252" s="42"/>
      <c r="S252" s="43">
        <f>SUM(S253:S257)</f>
        <v>0</v>
      </c>
      <c r="T252" s="42"/>
      <c r="U252" s="43">
        <f>SUM(U253:U257)</f>
        <v>1.2764999999999999E-2</v>
      </c>
      <c r="V252" s="42"/>
      <c r="W252" s="44">
        <f>SUM(W253:W257)</f>
        <v>0</v>
      </c>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45" t="s">
        <v>30</v>
      </c>
      <c r="AV252" s="6"/>
      <c r="AW252" s="46" t="s">
        <v>30</v>
      </c>
      <c r="AX252" s="6"/>
      <c r="AY252" s="6"/>
      <c r="AZ252" s="6"/>
      <c r="BA252" s="45" t="s">
        <v>78</v>
      </c>
      <c r="BB252" s="6"/>
      <c r="BC252" s="6"/>
      <c r="BD252" s="6"/>
      <c r="BE252" s="6"/>
      <c r="BF252" s="6"/>
      <c r="BG252" s="6"/>
      <c r="BH252" s="6"/>
      <c r="BI252" s="6"/>
      <c r="BJ252" s="6"/>
      <c r="BK252" s="6"/>
      <c r="BL252" s="6"/>
      <c r="BM252" s="47">
        <f>SUM(BM253:BM257)</f>
        <v>4009.65</v>
      </c>
      <c r="BN252" s="6"/>
      <c r="BO252" s="6"/>
      <c r="BP252" s="6"/>
      <c r="BQ252" s="6"/>
      <c r="BR252" s="6"/>
      <c r="BS252" s="6"/>
      <c r="BT252" s="6"/>
      <c r="BU252" s="6"/>
    </row>
    <row r="253" spans="16:73" ht="11.4" x14ac:dyDescent="0.2">
      <c r="P253" s="54" t="s">
        <v>5</v>
      </c>
      <c r="Q253" s="55" t="s">
        <v>15</v>
      </c>
      <c r="R253" s="23"/>
      <c r="S253" s="56">
        <f>R253*G43</f>
        <v>0</v>
      </c>
      <c r="T253" s="56">
        <v>0</v>
      </c>
      <c r="U253" s="56">
        <f>T253*G43</f>
        <v>0</v>
      </c>
      <c r="V253" s="56">
        <v>0</v>
      </c>
      <c r="W253" s="57">
        <f>V253*G43</f>
        <v>0</v>
      </c>
      <c r="X253" s="14"/>
      <c r="Y253" s="14"/>
      <c r="Z253" s="14"/>
      <c r="AA253" s="14"/>
      <c r="AB253" s="14"/>
      <c r="AC253" s="14"/>
      <c r="AD253" s="14"/>
      <c r="AE253" s="14"/>
      <c r="AF253" s="14"/>
      <c r="AG253" s="14"/>
      <c r="AH253" s="14"/>
      <c r="AI253" s="1"/>
      <c r="AJ253" s="1"/>
      <c r="AK253" s="1"/>
      <c r="AL253" s="1"/>
      <c r="AM253" s="1"/>
      <c r="AN253" s="1"/>
      <c r="AO253" s="1"/>
      <c r="AP253" s="1"/>
      <c r="AQ253" s="1"/>
      <c r="AR253" s="1"/>
      <c r="AS253" s="1"/>
      <c r="AT253" s="1"/>
      <c r="AU253" s="58" t="s">
        <v>84</v>
      </c>
      <c r="AV253" s="1"/>
      <c r="AW253" s="58" t="s">
        <v>31</v>
      </c>
      <c r="AX253" s="1"/>
      <c r="AY253" s="1"/>
      <c r="AZ253" s="1"/>
      <c r="BA253" s="12" t="s">
        <v>78</v>
      </c>
      <c r="BB253" s="1"/>
      <c r="BC253" s="1"/>
      <c r="BD253" s="1"/>
      <c r="BE253" s="1"/>
      <c r="BF253" s="1"/>
      <c r="BG253" s="59">
        <f>IF(Q253="základní",I43,0)</f>
        <v>2418</v>
      </c>
      <c r="BH253" s="59">
        <f>IF(Q253="snížená",I43,0)</f>
        <v>0</v>
      </c>
      <c r="BI253" s="59">
        <f>IF(Q253="zákl. přenesená",I43,0)</f>
        <v>0</v>
      </c>
      <c r="BJ253" s="59">
        <f>IF(Q253="sníž. přenesená",I43,0)</f>
        <v>0</v>
      </c>
      <c r="BK253" s="59">
        <f>IF(Q253="nulová",I43,0)</f>
        <v>0</v>
      </c>
      <c r="BL253" s="12" t="s">
        <v>30</v>
      </c>
      <c r="BM253" s="59">
        <f>ROUND(H43*G43,2)</f>
        <v>2418</v>
      </c>
      <c r="BN253" s="12" t="s">
        <v>84</v>
      </c>
      <c r="BO253" s="58" t="s">
        <v>1253</v>
      </c>
      <c r="BP253" s="1"/>
      <c r="BQ253" s="1"/>
      <c r="BR253" s="1"/>
      <c r="BS253" s="1"/>
      <c r="BT253" s="1"/>
      <c r="BU253" s="1"/>
    </row>
    <row r="254" spans="16:73" x14ac:dyDescent="0.2">
      <c r="P254" s="62"/>
      <c r="Q254" s="63"/>
      <c r="R254" s="63"/>
      <c r="S254" s="63"/>
      <c r="T254" s="63"/>
      <c r="U254" s="63"/>
      <c r="V254" s="63"/>
      <c r="W254" s="64"/>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65" t="s">
        <v>31</v>
      </c>
      <c r="AX254" s="7" t="s">
        <v>31</v>
      </c>
      <c r="AY254" s="7" t="s">
        <v>11</v>
      </c>
      <c r="AZ254" s="7" t="s">
        <v>30</v>
      </c>
      <c r="BA254" s="65" t="s">
        <v>78</v>
      </c>
      <c r="BB254" s="7"/>
      <c r="BC254" s="7"/>
      <c r="BD254" s="7"/>
      <c r="BE254" s="7"/>
      <c r="BF254" s="7"/>
      <c r="BG254" s="7"/>
      <c r="BH254" s="7"/>
      <c r="BI254" s="7"/>
      <c r="BJ254" s="7"/>
      <c r="BK254" s="7"/>
      <c r="BL254" s="7"/>
      <c r="BM254" s="7"/>
      <c r="BN254" s="7"/>
      <c r="BO254" s="7"/>
      <c r="BP254" s="7"/>
      <c r="BQ254" s="7"/>
      <c r="BR254" s="7"/>
      <c r="BS254" s="7"/>
      <c r="BT254" s="7"/>
      <c r="BU254" s="7"/>
    </row>
    <row r="255" spans="16:73" ht="11.4" x14ac:dyDescent="0.2">
      <c r="P255" s="54" t="s">
        <v>5</v>
      </c>
      <c r="Q255" s="55" t="s">
        <v>15</v>
      </c>
      <c r="R255" s="23"/>
      <c r="S255" s="56">
        <f>R255*G45</f>
        <v>0</v>
      </c>
      <c r="T255" s="56">
        <v>7.6499999999999997E-3</v>
      </c>
      <c r="U255" s="56">
        <f>T255*G45</f>
        <v>1.1474999999999999E-2</v>
      </c>
      <c r="V255" s="56">
        <v>0</v>
      </c>
      <c r="W255" s="57">
        <f>V255*G45</f>
        <v>0</v>
      </c>
      <c r="X255" s="14"/>
      <c r="Y255" s="14"/>
      <c r="Z255" s="14"/>
      <c r="AA255" s="14"/>
      <c r="AB255" s="14"/>
      <c r="AC255" s="14"/>
      <c r="AD255" s="14"/>
      <c r="AE255" s="14"/>
      <c r="AF255" s="14"/>
      <c r="AG255" s="14"/>
      <c r="AH255" s="14"/>
      <c r="AI255" s="1"/>
      <c r="AJ255" s="1"/>
      <c r="AK255" s="1"/>
      <c r="AL255" s="1"/>
      <c r="AM255" s="1"/>
      <c r="AN255" s="1"/>
      <c r="AO255" s="1"/>
      <c r="AP255" s="1"/>
      <c r="AQ255" s="1"/>
      <c r="AR255" s="1"/>
      <c r="AS255" s="1"/>
      <c r="AT255" s="1"/>
      <c r="AU255" s="58" t="s">
        <v>84</v>
      </c>
      <c r="AV255" s="1"/>
      <c r="AW255" s="58" t="s">
        <v>31</v>
      </c>
      <c r="AX255" s="1"/>
      <c r="AY255" s="1"/>
      <c r="AZ255" s="1"/>
      <c r="BA255" s="12" t="s">
        <v>78</v>
      </c>
      <c r="BB255" s="1"/>
      <c r="BC255" s="1"/>
      <c r="BD255" s="1"/>
      <c r="BE255" s="1"/>
      <c r="BF255" s="1"/>
      <c r="BG255" s="59">
        <f>IF(Q255="základní",I45,0)</f>
        <v>1240.3499999999999</v>
      </c>
      <c r="BH255" s="59">
        <f>IF(Q255="snížená",I45,0)</f>
        <v>0</v>
      </c>
      <c r="BI255" s="59">
        <f>IF(Q255="zákl. přenesená",I45,0)</f>
        <v>0</v>
      </c>
      <c r="BJ255" s="59">
        <f>IF(Q255="sníž. přenesená",I45,0)</f>
        <v>0</v>
      </c>
      <c r="BK255" s="59">
        <f>IF(Q255="nulová",I45,0)</f>
        <v>0</v>
      </c>
      <c r="BL255" s="12" t="s">
        <v>30</v>
      </c>
      <c r="BM255" s="59">
        <f>ROUND(H45*G45,2)</f>
        <v>1240.3499999999999</v>
      </c>
      <c r="BN255" s="12" t="s">
        <v>84</v>
      </c>
      <c r="BO255" s="58" t="s">
        <v>1257</v>
      </c>
      <c r="BP255" s="1"/>
      <c r="BQ255" s="1"/>
      <c r="BR255" s="1"/>
      <c r="BS255" s="1"/>
      <c r="BT255" s="1"/>
      <c r="BU255" s="1"/>
    </row>
    <row r="256" spans="16:73" x14ac:dyDescent="0.2">
      <c r="P256" s="62"/>
      <c r="Q256" s="63"/>
      <c r="R256" s="63"/>
      <c r="S256" s="63"/>
      <c r="T256" s="63"/>
      <c r="U256" s="63"/>
      <c r="V256" s="63"/>
      <c r="W256" s="64"/>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65" t="s">
        <v>31</v>
      </c>
      <c r="AX256" s="7" t="s">
        <v>31</v>
      </c>
      <c r="AY256" s="7" t="s">
        <v>11</v>
      </c>
      <c r="AZ256" s="7" t="s">
        <v>30</v>
      </c>
      <c r="BA256" s="65" t="s">
        <v>78</v>
      </c>
      <c r="BB256" s="7"/>
      <c r="BC256" s="7"/>
      <c r="BD256" s="7"/>
      <c r="BE256" s="7"/>
      <c r="BF256" s="7"/>
      <c r="BG256" s="7"/>
      <c r="BH256" s="7"/>
      <c r="BI256" s="7"/>
      <c r="BJ256" s="7"/>
      <c r="BK256" s="7"/>
      <c r="BL256" s="7"/>
      <c r="BM256" s="7"/>
      <c r="BN256" s="7"/>
      <c r="BO256" s="7"/>
      <c r="BP256" s="7"/>
      <c r="BQ256" s="7"/>
      <c r="BR256" s="7"/>
      <c r="BS256" s="7"/>
      <c r="BT256" s="7"/>
      <c r="BU256" s="7"/>
    </row>
    <row r="257" spans="16:73" ht="11.4" x14ac:dyDescent="0.2">
      <c r="P257" s="54" t="s">
        <v>5</v>
      </c>
      <c r="Q257" s="55" t="s">
        <v>15</v>
      </c>
      <c r="R257" s="23"/>
      <c r="S257" s="56">
        <f>R257*G47</f>
        <v>0</v>
      </c>
      <c r="T257" s="56">
        <v>8.5999999999999998E-4</v>
      </c>
      <c r="U257" s="56">
        <f>T257*G47</f>
        <v>1.2899999999999999E-3</v>
      </c>
      <c r="V257" s="56">
        <v>0</v>
      </c>
      <c r="W257" s="57">
        <f>V257*G47</f>
        <v>0</v>
      </c>
      <c r="X257" s="14"/>
      <c r="Y257" s="14"/>
      <c r="Z257" s="14"/>
      <c r="AA257" s="14"/>
      <c r="AB257" s="14"/>
      <c r="AC257" s="14"/>
      <c r="AD257" s="14"/>
      <c r="AE257" s="14"/>
      <c r="AF257" s="14"/>
      <c r="AG257" s="14"/>
      <c r="AH257" s="14"/>
      <c r="AI257" s="1"/>
      <c r="AJ257" s="1"/>
      <c r="AK257" s="1"/>
      <c r="AL257" s="1"/>
      <c r="AM257" s="1"/>
      <c r="AN257" s="1"/>
      <c r="AO257" s="1"/>
      <c r="AP257" s="1"/>
      <c r="AQ257" s="1"/>
      <c r="AR257" s="1"/>
      <c r="AS257" s="1"/>
      <c r="AT257" s="1"/>
      <c r="AU257" s="58" t="s">
        <v>84</v>
      </c>
      <c r="AV257" s="1"/>
      <c r="AW257" s="58" t="s">
        <v>31</v>
      </c>
      <c r="AX257" s="1"/>
      <c r="AY257" s="1"/>
      <c r="AZ257" s="1"/>
      <c r="BA257" s="12" t="s">
        <v>78</v>
      </c>
      <c r="BB257" s="1"/>
      <c r="BC257" s="1"/>
      <c r="BD257" s="1"/>
      <c r="BE257" s="1"/>
      <c r="BF257" s="1"/>
      <c r="BG257" s="59">
        <f>IF(Q257="základní",I47,0)</f>
        <v>351.3</v>
      </c>
      <c r="BH257" s="59">
        <f>IF(Q257="snížená",I47,0)</f>
        <v>0</v>
      </c>
      <c r="BI257" s="59">
        <f>IF(Q257="zákl. přenesená",I47,0)</f>
        <v>0</v>
      </c>
      <c r="BJ257" s="59">
        <f>IF(Q257="sníž. přenesená",I47,0)</f>
        <v>0</v>
      </c>
      <c r="BK257" s="59">
        <f>IF(Q257="nulová",I47,0)</f>
        <v>0</v>
      </c>
      <c r="BL257" s="12" t="s">
        <v>30</v>
      </c>
      <c r="BM257" s="59">
        <f>ROUND(H47*G47,2)</f>
        <v>351.3</v>
      </c>
      <c r="BN257" s="12" t="s">
        <v>84</v>
      </c>
      <c r="BO257" s="58" t="s">
        <v>1261</v>
      </c>
      <c r="BP257" s="1"/>
      <c r="BQ257" s="1"/>
      <c r="BR257" s="1"/>
      <c r="BS257" s="1"/>
      <c r="BT257" s="1"/>
      <c r="BU257" s="1"/>
    </row>
    <row r="258" spans="16:73" x14ac:dyDescent="0.2">
      <c r="P258" s="41"/>
      <c r="Q258" s="42"/>
      <c r="R258" s="42"/>
      <c r="S258" s="43">
        <f>SUM(S259:S273)</f>
        <v>0</v>
      </c>
      <c r="T258" s="42"/>
      <c r="U258" s="43">
        <f>SUM(U259:U273)</f>
        <v>23.735700000000001</v>
      </c>
      <c r="V258" s="42"/>
      <c r="W258" s="44">
        <f>SUM(W259:W273)</f>
        <v>0</v>
      </c>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45" t="s">
        <v>30</v>
      </c>
      <c r="AV258" s="6"/>
      <c r="AW258" s="46" t="s">
        <v>30</v>
      </c>
      <c r="AX258" s="6"/>
      <c r="AY258" s="6"/>
      <c r="AZ258" s="6"/>
      <c r="BA258" s="45" t="s">
        <v>78</v>
      </c>
      <c r="BB258" s="6"/>
      <c r="BC258" s="6"/>
      <c r="BD258" s="6"/>
      <c r="BE258" s="6"/>
      <c r="BF258" s="6"/>
      <c r="BG258" s="6"/>
      <c r="BH258" s="6"/>
      <c r="BI258" s="6"/>
      <c r="BJ258" s="6"/>
      <c r="BK258" s="6"/>
      <c r="BL258" s="6"/>
      <c r="BM258" s="47">
        <f>SUM(BM259:BM273)</f>
        <v>12763.12</v>
      </c>
      <c r="BN258" s="6"/>
      <c r="BO258" s="6"/>
      <c r="BP258" s="6"/>
      <c r="BQ258" s="6"/>
      <c r="BR258" s="6"/>
      <c r="BS258" s="6"/>
      <c r="BT258" s="6"/>
      <c r="BU258" s="6"/>
    </row>
    <row r="259" spans="16:73" ht="11.4" x14ac:dyDescent="0.2">
      <c r="P259" s="54" t="s">
        <v>5</v>
      </c>
      <c r="Q259" s="55" t="s">
        <v>15</v>
      </c>
      <c r="R259" s="23"/>
      <c r="S259" s="56">
        <f>R259*G51</f>
        <v>0</v>
      </c>
      <c r="T259" s="56">
        <v>0</v>
      </c>
      <c r="U259" s="56">
        <f>T259*G51</f>
        <v>0</v>
      </c>
      <c r="V259" s="56">
        <v>0</v>
      </c>
      <c r="W259" s="57">
        <f>V259*G51</f>
        <v>0</v>
      </c>
      <c r="X259" s="14"/>
      <c r="Y259" s="14"/>
      <c r="Z259" s="14"/>
      <c r="AA259" s="14"/>
      <c r="AB259" s="14"/>
      <c r="AC259" s="14"/>
      <c r="AD259" s="14"/>
      <c r="AE259" s="14"/>
      <c r="AF259" s="14"/>
      <c r="AG259" s="14"/>
      <c r="AH259" s="14"/>
      <c r="AI259" s="1"/>
      <c r="AJ259" s="1"/>
      <c r="AK259" s="1"/>
      <c r="AL259" s="1"/>
      <c r="AM259" s="1"/>
      <c r="AN259" s="1"/>
      <c r="AO259" s="1"/>
      <c r="AP259" s="1"/>
      <c r="AQ259" s="1"/>
      <c r="AR259" s="1"/>
      <c r="AS259" s="1"/>
      <c r="AT259" s="1"/>
      <c r="AU259" s="58" t="s">
        <v>84</v>
      </c>
      <c r="AV259" s="1"/>
      <c r="AW259" s="58" t="s">
        <v>31</v>
      </c>
      <c r="AX259" s="1"/>
      <c r="AY259" s="1"/>
      <c r="AZ259" s="1"/>
      <c r="BA259" s="12" t="s">
        <v>78</v>
      </c>
      <c r="BB259" s="1"/>
      <c r="BC259" s="1"/>
      <c r="BD259" s="1"/>
      <c r="BE259" s="1"/>
      <c r="BF259" s="1"/>
      <c r="BG259" s="59">
        <f>IF(Q259="základní",I51,0)</f>
        <v>4105.88</v>
      </c>
      <c r="BH259" s="59">
        <f>IF(Q259="snížená",I51,0)</f>
        <v>0</v>
      </c>
      <c r="BI259" s="59">
        <f>IF(Q259="zákl. přenesená",I51,0)</f>
        <v>0</v>
      </c>
      <c r="BJ259" s="59">
        <f>IF(Q259="sníž. přenesená",I51,0)</f>
        <v>0</v>
      </c>
      <c r="BK259" s="59">
        <f>IF(Q259="nulová",I51,0)</f>
        <v>0</v>
      </c>
      <c r="BL259" s="12" t="s">
        <v>30</v>
      </c>
      <c r="BM259" s="59">
        <f>ROUND(H51*G51,2)</f>
        <v>4105.88</v>
      </c>
      <c r="BN259" s="12" t="s">
        <v>84</v>
      </c>
      <c r="BO259" s="58" t="s">
        <v>1264</v>
      </c>
      <c r="BP259" s="1"/>
      <c r="BQ259" s="1"/>
      <c r="BR259" s="1"/>
      <c r="BS259" s="1"/>
      <c r="BT259" s="1"/>
      <c r="BU259" s="1"/>
    </row>
    <row r="260" spans="16:73" x14ac:dyDescent="0.2">
      <c r="P260" s="60"/>
      <c r="Q260" s="61"/>
      <c r="R260" s="23"/>
      <c r="S260" s="23"/>
      <c r="T260" s="23"/>
      <c r="U260" s="23"/>
      <c r="V260" s="23"/>
      <c r="W260" s="24"/>
      <c r="X260" s="14"/>
      <c r="Y260" s="14"/>
      <c r="Z260" s="14"/>
      <c r="AA260" s="14"/>
      <c r="AB260" s="14"/>
      <c r="AC260" s="14"/>
      <c r="AD260" s="14"/>
      <c r="AE260" s="14"/>
      <c r="AF260" s="14"/>
      <c r="AG260" s="14"/>
      <c r="AH260" s="14"/>
      <c r="AI260" s="1"/>
      <c r="AJ260" s="1"/>
      <c r="AK260" s="1"/>
      <c r="AL260" s="1"/>
      <c r="AM260" s="1"/>
      <c r="AN260" s="1"/>
      <c r="AO260" s="1"/>
      <c r="AP260" s="1"/>
      <c r="AQ260" s="1"/>
      <c r="AR260" s="1"/>
      <c r="AS260" s="1"/>
      <c r="AT260" s="1"/>
      <c r="AU260" s="1"/>
      <c r="AV260" s="1"/>
      <c r="AW260" s="12" t="s">
        <v>31</v>
      </c>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row>
    <row r="261" spans="16:73" x14ac:dyDescent="0.2">
      <c r="P261" s="62"/>
      <c r="Q261" s="63"/>
      <c r="R261" s="63"/>
      <c r="S261" s="63"/>
      <c r="T261" s="63"/>
      <c r="U261" s="63"/>
      <c r="V261" s="63"/>
      <c r="W261" s="64"/>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65" t="s">
        <v>31</v>
      </c>
      <c r="AX261" s="7" t="s">
        <v>31</v>
      </c>
      <c r="AY261" s="7" t="s">
        <v>11</v>
      </c>
      <c r="AZ261" s="7" t="s">
        <v>27</v>
      </c>
      <c r="BA261" s="65" t="s">
        <v>78</v>
      </c>
      <c r="BB261" s="7"/>
      <c r="BC261" s="7"/>
      <c r="BD261" s="7"/>
      <c r="BE261" s="7"/>
      <c r="BF261" s="7"/>
      <c r="BG261" s="7"/>
      <c r="BH261" s="7"/>
      <c r="BI261" s="7"/>
      <c r="BJ261" s="7"/>
      <c r="BK261" s="7"/>
      <c r="BL261" s="7"/>
      <c r="BM261" s="7"/>
      <c r="BN261" s="7"/>
      <c r="BO261" s="7"/>
      <c r="BP261" s="7"/>
      <c r="BQ261" s="7"/>
      <c r="BR261" s="7"/>
      <c r="BS261" s="7"/>
      <c r="BT261" s="7"/>
      <c r="BU261" s="7"/>
    </row>
    <row r="262" spans="16:73" x14ac:dyDescent="0.2">
      <c r="P262" s="62"/>
      <c r="Q262" s="63"/>
      <c r="R262" s="63"/>
      <c r="S262" s="63"/>
      <c r="T262" s="63"/>
      <c r="U262" s="63"/>
      <c r="V262" s="63"/>
      <c r="W262" s="64"/>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65" t="s">
        <v>31</v>
      </c>
      <c r="AX262" s="7" t="s">
        <v>31</v>
      </c>
      <c r="AY262" s="7" t="s">
        <v>11</v>
      </c>
      <c r="AZ262" s="7" t="s">
        <v>27</v>
      </c>
      <c r="BA262" s="65" t="s">
        <v>78</v>
      </c>
      <c r="BB262" s="7"/>
      <c r="BC262" s="7"/>
      <c r="BD262" s="7"/>
      <c r="BE262" s="7"/>
      <c r="BF262" s="7"/>
      <c r="BG262" s="7"/>
      <c r="BH262" s="7"/>
      <c r="BI262" s="7"/>
      <c r="BJ262" s="7"/>
      <c r="BK262" s="7"/>
      <c r="BL262" s="7"/>
      <c r="BM262" s="7"/>
      <c r="BN262" s="7"/>
      <c r="BO262" s="7"/>
      <c r="BP262" s="7"/>
      <c r="BQ262" s="7"/>
      <c r="BR262" s="7"/>
      <c r="BS262" s="7"/>
      <c r="BT262" s="7"/>
      <c r="BU262" s="7"/>
    </row>
    <row r="263" spans="16:73" x14ac:dyDescent="0.2">
      <c r="P263" s="62"/>
      <c r="Q263" s="63"/>
      <c r="R263" s="63"/>
      <c r="S263" s="63"/>
      <c r="T263" s="63"/>
      <c r="U263" s="63"/>
      <c r="V263" s="63"/>
      <c r="W263" s="64"/>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65" t="s">
        <v>31</v>
      </c>
      <c r="AX263" s="7" t="s">
        <v>31</v>
      </c>
      <c r="AY263" s="7" t="s">
        <v>11</v>
      </c>
      <c r="AZ263" s="7" t="s">
        <v>27</v>
      </c>
      <c r="BA263" s="65" t="s">
        <v>78</v>
      </c>
      <c r="BB263" s="7"/>
      <c r="BC263" s="7"/>
      <c r="BD263" s="7"/>
      <c r="BE263" s="7"/>
      <c r="BF263" s="7"/>
      <c r="BG263" s="7"/>
      <c r="BH263" s="7"/>
      <c r="BI263" s="7"/>
      <c r="BJ263" s="7"/>
      <c r="BK263" s="7"/>
      <c r="BL263" s="7"/>
      <c r="BM263" s="7"/>
      <c r="BN263" s="7"/>
      <c r="BO263" s="7"/>
      <c r="BP263" s="7"/>
      <c r="BQ263" s="7"/>
      <c r="BR263" s="7"/>
      <c r="BS263" s="7"/>
      <c r="BT263" s="7"/>
      <c r="BU263" s="7"/>
    </row>
    <row r="264" spans="16:73" x14ac:dyDescent="0.2">
      <c r="P264" s="74"/>
      <c r="Q264" s="75"/>
      <c r="R264" s="75"/>
      <c r="S264" s="75"/>
      <c r="T264" s="75"/>
      <c r="U264" s="75"/>
      <c r="V264" s="75"/>
      <c r="W264" s="76"/>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77" t="s">
        <v>31</v>
      </c>
      <c r="AX264" s="10" t="s">
        <v>84</v>
      </c>
      <c r="AY264" s="10" t="s">
        <v>11</v>
      </c>
      <c r="AZ264" s="10" t="s">
        <v>30</v>
      </c>
      <c r="BA264" s="77" t="s">
        <v>78</v>
      </c>
      <c r="BB264" s="10"/>
      <c r="BC264" s="10"/>
      <c r="BD264" s="10"/>
      <c r="BE264" s="10"/>
      <c r="BF264" s="10"/>
      <c r="BG264" s="10"/>
      <c r="BH264" s="10"/>
      <c r="BI264" s="10"/>
      <c r="BJ264" s="10"/>
      <c r="BK264" s="10"/>
      <c r="BL264" s="10"/>
      <c r="BM264" s="10"/>
      <c r="BN264" s="10"/>
      <c r="BO264" s="10"/>
      <c r="BP264" s="10"/>
      <c r="BQ264" s="10"/>
      <c r="BR264" s="10"/>
      <c r="BS264" s="10"/>
      <c r="BT264" s="10"/>
      <c r="BU264" s="10"/>
    </row>
    <row r="265" spans="16:73" ht="11.4" x14ac:dyDescent="0.2">
      <c r="P265" s="54" t="s">
        <v>5</v>
      </c>
      <c r="Q265" s="55" t="s">
        <v>15</v>
      </c>
      <c r="R265" s="23"/>
      <c r="S265" s="56">
        <f>R265*G57</f>
        <v>0</v>
      </c>
      <c r="T265" s="56">
        <v>2.234</v>
      </c>
      <c r="U265" s="56">
        <f>T265*G57</f>
        <v>1.0053000000000001</v>
      </c>
      <c r="V265" s="56">
        <v>0</v>
      </c>
      <c r="W265" s="57">
        <f>V265*G57</f>
        <v>0</v>
      </c>
      <c r="X265" s="14"/>
      <c r="Y265" s="14"/>
      <c r="Z265" s="14"/>
      <c r="AA265" s="14"/>
      <c r="AB265" s="14"/>
      <c r="AC265" s="14"/>
      <c r="AD265" s="14"/>
      <c r="AE265" s="14"/>
      <c r="AF265" s="14"/>
      <c r="AG265" s="14"/>
      <c r="AH265" s="14"/>
      <c r="AI265" s="1"/>
      <c r="AJ265" s="1"/>
      <c r="AK265" s="1"/>
      <c r="AL265" s="1"/>
      <c r="AM265" s="1"/>
      <c r="AN265" s="1"/>
      <c r="AO265" s="1"/>
      <c r="AP265" s="1"/>
      <c r="AQ265" s="1"/>
      <c r="AR265" s="1"/>
      <c r="AS265" s="1"/>
      <c r="AT265" s="1"/>
      <c r="AU265" s="58" t="s">
        <v>84</v>
      </c>
      <c r="AV265" s="1"/>
      <c r="AW265" s="58" t="s">
        <v>31</v>
      </c>
      <c r="AX265" s="1"/>
      <c r="AY265" s="1"/>
      <c r="AZ265" s="1"/>
      <c r="BA265" s="12" t="s">
        <v>78</v>
      </c>
      <c r="BB265" s="1"/>
      <c r="BC265" s="1"/>
      <c r="BD265" s="1"/>
      <c r="BE265" s="1"/>
      <c r="BF265" s="1"/>
      <c r="BG265" s="59">
        <f>IF(Q265="základní",I57,0)</f>
        <v>1280.93</v>
      </c>
      <c r="BH265" s="59">
        <f>IF(Q265="snížená",I57,0)</f>
        <v>0</v>
      </c>
      <c r="BI265" s="59">
        <f>IF(Q265="zákl. přenesená",I57,0)</f>
        <v>0</v>
      </c>
      <c r="BJ265" s="59">
        <f>IF(Q265="sníž. přenesená",I57,0)</f>
        <v>0</v>
      </c>
      <c r="BK265" s="59">
        <f>IF(Q265="nulová",I57,0)</f>
        <v>0</v>
      </c>
      <c r="BL265" s="12" t="s">
        <v>30</v>
      </c>
      <c r="BM265" s="59">
        <f>ROUND(H57*G57,2)</f>
        <v>1280.93</v>
      </c>
      <c r="BN265" s="12" t="s">
        <v>84</v>
      </c>
      <c r="BO265" s="58" t="s">
        <v>1270</v>
      </c>
      <c r="BP265" s="1"/>
      <c r="BQ265" s="1"/>
      <c r="BR265" s="1"/>
      <c r="BS265" s="1"/>
      <c r="BT265" s="1"/>
      <c r="BU265" s="1"/>
    </row>
    <row r="266" spans="16:73" x14ac:dyDescent="0.2">
      <c r="P266" s="60"/>
      <c r="Q266" s="61"/>
      <c r="R266" s="23"/>
      <c r="S266" s="23"/>
      <c r="T266" s="23"/>
      <c r="U266" s="23"/>
      <c r="V266" s="23"/>
      <c r="W266" s="24"/>
      <c r="X266" s="14"/>
      <c r="Y266" s="14"/>
      <c r="Z266" s="14"/>
      <c r="AA266" s="14"/>
      <c r="AB266" s="14"/>
      <c r="AC266" s="14"/>
      <c r="AD266" s="14"/>
      <c r="AE266" s="14"/>
      <c r="AF266" s="14"/>
      <c r="AG266" s="14"/>
      <c r="AH266" s="14"/>
      <c r="AI266" s="1"/>
      <c r="AJ266" s="1"/>
      <c r="AK266" s="1"/>
      <c r="AL266" s="1"/>
      <c r="AM266" s="1"/>
      <c r="AN266" s="1"/>
      <c r="AO266" s="1"/>
      <c r="AP266" s="1"/>
      <c r="AQ266" s="1"/>
      <c r="AR266" s="1"/>
      <c r="AS266" s="1"/>
      <c r="AT266" s="1"/>
      <c r="AU266" s="1"/>
      <c r="AV266" s="1"/>
      <c r="AW266" s="12" t="s">
        <v>31</v>
      </c>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row>
    <row r="267" spans="16:73" x14ac:dyDescent="0.2">
      <c r="P267" s="62"/>
      <c r="Q267" s="63"/>
      <c r="R267" s="63"/>
      <c r="S267" s="63"/>
      <c r="T267" s="63"/>
      <c r="U267" s="63"/>
      <c r="V267" s="63"/>
      <c r="W267" s="64"/>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65" t="s">
        <v>31</v>
      </c>
      <c r="AX267" s="7" t="s">
        <v>31</v>
      </c>
      <c r="AY267" s="7" t="s">
        <v>11</v>
      </c>
      <c r="AZ267" s="7" t="s">
        <v>30</v>
      </c>
      <c r="BA267" s="65" t="s">
        <v>78</v>
      </c>
      <c r="BB267" s="7"/>
      <c r="BC267" s="7"/>
      <c r="BD267" s="7"/>
      <c r="BE267" s="7"/>
      <c r="BF267" s="7"/>
      <c r="BG267" s="7"/>
      <c r="BH267" s="7"/>
      <c r="BI267" s="7"/>
      <c r="BJ267" s="7"/>
      <c r="BK267" s="7"/>
      <c r="BL267" s="7"/>
      <c r="BM267" s="7"/>
      <c r="BN267" s="7"/>
      <c r="BO267" s="7"/>
      <c r="BP267" s="7"/>
      <c r="BQ267" s="7"/>
      <c r="BR267" s="7"/>
      <c r="BS267" s="7"/>
      <c r="BT267" s="7"/>
      <c r="BU267" s="7"/>
    </row>
    <row r="268" spans="16:73" ht="11.4" x14ac:dyDescent="0.2">
      <c r="P268" s="54" t="s">
        <v>5</v>
      </c>
      <c r="Q268" s="55" t="s">
        <v>15</v>
      </c>
      <c r="R268" s="23"/>
      <c r="S268" s="56">
        <f>R268*G60</f>
        <v>0</v>
      </c>
      <c r="T268" s="56">
        <v>1.8480000000000001</v>
      </c>
      <c r="U268" s="56">
        <f>T268*G60</f>
        <v>22.730400000000003</v>
      </c>
      <c r="V268" s="56">
        <v>0</v>
      </c>
      <c r="W268" s="57">
        <f>V268*G60</f>
        <v>0</v>
      </c>
      <c r="X268" s="14"/>
      <c r="Y268" s="14"/>
      <c r="Z268" s="14"/>
      <c r="AA268" s="14"/>
      <c r="AB268" s="14"/>
      <c r="AC268" s="14"/>
      <c r="AD268" s="14"/>
      <c r="AE268" s="14"/>
      <c r="AF268" s="14"/>
      <c r="AG268" s="14"/>
      <c r="AH268" s="14"/>
      <c r="AI268" s="1"/>
      <c r="AJ268" s="1"/>
      <c r="AK268" s="1"/>
      <c r="AL268" s="1"/>
      <c r="AM268" s="1"/>
      <c r="AN268" s="1"/>
      <c r="AO268" s="1"/>
      <c r="AP268" s="1"/>
      <c r="AQ268" s="1"/>
      <c r="AR268" s="1"/>
      <c r="AS268" s="1"/>
      <c r="AT268" s="1"/>
      <c r="AU268" s="58" t="s">
        <v>84</v>
      </c>
      <c r="AV268" s="1"/>
      <c r="AW268" s="58" t="s">
        <v>31</v>
      </c>
      <c r="AX268" s="1"/>
      <c r="AY268" s="1"/>
      <c r="AZ268" s="1"/>
      <c r="BA268" s="12" t="s">
        <v>78</v>
      </c>
      <c r="BB268" s="1"/>
      <c r="BC268" s="1"/>
      <c r="BD268" s="1"/>
      <c r="BE268" s="1"/>
      <c r="BF268" s="1"/>
      <c r="BG268" s="59">
        <f>IF(Q268="základní",I60,0)</f>
        <v>7376.31</v>
      </c>
      <c r="BH268" s="59">
        <f>IF(Q268="snížená",I60,0)</f>
        <v>0</v>
      </c>
      <c r="BI268" s="59">
        <f>IF(Q268="zákl. přenesená",I60,0)</f>
        <v>0</v>
      </c>
      <c r="BJ268" s="59">
        <f>IF(Q268="sníž. přenesená",I60,0)</f>
        <v>0</v>
      </c>
      <c r="BK268" s="59">
        <f>IF(Q268="nulová",I60,0)</f>
        <v>0</v>
      </c>
      <c r="BL268" s="12" t="s">
        <v>30</v>
      </c>
      <c r="BM268" s="59">
        <f>ROUND(H60*G60,2)</f>
        <v>7376.31</v>
      </c>
      <c r="BN268" s="12" t="s">
        <v>84</v>
      </c>
      <c r="BO268" s="58" t="s">
        <v>1275</v>
      </c>
      <c r="BP268" s="1"/>
      <c r="BQ268" s="1"/>
      <c r="BR268" s="1"/>
      <c r="BS268" s="1"/>
      <c r="BT268" s="1"/>
      <c r="BU268" s="1"/>
    </row>
    <row r="269" spans="16:73" x14ac:dyDescent="0.2">
      <c r="P269" s="60"/>
      <c r="Q269" s="61"/>
      <c r="R269" s="23"/>
      <c r="S269" s="23"/>
      <c r="T269" s="23"/>
      <c r="U269" s="23"/>
      <c r="V269" s="23"/>
      <c r="W269" s="24"/>
      <c r="X269" s="14"/>
      <c r="Y269" s="14"/>
      <c r="Z269" s="14"/>
      <c r="AA269" s="14"/>
      <c r="AB269" s="14"/>
      <c r="AC269" s="14"/>
      <c r="AD269" s="14"/>
      <c r="AE269" s="14"/>
      <c r="AF269" s="14"/>
      <c r="AG269" s="14"/>
      <c r="AH269" s="14"/>
      <c r="AI269" s="1"/>
      <c r="AJ269" s="1"/>
      <c r="AK269" s="1"/>
      <c r="AL269" s="1"/>
      <c r="AM269" s="1"/>
      <c r="AN269" s="1"/>
      <c r="AO269" s="1"/>
      <c r="AP269" s="1"/>
      <c r="AQ269" s="1"/>
      <c r="AR269" s="1"/>
      <c r="AS269" s="1"/>
      <c r="AT269" s="1"/>
      <c r="AU269" s="1"/>
      <c r="AV269" s="1"/>
      <c r="AW269" s="12" t="s">
        <v>31</v>
      </c>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row>
    <row r="270" spans="16:73" x14ac:dyDescent="0.2">
      <c r="P270" s="66"/>
      <c r="Q270" s="67"/>
      <c r="R270" s="67"/>
      <c r="S270" s="67"/>
      <c r="T270" s="67"/>
      <c r="U270" s="67"/>
      <c r="V270" s="67"/>
      <c r="W270" s="6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69" t="s">
        <v>31</v>
      </c>
      <c r="AX270" s="8" t="s">
        <v>30</v>
      </c>
      <c r="AY270" s="8" t="s">
        <v>11</v>
      </c>
      <c r="AZ270" s="8" t="s">
        <v>27</v>
      </c>
      <c r="BA270" s="69" t="s">
        <v>78</v>
      </c>
      <c r="BB270" s="8"/>
      <c r="BC270" s="8"/>
      <c r="BD270" s="8"/>
      <c r="BE270" s="8"/>
      <c r="BF270" s="8"/>
      <c r="BG270" s="8"/>
      <c r="BH270" s="8"/>
      <c r="BI270" s="8"/>
      <c r="BJ270" s="8"/>
      <c r="BK270" s="8"/>
      <c r="BL270" s="8"/>
      <c r="BM270" s="8"/>
      <c r="BN270" s="8"/>
      <c r="BO270" s="8"/>
      <c r="BP270" s="8"/>
      <c r="BQ270" s="8"/>
      <c r="BR270" s="8"/>
      <c r="BS270" s="8"/>
      <c r="BT270" s="8"/>
      <c r="BU270" s="8"/>
    </row>
    <row r="271" spans="16:73" x14ac:dyDescent="0.2">
      <c r="P271" s="62"/>
      <c r="Q271" s="63"/>
      <c r="R271" s="63"/>
      <c r="S271" s="63"/>
      <c r="T271" s="63"/>
      <c r="U271" s="63"/>
      <c r="V271" s="63"/>
      <c r="W271" s="64"/>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65" t="s">
        <v>31</v>
      </c>
      <c r="AX271" s="7" t="s">
        <v>31</v>
      </c>
      <c r="AY271" s="7" t="s">
        <v>11</v>
      </c>
      <c r="AZ271" s="7" t="s">
        <v>27</v>
      </c>
      <c r="BA271" s="65" t="s">
        <v>78</v>
      </c>
      <c r="BB271" s="7"/>
      <c r="BC271" s="7"/>
      <c r="BD271" s="7"/>
      <c r="BE271" s="7"/>
      <c r="BF271" s="7"/>
      <c r="BG271" s="7"/>
      <c r="BH271" s="7"/>
      <c r="BI271" s="7"/>
      <c r="BJ271" s="7"/>
      <c r="BK271" s="7"/>
      <c r="BL271" s="7"/>
      <c r="BM271" s="7"/>
      <c r="BN271" s="7"/>
      <c r="BO271" s="7"/>
      <c r="BP271" s="7"/>
      <c r="BQ271" s="7"/>
      <c r="BR271" s="7"/>
      <c r="BS271" s="7"/>
      <c r="BT271" s="7"/>
      <c r="BU271" s="7"/>
    </row>
    <row r="272" spans="16:73" x14ac:dyDescent="0.2">
      <c r="P272" s="62"/>
      <c r="Q272" s="63"/>
      <c r="R272" s="63"/>
      <c r="S272" s="63"/>
      <c r="T272" s="63"/>
      <c r="U272" s="63"/>
      <c r="V272" s="63"/>
      <c r="W272" s="64"/>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65" t="s">
        <v>31</v>
      </c>
      <c r="AX272" s="7" t="s">
        <v>31</v>
      </c>
      <c r="AY272" s="7" t="s">
        <v>11</v>
      </c>
      <c r="AZ272" s="7" t="s">
        <v>27</v>
      </c>
      <c r="BA272" s="65" t="s">
        <v>78</v>
      </c>
      <c r="BB272" s="7"/>
      <c r="BC272" s="7"/>
      <c r="BD272" s="7"/>
      <c r="BE272" s="7"/>
      <c r="BF272" s="7"/>
      <c r="BG272" s="7"/>
      <c r="BH272" s="7"/>
      <c r="BI272" s="7"/>
      <c r="BJ272" s="7"/>
      <c r="BK272" s="7"/>
      <c r="BL272" s="7"/>
      <c r="BM272" s="7"/>
      <c r="BN272" s="7"/>
      <c r="BO272" s="7"/>
      <c r="BP272" s="7"/>
      <c r="BQ272" s="7"/>
      <c r="BR272" s="7"/>
      <c r="BS272" s="7"/>
      <c r="BT272" s="7"/>
      <c r="BU272" s="7"/>
    </row>
    <row r="273" spans="16:73" x14ac:dyDescent="0.2">
      <c r="P273" s="74"/>
      <c r="Q273" s="75"/>
      <c r="R273" s="75"/>
      <c r="S273" s="75"/>
      <c r="T273" s="75"/>
      <c r="U273" s="75"/>
      <c r="V273" s="75"/>
      <c r="W273" s="76"/>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77" t="s">
        <v>31</v>
      </c>
      <c r="AX273" s="10" t="s">
        <v>84</v>
      </c>
      <c r="AY273" s="10" t="s">
        <v>11</v>
      </c>
      <c r="AZ273" s="10" t="s">
        <v>30</v>
      </c>
      <c r="BA273" s="77" t="s">
        <v>78</v>
      </c>
      <c r="BB273" s="10"/>
      <c r="BC273" s="10"/>
      <c r="BD273" s="10"/>
      <c r="BE273" s="10"/>
      <c r="BF273" s="10"/>
      <c r="BG273" s="10"/>
      <c r="BH273" s="10"/>
      <c r="BI273" s="10"/>
      <c r="BJ273" s="10"/>
      <c r="BK273" s="10"/>
      <c r="BL273" s="10"/>
      <c r="BM273" s="10"/>
      <c r="BN273" s="10"/>
      <c r="BO273" s="10"/>
      <c r="BP273" s="10"/>
      <c r="BQ273" s="10"/>
      <c r="BR273" s="10"/>
      <c r="BS273" s="10"/>
      <c r="BT273" s="10"/>
      <c r="BU273" s="10"/>
    </row>
    <row r="274" spans="16:73" x14ac:dyDescent="0.2">
      <c r="P274" s="41"/>
      <c r="Q274" s="42"/>
      <c r="R274" s="42"/>
      <c r="S274" s="43">
        <f>SUM(S275:S336)</f>
        <v>0</v>
      </c>
      <c r="T274" s="42"/>
      <c r="U274" s="43">
        <f>SUM(U275:U336)</f>
        <v>8.1448482000000002</v>
      </c>
      <c r="V274" s="42"/>
      <c r="W274" s="44">
        <f>SUM(W275:W336)</f>
        <v>0</v>
      </c>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45" t="s">
        <v>30</v>
      </c>
      <c r="AV274" s="6"/>
      <c r="AW274" s="46" t="s">
        <v>30</v>
      </c>
      <c r="AX274" s="6"/>
      <c r="AY274" s="6"/>
      <c r="AZ274" s="6"/>
      <c r="BA274" s="45" t="s">
        <v>78</v>
      </c>
      <c r="BB274" s="6"/>
      <c r="BC274" s="6"/>
      <c r="BD274" s="6"/>
      <c r="BE274" s="6"/>
      <c r="BF274" s="6"/>
      <c r="BG274" s="6"/>
      <c r="BH274" s="6"/>
      <c r="BI274" s="6"/>
      <c r="BJ274" s="6"/>
      <c r="BK274" s="6"/>
      <c r="BL274" s="6"/>
      <c r="BM274" s="47">
        <f>SUM(BM275:BM336)</f>
        <v>98666.28</v>
      </c>
      <c r="BN274" s="6"/>
      <c r="BO274" s="6"/>
      <c r="BP274" s="6"/>
      <c r="BQ274" s="6"/>
      <c r="BR274" s="6"/>
      <c r="BS274" s="6"/>
      <c r="BT274" s="6"/>
      <c r="BU274" s="6"/>
    </row>
    <row r="275" spans="16:73" ht="11.4" x14ac:dyDescent="0.2">
      <c r="P275" s="54" t="s">
        <v>5</v>
      </c>
      <c r="Q275" s="55" t="s">
        <v>15</v>
      </c>
      <c r="R275" s="23"/>
      <c r="S275" s="56">
        <f>R275*G69</f>
        <v>0</v>
      </c>
      <c r="T275" s="56">
        <v>0</v>
      </c>
      <c r="U275" s="56">
        <f>T275*G69</f>
        <v>0</v>
      </c>
      <c r="V275" s="56">
        <v>0</v>
      </c>
      <c r="W275" s="57">
        <f>V275*G69</f>
        <v>0</v>
      </c>
      <c r="X275" s="14"/>
      <c r="Y275" s="14"/>
      <c r="Z275" s="14"/>
      <c r="AA275" s="14"/>
      <c r="AB275" s="14"/>
      <c r="AC275" s="14"/>
      <c r="AD275" s="14"/>
      <c r="AE275" s="14"/>
      <c r="AF275" s="14"/>
      <c r="AG275" s="14"/>
      <c r="AH275" s="14"/>
      <c r="AI275" s="1"/>
      <c r="AJ275" s="1"/>
      <c r="AK275" s="1"/>
      <c r="AL275" s="1"/>
      <c r="AM275" s="1"/>
      <c r="AN275" s="1"/>
      <c r="AO275" s="1"/>
      <c r="AP275" s="1"/>
      <c r="AQ275" s="1"/>
      <c r="AR275" s="1"/>
      <c r="AS275" s="1"/>
      <c r="AT275" s="1"/>
      <c r="AU275" s="58" t="s">
        <v>84</v>
      </c>
      <c r="AV275" s="1"/>
      <c r="AW275" s="58" t="s">
        <v>31</v>
      </c>
      <c r="AX275" s="1"/>
      <c r="AY275" s="1"/>
      <c r="AZ275" s="1"/>
      <c r="BA275" s="12" t="s">
        <v>78</v>
      </c>
      <c r="BB275" s="1"/>
      <c r="BC275" s="1"/>
      <c r="BD275" s="1"/>
      <c r="BE275" s="1"/>
      <c r="BF275" s="1"/>
      <c r="BG275" s="59">
        <f>IF(Q275="základní",I69,0)</f>
        <v>838.05</v>
      </c>
      <c r="BH275" s="59">
        <f>IF(Q275="snížená",I69,0)</f>
        <v>0</v>
      </c>
      <c r="BI275" s="59">
        <f>IF(Q275="zákl. přenesená",I69,0)</f>
        <v>0</v>
      </c>
      <c r="BJ275" s="59">
        <f>IF(Q275="sníž. přenesená",I69,0)</f>
        <v>0</v>
      </c>
      <c r="BK275" s="59">
        <f>IF(Q275="nulová",I69,0)</f>
        <v>0</v>
      </c>
      <c r="BL275" s="12" t="s">
        <v>30</v>
      </c>
      <c r="BM275" s="59">
        <f>ROUND(H69*G69,2)</f>
        <v>838.05</v>
      </c>
      <c r="BN275" s="12" t="s">
        <v>84</v>
      </c>
      <c r="BO275" s="58" t="s">
        <v>1283</v>
      </c>
      <c r="BP275" s="1"/>
      <c r="BQ275" s="1"/>
      <c r="BR275" s="1"/>
      <c r="BS275" s="1"/>
      <c r="BT275" s="1"/>
      <c r="BU275" s="1"/>
    </row>
    <row r="276" spans="16:73" x14ac:dyDescent="0.2">
      <c r="P276" s="60"/>
      <c r="Q276" s="61"/>
      <c r="R276" s="23"/>
      <c r="S276" s="23"/>
      <c r="T276" s="23"/>
      <c r="U276" s="23"/>
      <c r="V276" s="23"/>
      <c r="W276" s="24"/>
      <c r="X276" s="14"/>
      <c r="Y276" s="14"/>
      <c r="Z276" s="14"/>
      <c r="AA276" s="14"/>
      <c r="AB276" s="14"/>
      <c r="AC276" s="14"/>
      <c r="AD276" s="14"/>
      <c r="AE276" s="14"/>
      <c r="AF276" s="14"/>
      <c r="AG276" s="14"/>
      <c r="AH276" s="14"/>
      <c r="AI276" s="1"/>
      <c r="AJ276" s="1"/>
      <c r="AK276" s="1"/>
      <c r="AL276" s="1"/>
      <c r="AM276" s="1"/>
      <c r="AN276" s="1"/>
      <c r="AO276" s="1"/>
      <c r="AP276" s="1"/>
      <c r="AQ276" s="1"/>
      <c r="AR276" s="1"/>
      <c r="AS276" s="1"/>
      <c r="AT276" s="1"/>
      <c r="AU276" s="1"/>
      <c r="AV276" s="1"/>
      <c r="AW276" s="12" t="s">
        <v>31</v>
      </c>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row>
    <row r="277" spans="16:73" x14ac:dyDescent="0.2">
      <c r="P277" s="62"/>
      <c r="Q277" s="63"/>
      <c r="R277" s="63"/>
      <c r="S277" s="63"/>
      <c r="T277" s="63"/>
      <c r="U277" s="63"/>
      <c r="V277" s="63"/>
      <c r="W277" s="64"/>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65" t="s">
        <v>31</v>
      </c>
      <c r="AX277" s="7" t="s">
        <v>31</v>
      </c>
      <c r="AY277" s="7" t="s">
        <v>11</v>
      </c>
      <c r="AZ277" s="7" t="s">
        <v>30</v>
      </c>
      <c r="BA277" s="65" t="s">
        <v>78</v>
      </c>
      <c r="BB277" s="7"/>
      <c r="BC277" s="7"/>
      <c r="BD277" s="7"/>
      <c r="BE277" s="7"/>
      <c r="BF277" s="7"/>
      <c r="BG277" s="7"/>
      <c r="BH277" s="7"/>
      <c r="BI277" s="7"/>
      <c r="BJ277" s="7"/>
      <c r="BK277" s="7"/>
      <c r="BL277" s="7"/>
      <c r="BM277" s="7"/>
      <c r="BN277" s="7"/>
      <c r="BO277" s="7"/>
      <c r="BP277" s="7"/>
      <c r="BQ277" s="7"/>
      <c r="BR277" s="7"/>
      <c r="BS277" s="7"/>
      <c r="BT277" s="7"/>
      <c r="BU277" s="7"/>
    </row>
    <row r="278" spans="16:73" ht="11.4" x14ac:dyDescent="0.2">
      <c r="P278" s="84" t="s">
        <v>5</v>
      </c>
      <c r="Q278" s="85" t="s">
        <v>15</v>
      </c>
      <c r="R278" s="23"/>
      <c r="S278" s="56">
        <f>R278*G72</f>
        <v>0</v>
      </c>
      <c r="T278" s="56">
        <v>1.06E-3</v>
      </c>
      <c r="U278" s="56">
        <f>T278*G72</f>
        <v>1.1946199999999999E-2</v>
      </c>
      <c r="V278" s="56">
        <v>0</v>
      </c>
      <c r="W278" s="57">
        <f>V278*G72</f>
        <v>0</v>
      </c>
      <c r="X278" s="14"/>
      <c r="Y278" s="14"/>
      <c r="Z278" s="14"/>
      <c r="AA278" s="14"/>
      <c r="AB278" s="14"/>
      <c r="AC278" s="14"/>
      <c r="AD278" s="14"/>
      <c r="AE278" s="14"/>
      <c r="AF278" s="14"/>
      <c r="AG278" s="14"/>
      <c r="AH278" s="14"/>
      <c r="AI278" s="1"/>
      <c r="AJ278" s="1"/>
      <c r="AK278" s="1"/>
      <c r="AL278" s="1"/>
      <c r="AM278" s="1"/>
      <c r="AN278" s="1"/>
      <c r="AO278" s="1"/>
      <c r="AP278" s="1"/>
      <c r="AQ278" s="1"/>
      <c r="AR278" s="1"/>
      <c r="AS278" s="1"/>
      <c r="AT278" s="1"/>
      <c r="AU278" s="58" t="s">
        <v>130</v>
      </c>
      <c r="AV278" s="1"/>
      <c r="AW278" s="58" t="s">
        <v>31</v>
      </c>
      <c r="AX278" s="1"/>
      <c r="AY278" s="1"/>
      <c r="AZ278" s="1"/>
      <c r="BA278" s="12" t="s">
        <v>78</v>
      </c>
      <c r="BB278" s="1"/>
      <c r="BC278" s="1"/>
      <c r="BD278" s="1"/>
      <c r="BE278" s="1"/>
      <c r="BF278" s="1"/>
      <c r="BG278" s="59">
        <f>IF(Q278="základní",I72,0)</f>
        <v>1543.99</v>
      </c>
      <c r="BH278" s="59">
        <f>IF(Q278="snížená",I72,0)</f>
        <v>0</v>
      </c>
      <c r="BI278" s="59">
        <f>IF(Q278="zákl. přenesená",I72,0)</f>
        <v>0</v>
      </c>
      <c r="BJ278" s="59">
        <f>IF(Q278="sníž. přenesená",I72,0)</f>
        <v>0</v>
      </c>
      <c r="BK278" s="59">
        <f>IF(Q278="nulová",I72,0)</f>
        <v>0</v>
      </c>
      <c r="BL278" s="12" t="s">
        <v>30</v>
      </c>
      <c r="BM278" s="59">
        <f>ROUND(H72*G72,2)</f>
        <v>1543.99</v>
      </c>
      <c r="BN278" s="12" t="s">
        <v>84</v>
      </c>
      <c r="BO278" s="58" t="s">
        <v>1288</v>
      </c>
      <c r="BP278" s="1"/>
      <c r="BQ278" s="1"/>
      <c r="BR278" s="1"/>
      <c r="BS278" s="1"/>
      <c r="BT278" s="1"/>
      <c r="BU278" s="1"/>
    </row>
    <row r="279" spans="16:73" x14ac:dyDescent="0.2">
      <c r="P279" s="62"/>
      <c r="Q279" s="63"/>
      <c r="R279" s="63"/>
      <c r="S279" s="63"/>
      <c r="T279" s="63"/>
      <c r="U279" s="63"/>
      <c r="V279" s="63"/>
      <c r="W279" s="64"/>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65" t="s">
        <v>31</v>
      </c>
      <c r="AX279" s="7" t="s">
        <v>31</v>
      </c>
      <c r="AY279" s="7" t="s">
        <v>11</v>
      </c>
      <c r="AZ279" s="7" t="s">
        <v>30</v>
      </c>
      <c r="BA279" s="65" t="s">
        <v>78</v>
      </c>
      <c r="BB279" s="7"/>
      <c r="BC279" s="7"/>
      <c r="BD279" s="7"/>
      <c r="BE279" s="7"/>
      <c r="BF279" s="7"/>
      <c r="BG279" s="7"/>
      <c r="BH279" s="7"/>
      <c r="BI279" s="7"/>
      <c r="BJ279" s="7"/>
      <c r="BK279" s="7"/>
      <c r="BL279" s="7"/>
      <c r="BM279" s="7"/>
      <c r="BN279" s="7"/>
      <c r="BO279" s="7"/>
      <c r="BP279" s="7"/>
      <c r="BQ279" s="7"/>
      <c r="BR279" s="7"/>
      <c r="BS279" s="7"/>
      <c r="BT279" s="7"/>
      <c r="BU279" s="7"/>
    </row>
    <row r="280" spans="16:73" ht="11.4" x14ac:dyDescent="0.2">
      <c r="P280" s="54" t="s">
        <v>5</v>
      </c>
      <c r="Q280" s="55" t="s">
        <v>15</v>
      </c>
      <c r="R280" s="23"/>
      <c r="S280" s="56">
        <f>R280*G74</f>
        <v>0</v>
      </c>
      <c r="T280" s="56">
        <v>2.0000000000000002E-5</v>
      </c>
      <c r="U280" s="56">
        <f>T280*G74</f>
        <v>3.2200000000000007E-4</v>
      </c>
      <c r="V280" s="56">
        <v>0</v>
      </c>
      <c r="W280" s="57">
        <f>V280*G74</f>
        <v>0</v>
      </c>
      <c r="X280" s="14"/>
      <c r="Y280" s="14"/>
      <c r="Z280" s="14"/>
      <c r="AA280" s="14"/>
      <c r="AB280" s="14"/>
      <c r="AC280" s="14"/>
      <c r="AD280" s="14"/>
      <c r="AE280" s="14"/>
      <c r="AF280" s="14"/>
      <c r="AG280" s="14"/>
      <c r="AH280" s="14"/>
      <c r="AI280" s="1"/>
      <c r="AJ280" s="1"/>
      <c r="AK280" s="1"/>
      <c r="AL280" s="1"/>
      <c r="AM280" s="1"/>
      <c r="AN280" s="1"/>
      <c r="AO280" s="1"/>
      <c r="AP280" s="1"/>
      <c r="AQ280" s="1"/>
      <c r="AR280" s="1"/>
      <c r="AS280" s="1"/>
      <c r="AT280" s="1"/>
      <c r="AU280" s="58" t="s">
        <v>84</v>
      </c>
      <c r="AV280" s="1"/>
      <c r="AW280" s="58" t="s">
        <v>31</v>
      </c>
      <c r="AX280" s="1"/>
      <c r="AY280" s="1"/>
      <c r="AZ280" s="1"/>
      <c r="BA280" s="12" t="s">
        <v>78</v>
      </c>
      <c r="BB280" s="1"/>
      <c r="BC280" s="1"/>
      <c r="BD280" s="1"/>
      <c r="BE280" s="1"/>
      <c r="BF280" s="1"/>
      <c r="BG280" s="59">
        <f>IF(Q280="základní",I74,0)</f>
        <v>1787.1</v>
      </c>
      <c r="BH280" s="59">
        <f>IF(Q280="snížená",I74,0)</f>
        <v>0</v>
      </c>
      <c r="BI280" s="59">
        <f>IF(Q280="zákl. přenesená",I74,0)</f>
        <v>0</v>
      </c>
      <c r="BJ280" s="59">
        <f>IF(Q280="sníž. přenesená",I74,0)</f>
        <v>0</v>
      </c>
      <c r="BK280" s="59">
        <f>IF(Q280="nulová",I74,0)</f>
        <v>0</v>
      </c>
      <c r="BL280" s="12" t="s">
        <v>30</v>
      </c>
      <c r="BM280" s="59">
        <f>ROUND(H74*G74,2)</f>
        <v>1787.1</v>
      </c>
      <c r="BN280" s="12" t="s">
        <v>84</v>
      </c>
      <c r="BO280" s="58" t="s">
        <v>1292</v>
      </c>
      <c r="BP280" s="1"/>
      <c r="BQ280" s="1"/>
      <c r="BR280" s="1"/>
      <c r="BS280" s="1"/>
      <c r="BT280" s="1"/>
      <c r="BU280" s="1"/>
    </row>
    <row r="281" spans="16:73" x14ac:dyDescent="0.2">
      <c r="P281" s="60"/>
      <c r="Q281" s="61"/>
      <c r="R281" s="23"/>
      <c r="S281" s="23"/>
      <c r="T281" s="23"/>
      <c r="U281" s="23"/>
      <c r="V281" s="23"/>
      <c r="W281" s="24"/>
      <c r="X281" s="14"/>
      <c r="Y281" s="14"/>
      <c r="Z281" s="14"/>
      <c r="AA281" s="14"/>
      <c r="AB281" s="14"/>
      <c r="AC281" s="14"/>
      <c r="AD281" s="14"/>
      <c r="AE281" s="14"/>
      <c r="AF281" s="14"/>
      <c r="AG281" s="14"/>
      <c r="AH281" s="14"/>
      <c r="AI281" s="1"/>
      <c r="AJ281" s="1"/>
      <c r="AK281" s="1"/>
      <c r="AL281" s="1"/>
      <c r="AM281" s="1"/>
      <c r="AN281" s="1"/>
      <c r="AO281" s="1"/>
      <c r="AP281" s="1"/>
      <c r="AQ281" s="1"/>
      <c r="AR281" s="1"/>
      <c r="AS281" s="1"/>
      <c r="AT281" s="1"/>
      <c r="AU281" s="1"/>
      <c r="AV281" s="1"/>
      <c r="AW281" s="12" t="s">
        <v>31</v>
      </c>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row>
    <row r="282" spans="16:73" x14ac:dyDescent="0.2">
      <c r="P282" s="62"/>
      <c r="Q282" s="63"/>
      <c r="R282" s="63"/>
      <c r="S282" s="63"/>
      <c r="T282" s="63"/>
      <c r="U282" s="63"/>
      <c r="V282" s="63"/>
      <c r="W282" s="64"/>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65" t="s">
        <v>31</v>
      </c>
      <c r="AX282" s="7" t="s">
        <v>31</v>
      </c>
      <c r="AY282" s="7" t="s">
        <v>11</v>
      </c>
      <c r="AZ282" s="7" t="s">
        <v>30</v>
      </c>
      <c r="BA282" s="65" t="s">
        <v>78</v>
      </c>
      <c r="BB282" s="7"/>
      <c r="BC282" s="7"/>
      <c r="BD282" s="7"/>
      <c r="BE282" s="7"/>
      <c r="BF282" s="7"/>
      <c r="BG282" s="7"/>
      <c r="BH282" s="7"/>
      <c r="BI282" s="7"/>
      <c r="BJ282" s="7"/>
      <c r="BK282" s="7"/>
      <c r="BL282" s="7"/>
      <c r="BM282" s="7"/>
      <c r="BN282" s="7"/>
      <c r="BO282" s="7"/>
      <c r="BP282" s="7"/>
      <c r="BQ282" s="7"/>
      <c r="BR282" s="7"/>
      <c r="BS282" s="7"/>
      <c r="BT282" s="7"/>
      <c r="BU282" s="7"/>
    </row>
    <row r="283" spans="16:73" ht="11.4" x14ac:dyDescent="0.2">
      <c r="P283" s="84" t="s">
        <v>5</v>
      </c>
      <c r="Q283" s="85" t="s">
        <v>15</v>
      </c>
      <c r="R283" s="23"/>
      <c r="S283" s="56">
        <f>R283*G77</f>
        <v>0</v>
      </c>
      <c r="T283" s="56">
        <v>6.4999999999999997E-3</v>
      </c>
      <c r="U283" s="56">
        <f>T283*G77</f>
        <v>0.10776999999999999</v>
      </c>
      <c r="V283" s="56">
        <v>0</v>
      </c>
      <c r="W283" s="57">
        <f>V283*G77</f>
        <v>0</v>
      </c>
      <c r="X283" s="14"/>
      <c r="Y283" s="14"/>
      <c r="Z283" s="14"/>
      <c r="AA283" s="14"/>
      <c r="AB283" s="14"/>
      <c r="AC283" s="14"/>
      <c r="AD283" s="14"/>
      <c r="AE283" s="14"/>
      <c r="AF283" s="14"/>
      <c r="AG283" s="14"/>
      <c r="AH283" s="14"/>
      <c r="AI283" s="1"/>
      <c r="AJ283" s="1"/>
      <c r="AK283" s="1"/>
      <c r="AL283" s="1"/>
      <c r="AM283" s="1"/>
      <c r="AN283" s="1"/>
      <c r="AO283" s="1"/>
      <c r="AP283" s="1"/>
      <c r="AQ283" s="1"/>
      <c r="AR283" s="1"/>
      <c r="AS283" s="1"/>
      <c r="AT283" s="1"/>
      <c r="AU283" s="58" t="s">
        <v>130</v>
      </c>
      <c r="AV283" s="1"/>
      <c r="AW283" s="58" t="s">
        <v>31</v>
      </c>
      <c r="AX283" s="1"/>
      <c r="AY283" s="1"/>
      <c r="AZ283" s="1"/>
      <c r="BA283" s="12" t="s">
        <v>78</v>
      </c>
      <c r="BB283" s="1"/>
      <c r="BC283" s="1"/>
      <c r="BD283" s="1"/>
      <c r="BE283" s="1"/>
      <c r="BF283" s="1"/>
      <c r="BG283" s="59">
        <f>IF(Q283="základní",I77,0)</f>
        <v>14822.52</v>
      </c>
      <c r="BH283" s="59">
        <f>IF(Q283="snížená",I77,0)</f>
        <v>0</v>
      </c>
      <c r="BI283" s="59">
        <f>IF(Q283="zákl. přenesená",I77,0)</f>
        <v>0</v>
      </c>
      <c r="BJ283" s="59">
        <f>IF(Q283="sníž. přenesená",I77,0)</f>
        <v>0</v>
      </c>
      <c r="BK283" s="59">
        <f>IF(Q283="nulová",I77,0)</f>
        <v>0</v>
      </c>
      <c r="BL283" s="12" t="s">
        <v>30</v>
      </c>
      <c r="BM283" s="59">
        <f>ROUND(H77*G77,2)</f>
        <v>14822.52</v>
      </c>
      <c r="BN283" s="12" t="s">
        <v>84</v>
      </c>
      <c r="BO283" s="58" t="s">
        <v>1297</v>
      </c>
      <c r="BP283" s="1"/>
      <c r="BQ283" s="1"/>
      <c r="BR283" s="1"/>
      <c r="BS283" s="1"/>
      <c r="BT283" s="1"/>
      <c r="BU283" s="1"/>
    </row>
    <row r="284" spans="16:73" x14ac:dyDescent="0.2">
      <c r="P284" s="62"/>
      <c r="Q284" s="63"/>
      <c r="R284" s="63"/>
      <c r="S284" s="63"/>
      <c r="T284" s="63"/>
      <c r="U284" s="63"/>
      <c r="V284" s="63"/>
      <c r="W284" s="64"/>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65" t="s">
        <v>31</v>
      </c>
      <c r="AX284" s="7" t="s">
        <v>31</v>
      </c>
      <c r="AY284" s="7" t="s">
        <v>11</v>
      </c>
      <c r="AZ284" s="7" t="s">
        <v>30</v>
      </c>
      <c r="BA284" s="65" t="s">
        <v>78</v>
      </c>
      <c r="BB284" s="7"/>
      <c r="BC284" s="7"/>
      <c r="BD284" s="7"/>
      <c r="BE284" s="7"/>
      <c r="BF284" s="7"/>
      <c r="BG284" s="7"/>
      <c r="BH284" s="7"/>
      <c r="BI284" s="7"/>
      <c r="BJ284" s="7"/>
      <c r="BK284" s="7"/>
      <c r="BL284" s="7"/>
      <c r="BM284" s="7"/>
      <c r="BN284" s="7"/>
      <c r="BO284" s="7"/>
      <c r="BP284" s="7"/>
      <c r="BQ284" s="7"/>
      <c r="BR284" s="7"/>
      <c r="BS284" s="7"/>
      <c r="BT284" s="7"/>
      <c r="BU284" s="7"/>
    </row>
    <row r="285" spans="16:73" ht="11.4" x14ac:dyDescent="0.2">
      <c r="P285" s="54" t="s">
        <v>5</v>
      </c>
      <c r="Q285" s="55" t="s">
        <v>15</v>
      </c>
      <c r="R285" s="23"/>
      <c r="S285" s="56">
        <f>R285*G79</f>
        <v>0</v>
      </c>
      <c r="T285" s="56">
        <v>0</v>
      </c>
      <c r="U285" s="56">
        <f>T285*G79</f>
        <v>0</v>
      </c>
      <c r="V285" s="56">
        <v>0</v>
      </c>
      <c r="W285" s="57">
        <f>V285*G79</f>
        <v>0</v>
      </c>
      <c r="X285" s="14"/>
      <c r="Y285" s="14"/>
      <c r="Z285" s="14"/>
      <c r="AA285" s="14"/>
      <c r="AB285" s="14"/>
      <c r="AC285" s="14"/>
      <c r="AD285" s="14"/>
      <c r="AE285" s="14"/>
      <c r="AF285" s="14"/>
      <c r="AG285" s="14"/>
      <c r="AH285" s="14"/>
      <c r="AI285" s="1"/>
      <c r="AJ285" s="1"/>
      <c r="AK285" s="1"/>
      <c r="AL285" s="1"/>
      <c r="AM285" s="1"/>
      <c r="AN285" s="1"/>
      <c r="AO285" s="1"/>
      <c r="AP285" s="1"/>
      <c r="AQ285" s="1"/>
      <c r="AR285" s="1"/>
      <c r="AS285" s="1"/>
      <c r="AT285" s="1"/>
      <c r="AU285" s="58" t="s">
        <v>84</v>
      </c>
      <c r="AV285" s="1"/>
      <c r="AW285" s="58" t="s">
        <v>31</v>
      </c>
      <c r="AX285" s="1"/>
      <c r="AY285" s="1"/>
      <c r="AZ285" s="1"/>
      <c r="BA285" s="12" t="s">
        <v>78</v>
      </c>
      <c r="BB285" s="1"/>
      <c r="BC285" s="1"/>
      <c r="BD285" s="1"/>
      <c r="BE285" s="1"/>
      <c r="BF285" s="1"/>
      <c r="BG285" s="59">
        <f>IF(Q285="základní",I79,0)</f>
        <v>188.8</v>
      </c>
      <c r="BH285" s="59">
        <f>IF(Q285="snížená",I79,0)</f>
        <v>0</v>
      </c>
      <c r="BI285" s="59">
        <f>IF(Q285="zákl. přenesená",I79,0)</f>
        <v>0</v>
      </c>
      <c r="BJ285" s="59">
        <f>IF(Q285="sníž. přenesená",I79,0)</f>
        <v>0</v>
      </c>
      <c r="BK285" s="59">
        <f>IF(Q285="nulová",I79,0)</f>
        <v>0</v>
      </c>
      <c r="BL285" s="12" t="s">
        <v>30</v>
      </c>
      <c r="BM285" s="59">
        <f>ROUND(H79*G79,2)</f>
        <v>188.8</v>
      </c>
      <c r="BN285" s="12" t="s">
        <v>84</v>
      </c>
      <c r="BO285" s="58" t="s">
        <v>1301</v>
      </c>
      <c r="BP285" s="1"/>
      <c r="BQ285" s="1"/>
      <c r="BR285" s="1"/>
      <c r="BS285" s="1"/>
      <c r="BT285" s="1"/>
      <c r="BU285" s="1"/>
    </row>
    <row r="286" spans="16:73" x14ac:dyDescent="0.2">
      <c r="P286" s="60"/>
      <c r="Q286" s="61"/>
      <c r="R286" s="23"/>
      <c r="S286" s="23"/>
      <c r="T286" s="23"/>
      <c r="U286" s="23"/>
      <c r="V286" s="23"/>
      <c r="W286" s="24"/>
      <c r="X286" s="14"/>
      <c r="Y286" s="14"/>
      <c r="Z286" s="14"/>
      <c r="AA286" s="14"/>
      <c r="AB286" s="14"/>
      <c r="AC286" s="14"/>
      <c r="AD286" s="14"/>
      <c r="AE286" s="14"/>
      <c r="AF286" s="14"/>
      <c r="AG286" s="14"/>
      <c r="AH286" s="14"/>
      <c r="AI286" s="1"/>
      <c r="AJ286" s="1"/>
      <c r="AK286" s="1"/>
      <c r="AL286" s="1"/>
      <c r="AM286" s="1"/>
      <c r="AN286" s="1"/>
      <c r="AO286" s="1"/>
      <c r="AP286" s="1"/>
      <c r="AQ286" s="1"/>
      <c r="AR286" s="1"/>
      <c r="AS286" s="1"/>
      <c r="AT286" s="1"/>
      <c r="AU286" s="1"/>
      <c r="AV286" s="1"/>
      <c r="AW286" s="12" t="s">
        <v>31</v>
      </c>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row>
    <row r="287" spans="16:73" x14ac:dyDescent="0.2">
      <c r="P287" s="62"/>
      <c r="Q287" s="63"/>
      <c r="R287" s="63"/>
      <c r="S287" s="63"/>
      <c r="T287" s="63"/>
      <c r="U287" s="63"/>
      <c r="V287" s="63"/>
      <c r="W287" s="64"/>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65" t="s">
        <v>31</v>
      </c>
      <c r="AX287" s="7" t="s">
        <v>31</v>
      </c>
      <c r="AY287" s="7" t="s">
        <v>11</v>
      </c>
      <c r="AZ287" s="7" t="s">
        <v>30</v>
      </c>
      <c r="BA287" s="65" t="s">
        <v>78</v>
      </c>
      <c r="BB287" s="7"/>
      <c r="BC287" s="7"/>
      <c r="BD287" s="7"/>
      <c r="BE287" s="7"/>
      <c r="BF287" s="7"/>
      <c r="BG287" s="7"/>
      <c r="BH287" s="7"/>
      <c r="BI287" s="7"/>
      <c r="BJ287" s="7"/>
      <c r="BK287" s="7"/>
      <c r="BL287" s="7"/>
      <c r="BM287" s="7"/>
      <c r="BN287" s="7"/>
      <c r="BO287" s="7"/>
      <c r="BP287" s="7"/>
      <c r="BQ287" s="7"/>
      <c r="BR287" s="7"/>
      <c r="BS287" s="7"/>
      <c r="BT287" s="7"/>
      <c r="BU287" s="7"/>
    </row>
    <row r="288" spans="16:73" ht="11.4" x14ac:dyDescent="0.2">
      <c r="P288" s="84" t="s">
        <v>5</v>
      </c>
      <c r="Q288" s="85" t="s">
        <v>15</v>
      </c>
      <c r="R288" s="23"/>
      <c r="S288" s="56">
        <f>R288*G82</f>
        <v>0</v>
      </c>
      <c r="T288" s="56">
        <v>1.1199999999999999E-3</v>
      </c>
      <c r="U288" s="56">
        <f>T288*G82</f>
        <v>1.1199999999999999E-3</v>
      </c>
      <c r="V288" s="56">
        <v>0</v>
      </c>
      <c r="W288" s="57">
        <f>V288*G82</f>
        <v>0</v>
      </c>
      <c r="X288" s="14"/>
      <c r="Y288" s="14"/>
      <c r="Z288" s="14"/>
      <c r="AA288" s="14"/>
      <c r="AB288" s="14"/>
      <c r="AC288" s="14"/>
      <c r="AD288" s="14"/>
      <c r="AE288" s="14"/>
      <c r="AF288" s="14"/>
      <c r="AG288" s="14"/>
      <c r="AH288" s="14"/>
      <c r="AI288" s="1"/>
      <c r="AJ288" s="1"/>
      <c r="AK288" s="1"/>
      <c r="AL288" s="1"/>
      <c r="AM288" s="1"/>
      <c r="AN288" s="1"/>
      <c r="AO288" s="1"/>
      <c r="AP288" s="1"/>
      <c r="AQ288" s="1"/>
      <c r="AR288" s="1"/>
      <c r="AS288" s="1"/>
      <c r="AT288" s="1"/>
      <c r="AU288" s="58" t="s">
        <v>130</v>
      </c>
      <c r="AV288" s="1"/>
      <c r="AW288" s="58" t="s">
        <v>31</v>
      </c>
      <c r="AX288" s="1"/>
      <c r="AY288" s="1"/>
      <c r="AZ288" s="1"/>
      <c r="BA288" s="12" t="s">
        <v>78</v>
      </c>
      <c r="BB288" s="1"/>
      <c r="BC288" s="1"/>
      <c r="BD288" s="1"/>
      <c r="BE288" s="1"/>
      <c r="BF288" s="1"/>
      <c r="BG288" s="59">
        <f>IF(Q288="základní",I82,0)</f>
        <v>457</v>
      </c>
      <c r="BH288" s="59">
        <f>IF(Q288="snížená",I82,0)</f>
        <v>0</v>
      </c>
      <c r="BI288" s="59">
        <f>IF(Q288="zákl. přenesená",I82,0)</f>
        <v>0</v>
      </c>
      <c r="BJ288" s="59">
        <f>IF(Q288="sníž. přenesená",I82,0)</f>
        <v>0</v>
      </c>
      <c r="BK288" s="59">
        <f>IF(Q288="nulová",I82,0)</f>
        <v>0</v>
      </c>
      <c r="BL288" s="12" t="s">
        <v>30</v>
      </c>
      <c r="BM288" s="59">
        <f>ROUND(H82*G82,2)</f>
        <v>457</v>
      </c>
      <c r="BN288" s="12" t="s">
        <v>84</v>
      </c>
      <c r="BO288" s="58" t="s">
        <v>1306</v>
      </c>
      <c r="BP288" s="1"/>
      <c r="BQ288" s="1"/>
      <c r="BR288" s="1"/>
      <c r="BS288" s="1"/>
      <c r="BT288" s="1"/>
      <c r="BU288" s="1"/>
    </row>
    <row r="289" spans="16:73" ht="11.4" x14ac:dyDescent="0.2">
      <c r="P289" s="54" t="s">
        <v>5</v>
      </c>
      <c r="Q289" s="55" t="s">
        <v>15</v>
      </c>
      <c r="R289" s="23"/>
      <c r="S289" s="56">
        <f>R289*G83</f>
        <v>0</v>
      </c>
      <c r="T289" s="56">
        <v>0</v>
      </c>
      <c r="U289" s="56">
        <f>T289*G83</f>
        <v>0</v>
      </c>
      <c r="V289" s="56">
        <v>0</v>
      </c>
      <c r="W289" s="57">
        <f>V289*G83</f>
        <v>0</v>
      </c>
      <c r="X289" s="14"/>
      <c r="Y289" s="14"/>
      <c r="Z289" s="14"/>
      <c r="AA289" s="14"/>
      <c r="AB289" s="14"/>
      <c r="AC289" s="14"/>
      <c r="AD289" s="14"/>
      <c r="AE289" s="14"/>
      <c r="AF289" s="14"/>
      <c r="AG289" s="14"/>
      <c r="AH289" s="14"/>
      <c r="AI289" s="1"/>
      <c r="AJ289" s="1"/>
      <c r="AK289" s="1"/>
      <c r="AL289" s="1"/>
      <c r="AM289" s="1"/>
      <c r="AN289" s="1"/>
      <c r="AO289" s="1"/>
      <c r="AP289" s="1"/>
      <c r="AQ289" s="1"/>
      <c r="AR289" s="1"/>
      <c r="AS289" s="1"/>
      <c r="AT289" s="1"/>
      <c r="AU289" s="58" t="s">
        <v>84</v>
      </c>
      <c r="AV289" s="1"/>
      <c r="AW289" s="58" t="s">
        <v>31</v>
      </c>
      <c r="AX289" s="1"/>
      <c r="AY289" s="1"/>
      <c r="AZ289" s="1"/>
      <c r="BA289" s="12" t="s">
        <v>78</v>
      </c>
      <c r="BB289" s="1"/>
      <c r="BC289" s="1"/>
      <c r="BD289" s="1"/>
      <c r="BE289" s="1"/>
      <c r="BF289" s="1"/>
      <c r="BG289" s="59">
        <f>IF(Q289="základní",I83,0)</f>
        <v>188.8</v>
      </c>
      <c r="BH289" s="59">
        <f>IF(Q289="snížená",I83,0)</f>
        <v>0</v>
      </c>
      <c r="BI289" s="59">
        <f>IF(Q289="zákl. přenesená",I83,0)</f>
        <v>0</v>
      </c>
      <c r="BJ289" s="59">
        <f>IF(Q289="sníž. přenesená",I83,0)</f>
        <v>0</v>
      </c>
      <c r="BK289" s="59">
        <f>IF(Q289="nulová",I83,0)</f>
        <v>0</v>
      </c>
      <c r="BL289" s="12" t="s">
        <v>30</v>
      </c>
      <c r="BM289" s="59">
        <f>ROUND(H83*G83,2)</f>
        <v>188.8</v>
      </c>
      <c r="BN289" s="12" t="s">
        <v>84</v>
      </c>
      <c r="BO289" s="58" t="s">
        <v>1309</v>
      </c>
      <c r="BP289" s="1"/>
      <c r="BQ289" s="1"/>
      <c r="BR289" s="1"/>
      <c r="BS289" s="1"/>
      <c r="BT289" s="1"/>
      <c r="BU289" s="1"/>
    </row>
    <row r="290" spans="16:73" x14ac:dyDescent="0.2">
      <c r="P290" s="60"/>
      <c r="Q290" s="61"/>
      <c r="R290" s="23"/>
      <c r="S290" s="23"/>
      <c r="T290" s="23"/>
      <c r="U290" s="23"/>
      <c r="V290" s="23"/>
      <c r="W290" s="24"/>
      <c r="X290" s="14"/>
      <c r="Y290" s="14"/>
      <c r="Z290" s="14"/>
      <c r="AA290" s="14"/>
      <c r="AB290" s="14"/>
      <c r="AC290" s="14"/>
      <c r="AD290" s="14"/>
      <c r="AE290" s="14"/>
      <c r="AF290" s="14"/>
      <c r="AG290" s="14"/>
      <c r="AH290" s="14"/>
      <c r="AI290" s="1"/>
      <c r="AJ290" s="1"/>
      <c r="AK290" s="1"/>
      <c r="AL290" s="1"/>
      <c r="AM290" s="1"/>
      <c r="AN290" s="1"/>
      <c r="AO290" s="1"/>
      <c r="AP290" s="1"/>
      <c r="AQ290" s="1"/>
      <c r="AR290" s="1"/>
      <c r="AS290" s="1"/>
      <c r="AT290" s="1"/>
      <c r="AU290" s="1"/>
      <c r="AV290" s="1"/>
      <c r="AW290" s="12" t="s">
        <v>31</v>
      </c>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row>
    <row r="291" spans="16:73" x14ac:dyDescent="0.2">
      <c r="P291" s="62"/>
      <c r="Q291" s="63"/>
      <c r="R291" s="63"/>
      <c r="S291" s="63"/>
      <c r="T291" s="63"/>
      <c r="U291" s="63"/>
      <c r="V291" s="63"/>
      <c r="W291" s="64"/>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65" t="s">
        <v>31</v>
      </c>
      <c r="AX291" s="7" t="s">
        <v>31</v>
      </c>
      <c r="AY291" s="7" t="s">
        <v>11</v>
      </c>
      <c r="AZ291" s="7" t="s">
        <v>30</v>
      </c>
      <c r="BA291" s="65" t="s">
        <v>78</v>
      </c>
      <c r="BB291" s="7"/>
      <c r="BC291" s="7"/>
      <c r="BD291" s="7"/>
      <c r="BE291" s="7"/>
      <c r="BF291" s="7"/>
      <c r="BG291" s="7"/>
      <c r="BH291" s="7"/>
      <c r="BI291" s="7"/>
      <c r="BJ291" s="7"/>
      <c r="BK291" s="7"/>
      <c r="BL291" s="7"/>
      <c r="BM291" s="7"/>
      <c r="BN291" s="7"/>
      <c r="BO291" s="7"/>
      <c r="BP291" s="7"/>
      <c r="BQ291" s="7"/>
      <c r="BR291" s="7"/>
      <c r="BS291" s="7"/>
      <c r="BT291" s="7"/>
      <c r="BU291" s="7"/>
    </row>
    <row r="292" spans="16:73" ht="11.4" x14ac:dyDescent="0.2">
      <c r="P292" s="84" t="s">
        <v>5</v>
      </c>
      <c r="Q292" s="85" t="s">
        <v>15</v>
      </c>
      <c r="R292" s="23"/>
      <c r="S292" s="56">
        <f>R292*G86</f>
        <v>0</v>
      </c>
      <c r="T292" s="56">
        <v>3.2000000000000003E-4</v>
      </c>
      <c r="U292" s="56">
        <f>T292*G86</f>
        <v>3.2000000000000003E-4</v>
      </c>
      <c r="V292" s="56">
        <v>0</v>
      </c>
      <c r="W292" s="57">
        <f>V292*G86</f>
        <v>0</v>
      </c>
      <c r="X292" s="14"/>
      <c r="Y292" s="14"/>
      <c r="Z292" s="14"/>
      <c r="AA292" s="14"/>
      <c r="AB292" s="14"/>
      <c r="AC292" s="14"/>
      <c r="AD292" s="14"/>
      <c r="AE292" s="14"/>
      <c r="AF292" s="14"/>
      <c r="AG292" s="14"/>
      <c r="AH292" s="14"/>
      <c r="AI292" s="1"/>
      <c r="AJ292" s="1"/>
      <c r="AK292" s="1"/>
      <c r="AL292" s="1"/>
      <c r="AM292" s="1"/>
      <c r="AN292" s="1"/>
      <c r="AO292" s="1"/>
      <c r="AP292" s="1"/>
      <c r="AQ292" s="1"/>
      <c r="AR292" s="1"/>
      <c r="AS292" s="1"/>
      <c r="AT292" s="1"/>
      <c r="AU292" s="58" t="s">
        <v>130</v>
      </c>
      <c r="AV292" s="1"/>
      <c r="AW292" s="58" t="s">
        <v>31</v>
      </c>
      <c r="AX292" s="1"/>
      <c r="AY292" s="1"/>
      <c r="AZ292" s="1"/>
      <c r="BA292" s="12" t="s">
        <v>78</v>
      </c>
      <c r="BB292" s="1"/>
      <c r="BC292" s="1"/>
      <c r="BD292" s="1"/>
      <c r="BE292" s="1"/>
      <c r="BF292" s="1"/>
      <c r="BG292" s="59">
        <f>IF(Q292="základní",I86,0)</f>
        <v>442</v>
      </c>
      <c r="BH292" s="59">
        <f>IF(Q292="snížená",I86,0)</f>
        <v>0</v>
      </c>
      <c r="BI292" s="59">
        <f>IF(Q292="zákl. přenesená",I86,0)</f>
        <v>0</v>
      </c>
      <c r="BJ292" s="59">
        <f>IF(Q292="sníž. přenesená",I86,0)</f>
        <v>0</v>
      </c>
      <c r="BK292" s="59">
        <f>IF(Q292="nulová",I86,0)</f>
        <v>0</v>
      </c>
      <c r="BL292" s="12" t="s">
        <v>30</v>
      </c>
      <c r="BM292" s="59">
        <f>ROUND(H86*G86,2)</f>
        <v>442</v>
      </c>
      <c r="BN292" s="12" t="s">
        <v>84</v>
      </c>
      <c r="BO292" s="58" t="s">
        <v>1312</v>
      </c>
      <c r="BP292" s="1"/>
      <c r="BQ292" s="1"/>
      <c r="BR292" s="1"/>
      <c r="BS292" s="1"/>
      <c r="BT292" s="1"/>
      <c r="BU292" s="1"/>
    </row>
    <row r="293" spans="16:73" ht="11.4" x14ac:dyDescent="0.2">
      <c r="P293" s="54" t="s">
        <v>5</v>
      </c>
      <c r="Q293" s="55" t="s">
        <v>15</v>
      </c>
      <c r="R293" s="23"/>
      <c r="S293" s="56">
        <f>R293*G87</f>
        <v>0</v>
      </c>
      <c r="T293" s="56">
        <v>0</v>
      </c>
      <c r="U293" s="56">
        <f>T293*G87</f>
        <v>0</v>
      </c>
      <c r="V293" s="56">
        <v>0</v>
      </c>
      <c r="W293" s="57">
        <f>V293*G87</f>
        <v>0</v>
      </c>
      <c r="X293" s="14"/>
      <c r="Y293" s="14"/>
      <c r="Z293" s="14"/>
      <c r="AA293" s="14"/>
      <c r="AB293" s="14"/>
      <c r="AC293" s="14"/>
      <c r="AD293" s="14"/>
      <c r="AE293" s="14"/>
      <c r="AF293" s="14"/>
      <c r="AG293" s="14"/>
      <c r="AH293" s="14"/>
      <c r="AI293" s="1"/>
      <c r="AJ293" s="1"/>
      <c r="AK293" s="1"/>
      <c r="AL293" s="1"/>
      <c r="AM293" s="1"/>
      <c r="AN293" s="1"/>
      <c r="AO293" s="1"/>
      <c r="AP293" s="1"/>
      <c r="AQ293" s="1"/>
      <c r="AR293" s="1"/>
      <c r="AS293" s="1"/>
      <c r="AT293" s="1"/>
      <c r="AU293" s="58" t="s">
        <v>84</v>
      </c>
      <c r="AV293" s="1"/>
      <c r="AW293" s="58" t="s">
        <v>31</v>
      </c>
      <c r="AX293" s="1"/>
      <c r="AY293" s="1"/>
      <c r="AZ293" s="1"/>
      <c r="BA293" s="12" t="s">
        <v>78</v>
      </c>
      <c r="BB293" s="1"/>
      <c r="BC293" s="1"/>
      <c r="BD293" s="1"/>
      <c r="BE293" s="1"/>
      <c r="BF293" s="1"/>
      <c r="BG293" s="59">
        <f>IF(Q293="základní",I87,0)</f>
        <v>226.44</v>
      </c>
      <c r="BH293" s="59">
        <f>IF(Q293="snížená",I87,0)</f>
        <v>0</v>
      </c>
      <c r="BI293" s="59">
        <f>IF(Q293="zákl. přenesená",I87,0)</f>
        <v>0</v>
      </c>
      <c r="BJ293" s="59">
        <f>IF(Q293="sníž. přenesená",I87,0)</f>
        <v>0</v>
      </c>
      <c r="BK293" s="59">
        <f>IF(Q293="nulová",I87,0)</f>
        <v>0</v>
      </c>
      <c r="BL293" s="12" t="s">
        <v>30</v>
      </c>
      <c r="BM293" s="59">
        <f>ROUND(H87*G87,2)</f>
        <v>226.44</v>
      </c>
      <c r="BN293" s="12" t="s">
        <v>84</v>
      </c>
      <c r="BO293" s="58" t="s">
        <v>1315</v>
      </c>
      <c r="BP293" s="1"/>
      <c r="BQ293" s="1"/>
      <c r="BR293" s="1"/>
      <c r="BS293" s="1"/>
      <c r="BT293" s="1"/>
      <c r="BU293" s="1"/>
    </row>
    <row r="294" spans="16:73" x14ac:dyDescent="0.2">
      <c r="P294" s="60"/>
      <c r="Q294" s="61"/>
      <c r="R294" s="23"/>
      <c r="S294" s="23"/>
      <c r="T294" s="23"/>
      <c r="U294" s="23"/>
      <c r="V294" s="23"/>
      <c r="W294" s="24"/>
      <c r="X294" s="14"/>
      <c r="Y294" s="14"/>
      <c r="Z294" s="14"/>
      <c r="AA294" s="14"/>
      <c r="AB294" s="14"/>
      <c r="AC294" s="14"/>
      <c r="AD294" s="14"/>
      <c r="AE294" s="14"/>
      <c r="AF294" s="14"/>
      <c r="AG294" s="14"/>
      <c r="AH294" s="14"/>
      <c r="AI294" s="1"/>
      <c r="AJ294" s="1"/>
      <c r="AK294" s="1"/>
      <c r="AL294" s="1"/>
      <c r="AM294" s="1"/>
      <c r="AN294" s="1"/>
      <c r="AO294" s="1"/>
      <c r="AP294" s="1"/>
      <c r="AQ294" s="1"/>
      <c r="AR294" s="1"/>
      <c r="AS294" s="1"/>
      <c r="AT294" s="1"/>
      <c r="AU294" s="1"/>
      <c r="AV294" s="1"/>
      <c r="AW294" s="12" t="s">
        <v>31</v>
      </c>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row>
    <row r="295" spans="16:73" x14ac:dyDescent="0.2">
      <c r="P295" s="62"/>
      <c r="Q295" s="63"/>
      <c r="R295" s="63"/>
      <c r="S295" s="63"/>
      <c r="T295" s="63"/>
      <c r="U295" s="63"/>
      <c r="V295" s="63"/>
      <c r="W295" s="64"/>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65" t="s">
        <v>31</v>
      </c>
      <c r="AX295" s="7" t="s">
        <v>31</v>
      </c>
      <c r="AY295" s="7" t="s">
        <v>11</v>
      </c>
      <c r="AZ295" s="7" t="s">
        <v>30</v>
      </c>
      <c r="BA295" s="65" t="s">
        <v>78</v>
      </c>
      <c r="BB295" s="7"/>
      <c r="BC295" s="7"/>
      <c r="BD295" s="7"/>
      <c r="BE295" s="7"/>
      <c r="BF295" s="7"/>
      <c r="BG295" s="7"/>
      <c r="BH295" s="7"/>
      <c r="BI295" s="7"/>
      <c r="BJ295" s="7"/>
      <c r="BK295" s="7"/>
      <c r="BL295" s="7"/>
      <c r="BM295" s="7"/>
      <c r="BN295" s="7"/>
      <c r="BO295" s="7"/>
      <c r="BP295" s="7"/>
      <c r="BQ295" s="7"/>
      <c r="BR295" s="7"/>
      <c r="BS295" s="7"/>
      <c r="BT295" s="7"/>
      <c r="BU295" s="7"/>
    </row>
    <row r="296" spans="16:73" ht="11.4" x14ac:dyDescent="0.2">
      <c r="P296" s="54" t="s">
        <v>5</v>
      </c>
      <c r="Q296" s="55" t="s">
        <v>15</v>
      </c>
      <c r="R296" s="23"/>
      <c r="S296" s="56">
        <f>R296*G90</f>
        <v>0</v>
      </c>
      <c r="T296" s="56">
        <v>0</v>
      </c>
      <c r="U296" s="56">
        <f>T296*G90</f>
        <v>0</v>
      </c>
      <c r="V296" s="56">
        <v>0</v>
      </c>
      <c r="W296" s="57">
        <f>V296*G90</f>
        <v>0</v>
      </c>
      <c r="X296" s="14"/>
      <c r="Y296" s="14"/>
      <c r="Z296" s="14"/>
      <c r="AA296" s="14"/>
      <c r="AB296" s="14"/>
      <c r="AC296" s="14"/>
      <c r="AD296" s="14"/>
      <c r="AE296" s="14"/>
      <c r="AF296" s="14"/>
      <c r="AG296" s="14"/>
      <c r="AH296" s="14"/>
      <c r="AI296" s="1"/>
      <c r="AJ296" s="1"/>
      <c r="AK296" s="1"/>
      <c r="AL296" s="1"/>
      <c r="AM296" s="1"/>
      <c r="AN296" s="1"/>
      <c r="AO296" s="1"/>
      <c r="AP296" s="1"/>
      <c r="AQ296" s="1"/>
      <c r="AR296" s="1"/>
      <c r="AS296" s="1"/>
      <c r="AT296" s="1"/>
      <c r="AU296" s="58" t="s">
        <v>84</v>
      </c>
      <c r="AV296" s="1"/>
      <c r="AW296" s="58" t="s">
        <v>31</v>
      </c>
      <c r="AX296" s="1"/>
      <c r="AY296" s="1"/>
      <c r="AZ296" s="1"/>
      <c r="BA296" s="12" t="s">
        <v>78</v>
      </c>
      <c r="BB296" s="1"/>
      <c r="BC296" s="1"/>
      <c r="BD296" s="1"/>
      <c r="BE296" s="1"/>
      <c r="BF296" s="1"/>
      <c r="BG296" s="59">
        <f>IF(Q296="základní",I90,0)</f>
        <v>153.18</v>
      </c>
      <c r="BH296" s="59">
        <f>IF(Q296="snížená",I90,0)</f>
        <v>0</v>
      </c>
      <c r="BI296" s="59">
        <f>IF(Q296="zákl. přenesená",I90,0)</f>
        <v>0</v>
      </c>
      <c r="BJ296" s="59">
        <f>IF(Q296="sníž. přenesená",I90,0)</f>
        <v>0</v>
      </c>
      <c r="BK296" s="59">
        <f>IF(Q296="nulová",I90,0)</f>
        <v>0</v>
      </c>
      <c r="BL296" s="12" t="s">
        <v>30</v>
      </c>
      <c r="BM296" s="59">
        <f>ROUND(H90*G90,2)</f>
        <v>153.18</v>
      </c>
      <c r="BN296" s="12" t="s">
        <v>84</v>
      </c>
      <c r="BO296" s="58" t="s">
        <v>1319</v>
      </c>
      <c r="BP296" s="1"/>
      <c r="BQ296" s="1"/>
      <c r="BR296" s="1"/>
      <c r="BS296" s="1"/>
      <c r="BT296" s="1"/>
      <c r="BU296" s="1"/>
    </row>
    <row r="297" spans="16:73" x14ac:dyDescent="0.2">
      <c r="P297" s="60"/>
      <c r="Q297" s="61"/>
      <c r="R297" s="23"/>
      <c r="S297" s="23"/>
      <c r="T297" s="23"/>
      <c r="U297" s="23"/>
      <c r="V297" s="23"/>
      <c r="W297" s="24"/>
      <c r="X297" s="14"/>
      <c r="Y297" s="14"/>
      <c r="Z297" s="14"/>
      <c r="AA297" s="14"/>
      <c r="AB297" s="14"/>
      <c r="AC297" s="14"/>
      <c r="AD297" s="14"/>
      <c r="AE297" s="14"/>
      <c r="AF297" s="14"/>
      <c r="AG297" s="14"/>
      <c r="AH297" s="14"/>
      <c r="AI297" s="1"/>
      <c r="AJ297" s="1"/>
      <c r="AK297" s="1"/>
      <c r="AL297" s="1"/>
      <c r="AM297" s="1"/>
      <c r="AN297" s="1"/>
      <c r="AO297" s="1"/>
      <c r="AP297" s="1"/>
      <c r="AQ297" s="1"/>
      <c r="AR297" s="1"/>
      <c r="AS297" s="1"/>
      <c r="AT297" s="1"/>
      <c r="AU297" s="1"/>
      <c r="AV297" s="1"/>
      <c r="AW297" s="12" t="s">
        <v>31</v>
      </c>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row>
    <row r="298" spans="16:73" x14ac:dyDescent="0.2">
      <c r="P298" s="62"/>
      <c r="Q298" s="63"/>
      <c r="R298" s="63"/>
      <c r="S298" s="63"/>
      <c r="T298" s="63"/>
      <c r="U298" s="63"/>
      <c r="V298" s="63"/>
      <c r="W298" s="64"/>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65" t="s">
        <v>31</v>
      </c>
      <c r="AX298" s="7" t="s">
        <v>31</v>
      </c>
      <c r="AY298" s="7" t="s">
        <v>11</v>
      </c>
      <c r="AZ298" s="7" t="s">
        <v>30</v>
      </c>
      <c r="BA298" s="65" t="s">
        <v>78</v>
      </c>
      <c r="BB298" s="7"/>
      <c r="BC298" s="7"/>
      <c r="BD298" s="7"/>
      <c r="BE298" s="7"/>
      <c r="BF298" s="7"/>
      <c r="BG298" s="7"/>
      <c r="BH298" s="7"/>
      <c r="BI298" s="7"/>
      <c r="BJ298" s="7"/>
      <c r="BK298" s="7"/>
      <c r="BL298" s="7"/>
      <c r="BM298" s="7"/>
      <c r="BN298" s="7"/>
      <c r="BO298" s="7"/>
      <c r="BP298" s="7"/>
      <c r="BQ298" s="7"/>
      <c r="BR298" s="7"/>
      <c r="BS298" s="7"/>
      <c r="BT298" s="7"/>
      <c r="BU298" s="7"/>
    </row>
    <row r="299" spans="16:73" ht="11.4" x14ac:dyDescent="0.2">
      <c r="P299" s="54" t="s">
        <v>5</v>
      </c>
      <c r="Q299" s="55" t="s">
        <v>15</v>
      </c>
      <c r="R299" s="23"/>
      <c r="S299" s="56">
        <f>R299*G93</f>
        <v>0</v>
      </c>
      <c r="T299" s="56">
        <v>0.46009</v>
      </c>
      <c r="U299" s="56">
        <f>T299*G93</f>
        <v>0.92018</v>
      </c>
      <c r="V299" s="56">
        <v>0</v>
      </c>
      <c r="W299" s="57">
        <f>V299*G93</f>
        <v>0</v>
      </c>
      <c r="X299" s="14"/>
      <c r="Y299" s="14"/>
      <c r="Z299" s="14"/>
      <c r="AA299" s="14"/>
      <c r="AB299" s="14"/>
      <c r="AC299" s="14"/>
      <c r="AD299" s="14"/>
      <c r="AE299" s="14"/>
      <c r="AF299" s="14"/>
      <c r="AG299" s="14"/>
      <c r="AH299" s="14"/>
      <c r="AI299" s="1"/>
      <c r="AJ299" s="1"/>
      <c r="AK299" s="1"/>
      <c r="AL299" s="1"/>
      <c r="AM299" s="1"/>
      <c r="AN299" s="1"/>
      <c r="AO299" s="1"/>
      <c r="AP299" s="1"/>
      <c r="AQ299" s="1"/>
      <c r="AR299" s="1"/>
      <c r="AS299" s="1"/>
      <c r="AT299" s="1"/>
      <c r="AU299" s="58" t="s">
        <v>84</v>
      </c>
      <c r="AV299" s="1"/>
      <c r="AW299" s="58" t="s">
        <v>31</v>
      </c>
      <c r="AX299" s="1"/>
      <c r="AY299" s="1"/>
      <c r="AZ299" s="1"/>
      <c r="BA299" s="12" t="s">
        <v>78</v>
      </c>
      <c r="BB299" s="1"/>
      <c r="BC299" s="1"/>
      <c r="BD299" s="1"/>
      <c r="BE299" s="1"/>
      <c r="BF299" s="1"/>
      <c r="BG299" s="59">
        <f>IF(Q299="základní",I93,0)</f>
        <v>11982.8</v>
      </c>
      <c r="BH299" s="59">
        <f>IF(Q299="snížená",I93,0)</f>
        <v>0</v>
      </c>
      <c r="BI299" s="59">
        <f>IF(Q299="zákl. přenesená",I93,0)</f>
        <v>0</v>
      </c>
      <c r="BJ299" s="59">
        <f>IF(Q299="sníž. přenesená",I93,0)</f>
        <v>0</v>
      </c>
      <c r="BK299" s="59">
        <f>IF(Q299="nulová",I93,0)</f>
        <v>0</v>
      </c>
      <c r="BL299" s="12" t="s">
        <v>30</v>
      </c>
      <c r="BM299" s="59">
        <f>ROUND(H93*G93,2)</f>
        <v>11982.8</v>
      </c>
      <c r="BN299" s="12" t="s">
        <v>84</v>
      </c>
      <c r="BO299" s="58" t="s">
        <v>1323</v>
      </c>
      <c r="BP299" s="1"/>
      <c r="BQ299" s="1"/>
      <c r="BR299" s="1"/>
      <c r="BS299" s="1"/>
      <c r="BT299" s="1"/>
      <c r="BU299" s="1"/>
    </row>
    <row r="300" spans="16:73" x14ac:dyDescent="0.2">
      <c r="P300" s="60"/>
      <c r="Q300" s="61"/>
      <c r="R300" s="23"/>
      <c r="S300" s="23"/>
      <c r="T300" s="23"/>
      <c r="U300" s="23"/>
      <c r="V300" s="23"/>
      <c r="W300" s="24"/>
      <c r="X300" s="14"/>
      <c r="Y300" s="14"/>
      <c r="Z300" s="14"/>
      <c r="AA300" s="14"/>
      <c r="AB300" s="14"/>
      <c r="AC300" s="14"/>
      <c r="AD300" s="14"/>
      <c r="AE300" s="14"/>
      <c r="AF300" s="14"/>
      <c r="AG300" s="14"/>
      <c r="AH300" s="14"/>
      <c r="AI300" s="1"/>
      <c r="AJ300" s="1"/>
      <c r="AK300" s="1"/>
      <c r="AL300" s="1"/>
      <c r="AM300" s="1"/>
      <c r="AN300" s="1"/>
      <c r="AO300" s="1"/>
      <c r="AP300" s="1"/>
      <c r="AQ300" s="1"/>
      <c r="AR300" s="1"/>
      <c r="AS300" s="1"/>
      <c r="AT300" s="1"/>
      <c r="AU300" s="1"/>
      <c r="AV300" s="1"/>
      <c r="AW300" s="12" t="s">
        <v>31</v>
      </c>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row>
    <row r="301" spans="16:73" x14ac:dyDescent="0.2">
      <c r="P301" s="62"/>
      <c r="Q301" s="63"/>
      <c r="R301" s="63"/>
      <c r="S301" s="63"/>
      <c r="T301" s="63"/>
      <c r="U301" s="63"/>
      <c r="V301" s="63"/>
      <c r="W301" s="64"/>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65" t="s">
        <v>31</v>
      </c>
      <c r="AX301" s="7" t="s">
        <v>31</v>
      </c>
      <c r="AY301" s="7" t="s">
        <v>11</v>
      </c>
      <c r="AZ301" s="7" t="s">
        <v>30</v>
      </c>
      <c r="BA301" s="65" t="s">
        <v>78</v>
      </c>
      <c r="BB301" s="7"/>
      <c r="BC301" s="7"/>
      <c r="BD301" s="7"/>
      <c r="BE301" s="7"/>
      <c r="BF301" s="7"/>
      <c r="BG301" s="7"/>
      <c r="BH301" s="7"/>
      <c r="BI301" s="7"/>
      <c r="BJ301" s="7"/>
      <c r="BK301" s="7"/>
      <c r="BL301" s="7"/>
      <c r="BM301" s="7"/>
      <c r="BN301" s="7"/>
      <c r="BO301" s="7"/>
      <c r="BP301" s="7"/>
      <c r="BQ301" s="7"/>
      <c r="BR301" s="7"/>
      <c r="BS301" s="7"/>
      <c r="BT301" s="7"/>
      <c r="BU301" s="7"/>
    </row>
    <row r="302" spans="16:73" ht="11.4" x14ac:dyDescent="0.2">
      <c r="P302" s="54" t="s">
        <v>5</v>
      </c>
      <c r="Q302" s="55" t="s">
        <v>15</v>
      </c>
      <c r="R302" s="23"/>
      <c r="S302" s="56">
        <f>R302*G96</f>
        <v>0</v>
      </c>
      <c r="T302" s="56">
        <v>9.0000000000000006E-5</v>
      </c>
      <c r="U302" s="56">
        <f>T302*G96</f>
        <v>1.08E-3</v>
      </c>
      <c r="V302" s="56">
        <v>0</v>
      </c>
      <c r="W302" s="57">
        <f>V302*G96</f>
        <v>0</v>
      </c>
      <c r="X302" s="14"/>
      <c r="Y302" s="14"/>
      <c r="Z302" s="14"/>
      <c r="AA302" s="14"/>
      <c r="AB302" s="14"/>
      <c r="AC302" s="14"/>
      <c r="AD302" s="14"/>
      <c r="AE302" s="14"/>
      <c r="AF302" s="14"/>
      <c r="AG302" s="14"/>
      <c r="AH302" s="14"/>
      <c r="AI302" s="1"/>
      <c r="AJ302" s="1"/>
      <c r="AK302" s="1"/>
      <c r="AL302" s="1"/>
      <c r="AM302" s="1"/>
      <c r="AN302" s="1"/>
      <c r="AO302" s="1"/>
      <c r="AP302" s="1"/>
      <c r="AQ302" s="1"/>
      <c r="AR302" s="1"/>
      <c r="AS302" s="1"/>
      <c r="AT302" s="1"/>
      <c r="AU302" s="58" t="s">
        <v>84</v>
      </c>
      <c r="AV302" s="1"/>
      <c r="AW302" s="58" t="s">
        <v>31</v>
      </c>
      <c r="AX302" s="1"/>
      <c r="AY302" s="1"/>
      <c r="AZ302" s="1"/>
      <c r="BA302" s="12" t="s">
        <v>78</v>
      </c>
      <c r="BB302" s="1"/>
      <c r="BC302" s="1"/>
      <c r="BD302" s="1"/>
      <c r="BE302" s="1"/>
      <c r="BF302" s="1"/>
      <c r="BG302" s="59">
        <f>IF(Q302="základní",I96,0)</f>
        <v>304.8</v>
      </c>
      <c r="BH302" s="59">
        <f>IF(Q302="snížená",I96,0)</f>
        <v>0</v>
      </c>
      <c r="BI302" s="59">
        <f>IF(Q302="zákl. přenesená",I96,0)</f>
        <v>0</v>
      </c>
      <c r="BJ302" s="59">
        <f>IF(Q302="sníž. přenesená",I96,0)</f>
        <v>0</v>
      </c>
      <c r="BK302" s="59">
        <f>IF(Q302="nulová",I96,0)</f>
        <v>0</v>
      </c>
      <c r="BL302" s="12" t="s">
        <v>30</v>
      </c>
      <c r="BM302" s="59">
        <f>ROUND(H96*G96,2)</f>
        <v>304.8</v>
      </c>
      <c r="BN302" s="12" t="s">
        <v>84</v>
      </c>
      <c r="BO302" s="58" t="s">
        <v>1326</v>
      </c>
      <c r="BP302" s="1"/>
      <c r="BQ302" s="1"/>
      <c r="BR302" s="1"/>
      <c r="BS302" s="1"/>
      <c r="BT302" s="1"/>
      <c r="BU302" s="1"/>
    </row>
    <row r="303" spans="16:73" x14ac:dyDescent="0.2">
      <c r="P303" s="62"/>
      <c r="Q303" s="63"/>
      <c r="R303" s="63"/>
      <c r="S303" s="63"/>
      <c r="T303" s="63"/>
      <c r="U303" s="63"/>
      <c r="V303" s="63"/>
      <c r="W303" s="64"/>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65" t="s">
        <v>31</v>
      </c>
      <c r="AX303" s="7" t="s">
        <v>31</v>
      </c>
      <c r="AY303" s="7" t="s">
        <v>11</v>
      </c>
      <c r="AZ303" s="7" t="s">
        <v>30</v>
      </c>
      <c r="BA303" s="65" t="s">
        <v>78</v>
      </c>
      <c r="BB303" s="7"/>
      <c r="BC303" s="7"/>
      <c r="BD303" s="7"/>
      <c r="BE303" s="7"/>
      <c r="BF303" s="7"/>
      <c r="BG303" s="7"/>
      <c r="BH303" s="7"/>
      <c r="BI303" s="7"/>
      <c r="BJ303" s="7"/>
      <c r="BK303" s="7"/>
      <c r="BL303" s="7"/>
      <c r="BM303" s="7"/>
      <c r="BN303" s="7"/>
      <c r="BO303" s="7"/>
      <c r="BP303" s="7"/>
      <c r="BQ303" s="7"/>
      <c r="BR303" s="7"/>
      <c r="BS303" s="7"/>
      <c r="BT303" s="7"/>
      <c r="BU303" s="7"/>
    </row>
    <row r="304" spans="16:73" ht="11.4" x14ac:dyDescent="0.2">
      <c r="P304" s="54" t="s">
        <v>5</v>
      </c>
      <c r="Q304" s="55" t="s">
        <v>15</v>
      </c>
      <c r="R304" s="23"/>
      <c r="S304" s="56">
        <f>R304*G98</f>
        <v>0</v>
      </c>
      <c r="T304" s="56">
        <v>3.1E-4</v>
      </c>
      <c r="U304" s="56">
        <f>T304*G98</f>
        <v>9.3000000000000005E-4</v>
      </c>
      <c r="V304" s="56">
        <v>0</v>
      </c>
      <c r="W304" s="57">
        <f>V304*G98</f>
        <v>0</v>
      </c>
      <c r="X304" s="14"/>
      <c r="Y304" s="14"/>
      <c r="Z304" s="14"/>
      <c r="AA304" s="14"/>
      <c r="AB304" s="14"/>
      <c r="AC304" s="14"/>
      <c r="AD304" s="14"/>
      <c r="AE304" s="14"/>
      <c r="AF304" s="14"/>
      <c r="AG304" s="14"/>
      <c r="AH304" s="14"/>
      <c r="AI304" s="1"/>
      <c r="AJ304" s="1"/>
      <c r="AK304" s="1"/>
      <c r="AL304" s="1"/>
      <c r="AM304" s="1"/>
      <c r="AN304" s="1"/>
      <c r="AO304" s="1"/>
      <c r="AP304" s="1"/>
      <c r="AQ304" s="1"/>
      <c r="AR304" s="1"/>
      <c r="AS304" s="1"/>
      <c r="AT304" s="1"/>
      <c r="AU304" s="58" t="s">
        <v>84</v>
      </c>
      <c r="AV304" s="1"/>
      <c r="AW304" s="58" t="s">
        <v>31</v>
      </c>
      <c r="AX304" s="1"/>
      <c r="AY304" s="1"/>
      <c r="AZ304" s="1"/>
      <c r="BA304" s="12" t="s">
        <v>78</v>
      </c>
      <c r="BB304" s="1"/>
      <c r="BC304" s="1"/>
      <c r="BD304" s="1"/>
      <c r="BE304" s="1"/>
      <c r="BF304" s="1"/>
      <c r="BG304" s="59">
        <f>IF(Q304="základní",I98,0)</f>
        <v>5529.6</v>
      </c>
      <c r="BH304" s="59">
        <f>IF(Q304="snížená",I98,0)</f>
        <v>0</v>
      </c>
      <c r="BI304" s="59">
        <f>IF(Q304="zákl. přenesená",I98,0)</f>
        <v>0</v>
      </c>
      <c r="BJ304" s="59">
        <f>IF(Q304="sníž. přenesená",I98,0)</f>
        <v>0</v>
      </c>
      <c r="BK304" s="59">
        <f>IF(Q304="nulová",I98,0)</f>
        <v>0</v>
      </c>
      <c r="BL304" s="12" t="s">
        <v>30</v>
      </c>
      <c r="BM304" s="59">
        <f>ROUND(H98*G98,2)</f>
        <v>5529.6</v>
      </c>
      <c r="BN304" s="12" t="s">
        <v>84</v>
      </c>
      <c r="BO304" s="58" t="s">
        <v>1330</v>
      </c>
      <c r="BP304" s="1"/>
      <c r="BQ304" s="1"/>
      <c r="BR304" s="1"/>
      <c r="BS304" s="1"/>
      <c r="BT304" s="1"/>
      <c r="BU304" s="1"/>
    </row>
    <row r="305" spans="16:73" x14ac:dyDescent="0.2">
      <c r="P305" s="60"/>
      <c r="Q305" s="61"/>
      <c r="R305" s="23"/>
      <c r="S305" s="23"/>
      <c r="T305" s="23"/>
      <c r="U305" s="23"/>
      <c r="V305" s="23"/>
      <c r="W305" s="24"/>
      <c r="X305" s="14"/>
      <c r="Y305" s="14"/>
      <c r="Z305" s="14"/>
      <c r="AA305" s="14"/>
      <c r="AB305" s="14"/>
      <c r="AC305" s="14"/>
      <c r="AD305" s="14"/>
      <c r="AE305" s="14"/>
      <c r="AF305" s="14"/>
      <c r="AG305" s="14"/>
      <c r="AH305" s="14"/>
      <c r="AI305" s="1"/>
      <c r="AJ305" s="1"/>
      <c r="AK305" s="1"/>
      <c r="AL305" s="1"/>
      <c r="AM305" s="1"/>
      <c r="AN305" s="1"/>
      <c r="AO305" s="1"/>
      <c r="AP305" s="1"/>
      <c r="AQ305" s="1"/>
      <c r="AR305" s="1"/>
      <c r="AS305" s="1"/>
      <c r="AT305" s="1"/>
      <c r="AU305" s="1"/>
      <c r="AV305" s="1"/>
      <c r="AW305" s="12" t="s">
        <v>31</v>
      </c>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row>
    <row r="306" spans="16:73" ht="11.4" x14ac:dyDescent="0.2">
      <c r="P306" s="54" t="s">
        <v>5</v>
      </c>
      <c r="Q306" s="55" t="s">
        <v>15</v>
      </c>
      <c r="R306" s="23"/>
      <c r="S306" s="56">
        <f>R306*G100</f>
        <v>0</v>
      </c>
      <c r="T306" s="56">
        <v>0</v>
      </c>
      <c r="U306" s="56">
        <f>T306*G100</f>
        <v>0</v>
      </c>
      <c r="V306" s="56">
        <v>0</v>
      </c>
      <c r="W306" s="57">
        <f>V306*G100</f>
        <v>0</v>
      </c>
      <c r="X306" s="14"/>
      <c r="Y306" s="14"/>
      <c r="Z306" s="14"/>
      <c r="AA306" s="14"/>
      <c r="AB306" s="14"/>
      <c r="AC306" s="14"/>
      <c r="AD306" s="14"/>
      <c r="AE306" s="14"/>
      <c r="AF306" s="14"/>
      <c r="AG306" s="14"/>
      <c r="AH306" s="14"/>
      <c r="AI306" s="1"/>
      <c r="AJ306" s="1"/>
      <c r="AK306" s="1"/>
      <c r="AL306" s="1"/>
      <c r="AM306" s="1"/>
      <c r="AN306" s="1"/>
      <c r="AO306" s="1"/>
      <c r="AP306" s="1"/>
      <c r="AQ306" s="1"/>
      <c r="AR306" s="1"/>
      <c r="AS306" s="1"/>
      <c r="AT306" s="1"/>
      <c r="AU306" s="58" t="s">
        <v>84</v>
      </c>
      <c r="AV306" s="1"/>
      <c r="AW306" s="58" t="s">
        <v>31</v>
      </c>
      <c r="AX306" s="1"/>
      <c r="AY306" s="1"/>
      <c r="AZ306" s="1"/>
      <c r="BA306" s="12" t="s">
        <v>78</v>
      </c>
      <c r="BB306" s="1"/>
      <c r="BC306" s="1"/>
      <c r="BD306" s="1"/>
      <c r="BE306" s="1"/>
      <c r="BF306" s="1"/>
      <c r="BG306" s="59">
        <f>IF(Q306="základní",I100,0)</f>
        <v>1175.3</v>
      </c>
      <c r="BH306" s="59">
        <f>IF(Q306="snížená",I100,0)</f>
        <v>0</v>
      </c>
      <c r="BI306" s="59">
        <f>IF(Q306="zákl. přenesená",I100,0)</f>
        <v>0</v>
      </c>
      <c r="BJ306" s="59">
        <f>IF(Q306="sníž. přenesená",I100,0)</f>
        <v>0</v>
      </c>
      <c r="BK306" s="59">
        <f>IF(Q306="nulová",I100,0)</f>
        <v>0</v>
      </c>
      <c r="BL306" s="12" t="s">
        <v>30</v>
      </c>
      <c r="BM306" s="59">
        <f>ROUND(H100*G100,2)</f>
        <v>1175.3</v>
      </c>
      <c r="BN306" s="12" t="s">
        <v>84</v>
      </c>
      <c r="BO306" s="58" t="s">
        <v>1334</v>
      </c>
      <c r="BP306" s="1"/>
      <c r="BQ306" s="1"/>
      <c r="BR306" s="1"/>
      <c r="BS306" s="1"/>
      <c r="BT306" s="1"/>
      <c r="BU306" s="1"/>
    </row>
    <row r="307" spans="16:73" x14ac:dyDescent="0.2">
      <c r="P307" s="60"/>
      <c r="Q307" s="61"/>
      <c r="R307" s="23"/>
      <c r="S307" s="23"/>
      <c r="T307" s="23"/>
      <c r="U307" s="23"/>
      <c r="V307" s="23"/>
      <c r="W307" s="24"/>
      <c r="X307" s="14"/>
      <c r="Y307" s="14"/>
      <c r="Z307" s="14"/>
      <c r="AA307" s="14"/>
      <c r="AB307" s="14"/>
      <c r="AC307" s="14"/>
      <c r="AD307" s="14"/>
      <c r="AE307" s="14"/>
      <c r="AF307" s="14"/>
      <c r="AG307" s="14"/>
      <c r="AH307" s="14"/>
      <c r="AI307" s="1"/>
      <c r="AJ307" s="1"/>
      <c r="AK307" s="1"/>
      <c r="AL307" s="1"/>
      <c r="AM307" s="1"/>
      <c r="AN307" s="1"/>
      <c r="AO307" s="1"/>
      <c r="AP307" s="1"/>
      <c r="AQ307" s="1"/>
      <c r="AR307" s="1"/>
      <c r="AS307" s="1"/>
      <c r="AT307" s="1"/>
      <c r="AU307" s="1"/>
      <c r="AV307" s="1"/>
      <c r="AW307" s="12" t="s">
        <v>31</v>
      </c>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row>
    <row r="308" spans="16:73" x14ac:dyDescent="0.2">
      <c r="P308" s="62"/>
      <c r="Q308" s="63"/>
      <c r="R308" s="63"/>
      <c r="S308" s="63"/>
      <c r="T308" s="63"/>
      <c r="U308" s="63"/>
      <c r="V308" s="63"/>
      <c r="W308" s="64"/>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65" t="s">
        <v>31</v>
      </c>
      <c r="AX308" s="7" t="s">
        <v>31</v>
      </c>
      <c r="AY308" s="7" t="s">
        <v>11</v>
      </c>
      <c r="AZ308" s="7" t="s">
        <v>30</v>
      </c>
      <c r="BA308" s="65" t="s">
        <v>78</v>
      </c>
      <c r="BB308" s="7"/>
      <c r="BC308" s="7"/>
      <c r="BD308" s="7"/>
      <c r="BE308" s="7"/>
      <c r="BF308" s="7"/>
      <c r="BG308" s="7"/>
      <c r="BH308" s="7"/>
      <c r="BI308" s="7"/>
      <c r="BJ308" s="7"/>
      <c r="BK308" s="7"/>
      <c r="BL308" s="7"/>
      <c r="BM308" s="7"/>
      <c r="BN308" s="7"/>
      <c r="BO308" s="7"/>
      <c r="BP308" s="7"/>
      <c r="BQ308" s="7"/>
      <c r="BR308" s="7"/>
      <c r="BS308" s="7"/>
      <c r="BT308" s="7"/>
      <c r="BU308" s="7"/>
    </row>
    <row r="309" spans="16:73" ht="11.4" x14ac:dyDescent="0.2">
      <c r="P309" s="54" t="s">
        <v>5</v>
      </c>
      <c r="Q309" s="55" t="s">
        <v>15</v>
      </c>
      <c r="R309" s="23"/>
      <c r="S309" s="56">
        <f>R309*G103</f>
        <v>0</v>
      </c>
      <c r="T309" s="56">
        <v>1</v>
      </c>
      <c r="U309" s="56">
        <f>T309*G103</f>
        <v>2</v>
      </c>
      <c r="V309" s="56">
        <v>0</v>
      </c>
      <c r="W309" s="57">
        <f>V309*G103</f>
        <v>0</v>
      </c>
      <c r="X309" s="14"/>
      <c r="Y309" s="14"/>
      <c r="Z309" s="14"/>
      <c r="AA309" s="14"/>
      <c r="AB309" s="14"/>
      <c r="AC309" s="14"/>
      <c r="AD309" s="14"/>
      <c r="AE309" s="14"/>
      <c r="AF309" s="14"/>
      <c r="AG309" s="14"/>
      <c r="AH309" s="14"/>
      <c r="AI309" s="1"/>
      <c r="AJ309" s="1"/>
      <c r="AK309" s="1"/>
      <c r="AL309" s="1"/>
      <c r="AM309" s="1"/>
      <c r="AN309" s="1"/>
      <c r="AO309" s="1"/>
      <c r="AP309" s="1"/>
      <c r="AQ309" s="1"/>
      <c r="AR309" s="1"/>
      <c r="AS309" s="1"/>
      <c r="AT309" s="1"/>
      <c r="AU309" s="58" t="s">
        <v>84</v>
      </c>
      <c r="AV309" s="1"/>
      <c r="AW309" s="58" t="s">
        <v>31</v>
      </c>
      <c r="AX309" s="1"/>
      <c r="AY309" s="1"/>
      <c r="AZ309" s="1"/>
      <c r="BA309" s="12" t="s">
        <v>78</v>
      </c>
      <c r="BB309" s="1"/>
      <c r="BC309" s="1"/>
      <c r="BD309" s="1"/>
      <c r="BE309" s="1"/>
      <c r="BF309" s="1"/>
      <c r="BG309" s="59">
        <f>IF(Q309="základní",I103,0)</f>
        <v>24283.200000000001</v>
      </c>
      <c r="BH309" s="59">
        <f>IF(Q309="snížená",I103,0)</f>
        <v>0</v>
      </c>
      <c r="BI309" s="59">
        <f>IF(Q309="zákl. přenesená",I103,0)</f>
        <v>0</v>
      </c>
      <c r="BJ309" s="59">
        <f>IF(Q309="sníž. přenesená",I103,0)</f>
        <v>0</v>
      </c>
      <c r="BK309" s="59">
        <f>IF(Q309="nulová",I103,0)</f>
        <v>0</v>
      </c>
      <c r="BL309" s="12" t="s">
        <v>30</v>
      </c>
      <c r="BM309" s="59">
        <f>ROUND(H103*G103,2)</f>
        <v>24283.200000000001</v>
      </c>
      <c r="BN309" s="12" t="s">
        <v>84</v>
      </c>
      <c r="BO309" s="58" t="s">
        <v>1339</v>
      </c>
      <c r="BP309" s="1"/>
      <c r="BQ309" s="1"/>
      <c r="BR309" s="1"/>
      <c r="BS309" s="1"/>
      <c r="BT309" s="1"/>
      <c r="BU309" s="1"/>
    </row>
    <row r="310" spans="16:73" x14ac:dyDescent="0.2">
      <c r="P310" s="62"/>
      <c r="Q310" s="63"/>
      <c r="R310" s="63"/>
      <c r="S310" s="63"/>
      <c r="T310" s="63"/>
      <c r="U310" s="63"/>
      <c r="V310" s="63"/>
      <c r="W310" s="64"/>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65" t="s">
        <v>31</v>
      </c>
      <c r="AX310" s="7" t="s">
        <v>31</v>
      </c>
      <c r="AY310" s="7" t="s">
        <v>11</v>
      </c>
      <c r="AZ310" s="7" t="s">
        <v>30</v>
      </c>
      <c r="BA310" s="65" t="s">
        <v>78</v>
      </c>
      <c r="BB310" s="7"/>
      <c r="BC310" s="7"/>
      <c r="BD310" s="7"/>
      <c r="BE310" s="7"/>
      <c r="BF310" s="7"/>
      <c r="BG310" s="7"/>
      <c r="BH310" s="7"/>
      <c r="BI310" s="7"/>
      <c r="BJ310" s="7"/>
      <c r="BK310" s="7"/>
      <c r="BL310" s="7"/>
      <c r="BM310" s="7"/>
      <c r="BN310" s="7"/>
      <c r="BO310" s="7"/>
      <c r="BP310" s="7"/>
      <c r="BQ310" s="7"/>
      <c r="BR310" s="7"/>
      <c r="BS310" s="7"/>
      <c r="BT310" s="7"/>
      <c r="BU310" s="7"/>
    </row>
    <row r="311" spans="16:73" ht="11.4" x14ac:dyDescent="0.2">
      <c r="P311" s="84" t="s">
        <v>5</v>
      </c>
      <c r="Q311" s="85" t="s">
        <v>15</v>
      </c>
      <c r="R311" s="23"/>
      <c r="S311" s="56">
        <f>R311*G105</f>
        <v>0</v>
      </c>
      <c r="T311" s="56">
        <v>5.0999999999999997E-2</v>
      </c>
      <c r="U311" s="56">
        <f>T311*G105</f>
        <v>5.0999999999999997E-2</v>
      </c>
      <c r="V311" s="56">
        <v>0</v>
      </c>
      <c r="W311" s="57">
        <f>V311*G105</f>
        <v>0</v>
      </c>
      <c r="X311" s="14"/>
      <c r="Y311" s="14"/>
      <c r="Z311" s="14"/>
      <c r="AA311" s="14"/>
      <c r="AB311" s="14"/>
      <c r="AC311" s="14"/>
      <c r="AD311" s="14"/>
      <c r="AE311" s="14"/>
      <c r="AF311" s="14"/>
      <c r="AG311" s="14"/>
      <c r="AH311" s="14"/>
      <c r="AI311" s="1"/>
      <c r="AJ311" s="1"/>
      <c r="AK311" s="1"/>
      <c r="AL311" s="1"/>
      <c r="AM311" s="1"/>
      <c r="AN311" s="1"/>
      <c r="AO311" s="1"/>
      <c r="AP311" s="1"/>
      <c r="AQ311" s="1"/>
      <c r="AR311" s="1"/>
      <c r="AS311" s="1"/>
      <c r="AT311" s="1"/>
      <c r="AU311" s="58" t="s">
        <v>130</v>
      </c>
      <c r="AV311" s="1"/>
      <c r="AW311" s="58" t="s">
        <v>31</v>
      </c>
      <c r="AX311" s="1"/>
      <c r="AY311" s="1"/>
      <c r="AZ311" s="1"/>
      <c r="BA311" s="12" t="s">
        <v>78</v>
      </c>
      <c r="BB311" s="1"/>
      <c r="BC311" s="1"/>
      <c r="BD311" s="1"/>
      <c r="BE311" s="1"/>
      <c r="BF311" s="1"/>
      <c r="BG311" s="59">
        <f>IF(Q311="základní",I105,0)</f>
        <v>275</v>
      </c>
      <c r="BH311" s="59">
        <f>IF(Q311="snížená",I105,0)</f>
        <v>0</v>
      </c>
      <c r="BI311" s="59">
        <f>IF(Q311="zákl. přenesená",I105,0)</f>
        <v>0</v>
      </c>
      <c r="BJ311" s="59">
        <f>IF(Q311="sníž. přenesená",I105,0)</f>
        <v>0</v>
      </c>
      <c r="BK311" s="59">
        <f>IF(Q311="nulová",I105,0)</f>
        <v>0</v>
      </c>
      <c r="BL311" s="12" t="s">
        <v>30</v>
      </c>
      <c r="BM311" s="59">
        <f>ROUND(H105*G105,2)</f>
        <v>275</v>
      </c>
      <c r="BN311" s="12" t="s">
        <v>84</v>
      </c>
      <c r="BO311" s="58" t="s">
        <v>1343</v>
      </c>
      <c r="BP311" s="1"/>
      <c r="BQ311" s="1"/>
      <c r="BR311" s="1"/>
      <c r="BS311" s="1"/>
      <c r="BT311" s="1"/>
      <c r="BU311" s="1"/>
    </row>
    <row r="312" spans="16:73" x14ac:dyDescent="0.2">
      <c r="P312" s="62"/>
      <c r="Q312" s="63"/>
      <c r="R312" s="63"/>
      <c r="S312" s="63"/>
      <c r="T312" s="63"/>
      <c r="U312" s="63"/>
      <c r="V312" s="63"/>
      <c r="W312" s="64"/>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65" t="s">
        <v>31</v>
      </c>
      <c r="AX312" s="7" t="s">
        <v>31</v>
      </c>
      <c r="AY312" s="7" t="s">
        <v>11</v>
      </c>
      <c r="AZ312" s="7" t="s">
        <v>30</v>
      </c>
      <c r="BA312" s="65" t="s">
        <v>78</v>
      </c>
      <c r="BB312" s="7"/>
      <c r="BC312" s="7"/>
      <c r="BD312" s="7"/>
      <c r="BE312" s="7"/>
      <c r="BF312" s="7"/>
      <c r="BG312" s="7"/>
      <c r="BH312" s="7"/>
      <c r="BI312" s="7"/>
      <c r="BJ312" s="7"/>
      <c r="BK312" s="7"/>
      <c r="BL312" s="7"/>
      <c r="BM312" s="7"/>
      <c r="BN312" s="7"/>
      <c r="BO312" s="7"/>
      <c r="BP312" s="7"/>
      <c r="BQ312" s="7"/>
      <c r="BR312" s="7"/>
      <c r="BS312" s="7"/>
      <c r="BT312" s="7"/>
      <c r="BU312" s="7"/>
    </row>
    <row r="313" spans="16:73" ht="11.4" x14ac:dyDescent="0.2">
      <c r="P313" s="84" t="s">
        <v>5</v>
      </c>
      <c r="Q313" s="85" t="s">
        <v>15</v>
      </c>
      <c r="R313" s="23"/>
      <c r="S313" s="56">
        <f>R313*G107</f>
        <v>0</v>
      </c>
      <c r="T313" s="56">
        <v>0.52100000000000002</v>
      </c>
      <c r="U313" s="56">
        <f>T313*G107</f>
        <v>1.042</v>
      </c>
      <c r="V313" s="56">
        <v>0</v>
      </c>
      <c r="W313" s="57">
        <f>V313*G107</f>
        <v>0</v>
      </c>
      <c r="X313" s="14"/>
      <c r="Y313" s="14"/>
      <c r="Z313" s="14"/>
      <c r="AA313" s="14"/>
      <c r="AB313" s="14"/>
      <c r="AC313" s="14"/>
      <c r="AD313" s="14"/>
      <c r="AE313" s="14"/>
      <c r="AF313" s="14"/>
      <c r="AG313" s="14"/>
      <c r="AH313" s="14"/>
      <c r="AI313" s="1"/>
      <c r="AJ313" s="1"/>
      <c r="AK313" s="1"/>
      <c r="AL313" s="1"/>
      <c r="AM313" s="1"/>
      <c r="AN313" s="1"/>
      <c r="AO313" s="1"/>
      <c r="AP313" s="1"/>
      <c r="AQ313" s="1"/>
      <c r="AR313" s="1"/>
      <c r="AS313" s="1"/>
      <c r="AT313" s="1"/>
      <c r="AU313" s="58" t="s">
        <v>130</v>
      </c>
      <c r="AV313" s="1"/>
      <c r="AW313" s="58" t="s">
        <v>31</v>
      </c>
      <c r="AX313" s="1"/>
      <c r="AY313" s="1"/>
      <c r="AZ313" s="1"/>
      <c r="BA313" s="12" t="s">
        <v>78</v>
      </c>
      <c r="BB313" s="1"/>
      <c r="BC313" s="1"/>
      <c r="BD313" s="1"/>
      <c r="BE313" s="1"/>
      <c r="BF313" s="1"/>
      <c r="BG313" s="59">
        <f>IF(Q313="základní",I107,0)</f>
        <v>6600</v>
      </c>
      <c r="BH313" s="59">
        <f>IF(Q313="snížená",I107,0)</f>
        <v>0</v>
      </c>
      <c r="BI313" s="59">
        <f>IF(Q313="zákl. přenesená",I107,0)</f>
        <v>0</v>
      </c>
      <c r="BJ313" s="59">
        <f>IF(Q313="sníž. přenesená",I107,0)</f>
        <v>0</v>
      </c>
      <c r="BK313" s="59">
        <f>IF(Q313="nulová",I107,0)</f>
        <v>0</v>
      </c>
      <c r="BL313" s="12" t="s">
        <v>30</v>
      </c>
      <c r="BM313" s="59">
        <f>ROUND(H107*G107,2)</f>
        <v>6600</v>
      </c>
      <c r="BN313" s="12" t="s">
        <v>84</v>
      </c>
      <c r="BO313" s="58" t="s">
        <v>1347</v>
      </c>
      <c r="BP313" s="1"/>
      <c r="BQ313" s="1"/>
      <c r="BR313" s="1"/>
      <c r="BS313" s="1"/>
      <c r="BT313" s="1"/>
      <c r="BU313" s="1"/>
    </row>
    <row r="314" spans="16:73" x14ac:dyDescent="0.2">
      <c r="P314" s="62"/>
      <c r="Q314" s="63"/>
      <c r="R314" s="63"/>
      <c r="S314" s="63"/>
      <c r="T314" s="63"/>
      <c r="U314" s="63"/>
      <c r="V314" s="63"/>
      <c r="W314" s="64"/>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65" t="s">
        <v>31</v>
      </c>
      <c r="AX314" s="7" t="s">
        <v>31</v>
      </c>
      <c r="AY314" s="7" t="s">
        <v>11</v>
      </c>
      <c r="AZ314" s="7" t="s">
        <v>30</v>
      </c>
      <c r="BA314" s="65" t="s">
        <v>78</v>
      </c>
      <c r="BB314" s="7"/>
      <c r="BC314" s="7"/>
      <c r="BD314" s="7"/>
      <c r="BE314" s="7"/>
      <c r="BF314" s="7"/>
      <c r="BG314" s="7"/>
      <c r="BH314" s="7"/>
      <c r="BI314" s="7"/>
      <c r="BJ314" s="7"/>
      <c r="BK314" s="7"/>
      <c r="BL314" s="7"/>
      <c r="BM314" s="7"/>
      <c r="BN314" s="7"/>
      <c r="BO314" s="7"/>
      <c r="BP314" s="7"/>
      <c r="BQ314" s="7"/>
      <c r="BR314" s="7"/>
      <c r="BS314" s="7"/>
      <c r="BT314" s="7"/>
      <c r="BU314" s="7"/>
    </row>
    <row r="315" spans="16:73" ht="11.4" x14ac:dyDescent="0.2">
      <c r="P315" s="84" t="s">
        <v>5</v>
      </c>
      <c r="Q315" s="85" t="s">
        <v>15</v>
      </c>
      <c r="R315" s="23"/>
      <c r="S315" s="56">
        <f>R315*G109</f>
        <v>0</v>
      </c>
      <c r="T315" s="56">
        <v>0.254</v>
      </c>
      <c r="U315" s="56">
        <f>T315*G109</f>
        <v>0.254</v>
      </c>
      <c r="V315" s="56">
        <v>0</v>
      </c>
      <c r="W315" s="57">
        <f>V315*G109</f>
        <v>0</v>
      </c>
      <c r="X315" s="14"/>
      <c r="Y315" s="14"/>
      <c r="Z315" s="14"/>
      <c r="AA315" s="14"/>
      <c r="AB315" s="14"/>
      <c r="AC315" s="14"/>
      <c r="AD315" s="14"/>
      <c r="AE315" s="14"/>
      <c r="AF315" s="14"/>
      <c r="AG315" s="14"/>
      <c r="AH315" s="14"/>
      <c r="AI315" s="1"/>
      <c r="AJ315" s="1"/>
      <c r="AK315" s="1"/>
      <c r="AL315" s="1"/>
      <c r="AM315" s="1"/>
      <c r="AN315" s="1"/>
      <c r="AO315" s="1"/>
      <c r="AP315" s="1"/>
      <c r="AQ315" s="1"/>
      <c r="AR315" s="1"/>
      <c r="AS315" s="1"/>
      <c r="AT315" s="1"/>
      <c r="AU315" s="58" t="s">
        <v>130</v>
      </c>
      <c r="AV315" s="1"/>
      <c r="AW315" s="58" t="s">
        <v>31</v>
      </c>
      <c r="AX315" s="1"/>
      <c r="AY315" s="1"/>
      <c r="AZ315" s="1"/>
      <c r="BA315" s="12" t="s">
        <v>78</v>
      </c>
      <c r="BB315" s="1"/>
      <c r="BC315" s="1"/>
      <c r="BD315" s="1"/>
      <c r="BE315" s="1"/>
      <c r="BF315" s="1"/>
      <c r="BG315" s="59">
        <f>IF(Q315="základní",I109,0)</f>
        <v>985</v>
      </c>
      <c r="BH315" s="59">
        <f>IF(Q315="snížená",I109,0)</f>
        <v>0</v>
      </c>
      <c r="BI315" s="59">
        <f>IF(Q315="zákl. přenesená",I109,0)</f>
        <v>0</v>
      </c>
      <c r="BJ315" s="59">
        <f>IF(Q315="sníž. přenesená",I109,0)</f>
        <v>0</v>
      </c>
      <c r="BK315" s="59">
        <f>IF(Q315="nulová",I109,0)</f>
        <v>0</v>
      </c>
      <c r="BL315" s="12" t="s">
        <v>30</v>
      </c>
      <c r="BM315" s="59">
        <f>ROUND(H109*G109,2)</f>
        <v>985</v>
      </c>
      <c r="BN315" s="12" t="s">
        <v>84</v>
      </c>
      <c r="BO315" s="58" t="s">
        <v>1351</v>
      </c>
      <c r="BP315" s="1"/>
      <c r="BQ315" s="1"/>
      <c r="BR315" s="1"/>
      <c r="BS315" s="1"/>
      <c r="BT315" s="1"/>
      <c r="BU315" s="1"/>
    </row>
    <row r="316" spans="16:73" x14ac:dyDescent="0.2">
      <c r="P316" s="62"/>
      <c r="Q316" s="63"/>
      <c r="R316" s="63"/>
      <c r="S316" s="63"/>
      <c r="T316" s="63"/>
      <c r="U316" s="63"/>
      <c r="V316" s="63"/>
      <c r="W316" s="64"/>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65" t="s">
        <v>31</v>
      </c>
      <c r="AX316" s="7" t="s">
        <v>31</v>
      </c>
      <c r="AY316" s="7" t="s">
        <v>11</v>
      </c>
      <c r="AZ316" s="7" t="s">
        <v>30</v>
      </c>
      <c r="BA316" s="65" t="s">
        <v>78</v>
      </c>
      <c r="BB316" s="7"/>
      <c r="BC316" s="7"/>
      <c r="BD316" s="7"/>
      <c r="BE316" s="7"/>
      <c r="BF316" s="7"/>
      <c r="BG316" s="7"/>
      <c r="BH316" s="7"/>
      <c r="BI316" s="7"/>
      <c r="BJ316" s="7"/>
      <c r="BK316" s="7"/>
      <c r="BL316" s="7"/>
      <c r="BM316" s="7"/>
      <c r="BN316" s="7"/>
      <c r="BO316" s="7"/>
      <c r="BP316" s="7"/>
      <c r="BQ316" s="7"/>
      <c r="BR316" s="7"/>
      <c r="BS316" s="7"/>
      <c r="BT316" s="7"/>
      <c r="BU316" s="7"/>
    </row>
    <row r="317" spans="16:73" ht="11.4" x14ac:dyDescent="0.2">
      <c r="P317" s="84" t="s">
        <v>5</v>
      </c>
      <c r="Q317" s="85" t="s">
        <v>15</v>
      </c>
      <c r="R317" s="23"/>
      <c r="S317" s="56">
        <f>R317*G111</f>
        <v>0</v>
      </c>
      <c r="T317" s="56">
        <v>1.6</v>
      </c>
      <c r="U317" s="56">
        <f>T317*G111</f>
        <v>3.2</v>
      </c>
      <c r="V317" s="56">
        <v>0</v>
      </c>
      <c r="W317" s="57">
        <f>V317*G111</f>
        <v>0</v>
      </c>
      <c r="X317" s="14"/>
      <c r="Y317" s="14"/>
      <c r="Z317" s="14"/>
      <c r="AA317" s="14"/>
      <c r="AB317" s="14"/>
      <c r="AC317" s="14"/>
      <c r="AD317" s="14"/>
      <c r="AE317" s="14"/>
      <c r="AF317" s="14"/>
      <c r="AG317" s="14"/>
      <c r="AH317" s="14"/>
      <c r="AI317" s="1"/>
      <c r="AJ317" s="1"/>
      <c r="AK317" s="1"/>
      <c r="AL317" s="1"/>
      <c r="AM317" s="1"/>
      <c r="AN317" s="1"/>
      <c r="AO317" s="1"/>
      <c r="AP317" s="1"/>
      <c r="AQ317" s="1"/>
      <c r="AR317" s="1"/>
      <c r="AS317" s="1"/>
      <c r="AT317" s="1"/>
      <c r="AU317" s="58" t="s">
        <v>130</v>
      </c>
      <c r="AV317" s="1"/>
      <c r="AW317" s="58" t="s">
        <v>31</v>
      </c>
      <c r="AX317" s="1"/>
      <c r="AY317" s="1"/>
      <c r="AZ317" s="1"/>
      <c r="BA317" s="12" t="s">
        <v>78</v>
      </c>
      <c r="BB317" s="1"/>
      <c r="BC317" s="1"/>
      <c r="BD317" s="1"/>
      <c r="BE317" s="1"/>
      <c r="BF317" s="1"/>
      <c r="BG317" s="59">
        <f>IF(Q317="základní",I111,0)</f>
        <v>14900</v>
      </c>
      <c r="BH317" s="59">
        <f>IF(Q317="snížená",I111,0)</f>
        <v>0</v>
      </c>
      <c r="BI317" s="59">
        <f>IF(Q317="zákl. přenesená",I111,0)</f>
        <v>0</v>
      </c>
      <c r="BJ317" s="59">
        <f>IF(Q317="sníž. přenesená",I111,0)</f>
        <v>0</v>
      </c>
      <c r="BK317" s="59">
        <f>IF(Q317="nulová",I111,0)</f>
        <v>0</v>
      </c>
      <c r="BL317" s="12" t="s">
        <v>30</v>
      </c>
      <c r="BM317" s="59">
        <f>ROUND(H111*G111,2)</f>
        <v>14900</v>
      </c>
      <c r="BN317" s="12" t="s">
        <v>84</v>
      </c>
      <c r="BO317" s="58" t="s">
        <v>1354</v>
      </c>
      <c r="BP317" s="1"/>
      <c r="BQ317" s="1"/>
      <c r="BR317" s="1"/>
      <c r="BS317" s="1"/>
      <c r="BT317" s="1"/>
      <c r="BU317" s="1"/>
    </row>
    <row r="318" spans="16:73" x14ac:dyDescent="0.2">
      <c r="P318" s="62"/>
      <c r="Q318" s="63"/>
      <c r="R318" s="63"/>
      <c r="S318" s="63"/>
      <c r="T318" s="63"/>
      <c r="U318" s="63"/>
      <c r="V318" s="63"/>
      <c r="W318" s="64"/>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65" t="s">
        <v>31</v>
      </c>
      <c r="AX318" s="7" t="s">
        <v>31</v>
      </c>
      <c r="AY318" s="7" t="s">
        <v>11</v>
      </c>
      <c r="AZ318" s="7" t="s">
        <v>30</v>
      </c>
      <c r="BA318" s="65" t="s">
        <v>78</v>
      </c>
      <c r="BB318" s="7"/>
      <c r="BC318" s="7"/>
      <c r="BD318" s="7"/>
      <c r="BE318" s="7"/>
      <c r="BF318" s="7"/>
      <c r="BG318" s="7"/>
      <c r="BH318" s="7"/>
      <c r="BI318" s="7"/>
      <c r="BJ318" s="7"/>
      <c r="BK318" s="7"/>
      <c r="BL318" s="7"/>
      <c r="BM318" s="7"/>
      <c r="BN318" s="7"/>
      <c r="BO318" s="7"/>
      <c r="BP318" s="7"/>
      <c r="BQ318" s="7"/>
      <c r="BR318" s="7"/>
      <c r="BS318" s="7"/>
      <c r="BT318" s="7"/>
      <c r="BU318" s="7"/>
    </row>
    <row r="319" spans="16:73" ht="11.4" x14ac:dyDescent="0.2">
      <c r="P319" s="84" t="s">
        <v>5</v>
      </c>
      <c r="Q319" s="85" t="s">
        <v>15</v>
      </c>
      <c r="R319" s="23"/>
      <c r="S319" s="56">
        <f>R319*G113</f>
        <v>0</v>
      </c>
      <c r="T319" s="56">
        <v>2E-3</v>
      </c>
      <c r="U319" s="56">
        <f>T319*G113</f>
        <v>6.0000000000000001E-3</v>
      </c>
      <c r="V319" s="56">
        <v>0</v>
      </c>
      <c r="W319" s="57">
        <f>V319*G113</f>
        <v>0</v>
      </c>
      <c r="X319" s="14"/>
      <c r="Y319" s="14"/>
      <c r="Z319" s="14"/>
      <c r="AA319" s="14"/>
      <c r="AB319" s="14"/>
      <c r="AC319" s="14"/>
      <c r="AD319" s="14"/>
      <c r="AE319" s="14"/>
      <c r="AF319" s="14"/>
      <c r="AG319" s="14"/>
      <c r="AH319" s="14"/>
      <c r="AI319" s="1"/>
      <c r="AJ319" s="1"/>
      <c r="AK319" s="1"/>
      <c r="AL319" s="1"/>
      <c r="AM319" s="1"/>
      <c r="AN319" s="1"/>
      <c r="AO319" s="1"/>
      <c r="AP319" s="1"/>
      <c r="AQ319" s="1"/>
      <c r="AR319" s="1"/>
      <c r="AS319" s="1"/>
      <c r="AT319" s="1"/>
      <c r="AU319" s="58" t="s">
        <v>130</v>
      </c>
      <c r="AV319" s="1"/>
      <c r="AW319" s="58" t="s">
        <v>31</v>
      </c>
      <c r="AX319" s="1"/>
      <c r="AY319" s="1"/>
      <c r="AZ319" s="1"/>
      <c r="BA319" s="12" t="s">
        <v>78</v>
      </c>
      <c r="BB319" s="1"/>
      <c r="BC319" s="1"/>
      <c r="BD319" s="1"/>
      <c r="BE319" s="1"/>
      <c r="BF319" s="1"/>
      <c r="BG319" s="59">
        <f>IF(Q319="základní",I113,0)</f>
        <v>645</v>
      </c>
      <c r="BH319" s="59">
        <f>IF(Q319="snížená",I113,0)</f>
        <v>0</v>
      </c>
      <c r="BI319" s="59">
        <f>IF(Q319="zákl. přenesená",I113,0)</f>
        <v>0</v>
      </c>
      <c r="BJ319" s="59">
        <f>IF(Q319="sníž. přenesená",I113,0)</f>
        <v>0</v>
      </c>
      <c r="BK319" s="59">
        <f>IF(Q319="nulová",I113,0)</f>
        <v>0</v>
      </c>
      <c r="BL319" s="12" t="s">
        <v>30</v>
      </c>
      <c r="BM319" s="59">
        <f>ROUND(H113*G113,2)</f>
        <v>645</v>
      </c>
      <c r="BN319" s="12" t="s">
        <v>84</v>
      </c>
      <c r="BO319" s="58" t="s">
        <v>1357</v>
      </c>
      <c r="BP319" s="1"/>
      <c r="BQ319" s="1"/>
      <c r="BR319" s="1"/>
      <c r="BS319" s="1"/>
      <c r="BT319" s="1"/>
      <c r="BU319" s="1"/>
    </row>
    <row r="320" spans="16:73" x14ac:dyDescent="0.2">
      <c r="P320" s="62"/>
      <c r="Q320" s="63"/>
      <c r="R320" s="63"/>
      <c r="S320" s="63"/>
      <c r="T320" s="63"/>
      <c r="U320" s="63"/>
      <c r="V320" s="63"/>
      <c r="W320" s="64"/>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65" t="s">
        <v>31</v>
      </c>
      <c r="AX320" s="7" t="s">
        <v>31</v>
      </c>
      <c r="AY320" s="7" t="s">
        <v>11</v>
      </c>
      <c r="AZ320" s="7" t="s">
        <v>30</v>
      </c>
      <c r="BA320" s="65" t="s">
        <v>78</v>
      </c>
      <c r="BB320" s="7"/>
      <c r="BC320" s="7"/>
      <c r="BD320" s="7"/>
      <c r="BE320" s="7"/>
      <c r="BF320" s="7"/>
      <c r="BG320" s="7"/>
      <c r="BH320" s="7"/>
      <c r="BI320" s="7"/>
      <c r="BJ320" s="7"/>
      <c r="BK320" s="7"/>
      <c r="BL320" s="7"/>
      <c r="BM320" s="7"/>
      <c r="BN320" s="7"/>
      <c r="BO320" s="7"/>
      <c r="BP320" s="7"/>
      <c r="BQ320" s="7"/>
      <c r="BR320" s="7"/>
      <c r="BS320" s="7"/>
      <c r="BT320" s="7"/>
      <c r="BU320" s="7"/>
    </row>
    <row r="321" spans="16:73" ht="11.4" x14ac:dyDescent="0.2">
      <c r="P321" s="84" t="s">
        <v>5</v>
      </c>
      <c r="Q321" s="85" t="s">
        <v>15</v>
      </c>
      <c r="R321" s="23"/>
      <c r="S321" s="56">
        <f>R321*G115</f>
        <v>0</v>
      </c>
      <c r="T321" s="56">
        <v>2.3999999999999998E-3</v>
      </c>
      <c r="U321" s="56">
        <f>T321*G115</f>
        <v>9.5999999999999992E-3</v>
      </c>
      <c r="V321" s="56">
        <v>0</v>
      </c>
      <c r="W321" s="57">
        <f>V321*G115</f>
        <v>0</v>
      </c>
      <c r="X321" s="14"/>
      <c r="Y321" s="14"/>
      <c r="Z321" s="14"/>
      <c r="AA321" s="14"/>
      <c r="AB321" s="14"/>
      <c r="AC321" s="14"/>
      <c r="AD321" s="14"/>
      <c r="AE321" s="14"/>
      <c r="AF321" s="14"/>
      <c r="AG321" s="14"/>
      <c r="AH321" s="14"/>
      <c r="AI321" s="1"/>
      <c r="AJ321" s="1"/>
      <c r="AK321" s="1"/>
      <c r="AL321" s="1"/>
      <c r="AM321" s="1"/>
      <c r="AN321" s="1"/>
      <c r="AO321" s="1"/>
      <c r="AP321" s="1"/>
      <c r="AQ321" s="1"/>
      <c r="AR321" s="1"/>
      <c r="AS321" s="1"/>
      <c r="AT321" s="1"/>
      <c r="AU321" s="58" t="s">
        <v>130</v>
      </c>
      <c r="AV321" s="1"/>
      <c r="AW321" s="58" t="s">
        <v>31</v>
      </c>
      <c r="AX321" s="1"/>
      <c r="AY321" s="1"/>
      <c r="AZ321" s="1"/>
      <c r="BA321" s="12" t="s">
        <v>78</v>
      </c>
      <c r="BB321" s="1"/>
      <c r="BC321" s="1"/>
      <c r="BD321" s="1"/>
      <c r="BE321" s="1"/>
      <c r="BF321" s="1"/>
      <c r="BG321" s="59">
        <f>IF(Q321="základní",I115,0)</f>
        <v>5250</v>
      </c>
      <c r="BH321" s="59">
        <f>IF(Q321="snížená",I115,0)</f>
        <v>0</v>
      </c>
      <c r="BI321" s="59">
        <f>IF(Q321="zákl. přenesená",I115,0)</f>
        <v>0</v>
      </c>
      <c r="BJ321" s="59">
        <f>IF(Q321="sníž. přenesená",I115,0)</f>
        <v>0</v>
      </c>
      <c r="BK321" s="59">
        <f>IF(Q321="nulová",I115,0)</f>
        <v>0</v>
      </c>
      <c r="BL321" s="12" t="s">
        <v>30</v>
      </c>
      <c r="BM321" s="59">
        <f>ROUND(H115*G115,2)</f>
        <v>5250</v>
      </c>
      <c r="BN321" s="12" t="s">
        <v>84</v>
      </c>
      <c r="BO321" s="58" t="s">
        <v>1361</v>
      </c>
      <c r="BP321" s="1"/>
      <c r="BQ321" s="1"/>
      <c r="BR321" s="1"/>
      <c r="BS321" s="1"/>
      <c r="BT321" s="1"/>
      <c r="BU321" s="1"/>
    </row>
    <row r="322" spans="16:73" x14ac:dyDescent="0.2">
      <c r="P322" s="62"/>
      <c r="Q322" s="63"/>
      <c r="R322" s="63"/>
      <c r="S322" s="63"/>
      <c r="T322" s="63"/>
      <c r="U322" s="63"/>
      <c r="V322" s="63"/>
      <c r="W322" s="64"/>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65" t="s">
        <v>31</v>
      </c>
      <c r="AX322" s="7" t="s">
        <v>31</v>
      </c>
      <c r="AY322" s="7" t="s">
        <v>11</v>
      </c>
      <c r="AZ322" s="7" t="s">
        <v>30</v>
      </c>
      <c r="BA322" s="65" t="s">
        <v>78</v>
      </c>
      <c r="BB322" s="7"/>
      <c r="BC322" s="7"/>
      <c r="BD322" s="7"/>
      <c r="BE322" s="7"/>
      <c r="BF322" s="7"/>
      <c r="BG322" s="7"/>
      <c r="BH322" s="7"/>
      <c r="BI322" s="7"/>
      <c r="BJ322" s="7"/>
      <c r="BK322" s="7"/>
      <c r="BL322" s="7"/>
      <c r="BM322" s="7"/>
      <c r="BN322" s="7"/>
      <c r="BO322" s="7"/>
      <c r="BP322" s="7"/>
      <c r="BQ322" s="7"/>
      <c r="BR322" s="7"/>
      <c r="BS322" s="7"/>
      <c r="BT322" s="7"/>
      <c r="BU322" s="7"/>
    </row>
    <row r="323" spans="16:73" x14ac:dyDescent="0.2">
      <c r="P323" s="66"/>
      <c r="Q323" s="67"/>
      <c r="R323" s="67"/>
      <c r="S323" s="67"/>
      <c r="T323" s="67"/>
      <c r="U323" s="67"/>
      <c r="V323" s="67"/>
      <c r="W323" s="6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69" t="s">
        <v>31</v>
      </c>
      <c r="AX323" s="8" t="s">
        <v>30</v>
      </c>
      <c r="AY323" s="8" t="s">
        <v>11</v>
      </c>
      <c r="AZ323" s="8" t="s">
        <v>27</v>
      </c>
      <c r="BA323" s="69" t="s">
        <v>78</v>
      </c>
      <c r="BB323" s="8"/>
      <c r="BC323" s="8"/>
      <c r="BD323" s="8"/>
      <c r="BE323" s="8"/>
      <c r="BF323" s="8"/>
      <c r="BG323" s="8"/>
      <c r="BH323" s="8"/>
      <c r="BI323" s="8"/>
      <c r="BJ323" s="8"/>
      <c r="BK323" s="8"/>
      <c r="BL323" s="8"/>
      <c r="BM323" s="8"/>
      <c r="BN323" s="8"/>
      <c r="BO323" s="8"/>
      <c r="BP323" s="8"/>
      <c r="BQ323" s="8"/>
      <c r="BR323" s="8"/>
      <c r="BS323" s="8"/>
      <c r="BT323" s="8"/>
      <c r="BU323" s="8"/>
    </row>
    <row r="324" spans="16:73" x14ac:dyDescent="0.2">
      <c r="P324" s="66"/>
      <c r="Q324" s="67"/>
      <c r="R324" s="67"/>
      <c r="S324" s="67"/>
      <c r="T324" s="67"/>
      <c r="U324" s="67"/>
      <c r="V324" s="67"/>
      <c r="W324" s="6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69" t="s">
        <v>31</v>
      </c>
      <c r="AX324" s="8" t="s">
        <v>30</v>
      </c>
      <c r="AY324" s="8" t="s">
        <v>11</v>
      </c>
      <c r="AZ324" s="8" t="s">
        <v>27</v>
      </c>
      <c r="BA324" s="69" t="s">
        <v>78</v>
      </c>
      <c r="BB324" s="8"/>
      <c r="BC324" s="8"/>
      <c r="BD324" s="8"/>
      <c r="BE324" s="8"/>
      <c r="BF324" s="8"/>
      <c r="BG324" s="8"/>
      <c r="BH324" s="8"/>
      <c r="BI324" s="8"/>
      <c r="BJ324" s="8"/>
      <c r="BK324" s="8"/>
      <c r="BL324" s="8"/>
      <c r="BM324" s="8"/>
      <c r="BN324" s="8"/>
      <c r="BO324" s="8"/>
      <c r="BP324" s="8"/>
      <c r="BQ324" s="8"/>
      <c r="BR324" s="8"/>
      <c r="BS324" s="8"/>
      <c r="BT324" s="8"/>
      <c r="BU324" s="8"/>
    </row>
    <row r="325" spans="16:73" ht="11.4" x14ac:dyDescent="0.2">
      <c r="P325" s="84" t="s">
        <v>5</v>
      </c>
      <c r="Q325" s="85" t="s">
        <v>15</v>
      </c>
      <c r="R325" s="23"/>
      <c r="S325" s="56">
        <f>R325*G119</f>
        <v>0</v>
      </c>
      <c r="T325" s="56">
        <v>2.3999999999999998E-3</v>
      </c>
      <c r="U325" s="56">
        <f>T325*G119</f>
        <v>2.3999999999999998E-3</v>
      </c>
      <c r="V325" s="56">
        <v>0</v>
      </c>
      <c r="W325" s="57">
        <f>V325*G119</f>
        <v>0</v>
      </c>
      <c r="X325" s="14"/>
      <c r="Y325" s="14"/>
      <c r="Z325" s="14"/>
      <c r="AA325" s="14"/>
      <c r="AB325" s="14"/>
      <c r="AC325" s="14"/>
      <c r="AD325" s="14"/>
      <c r="AE325" s="14"/>
      <c r="AF325" s="14"/>
      <c r="AG325" s="14"/>
      <c r="AH325" s="14"/>
      <c r="AI325" s="1"/>
      <c r="AJ325" s="1"/>
      <c r="AK325" s="1"/>
      <c r="AL325" s="1"/>
      <c r="AM325" s="1"/>
      <c r="AN325" s="1"/>
      <c r="AO325" s="1"/>
      <c r="AP325" s="1"/>
      <c r="AQ325" s="1"/>
      <c r="AR325" s="1"/>
      <c r="AS325" s="1"/>
      <c r="AT325" s="1"/>
      <c r="AU325" s="58" t="s">
        <v>130</v>
      </c>
      <c r="AV325" s="1"/>
      <c r="AW325" s="58" t="s">
        <v>31</v>
      </c>
      <c r="AX325" s="1"/>
      <c r="AY325" s="1"/>
      <c r="AZ325" s="1"/>
      <c r="BA325" s="12" t="s">
        <v>78</v>
      </c>
      <c r="BB325" s="1"/>
      <c r="BC325" s="1"/>
      <c r="BD325" s="1"/>
      <c r="BE325" s="1"/>
      <c r="BF325" s="1"/>
      <c r="BG325" s="59">
        <f>IF(Q325="základní",I119,0)</f>
        <v>1500</v>
      </c>
      <c r="BH325" s="59">
        <f>IF(Q325="snížená",I119,0)</f>
        <v>0</v>
      </c>
      <c r="BI325" s="59">
        <f>IF(Q325="zákl. přenesená",I119,0)</f>
        <v>0</v>
      </c>
      <c r="BJ325" s="59">
        <f>IF(Q325="sníž. přenesená",I119,0)</f>
        <v>0</v>
      </c>
      <c r="BK325" s="59">
        <f>IF(Q325="nulová",I119,0)</f>
        <v>0</v>
      </c>
      <c r="BL325" s="12" t="s">
        <v>30</v>
      </c>
      <c r="BM325" s="59">
        <f>ROUND(H119*G119,2)</f>
        <v>1500</v>
      </c>
      <c r="BN325" s="12" t="s">
        <v>84</v>
      </c>
      <c r="BO325" s="58" t="s">
        <v>1366</v>
      </c>
      <c r="BP325" s="1"/>
      <c r="BQ325" s="1"/>
      <c r="BR325" s="1"/>
      <c r="BS325" s="1"/>
      <c r="BT325" s="1"/>
      <c r="BU325" s="1"/>
    </row>
    <row r="326" spans="16:73" x14ac:dyDescent="0.2">
      <c r="P326" s="62"/>
      <c r="Q326" s="63"/>
      <c r="R326" s="63"/>
      <c r="S326" s="63"/>
      <c r="T326" s="63"/>
      <c r="U326" s="63"/>
      <c r="V326" s="63"/>
      <c r="W326" s="64"/>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65" t="s">
        <v>31</v>
      </c>
      <c r="AX326" s="7" t="s">
        <v>31</v>
      </c>
      <c r="AY326" s="7" t="s">
        <v>11</v>
      </c>
      <c r="AZ326" s="7" t="s">
        <v>30</v>
      </c>
      <c r="BA326" s="65" t="s">
        <v>78</v>
      </c>
      <c r="BB326" s="7"/>
      <c r="BC326" s="7"/>
      <c r="BD326" s="7"/>
      <c r="BE326" s="7"/>
      <c r="BF326" s="7"/>
      <c r="BG326" s="7"/>
      <c r="BH326" s="7"/>
      <c r="BI326" s="7"/>
      <c r="BJ326" s="7"/>
      <c r="BK326" s="7"/>
      <c r="BL326" s="7"/>
      <c r="BM326" s="7"/>
      <c r="BN326" s="7"/>
      <c r="BO326" s="7"/>
      <c r="BP326" s="7"/>
      <c r="BQ326" s="7"/>
      <c r="BR326" s="7"/>
      <c r="BS326" s="7"/>
      <c r="BT326" s="7"/>
      <c r="BU326" s="7"/>
    </row>
    <row r="327" spans="16:73" x14ac:dyDescent="0.2">
      <c r="P327" s="66"/>
      <c r="Q327" s="67"/>
      <c r="R327" s="67"/>
      <c r="S327" s="67"/>
      <c r="T327" s="67"/>
      <c r="U327" s="67"/>
      <c r="V327" s="67"/>
      <c r="W327" s="6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69" t="s">
        <v>31</v>
      </c>
      <c r="AX327" s="8" t="s">
        <v>30</v>
      </c>
      <c r="AY327" s="8" t="s">
        <v>11</v>
      </c>
      <c r="AZ327" s="8" t="s">
        <v>27</v>
      </c>
      <c r="BA327" s="69" t="s">
        <v>78</v>
      </c>
      <c r="BB327" s="8"/>
      <c r="BC327" s="8"/>
      <c r="BD327" s="8"/>
      <c r="BE327" s="8"/>
      <c r="BF327" s="8"/>
      <c r="BG327" s="8"/>
      <c r="BH327" s="8"/>
      <c r="BI327" s="8"/>
      <c r="BJ327" s="8"/>
      <c r="BK327" s="8"/>
      <c r="BL327" s="8"/>
      <c r="BM327" s="8"/>
      <c r="BN327" s="8"/>
      <c r="BO327" s="8"/>
      <c r="BP327" s="8"/>
      <c r="BQ327" s="8"/>
      <c r="BR327" s="8"/>
      <c r="BS327" s="8"/>
      <c r="BT327" s="8"/>
      <c r="BU327" s="8"/>
    </row>
    <row r="328" spans="16:73" x14ac:dyDescent="0.2">
      <c r="P328" s="66"/>
      <c r="Q328" s="67"/>
      <c r="R328" s="67"/>
      <c r="S328" s="67"/>
      <c r="T328" s="67"/>
      <c r="U328" s="67"/>
      <c r="V328" s="67"/>
      <c r="W328" s="6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69" t="s">
        <v>31</v>
      </c>
      <c r="AX328" s="8" t="s">
        <v>30</v>
      </c>
      <c r="AY328" s="8" t="s">
        <v>11</v>
      </c>
      <c r="AZ328" s="8" t="s">
        <v>27</v>
      </c>
      <c r="BA328" s="69" t="s">
        <v>78</v>
      </c>
      <c r="BB328" s="8"/>
      <c r="BC328" s="8"/>
      <c r="BD328" s="8"/>
      <c r="BE328" s="8"/>
      <c r="BF328" s="8"/>
      <c r="BG328" s="8"/>
      <c r="BH328" s="8"/>
      <c r="BI328" s="8"/>
      <c r="BJ328" s="8"/>
      <c r="BK328" s="8"/>
      <c r="BL328" s="8"/>
      <c r="BM328" s="8"/>
      <c r="BN328" s="8"/>
      <c r="BO328" s="8"/>
      <c r="BP328" s="8"/>
      <c r="BQ328" s="8"/>
      <c r="BR328" s="8"/>
      <c r="BS328" s="8"/>
      <c r="BT328" s="8"/>
      <c r="BU328" s="8"/>
    </row>
    <row r="329" spans="16:73" ht="11.4" x14ac:dyDescent="0.2">
      <c r="P329" s="54" t="s">
        <v>5</v>
      </c>
      <c r="Q329" s="55" t="s">
        <v>15</v>
      </c>
      <c r="R329" s="23"/>
      <c r="S329" s="56">
        <f>R329*G123</f>
        <v>0</v>
      </c>
      <c r="T329" s="56">
        <v>0.21734000000000001</v>
      </c>
      <c r="U329" s="56">
        <f>T329*G123</f>
        <v>0.43468000000000001</v>
      </c>
      <c r="V329" s="56">
        <v>0</v>
      </c>
      <c r="W329" s="57">
        <f>V329*G123</f>
        <v>0</v>
      </c>
      <c r="X329" s="14"/>
      <c r="Y329" s="14"/>
      <c r="Z329" s="14"/>
      <c r="AA329" s="14"/>
      <c r="AB329" s="14"/>
      <c r="AC329" s="14"/>
      <c r="AD329" s="14"/>
      <c r="AE329" s="14"/>
      <c r="AF329" s="14"/>
      <c r="AG329" s="14"/>
      <c r="AH329" s="14"/>
      <c r="AI329" s="1"/>
      <c r="AJ329" s="1"/>
      <c r="AK329" s="1"/>
      <c r="AL329" s="1"/>
      <c r="AM329" s="1"/>
      <c r="AN329" s="1"/>
      <c r="AO329" s="1"/>
      <c r="AP329" s="1"/>
      <c r="AQ329" s="1"/>
      <c r="AR329" s="1"/>
      <c r="AS329" s="1"/>
      <c r="AT329" s="1"/>
      <c r="AU329" s="58" t="s">
        <v>84</v>
      </c>
      <c r="AV329" s="1"/>
      <c r="AW329" s="58" t="s">
        <v>31</v>
      </c>
      <c r="AX329" s="1"/>
      <c r="AY329" s="1"/>
      <c r="AZ329" s="1"/>
      <c r="BA329" s="12" t="s">
        <v>78</v>
      </c>
      <c r="BB329" s="1"/>
      <c r="BC329" s="1"/>
      <c r="BD329" s="1"/>
      <c r="BE329" s="1"/>
      <c r="BF329" s="1"/>
      <c r="BG329" s="59">
        <f>IF(Q329="základní",I123,0)</f>
        <v>2088.4</v>
      </c>
      <c r="BH329" s="59">
        <f>IF(Q329="snížená",I123,0)</f>
        <v>0</v>
      </c>
      <c r="BI329" s="59">
        <f>IF(Q329="zákl. přenesená",I123,0)</f>
        <v>0</v>
      </c>
      <c r="BJ329" s="59">
        <f>IF(Q329="sníž. přenesená",I123,0)</f>
        <v>0</v>
      </c>
      <c r="BK329" s="59">
        <f>IF(Q329="nulová",I123,0)</f>
        <v>0</v>
      </c>
      <c r="BL329" s="12" t="s">
        <v>30</v>
      </c>
      <c r="BM329" s="59">
        <f>ROUND(H123*G123,2)</f>
        <v>2088.4</v>
      </c>
      <c r="BN329" s="12" t="s">
        <v>84</v>
      </c>
      <c r="BO329" s="58" t="s">
        <v>1370</v>
      </c>
      <c r="BP329" s="1"/>
      <c r="BQ329" s="1"/>
      <c r="BR329" s="1"/>
      <c r="BS329" s="1"/>
      <c r="BT329" s="1"/>
      <c r="BU329" s="1"/>
    </row>
    <row r="330" spans="16:73" x14ac:dyDescent="0.2">
      <c r="P330" s="60"/>
      <c r="Q330" s="61"/>
      <c r="R330" s="23"/>
      <c r="S330" s="23"/>
      <c r="T330" s="23"/>
      <c r="U330" s="23"/>
      <c r="V330" s="23"/>
      <c r="W330" s="24"/>
      <c r="X330" s="14"/>
      <c r="Y330" s="14"/>
      <c r="Z330" s="14"/>
      <c r="AA330" s="14"/>
      <c r="AB330" s="14"/>
      <c r="AC330" s="14"/>
      <c r="AD330" s="14"/>
      <c r="AE330" s="14"/>
      <c r="AF330" s="14"/>
      <c r="AG330" s="14"/>
      <c r="AH330" s="14"/>
      <c r="AI330" s="1"/>
      <c r="AJ330" s="1"/>
      <c r="AK330" s="1"/>
      <c r="AL330" s="1"/>
      <c r="AM330" s="1"/>
      <c r="AN330" s="1"/>
      <c r="AO330" s="1"/>
      <c r="AP330" s="1"/>
      <c r="AQ330" s="1"/>
      <c r="AR330" s="1"/>
      <c r="AS330" s="1"/>
      <c r="AT330" s="1"/>
      <c r="AU330" s="1"/>
      <c r="AV330" s="1"/>
      <c r="AW330" s="12" t="s">
        <v>31</v>
      </c>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row>
    <row r="331" spans="16:73" x14ac:dyDescent="0.2">
      <c r="P331" s="62"/>
      <c r="Q331" s="63"/>
      <c r="R331" s="63"/>
      <c r="S331" s="63"/>
      <c r="T331" s="63"/>
      <c r="U331" s="63"/>
      <c r="V331" s="63"/>
      <c r="W331" s="64"/>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65" t="s">
        <v>31</v>
      </c>
      <c r="AX331" s="7" t="s">
        <v>31</v>
      </c>
      <c r="AY331" s="7" t="s">
        <v>11</v>
      </c>
      <c r="AZ331" s="7" t="s">
        <v>30</v>
      </c>
      <c r="BA331" s="65" t="s">
        <v>78</v>
      </c>
      <c r="BB331" s="7"/>
      <c r="BC331" s="7"/>
      <c r="BD331" s="7"/>
      <c r="BE331" s="7"/>
      <c r="BF331" s="7"/>
      <c r="BG331" s="7"/>
      <c r="BH331" s="7"/>
      <c r="BI331" s="7"/>
      <c r="BJ331" s="7"/>
      <c r="BK331" s="7"/>
      <c r="BL331" s="7"/>
      <c r="BM331" s="7"/>
      <c r="BN331" s="7"/>
      <c r="BO331" s="7"/>
      <c r="BP331" s="7"/>
      <c r="BQ331" s="7"/>
      <c r="BR331" s="7"/>
      <c r="BS331" s="7"/>
      <c r="BT331" s="7"/>
      <c r="BU331" s="7"/>
    </row>
    <row r="332" spans="16:73" ht="11.4" x14ac:dyDescent="0.2">
      <c r="P332" s="84" t="s">
        <v>5</v>
      </c>
      <c r="Q332" s="85" t="s">
        <v>15</v>
      </c>
      <c r="R332" s="23"/>
      <c r="S332" s="56">
        <f>R332*G126</f>
        <v>0</v>
      </c>
      <c r="T332" s="56">
        <v>4.4999999999999998E-2</v>
      </c>
      <c r="U332" s="56">
        <f>T332*G126</f>
        <v>0.09</v>
      </c>
      <c r="V332" s="56">
        <v>0</v>
      </c>
      <c r="W332" s="57">
        <f>V332*G126</f>
        <v>0</v>
      </c>
      <c r="X332" s="14"/>
      <c r="Y332" s="14"/>
      <c r="Z332" s="14"/>
      <c r="AA332" s="14"/>
      <c r="AB332" s="14"/>
      <c r="AC332" s="14"/>
      <c r="AD332" s="14"/>
      <c r="AE332" s="14"/>
      <c r="AF332" s="14"/>
      <c r="AG332" s="14"/>
      <c r="AH332" s="14"/>
      <c r="AI332" s="1"/>
      <c r="AJ332" s="1"/>
      <c r="AK332" s="1"/>
      <c r="AL332" s="1"/>
      <c r="AM332" s="1"/>
      <c r="AN332" s="1"/>
      <c r="AO332" s="1"/>
      <c r="AP332" s="1"/>
      <c r="AQ332" s="1"/>
      <c r="AR332" s="1"/>
      <c r="AS332" s="1"/>
      <c r="AT332" s="1"/>
      <c r="AU332" s="58" t="s">
        <v>130</v>
      </c>
      <c r="AV332" s="1"/>
      <c r="AW332" s="58" t="s">
        <v>31</v>
      </c>
      <c r="AX332" s="1"/>
      <c r="AY332" s="1"/>
      <c r="AZ332" s="1"/>
      <c r="BA332" s="12" t="s">
        <v>78</v>
      </c>
      <c r="BB332" s="1"/>
      <c r="BC332" s="1"/>
      <c r="BD332" s="1"/>
      <c r="BE332" s="1"/>
      <c r="BF332" s="1"/>
      <c r="BG332" s="59">
        <f>IF(Q332="základní",I126,0)</f>
        <v>1724</v>
      </c>
      <c r="BH332" s="59">
        <f>IF(Q332="snížená",I126,0)</f>
        <v>0</v>
      </c>
      <c r="BI332" s="59">
        <f>IF(Q332="zákl. přenesená",I126,0)</f>
        <v>0</v>
      </c>
      <c r="BJ332" s="59">
        <f>IF(Q332="sníž. přenesená",I126,0)</f>
        <v>0</v>
      </c>
      <c r="BK332" s="59">
        <f>IF(Q332="nulová",I126,0)</f>
        <v>0</v>
      </c>
      <c r="BL332" s="12" t="s">
        <v>30</v>
      </c>
      <c r="BM332" s="59">
        <f>ROUND(H126*G126,2)</f>
        <v>1724</v>
      </c>
      <c r="BN332" s="12" t="s">
        <v>84</v>
      </c>
      <c r="BO332" s="58" t="s">
        <v>1374</v>
      </c>
      <c r="BP332" s="1"/>
      <c r="BQ332" s="1"/>
      <c r="BR332" s="1"/>
      <c r="BS332" s="1"/>
      <c r="BT332" s="1"/>
      <c r="BU332" s="1"/>
    </row>
    <row r="333" spans="16:73" x14ac:dyDescent="0.2">
      <c r="P333" s="62"/>
      <c r="Q333" s="63"/>
      <c r="R333" s="63"/>
      <c r="S333" s="63"/>
      <c r="T333" s="63"/>
      <c r="U333" s="63"/>
      <c r="V333" s="63"/>
      <c r="W333" s="64"/>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65" t="s">
        <v>31</v>
      </c>
      <c r="AX333" s="7" t="s">
        <v>31</v>
      </c>
      <c r="AY333" s="7" t="s">
        <v>11</v>
      </c>
      <c r="AZ333" s="7" t="s">
        <v>30</v>
      </c>
      <c r="BA333" s="65" t="s">
        <v>78</v>
      </c>
      <c r="BB333" s="7"/>
      <c r="BC333" s="7"/>
      <c r="BD333" s="7"/>
      <c r="BE333" s="7"/>
      <c r="BF333" s="7"/>
      <c r="BG333" s="7"/>
      <c r="BH333" s="7"/>
      <c r="BI333" s="7"/>
      <c r="BJ333" s="7"/>
      <c r="BK333" s="7"/>
      <c r="BL333" s="7"/>
      <c r="BM333" s="7"/>
      <c r="BN333" s="7"/>
      <c r="BO333" s="7"/>
      <c r="BP333" s="7"/>
      <c r="BQ333" s="7"/>
      <c r="BR333" s="7"/>
      <c r="BS333" s="7"/>
      <c r="BT333" s="7"/>
      <c r="BU333" s="7"/>
    </row>
    <row r="334" spans="16:73" ht="11.4" x14ac:dyDescent="0.2">
      <c r="P334" s="54" t="s">
        <v>5</v>
      </c>
      <c r="Q334" s="55" t="s">
        <v>15</v>
      </c>
      <c r="R334" s="23"/>
      <c r="S334" s="56">
        <f>R334*G128</f>
        <v>0</v>
      </c>
      <c r="T334" s="56">
        <v>1.15E-2</v>
      </c>
      <c r="U334" s="56">
        <f>T334*G128</f>
        <v>1.15E-2</v>
      </c>
      <c r="V334" s="56">
        <v>0</v>
      </c>
      <c r="W334" s="57">
        <f>V334*G128</f>
        <v>0</v>
      </c>
      <c r="X334" s="14"/>
      <c r="Y334" s="14"/>
      <c r="Z334" s="14"/>
      <c r="AA334" s="14"/>
      <c r="AB334" s="14"/>
      <c r="AC334" s="14"/>
      <c r="AD334" s="14"/>
      <c r="AE334" s="14"/>
      <c r="AF334" s="14"/>
      <c r="AG334" s="14"/>
      <c r="AH334" s="14"/>
      <c r="AI334" s="1"/>
      <c r="AJ334" s="1"/>
      <c r="AK334" s="1"/>
      <c r="AL334" s="1"/>
      <c r="AM334" s="1"/>
      <c r="AN334" s="1"/>
      <c r="AO334" s="1"/>
      <c r="AP334" s="1"/>
      <c r="AQ334" s="1"/>
      <c r="AR334" s="1"/>
      <c r="AS334" s="1"/>
      <c r="AT334" s="1"/>
      <c r="AU334" s="58" t="s">
        <v>84</v>
      </c>
      <c r="AV334" s="1"/>
      <c r="AW334" s="58" t="s">
        <v>31</v>
      </c>
      <c r="AX334" s="1"/>
      <c r="AY334" s="1"/>
      <c r="AZ334" s="1"/>
      <c r="BA334" s="12" t="s">
        <v>78</v>
      </c>
      <c r="BB334" s="1"/>
      <c r="BC334" s="1"/>
      <c r="BD334" s="1"/>
      <c r="BE334" s="1"/>
      <c r="BF334" s="1"/>
      <c r="BG334" s="59">
        <f>IF(Q334="základní",I128,0)</f>
        <v>775.3</v>
      </c>
      <c r="BH334" s="59">
        <f>IF(Q334="snížená",I128,0)</f>
        <v>0</v>
      </c>
      <c r="BI334" s="59">
        <f>IF(Q334="zákl. přenesená",I128,0)</f>
        <v>0</v>
      </c>
      <c r="BJ334" s="59">
        <f>IF(Q334="sníž. přenesená",I128,0)</f>
        <v>0</v>
      </c>
      <c r="BK334" s="59">
        <f>IF(Q334="nulová",I128,0)</f>
        <v>0</v>
      </c>
      <c r="BL334" s="12" t="s">
        <v>30</v>
      </c>
      <c r="BM334" s="59">
        <f>ROUND(H128*G128,2)</f>
        <v>775.3</v>
      </c>
      <c r="BN334" s="12" t="s">
        <v>84</v>
      </c>
      <c r="BO334" s="58" t="s">
        <v>1377</v>
      </c>
      <c r="BP334" s="1"/>
      <c r="BQ334" s="1"/>
      <c r="BR334" s="1"/>
      <c r="BS334" s="1"/>
      <c r="BT334" s="1"/>
      <c r="BU334" s="1"/>
    </row>
    <row r="335" spans="16:73" x14ac:dyDescent="0.2">
      <c r="P335" s="62"/>
      <c r="Q335" s="63"/>
      <c r="R335" s="63"/>
      <c r="S335" s="63"/>
      <c r="T335" s="63"/>
      <c r="U335" s="63"/>
      <c r="V335" s="63"/>
      <c r="W335" s="64"/>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65" t="s">
        <v>31</v>
      </c>
      <c r="AX335" s="7" t="s">
        <v>31</v>
      </c>
      <c r="AY335" s="7" t="s">
        <v>11</v>
      </c>
      <c r="AZ335" s="7" t="s">
        <v>30</v>
      </c>
      <c r="BA335" s="65" t="s">
        <v>78</v>
      </c>
      <c r="BB335" s="7"/>
      <c r="BC335" s="7"/>
      <c r="BD335" s="7"/>
      <c r="BE335" s="7"/>
      <c r="BF335" s="7"/>
      <c r="BG335" s="7"/>
      <c r="BH335" s="7"/>
      <c r="BI335" s="7"/>
      <c r="BJ335" s="7"/>
      <c r="BK335" s="7"/>
      <c r="BL335" s="7"/>
      <c r="BM335" s="7"/>
      <c r="BN335" s="7"/>
      <c r="BO335" s="7"/>
      <c r="BP335" s="7"/>
      <c r="BQ335" s="7"/>
      <c r="BR335" s="7"/>
      <c r="BS335" s="7"/>
      <c r="BT335" s="7"/>
      <c r="BU335" s="7"/>
    </row>
    <row r="336" spans="16:73" x14ac:dyDescent="0.2">
      <c r="P336" s="66"/>
      <c r="Q336" s="67"/>
      <c r="R336" s="67"/>
      <c r="S336" s="67"/>
      <c r="T336" s="67"/>
      <c r="U336" s="67"/>
      <c r="V336" s="67"/>
      <c r="W336" s="6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69" t="s">
        <v>31</v>
      </c>
      <c r="AX336" s="8" t="s">
        <v>30</v>
      </c>
      <c r="AY336" s="8" t="s">
        <v>11</v>
      </c>
      <c r="AZ336" s="8" t="s">
        <v>27</v>
      </c>
      <c r="BA336" s="69" t="s">
        <v>78</v>
      </c>
      <c r="BB336" s="8"/>
      <c r="BC336" s="8"/>
      <c r="BD336" s="8"/>
      <c r="BE336" s="8"/>
      <c r="BF336" s="8"/>
      <c r="BG336" s="8"/>
      <c r="BH336" s="8"/>
      <c r="BI336" s="8"/>
      <c r="BJ336" s="8"/>
      <c r="BK336" s="8"/>
      <c r="BL336" s="8"/>
      <c r="BM336" s="8"/>
      <c r="BN336" s="8"/>
      <c r="BO336" s="8"/>
      <c r="BP336" s="8"/>
      <c r="BQ336" s="8"/>
      <c r="BR336" s="8"/>
      <c r="BS336" s="8"/>
      <c r="BT336" s="8"/>
      <c r="BU336" s="8"/>
    </row>
    <row r="337" spans="16:73" x14ac:dyDescent="0.2">
      <c r="P337" s="41"/>
      <c r="Q337" s="42"/>
      <c r="R337" s="42"/>
      <c r="S337" s="43">
        <f>SUM(S338:S342)</f>
        <v>0</v>
      </c>
      <c r="T337" s="42"/>
      <c r="U337" s="43">
        <f>SUM(U338:U342)</f>
        <v>4.4500209999999996</v>
      </c>
      <c r="V337" s="42"/>
      <c r="W337" s="44">
        <f>SUM(W338:W342)</f>
        <v>0</v>
      </c>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45" t="s">
        <v>30</v>
      </c>
      <c r="AV337" s="6"/>
      <c r="AW337" s="46" t="s">
        <v>30</v>
      </c>
      <c r="AX337" s="6"/>
      <c r="AY337" s="6"/>
      <c r="AZ337" s="6"/>
      <c r="BA337" s="45" t="s">
        <v>78</v>
      </c>
      <c r="BB337" s="6"/>
      <c r="BC337" s="6"/>
      <c r="BD337" s="6"/>
      <c r="BE337" s="6"/>
      <c r="BF337" s="6"/>
      <c r="BG337" s="6"/>
      <c r="BH337" s="6"/>
      <c r="BI337" s="6"/>
      <c r="BJ337" s="6"/>
      <c r="BK337" s="6"/>
      <c r="BL337" s="6"/>
      <c r="BM337" s="47">
        <f>SUM(BM338:BM342)</f>
        <v>5616.55</v>
      </c>
      <c r="BN337" s="6"/>
      <c r="BO337" s="6"/>
      <c r="BP337" s="6"/>
      <c r="BQ337" s="6"/>
      <c r="BR337" s="6"/>
      <c r="BS337" s="6"/>
      <c r="BT337" s="6"/>
      <c r="BU337" s="6"/>
    </row>
    <row r="338" spans="16:73" ht="11.4" x14ac:dyDescent="0.2">
      <c r="P338" s="54" t="s">
        <v>5</v>
      </c>
      <c r="Q338" s="55" t="s">
        <v>15</v>
      </c>
      <c r="R338" s="23"/>
      <c r="S338" s="56">
        <f>R338*G134</f>
        <v>0</v>
      </c>
      <c r="T338" s="56">
        <v>0.16370999999999999</v>
      </c>
      <c r="U338" s="56">
        <f>T338*G134</f>
        <v>2.4720209999999998</v>
      </c>
      <c r="V338" s="56">
        <v>0</v>
      </c>
      <c r="W338" s="57">
        <f>V338*G134</f>
        <v>0</v>
      </c>
      <c r="X338" s="14"/>
      <c r="Y338" s="14"/>
      <c r="Z338" s="14"/>
      <c r="AA338" s="14"/>
      <c r="AB338" s="14"/>
      <c r="AC338" s="14"/>
      <c r="AD338" s="14"/>
      <c r="AE338" s="14"/>
      <c r="AF338" s="14"/>
      <c r="AG338" s="14"/>
      <c r="AH338" s="14"/>
      <c r="AI338" s="1"/>
      <c r="AJ338" s="1"/>
      <c r="AK338" s="1"/>
      <c r="AL338" s="1"/>
      <c r="AM338" s="1"/>
      <c r="AN338" s="1"/>
      <c r="AO338" s="1"/>
      <c r="AP338" s="1"/>
      <c r="AQ338" s="1"/>
      <c r="AR338" s="1"/>
      <c r="AS338" s="1"/>
      <c r="AT338" s="1"/>
      <c r="AU338" s="58" t="s">
        <v>84</v>
      </c>
      <c r="AV338" s="1"/>
      <c r="AW338" s="58" t="s">
        <v>31</v>
      </c>
      <c r="AX338" s="1"/>
      <c r="AY338" s="1"/>
      <c r="AZ338" s="1"/>
      <c r="BA338" s="12" t="s">
        <v>78</v>
      </c>
      <c r="BB338" s="1"/>
      <c r="BC338" s="1"/>
      <c r="BD338" s="1"/>
      <c r="BE338" s="1"/>
      <c r="BF338" s="1"/>
      <c r="BG338" s="59">
        <f>IF(Q338="základní",I134,0)</f>
        <v>3178.55</v>
      </c>
      <c r="BH338" s="59">
        <f>IF(Q338="snížená",I134,0)</f>
        <v>0</v>
      </c>
      <c r="BI338" s="59">
        <f>IF(Q338="zákl. přenesená",I134,0)</f>
        <v>0</v>
      </c>
      <c r="BJ338" s="59">
        <f>IF(Q338="sníž. přenesená",I134,0)</f>
        <v>0</v>
      </c>
      <c r="BK338" s="59">
        <f>IF(Q338="nulová",I134,0)</f>
        <v>0</v>
      </c>
      <c r="BL338" s="12" t="s">
        <v>30</v>
      </c>
      <c r="BM338" s="59">
        <f>ROUND(H134*G134,2)</f>
        <v>3178.55</v>
      </c>
      <c r="BN338" s="12" t="s">
        <v>84</v>
      </c>
      <c r="BO338" s="58" t="s">
        <v>1382</v>
      </c>
      <c r="BP338" s="1"/>
      <c r="BQ338" s="1"/>
      <c r="BR338" s="1"/>
      <c r="BS338" s="1"/>
      <c r="BT338" s="1"/>
      <c r="BU338" s="1"/>
    </row>
    <row r="339" spans="16:73" x14ac:dyDescent="0.2">
      <c r="P339" s="60"/>
      <c r="Q339" s="61"/>
      <c r="R339" s="23"/>
      <c r="S339" s="23"/>
      <c r="T339" s="23"/>
      <c r="U339" s="23"/>
      <c r="V339" s="23"/>
      <c r="W339" s="24"/>
      <c r="X339" s="14"/>
      <c r="Y339" s="14"/>
      <c r="Z339" s="14"/>
      <c r="AA339" s="14"/>
      <c r="AB339" s="14"/>
      <c r="AC339" s="14"/>
      <c r="AD339" s="14"/>
      <c r="AE339" s="14"/>
      <c r="AF339" s="14"/>
      <c r="AG339" s="14"/>
      <c r="AH339" s="14"/>
      <c r="AI339" s="1"/>
      <c r="AJ339" s="1"/>
      <c r="AK339" s="1"/>
      <c r="AL339" s="1"/>
      <c r="AM339" s="1"/>
      <c r="AN339" s="1"/>
      <c r="AO339" s="1"/>
      <c r="AP339" s="1"/>
      <c r="AQ339" s="1"/>
      <c r="AR339" s="1"/>
      <c r="AS339" s="1"/>
      <c r="AT339" s="1"/>
      <c r="AU339" s="1"/>
      <c r="AV339" s="1"/>
      <c r="AW339" s="12" t="s">
        <v>31</v>
      </c>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row>
    <row r="340" spans="16:73" x14ac:dyDescent="0.2">
      <c r="P340" s="62"/>
      <c r="Q340" s="63"/>
      <c r="R340" s="63"/>
      <c r="S340" s="63"/>
      <c r="T340" s="63"/>
      <c r="U340" s="63"/>
      <c r="V340" s="63"/>
      <c r="W340" s="64"/>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65" t="s">
        <v>31</v>
      </c>
      <c r="AX340" s="7" t="s">
        <v>31</v>
      </c>
      <c r="AY340" s="7" t="s">
        <v>11</v>
      </c>
      <c r="AZ340" s="7" t="s">
        <v>30</v>
      </c>
      <c r="BA340" s="65" t="s">
        <v>78</v>
      </c>
      <c r="BB340" s="7"/>
      <c r="BC340" s="7"/>
      <c r="BD340" s="7"/>
      <c r="BE340" s="7"/>
      <c r="BF340" s="7"/>
      <c r="BG340" s="7"/>
      <c r="BH340" s="7"/>
      <c r="BI340" s="7"/>
      <c r="BJ340" s="7"/>
      <c r="BK340" s="7"/>
      <c r="BL340" s="7"/>
      <c r="BM340" s="7"/>
      <c r="BN340" s="7"/>
      <c r="BO340" s="7"/>
      <c r="BP340" s="7"/>
      <c r="BQ340" s="7"/>
      <c r="BR340" s="7"/>
      <c r="BS340" s="7"/>
      <c r="BT340" s="7"/>
      <c r="BU340" s="7"/>
    </row>
    <row r="341" spans="16:73" ht="11.4" x14ac:dyDescent="0.2">
      <c r="P341" s="84" t="s">
        <v>5</v>
      </c>
      <c r="Q341" s="85" t="s">
        <v>15</v>
      </c>
      <c r="R341" s="23"/>
      <c r="S341" s="56">
        <f>R341*G137</f>
        <v>0</v>
      </c>
      <c r="T341" s="56">
        <v>4.2999999999999997E-2</v>
      </c>
      <c r="U341" s="56">
        <f>T341*G137</f>
        <v>1.9779999999999998</v>
      </c>
      <c r="V341" s="56">
        <v>0</v>
      </c>
      <c r="W341" s="57">
        <f>V341*G137</f>
        <v>0</v>
      </c>
      <c r="X341" s="14"/>
      <c r="Y341" s="14"/>
      <c r="Z341" s="14"/>
      <c r="AA341" s="14"/>
      <c r="AB341" s="14"/>
      <c r="AC341" s="14"/>
      <c r="AD341" s="14"/>
      <c r="AE341" s="14"/>
      <c r="AF341" s="14"/>
      <c r="AG341" s="14"/>
      <c r="AH341" s="14"/>
      <c r="AI341" s="1"/>
      <c r="AJ341" s="1"/>
      <c r="AK341" s="1"/>
      <c r="AL341" s="1"/>
      <c r="AM341" s="1"/>
      <c r="AN341" s="1"/>
      <c r="AO341" s="1"/>
      <c r="AP341" s="1"/>
      <c r="AQ341" s="1"/>
      <c r="AR341" s="1"/>
      <c r="AS341" s="1"/>
      <c r="AT341" s="1"/>
      <c r="AU341" s="58" t="s">
        <v>130</v>
      </c>
      <c r="AV341" s="1"/>
      <c r="AW341" s="58" t="s">
        <v>31</v>
      </c>
      <c r="AX341" s="1"/>
      <c r="AY341" s="1"/>
      <c r="AZ341" s="1"/>
      <c r="BA341" s="12" t="s">
        <v>78</v>
      </c>
      <c r="BB341" s="1"/>
      <c r="BC341" s="1"/>
      <c r="BD341" s="1"/>
      <c r="BE341" s="1"/>
      <c r="BF341" s="1"/>
      <c r="BG341" s="59">
        <f>IF(Q341="základní",I137,0)</f>
        <v>2438</v>
      </c>
      <c r="BH341" s="59">
        <f>IF(Q341="snížená",I137,0)</f>
        <v>0</v>
      </c>
      <c r="BI341" s="59">
        <f>IF(Q341="zákl. přenesená",I137,0)</f>
        <v>0</v>
      </c>
      <c r="BJ341" s="59">
        <f>IF(Q341="sníž. přenesená",I137,0)</f>
        <v>0</v>
      </c>
      <c r="BK341" s="59">
        <f>IF(Q341="nulová",I137,0)</f>
        <v>0</v>
      </c>
      <c r="BL341" s="12" t="s">
        <v>30</v>
      </c>
      <c r="BM341" s="59">
        <f>ROUND(H137*G137,2)</f>
        <v>2438</v>
      </c>
      <c r="BN341" s="12" t="s">
        <v>84</v>
      </c>
      <c r="BO341" s="58" t="s">
        <v>1387</v>
      </c>
      <c r="BP341" s="1"/>
      <c r="BQ341" s="1"/>
      <c r="BR341" s="1"/>
      <c r="BS341" s="1"/>
      <c r="BT341" s="1"/>
      <c r="BU341" s="1"/>
    </row>
    <row r="342" spans="16:73" x14ac:dyDescent="0.2">
      <c r="P342" s="62"/>
      <c r="Q342" s="63"/>
      <c r="R342" s="63"/>
      <c r="S342" s="63"/>
      <c r="T342" s="63"/>
      <c r="U342" s="63"/>
      <c r="V342" s="63"/>
      <c r="W342" s="64"/>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65" t="s">
        <v>31</v>
      </c>
      <c r="AX342" s="7" t="s">
        <v>31</v>
      </c>
      <c r="AY342" s="7" t="s">
        <v>11</v>
      </c>
      <c r="AZ342" s="7" t="s">
        <v>30</v>
      </c>
      <c r="BA342" s="65" t="s">
        <v>78</v>
      </c>
      <c r="BB342" s="7"/>
      <c r="BC342" s="7"/>
      <c r="BD342" s="7"/>
      <c r="BE342" s="7"/>
      <c r="BF342" s="7"/>
      <c r="BG342" s="7"/>
      <c r="BH342" s="7"/>
      <c r="BI342" s="7"/>
      <c r="BJ342" s="7"/>
      <c r="BK342" s="7"/>
      <c r="BL342" s="7"/>
      <c r="BM342" s="7"/>
      <c r="BN342" s="7"/>
      <c r="BO342" s="7"/>
      <c r="BP342" s="7"/>
      <c r="BQ342" s="7"/>
      <c r="BR342" s="7"/>
      <c r="BS342" s="7"/>
      <c r="BT342" s="7"/>
      <c r="BU342" s="7"/>
    </row>
    <row r="343" spans="16:73" x14ac:dyDescent="0.2">
      <c r="P343" s="41"/>
      <c r="Q343" s="42"/>
      <c r="R343" s="42"/>
      <c r="S343" s="43">
        <f>SUM(S344:S345)</f>
        <v>0</v>
      </c>
      <c r="T343" s="42"/>
      <c r="U343" s="43">
        <f>SUM(U344:U345)</f>
        <v>0</v>
      </c>
      <c r="V343" s="42"/>
      <c r="W343" s="44">
        <f>SUM(W344:W345)</f>
        <v>0</v>
      </c>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45" t="s">
        <v>30</v>
      </c>
      <c r="AV343" s="6"/>
      <c r="AW343" s="46" t="s">
        <v>30</v>
      </c>
      <c r="AX343" s="6"/>
      <c r="AY343" s="6"/>
      <c r="AZ343" s="6"/>
      <c r="BA343" s="45" t="s">
        <v>78</v>
      </c>
      <c r="BB343" s="6"/>
      <c r="BC343" s="6"/>
      <c r="BD343" s="6"/>
      <c r="BE343" s="6"/>
      <c r="BF343" s="6"/>
      <c r="BG343" s="6"/>
      <c r="BH343" s="6"/>
      <c r="BI343" s="6"/>
      <c r="BJ343" s="6"/>
      <c r="BK343" s="6"/>
      <c r="BL343" s="6"/>
      <c r="BM343" s="47">
        <f>SUM(BM344:BM345)</f>
        <v>15234.17</v>
      </c>
      <c r="BN343" s="6"/>
      <c r="BO343" s="6"/>
      <c r="BP343" s="6"/>
      <c r="BQ343" s="6"/>
      <c r="BR343" s="6"/>
      <c r="BS343" s="6"/>
      <c r="BT343" s="6"/>
      <c r="BU343" s="6"/>
    </row>
    <row r="344" spans="16:73" ht="11.4" x14ac:dyDescent="0.2">
      <c r="P344" s="54" t="s">
        <v>5</v>
      </c>
      <c r="Q344" s="55" t="s">
        <v>15</v>
      </c>
      <c r="R344" s="23"/>
      <c r="S344" s="56">
        <f>R344*G142</f>
        <v>0</v>
      </c>
      <c r="T344" s="56">
        <v>0</v>
      </c>
      <c r="U344" s="56">
        <f>T344*G142</f>
        <v>0</v>
      </c>
      <c r="V344" s="56">
        <v>0</v>
      </c>
      <c r="W344" s="57">
        <f>V344*G142</f>
        <v>0</v>
      </c>
      <c r="X344" s="14"/>
      <c r="Y344" s="14"/>
      <c r="Z344" s="14"/>
      <c r="AA344" s="14"/>
      <c r="AB344" s="14"/>
      <c r="AC344" s="14"/>
      <c r="AD344" s="14"/>
      <c r="AE344" s="14"/>
      <c r="AF344" s="14"/>
      <c r="AG344" s="14"/>
      <c r="AH344" s="14"/>
      <c r="AI344" s="1"/>
      <c r="AJ344" s="1"/>
      <c r="AK344" s="1"/>
      <c r="AL344" s="1"/>
      <c r="AM344" s="1"/>
      <c r="AN344" s="1"/>
      <c r="AO344" s="1"/>
      <c r="AP344" s="1"/>
      <c r="AQ344" s="1"/>
      <c r="AR344" s="1"/>
      <c r="AS344" s="1"/>
      <c r="AT344" s="1"/>
      <c r="AU344" s="58" t="s">
        <v>84</v>
      </c>
      <c r="AV344" s="1"/>
      <c r="AW344" s="58" t="s">
        <v>31</v>
      </c>
      <c r="AX344" s="1"/>
      <c r="AY344" s="1"/>
      <c r="AZ344" s="1"/>
      <c r="BA344" s="12" t="s">
        <v>78</v>
      </c>
      <c r="BB344" s="1"/>
      <c r="BC344" s="1"/>
      <c r="BD344" s="1"/>
      <c r="BE344" s="1"/>
      <c r="BF344" s="1"/>
      <c r="BG344" s="59">
        <f>IF(Q344="základní",I142,0)</f>
        <v>15234.17</v>
      </c>
      <c r="BH344" s="59">
        <f>IF(Q344="snížená",I142,0)</f>
        <v>0</v>
      </c>
      <c r="BI344" s="59">
        <f>IF(Q344="zákl. přenesená",I142,0)</f>
        <v>0</v>
      </c>
      <c r="BJ344" s="59">
        <f>IF(Q344="sníž. přenesená",I142,0)</f>
        <v>0</v>
      </c>
      <c r="BK344" s="59">
        <f>IF(Q344="nulová",I142,0)</f>
        <v>0</v>
      </c>
      <c r="BL344" s="12" t="s">
        <v>30</v>
      </c>
      <c r="BM344" s="59">
        <f>ROUND(H142*G142,2)</f>
        <v>15234.17</v>
      </c>
      <c r="BN344" s="12" t="s">
        <v>84</v>
      </c>
      <c r="BO344" s="58" t="s">
        <v>1391</v>
      </c>
      <c r="BP344" s="1"/>
      <c r="BQ344" s="1"/>
      <c r="BR344" s="1"/>
      <c r="BS344" s="1"/>
      <c r="BT344" s="1"/>
      <c r="BU344" s="1"/>
    </row>
    <row r="345" spans="16:73" x14ac:dyDescent="0.2">
      <c r="P345" s="94"/>
      <c r="Q345" s="95"/>
      <c r="R345" s="91"/>
      <c r="S345" s="91"/>
      <c r="T345" s="91"/>
      <c r="U345" s="91"/>
      <c r="V345" s="91"/>
      <c r="W345" s="96"/>
      <c r="X345" s="14"/>
      <c r="Y345" s="14"/>
      <c r="Z345" s="14"/>
      <c r="AA345" s="14"/>
      <c r="AB345" s="14"/>
      <c r="AC345" s="14"/>
      <c r="AD345" s="14"/>
      <c r="AE345" s="14"/>
      <c r="AF345" s="14"/>
      <c r="AG345" s="14"/>
      <c r="AH345" s="14"/>
      <c r="AI345" s="1"/>
      <c r="AJ345" s="1"/>
      <c r="AK345" s="1"/>
      <c r="AL345" s="1"/>
      <c r="AM345" s="1"/>
      <c r="AN345" s="1"/>
      <c r="AO345" s="1"/>
      <c r="AP345" s="1"/>
      <c r="AQ345" s="1"/>
      <c r="AR345" s="1"/>
      <c r="AS345" s="1"/>
      <c r="AT345" s="1"/>
      <c r="AU345" s="1"/>
      <c r="AV345" s="1"/>
      <c r="AW345" s="12" t="s">
        <v>31</v>
      </c>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row>
    <row r="346" spans="16:73" x14ac:dyDescent="0.2">
      <c r="P346" s="14"/>
      <c r="Q346" s="1"/>
      <c r="R346" s="14"/>
      <c r="S346" s="14"/>
      <c r="T346" s="14"/>
      <c r="U346" s="14"/>
      <c r="V346" s="14"/>
      <c r="W346" s="14"/>
      <c r="X346" s="14"/>
      <c r="Y346" s="14"/>
      <c r="Z346" s="14"/>
      <c r="AA346" s="14"/>
      <c r="AB346" s="14"/>
      <c r="AC346" s="14"/>
      <c r="AD346" s="14"/>
      <c r="AE346" s="14"/>
      <c r="AF346" s="14"/>
      <c r="AG346" s="14"/>
      <c r="AH346" s="14"/>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row>
  </sheetData>
  <sheetProtection formatColumns="0" formatRows="0" autoFilter="0"/>
  <mergeCells count="119">
    <mergeCell ref="B3:D3"/>
    <mergeCell ref="B4:D4"/>
    <mergeCell ref="B5:D5"/>
    <mergeCell ref="B6:D6"/>
    <mergeCell ref="B7:D7"/>
    <mergeCell ref="J8:K8"/>
    <mergeCell ref="L8:M8"/>
    <mergeCell ref="N8:O8"/>
    <mergeCell ref="P8:Q8"/>
    <mergeCell ref="J40:K40"/>
    <mergeCell ref="L40:M40"/>
    <mergeCell ref="N40:O40"/>
    <mergeCell ref="P40:Q40"/>
    <mergeCell ref="R40:S40"/>
    <mergeCell ref="T40:U40"/>
    <mergeCell ref="V40:W40"/>
    <mergeCell ref="AD8:AE8"/>
    <mergeCell ref="AF8:AG8"/>
    <mergeCell ref="R8:S8"/>
    <mergeCell ref="T8:U8"/>
    <mergeCell ref="V8:W8"/>
    <mergeCell ref="X8:Y8"/>
    <mergeCell ref="Z8:AA8"/>
    <mergeCell ref="AB8:AC8"/>
    <mergeCell ref="AT40:AU40"/>
    <mergeCell ref="X40:Y40"/>
    <mergeCell ref="Z40:AA40"/>
    <mergeCell ref="AB40:AC40"/>
    <mergeCell ref="AD40:AE40"/>
    <mergeCell ref="AF40:AG40"/>
    <mergeCell ref="AH40:AI40"/>
    <mergeCell ref="AP8:AQ8"/>
    <mergeCell ref="AR8:AS8"/>
    <mergeCell ref="AT8:AU8"/>
    <mergeCell ref="AH8:AI8"/>
    <mergeCell ref="AJ8:AK8"/>
    <mergeCell ref="AL8:AM8"/>
    <mergeCell ref="AN8:AO8"/>
    <mergeCell ref="N48:O48"/>
    <mergeCell ref="P48:Q48"/>
    <mergeCell ref="R48:S48"/>
    <mergeCell ref="T48:U48"/>
    <mergeCell ref="AJ40:AK40"/>
    <mergeCell ref="AL40:AM40"/>
    <mergeCell ref="AN40:AO40"/>
    <mergeCell ref="AP40:AQ40"/>
    <mergeCell ref="AR40:AS40"/>
    <mergeCell ref="AT48:AU48"/>
    <mergeCell ref="J66:K66"/>
    <mergeCell ref="L66:M66"/>
    <mergeCell ref="N66:O66"/>
    <mergeCell ref="P66:Q66"/>
    <mergeCell ref="R66:S66"/>
    <mergeCell ref="T66:U66"/>
    <mergeCell ref="V66:W66"/>
    <mergeCell ref="X66:Y66"/>
    <mergeCell ref="Z66:AA66"/>
    <mergeCell ref="AH48:AI48"/>
    <mergeCell ref="AJ48:AK48"/>
    <mergeCell ref="AL48:AM48"/>
    <mergeCell ref="AN48:AO48"/>
    <mergeCell ref="AP48:AQ48"/>
    <mergeCell ref="AR48:AS48"/>
    <mergeCell ref="V48:W48"/>
    <mergeCell ref="X48:Y48"/>
    <mergeCell ref="Z48:AA48"/>
    <mergeCell ref="AB48:AC48"/>
    <mergeCell ref="AD48:AE48"/>
    <mergeCell ref="AF48:AG48"/>
    <mergeCell ref="J48:K48"/>
    <mergeCell ref="L48:M48"/>
    <mergeCell ref="AN66:AO66"/>
    <mergeCell ref="AP66:AQ66"/>
    <mergeCell ref="AR66:AS66"/>
    <mergeCell ref="AT66:AU66"/>
    <mergeCell ref="J131:K131"/>
    <mergeCell ref="L131:M131"/>
    <mergeCell ref="N131:O131"/>
    <mergeCell ref="P131:Q131"/>
    <mergeCell ref="R131:S131"/>
    <mergeCell ref="T131:U131"/>
    <mergeCell ref="AB66:AC66"/>
    <mergeCell ref="AD66:AE66"/>
    <mergeCell ref="AF66:AG66"/>
    <mergeCell ref="AH66:AI66"/>
    <mergeCell ref="AJ66:AK66"/>
    <mergeCell ref="AL66:AM66"/>
    <mergeCell ref="AT131:AU131"/>
    <mergeCell ref="AH131:AI131"/>
    <mergeCell ref="AJ131:AK131"/>
    <mergeCell ref="AL131:AM131"/>
    <mergeCell ref="AN131:AO131"/>
    <mergeCell ref="AP131:AQ131"/>
    <mergeCell ref="AR131:AS131"/>
    <mergeCell ref="V131:W131"/>
    <mergeCell ref="J139:K139"/>
    <mergeCell ref="L139:M139"/>
    <mergeCell ref="N139:O139"/>
    <mergeCell ref="P139:Q139"/>
    <mergeCell ref="R139:S139"/>
    <mergeCell ref="T139:U139"/>
    <mergeCell ref="V139:W139"/>
    <mergeCell ref="X139:Y139"/>
    <mergeCell ref="Z139:AA139"/>
    <mergeCell ref="X131:Y131"/>
    <mergeCell ref="Z131:AA131"/>
    <mergeCell ref="AB131:AC131"/>
    <mergeCell ref="AD131:AE131"/>
    <mergeCell ref="AF131:AG131"/>
    <mergeCell ref="AN139:AO139"/>
    <mergeCell ref="AP139:AQ139"/>
    <mergeCell ref="AR139:AS139"/>
    <mergeCell ref="AT139:AU139"/>
    <mergeCell ref="AB139:AC139"/>
    <mergeCell ref="AD139:AE139"/>
    <mergeCell ref="AF139:AG139"/>
    <mergeCell ref="AH139:AI139"/>
    <mergeCell ref="AJ139:AK139"/>
    <mergeCell ref="AL139:AM139"/>
  </mergeCells>
  <conditionalFormatting sqref="A1:XFD1048576">
    <cfRule type="cellIs" dxfId="20" priority="1" operator="lessThan">
      <formula>0</formula>
    </cfRule>
  </conditionalFormatting>
  <hyperlinks>
    <hyperlink ref="I2" location="'Rekapitulace stavby'!A1" display="Rekapitulace stavby" xr:uid="{411513A0-BE56-488C-B076-19F1BE32FE8D}"/>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C207"/>
  <sheetViews>
    <sheetView showGridLines="0" zoomScale="70" zoomScaleNormal="70" zoomScaleSheetLayoutView="100" workbookViewId="0">
      <pane xSplit="9" ySplit="10" topLeftCell="L11" activePane="bottomRight" state="frozen"/>
      <selection pane="topRight" activeCell="J1" sqref="J1"/>
      <selection pane="bottomLeft" activeCell="A11" sqref="A11"/>
      <selection pane="bottomRight" sqref="A1:XFD1048576"/>
    </sheetView>
  </sheetViews>
  <sheetFormatPr defaultRowHeight="10.199999999999999" x14ac:dyDescent="0.2"/>
  <cols>
    <col min="1" max="1" width="1.7109375" customWidth="1"/>
    <col min="2" max="2" width="4.140625" customWidth="1"/>
    <col min="3" max="3" width="5.42578125" customWidth="1"/>
    <col min="4" max="4" width="17.140625" customWidth="1"/>
    <col min="5" max="5" width="100.85546875" customWidth="1"/>
    <col min="6" max="6" width="7" customWidth="1"/>
    <col min="7" max="7" width="11.42578125" customWidth="1"/>
    <col min="8" max="8" width="20.140625" style="31" customWidth="1"/>
    <col min="9" max="9" width="20.140625" customWidth="1"/>
    <col min="10" max="11" width="25.85546875" hidden="1" customWidth="1"/>
    <col min="12" max="47" width="25.85546875" customWidth="1"/>
    <col min="48" max="48" width="14.140625" style="472" customWidth="1"/>
    <col min="49" max="62" width="9.28515625" customWidth="1"/>
  </cols>
  <sheetData>
    <row r="1" spans="1:48" s="1" customFormat="1" ht="6.9" customHeight="1" thickBot="1" x14ac:dyDescent="0.25">
      <c r="A1"/>
      <c r="B1" s="18"/>
      <c r="C1" s="18"/>
      <c r="D1" s="18"/>
      <c r="E1" s="18"/>
      <c r="F1" s="18"/>
      <c r="G1" s="18"/>
      <c r="H1" s="33"/>
      <c r="I1" s="18"/>
      <c r="J1" s="32"/>
      <c r="Q1" s="14"/>
      <c r="R1" s="14"/>
      <c r="S1" s="14"/>
      <c r="T1" s="14"/>
      <c r="U1" s="14"/>
      <c r="V1" s="14"/>
      <c r="W1" s="14"/>
      <c r="X1" s="14"/>
      <c r="Y1" s="14"/>
      <c r="Z1" s="14"/>
      <c r="AA1" s="14"/>
      <c r="AB1" s="14"/>
      <c r="AC1" s="14"/>
      <c r="AV1" s="473"/>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766" t="str">
        <f>'Rekapitulace stavby'!B4</f>
        <v>Stavba:</v>
      </c>
      <c r="C3" s="749"/>
      <c r="D3" s="749"/>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766" t="s">
        <v>58</v>
      </c>
      <c r="C4" s="749"/>
      <c r="D4" s="749"/>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766" t="str">
        <f>'Rekapitulace stavby'!B5</f>
        <v>Místo:</v>
      </c>
      <c r="C5" s="749"/>
      <c r="D5" s="749"/>
      <c r="E5" s="234" t="str">
        <f>'Rekapitulace stavby'!D5</f>
        <v>Předslav</v>
      </c>
      <c r="F5" s="23"/>
      <c r="G5" s="23"/>
      <c r="H5" s="235" t="str">
        <f>'Rekapitulace stavby'!E5</f>
        <v>Datum:</v>
      </c>
      <c r="I5" s="236">
        <f>'Rekapitulace stavby'!G5</f>
        <v>44530</v>
      </c>
      <c r="J5" s="219"/>
      <c r="Q5" s="14"/>
      <c r="R5" s="14"/>
      <c r="S5" s="14"/>
      <c r="T5" s="14"/>
      <c r="U5" s="14"/>
      <c r="V5" s="14"/>
      <c r="W5" s="14"/>
      <c r="X5" s="14"/>
      <c r="Y5" s="14"/>
      <c r="Z5" s="14"/>
      <c r="AA5" s="14"/>
      <c r="AB5" s="14"/>
      <c r="AC5" s="14"/>
      <c r="AV5" s="473"/>
    </row>
    <row r="6" spans="1:48" ht="24.9" customHeight="1" x14ac:dyDescent="0.2">
      <c r="B6" s="766" t="str">
        <f>'Rekapitulace stavby'!B6</f>
        <v>Objednatel:</v>
      </c>
      <c r="C6" s="749"/>
      <c r="D6" s="749"/>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767" t="str">
        <f>'Rekapitulace stavby'!B7</f>
        <v>Zhotovitel:</v>
      </c>
      <c r="C7" s="768"/>
      <c r="D7" s="768"/>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V7" s="473"/>
    </row>
    <row r="8" spans="1:48" s="5" customFormat="1" ht="29.25" customHeight="1" thickBot="1" x14ac:dyDescent="0.25">
      <c r="A8"/>
      <c r="B8" s="238" t="s">
        <v>64</v>
      </c>
      <c r="C8" s="35" t="s">
        <v>24</v>
      </c>
      <c r="D8" s="35" t="s">
        <v>22</v>
      </c>
      <c r="E8" s="35" t="s">
        <v>23</v>
      </c>
      <c r="F8" s="35" t="s">
        <v>65</v>
      </c>
      <c r="G8" s="35" t="s">
        <v>66</v>
      </c>
      <c r="H8" s="36" t="s">
        <v>67</v>
      </c>
      <c r="I8" s="35" t="s">
        <v>61</v>
      </c>
      <c r="J8" s="757" t="s">
        <v>2350</v>
      </c>
      <c r="K8" s="758"/>
      <c r="L8" s="761" t="s">
        <v>2351</v>
      </c>
      <c r="M8" s="758"/>
      <c r="N8" s="757" t="s">
        <v>2352</v>
      </c>
      <c r="O8" s="758"/>
      <c r="P8" s="757" t="s">
        <v>2353</v>
      </c>
      <c r="Q8" s="758"/>
      <c r="R8" s="757" t="s">
        <v>2354</v>
      </c>
      <c r="S8" s="758"/>
      <c r="T8" s="757" t="s">
        <v>2355</v>
      </c>
      <c r="U8" s="758"/>
      <c r="V8" s="757" t="s">
        <v>2356</v>
      </c>
      <c r="W8" s="758"/>
      <c r="X8" s="757" t="s">
        <v>2357</v>
      </c>
      <c r="Y8" s="758"/>
      <c r="Z8" s="757" t="s">
        <v>2358</v>
      </c>
      <c r="AA8" s="758"/>
      <c r="AB8" s="757" t="s">
        <v>2359</v>
      </c>
      <c r="AC8" s="758"/>
      <c r="AD8" s="757" t="s">
        <v>2360</v>
      </c>
      <c r="AE8" s="758"/>
      <c r="AF8" s="757" t="s">
        <v>2361</v>
      </c>
      <c r="AG8" s="758"/>
      <c r="AH8" s="757" t="s">
        <v>2362</v>
      </c>
      <c r="AI8" s="758"/>
      <c r="AJ8" s="757" t="s">
        <v>2363</v>
      </c>
      <c r="AK8" s="758"/>
      <c r="AL8" s="757" t="s">
        <v>2364</v>
      </c>
      <c r="AM8" s="758"/>
      <c r="AN8" s="757" t="s">
        <v>2365</v>
      </c>
      <c r="AO8" s="758"/>
      <c r="AP8" s="757" t="s">
        <v>2366</v>
      </c>
      <c r="AQ8" s="758"/>
      <c r="AR8" s="757" t="s">
        <v>2367</v>
      </c>
      <c r="AS8" s="758"/>
      <c r="AT8" s="757" t="s">
        <v>2368</v>
      </c>
      <c r="AU8" s="769"/>
      <c r="AV8" s="449" t="s">
        <v>2369</v>
      </c>
    </row>
    <row r="9" spans="1:48" s="1" customFormat="1" ht="22.95" customHeight="1" thickBot="1" x14ac:dyDescent="0.35">
      <c r="A9"/>
      <c r="B9" s="240" t="s">
        <v>75</v>
      </c>
      <c r="C9" s="23"/>
      <c r="D9" s="23"/>
      <c r="E9" s="23"/>
      <c r="F9" s="23"/>
      <c r="G9" s="23"/>
      <c r="H9" s="230"/>
      <c r="I9" s="294">
        <f>BP155</f>
        <v>82119.639999999985</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95">
        <f>BP156</f>
        <v>82119.639999999985</v>
      </c>
      <c r="J10" s="187"/>
      <c r="K10" s="187">
        <f>K11+K56</f>
        <v>0</v>
      </c>
      <c r="L10" s="187"/>
      <c r="M10" s="187">
        <f>M11+M56</f>
        <v>0</v>
      </c>
      <c r="N10" s="187"/>
      <c r="O10" s="187">
        <f>O11+O56</f>
        <v>0</v>
      </c>
      <c r="P10" s="187"/>
      <c r="Q10" s="187">
        <f>Q11+Q56</f>
        <v>0</v>
      </c>
      <c r="R10" s="187"/>
      <c r="S10" s="187">
        <f>S11+S56</f>
        <v>0</v>
      </c>
      <c r="T10" s="187"/>
      <c r="U10" s="187">
        <f>U11+U56</f>
        <v>0</v>
      </c>
      <c r="V10" s="187"/>
      <c r="W10" s="187">
        <f>W11+W56</f>
        <v>0</v>
      </c>
      <c r="X10" s="187"/>
      <c r="Y10" s="187">
        <f>Y11+Y56</f>
        <v>0</v>
      </c>
      <c r="Z10" s="187"/>
      <c r="AA10" s="187">
        <f>AA11+AA56</f>
        <v>0</v>
      </c>
      <c r="AB10" s="187"/>
      <c r="AC10" s="187">
        <f>AC11+AC56</f>
        <v>0</v>
      </c>
      <c r="AD10" s="187"/>
      <c r="AE10" s="187">
        <f>AE11+AE56</f>
        <v>0</v>
      </c>
      <c r="AF10" s="187"/>
      <c r="AG10" s="187">
        <f>AG11+AG56</f>
        <v>0</v>
      </c>
      <c r="AH10" s="187"/>
      <c r="AI10" s="187">
        <f>AI11+AI56</f>
        <v>0</v>
      </c>
      <c r="AJ10" s="187"/>
      <c r="AK10" s="187">
        <f>AK11+AK56</f>
        <v>0</v>
      </c>
      <c r="AL10" s="187"/>
      <c r="AM10" s="187">
        <f>AM11+AM56</f>
        <v>0</v>
      </c>
      <c r="AN10" s="187"/>
      <c r="AO10" s="187">
        <f>AO11+AO56</f>
        <v>0</v>
      </c>
      <c r="AP10" s="187"/>
      <c r="AQ10" s="187">
        <f>AQ11+AQ56</f>
        <v>0</v>
      </c>
      <c r="AR10" s="187"/>
      <c r="AS10" s="187">
        <f>AS11+AS56</f>
        <v>0</v>
      </c>
      <c r="AT10" s="187"/>
      <c r="AU10" s="446">
        <f>AU11+AU56</f>
        <v>82119.638999999996</v>
      </c>
      <c r="AV10" s="474">
        <f>AU10/I10</f>
        <v>0.99999998782264521</v>
      </c>
    </row>
    <row r="11" spans="1:48" s="6" customFormat="1" ht="22.95" customHeight="1" thickBot="1" x14ac:dyDescent="0.35">
      <c r="A11"/>
      <c r="B11" s="242"/>
      <c r="C11" s="243" t="s">
        <v>26</v>
      </c>
      <c r="D11" s="247" t="s">
        <v>30</v>
      </c>
      <c r="E11" s="247" t="s">
        <v>79</v>
      </c>
      <c r="F11" s="42"/>
      <c r="G11" s="42"/>
      <c r="H11" s="245"/>
      <c r="I11" s="296">
        <f>BP157</f>
        <v>74917.239999999991</v>
      </c>
      <c r="J11" s="188"/>
      <c r="K11" s="188">
        <f>K12+K15+K17+K19+K21+K26+K31+K36+K42+K45+K48+K50</f>
        <v>0</v>
      </c>
      <c r="L11" s="188"/>
      <c r="M11" s="188">
        <f>M12+M15+M17+M19+M21+M26+M31+M36+M42+M45+M48+M50</f>
        <v>0</v>
      </c>
      <c r="N11" s="188"/>
      <c r="O11" s="188">
        <f>O12+O15+O17+O19+O21+O26+O31+O36+O42+O45+O48+O50</f>
        <v>0</v>
      </c>
      <c r="P11" s="188"/>
      <c r="Q11" s="188">
        <f>Q12+Q15+Q17+Q19+Q21+Q26+Q31+Q36+Q42+Q45+Q48+Q50</f>
        <v>0</v>
      </c>
      <c r="R11" s="188"/>
      <c r="S11" s="188">
        <f>S12+S15+S17+S19+S21+S26+S31+S36+S42+S45+S48+S50</f>
        <v>0</v>
      </c>
      <c r="T11" s="188"/>
      <c r="U11" s="188">
        <f>U12+U15+U17+U19+U21+U26+U31+U36+U42+U45+U48+U50</f>
        <v>0</v>
      </c>
      <c r="V11" s="188"/>
      <c r="W11" s="188">
        <f>W12+W15+W17+W19+W21+W26+W31+W36+W42+W45+W48+W50</f>
        <v>0</v>
      </c>
      <c r="X11" s="188"/>
      <c r="Y11" s="188">
        <f>Y12+Y15+Y17+Y19+Y21+Y26+Y31+Y36+Y42+Y45+Y48+Y50</f>
        <v>0</v>
      </c>
      <c r="Z11" s="188"/>
      <c r="AA11" s="188">
        <f>AA12+AA15+AA17+AA19+AA21+AA26+AA31+AA36+AA42+AA45+AA48+AA50</f>
        <v>0</v>
      </c>
      <c r="AB11" s="188"/>
      <c r="AC11" s="188">
        <f>AC12+AC15+AC17+AC19+AC21+AC26+AC31+AC36+AC42+AC45+AC48+AC50</f>
        <v>0</v>
      </c>
      <c r="AD11" s="188"/>
      <c r="AE11" s="188">
        <f>AE12+AE15+AE17+AE19+AE21+AE26+AE31+AE36+AE42+AE45+AE48+AE50</f>
        <v>0</v>
      </c>
      <c r="AF11" s="188"/>
      <c r="AG11" s="188">
        <f>AG12+AG15+AG17+AG19+AG21+AG26+AG31+AG36+AG42+AG45+AG48+AG50</f>
        <v>0</v>
      </c>
      <c r="AH11" s="188"/>
      <c r="AI11" s="188">
        <f>AI12+AI15+AI17+AI19+AI21+AI26+AI31+AI36+AI42+AI45+AI48+AI50</f>
        <v>0</v>
      </c>
      <c r="AJ11" s="188"/>
      <c r="AK11" s="188">
        <f>AK12+AK15+AK17+AK19+AK21+AK26+AK31+AK36+AK42+AK45+AK48+AK50</f>
        <v>0</v>
      </c>
      <c r="AL11" s="188"/>
      <c r="AM11" s="188">
        <f>AM12+AM15+AM17+AM19+AM21+AM26+AM31+AM36+AM42+AM45+AM48+AM50</f>
        <v>0</v>
      </c>
      <c r="AN11" s="188"/>
      <c r="AO11" s="188">
        <f>AO12+AO15+AO17+AO19+AO21+AO26+AO31+AO36+AO42+AO45+AO48+AO50</f>
        <v>0</v>
      </c>
      <c r="AP11" s="188"/>
      <c r="AQ11" s="188">
        <f>AQ12+AQ15+AQ17+AQ19+AQ21+AQ26+AQ31+AQ36+AQ42+AQ45+AQ48+AQ50</f>
        <v>0</v>
      </c>
      <c r="AR11" s="188"/>
      <c r="AS11" s="188">
        <f>AS12+AS15+AS17+AS19+AS21+AS26+AS31+AS36+AS42+AS45+AS48+AS50</f>
        <v>0</v>
      </c>
      <c r="AT11" s="188"/>
      <c r="AU11" s="447">
        <f>AU12+AU15+AU17+AU19+AU21+AU26+AU31+AU36+AU42+AU45+AU48+AU50</f>
        <v>74917.239000000001</v>
      </c>
      <c r="AV11" s="475">
        <f t="shared" ref="AV11:AV12" si="0">AU11/I11</f>
        <v>0.99999998665193768</v>
      </c>
    </row>
    <row r="12" spans="1:48" s="1" customFormat="1" ht="30" customHeight="1" x14ac:dyDescent="0.2">
      <c r="A12"/>
      <c r="B12" s="283" t="s">
        <v>30</v>
      </c>
      <c r="C12" s="48" t="s">
        <v>80</v>
      </c>
      <c r="D12" s="49" t="s">
        <v>1393</v>
      </c>
      <c r="E12" s="50" t="s">
        <v>1394</v>
      </c>
      <c r="F12" s="51" t="s">
        <v>234</v>
      </c>
      <c r="G12" s="52">
        <v>1</v>
      </c>
      <c r="H12" s="53">
        <v>511.9</v>
      </c>
      <c r="I12" s="191">
        <f>ROUND(H12*G12,2)</f>
        <v>511.9</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1</v>
      </c>
      <c r="AU12" s="457">
        <f>AT12*$H12</f>
        <v>511.9</v>
      </c>
      <c r="AV12" s="495">
        <f t="shared" si="0"/>
        <v>1</v>
      </c>
    </row>
    <row r="13" spans="1:48" s="1" customFormat="1" ht="30" customHeight="1" x14ac:dyDescent="0.2">
      <c r="A13"/>
      <c r="B13" s="249"/>
      <c r="C13" s="250" t="s">
        <v>86</v>
      </c>
      <c r="D13" s="23"/>
      <c r="E13" s="251" t="s">
        <v>1396</v>
      </c>
      <c r="F13" s="23"/>
      <c r="G13" s="23"/>
      <c r="H13" s="230"/>
      <c r="I13" s="23"/>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76"/>
    </row>
    <row r="14" spans="1:48" s="7" customFormat="1" ht="30" customHeight="1" x14ac:dyDescent="0.2">
      <c r="A14"/>
      <c r="B14" s="252"/>
      <c r="C14" s="250" t="s">
        <v>88</v>
      </c>
      <c r="D14" s="253" t="s">
        <v>5</v>
      </c>
      <c r="E14" s="254" t="s">
        <v>1397</v>
      </c>
      <c r="F14" s="63"/>
      <c r="G14" s="255">
        <v>1</v>
      </c>
      <c r="H14" s="256"/>
      <c r="I14" s="63"/>
      <c r="J14" s="209"/>
      <c r="K14" s="210"/>
      <c r="L14" s="209"/>
      <c r="M14" s="210"/>
      <c r="N14" s="209"/>
      <c r="O14" s="210"/>
      <c r="P14" s="209"/>
      <c r="Q14" s="210"/>
      <c r="R14" s="209"/>
      <c r="S14" s="210"/>
      <c r="T14" s="209"/>
      <c r="U14" s="210"/>
      <c r="V14" s="209"/>
      <c r="W14" s="210"/>
      <c r="X14" s="209"/>
      <c r="Y14" s="210"/>
      <c r="Z14" s="209"/>
      <c r="AA14" s="210"/>
      <c r="AB14" s="209"/>
      <c r="AC14" s="210"/>
      <c r="AD14" s="209"/>
      <c r="AE14" s="210"/>
      <c r="AF14" s="209"/>
      <c r="AG14" s="210"/>
      <c r="AH14" s="209"/>
      <c r="AI14" s="210"/>
      <c r="AJ14" s="209"/>
      <c r="AK14" s="210"/>
      <c r="AL14" s="209"/>
      <c r="AM14" s="210"/>
      <c r="AN14" s="209"/>
      <c r="AO14" s="210"/>
      <c r="AP14" s="209"/>
      <c r="AQ14" s="210"/>
      <c r="AR14" s="209"/>
      <c r="AS14" s="210"/>
      <c r="AT14" s="209"/>
      <c r="AU14" s="221"/>
      <c r="AV14" s="477"/>
    </row>
    <row r="15" spans="1:48" s="1" customFormat="1" ht="30" customHeight="1" x14ac:dyDescent="0.2">
      <c r="A15"/>
      <c r="B15" s="283" t="s">
        <v>31</v>
      </c>
      <c r="C15" s="48" t="s">
        <v>80</v>
      </c>
      <c r="D15" s="49" t="s">
        <v>1398</v>
      </c>
      <c r="E15" s="50" t="s">
        <v>1399</v>
      </c>
      <c r="F15" s="51" t="s">
        <v>234</v>
      </c>
      <c r="G15" s="52">
        <v>1</v>
      </c>
      <c r="H15" s="53">
        <v>834.3</v>
      </c>
      <c r="I15" s="191">
        <f>ROUND(H15*G15,2)</f>
        <v>834.3</v>
      </c>
      <c r="J15" s="286"/>
      <c r="K15" s="287">
        <f>ROUND(J15*$H15,2)</f>
        <v>0</v>
      </c>
      <c r="L15" s="286"/>
      <c r="M15" s="287">
        <f>ROUND(L15*$H15,2)</f>
        <v>0</v>
      </c>
      <c r="N15" s="286"/>
      <c r="O15" s="287">
        <f>ROUND(N15*$H15,2)</f>
        <v>0</v>
      </c>
      <c r="P15" s="286"/>
      <c r="Q15" s="287">
        <f>ROUND(P15*$H15,2)</f>
        <v>0</v>
      </c>
      <c r="R15" s="286"/>
      <c r="S15" s="287">
        <f>ROUND(R15*$H15,2)</f>
        <v>0</v>
      </c>
      <c r="T15" s="286"/>
      <c r="U15" s="287">
        <f>ROUND(T15*$H15,2)</f>
        <v>0</v>
      </c>
      <c r="V15" s="286"/>
      <c r="W15" s="287">
        <f>ROUND(V15*$H15,2)</f>
        <v>0</v>
      </c>
      <c r="X15" s="286"/>
      <c r="Y15" s="287">
        <f>ROUND(X15*$H15,2)</f>
        <v>0</v>
      </c>
      <c r="Z15" s="286"/>
      <c r="AA15" s="287">
        <f>ROUND(Z15*$H15,2)</f>
        <v>0</v>
      </c>
      <c r="AB15" s="286"/>
      <c r="AC15" s="287">
        <f>ROUND(AB15*$H15,2)</f>
        <v>0</v>
      </c>
      <c r="AD15" s="286"/>
      <c r="AE15" s="287">
        <f>ROUND(AD15*$H15,2)</f>
        <v>0</v>
      </c>
      <c r="AF15" s="286"/>
      <c r="AG15" s="287">
        <f>ROUND(AF15*$H15,2)</f>
        <v>0</v>
      </c>
      <c r="AH15" s="286"/>
      <c r="AI15" s="287">
        <f>ROUND(AH15*$H15,2)</f>
        <v>0</v>
      </c>
      <c r="AJ15" s="286"/>
      <c r="AK15" s="287">
        <f>ROUND(AJ15*$H15,2)</f>
        <v>0</v>
      </c>
      <c r="AL15" s="286"/>
      <c r="AM15" s="287">
        <f>ROUND(AL15*$H15,2)</f>
        <v>0</v>
      </c>
      <c r="AN15" s="286"/>
      <c r="AO15" s="287">
        <f>ROUND(AN15*$H15,2)</f>
        <v>0</v>
      </c>
      <c r="AP15" s="286"/>
      <c r="AQ15" s="287">
        <f>ROUND(AP15*$H15,2)</f>
        <v>0</v>
      </c>
      <c r="AR15" s="286">
        <f>SUM(J15,L15,N15,P15,R15,T15,V15,X15,Z15,AB15,AD15,AF15,AH15,AJ15,AL15,AN15,AP15)</f>
        <v>0</v>
      </c>
      <c r="AS15" s="287">
        <f>AR15*$H15</f>
        <v>0</v>
      </c>
      <c r="AT15" s="286">
        <f>$G15-AR15</f>
        <v>1</v>
      </c>
      <c r="AU15" s="458">
        <f>AT15*$H15</f>
        <v>834.3</v>
      </c>
      <c r="AV15" s="496">
        <f t="shared" ref="AV15" si="1">AU15/I15</f>
        <v>1</v>
      </c>
    </row>
    <row r="16" spans="1:48" s="1" customFormat="1" ht="30" customHeight="1" x14ac:dyDescent="0.2">
      <c r="A16"/>
      <c r="B16" s="249"/>
      <c r="C16" s="250" t="s">
        <v>86</v>
      </c>
      <c r="D16" s="23"/>
      <c r="E16" s="251" t="s">
        <v>1401</v>
      </c>
      <c r="F16" s="23"/>
      <c r="G16" s="23"/>
      <c r="H16" s="230"/>
      <c r="I16" s="23"/>
      <c r="J16" s="207"/>
      <c r="K16" s="208"/>
      <c r="L16" s="207"/>
      <c r="M16" s="208"/>
      <c r="N16" s="207"/>
      <c r="O16" s="208"/>
      <c r="P16" s="207"/>
      <c r="Q16" s="208"/>
      <c r="R16" s="207"/>
      <c r="S16" s="208"/>
      <c r="T16" s="207"/>
      <c r="U16" s="208"/>
      <c r="V16" s="207"/>
      <c r="W16" s="208"/>
      <c r="X16" s="207"/>
      <c r="Y16" s="208"/>
      <c r="Z16" s="207"/>
      <c r="AA16" s="208"/>
      <c r="AB16" s="207"/>
      <c r="AC16" s="208"/>
      <c r="AD16" s="207"/>
      <c r="AE16" s="208"/>
      <c r="AF16" s="207"/>
      <c r="AG16" s="208"/>
      <c r="AH16" s="207"/>
      <c r="AI16" s="208"/>
      <c r="AJ16" s="207"/>
      <c r="AK16" s="208"/>
      <c r="AL16" s="207"/>
      <c r="AM16" s="208"/>
      <c r="AN16" s="207"/>
      <c r="AO16" s="208"/>
      <c r="AP16" s="207"/>
      <c r="AQ16" s="208"/>
      <c r="AR16" s="207"/>
      <c r="AS16" s="208"/>
      <c r="AT16" s="207"/>
      <c r="AU16" s="219"/>
      <c r="AV16" s="476"/>
    </row>
    <row r="17" spans="1:48" s="1" customFormat="1" ht="30" customHeight="1" x14ac:dyDescent="0.2">
      <c r="A17"/>
      <c r="B17" s="283" t="s">
        <v>34</v>
      </c>
      <c r="C17" s="48" t="s">
        <v>80</v>
      </c>
      <c r="D17" s="49" t="s">
        <v>1402</v>
      </c>
      <c r="E17" s="50" t="s">
        <v>1403</v>
      </c>
      <c r="F17" s="51" t="s">
        <v>234</v>
      </c>
      <c r="G17" s="52">
        <v>1</v>
      </c>
      <c r="H17" s="53">
        <v>1942.5</v>
      </c>
      <c r="I17" s="191">
        <f>ROUND(H17*G17,2)</f>
        <v>1942.5</v>
      </c>
      <c r="J17" s="286"/>
      <c r="K17" s="287">
        <f>ROUND(J17*$H17,2)</f>
        <v>0</v>
      </c>
      <c r="L17" s="286"/>
      <c r="M17" s="287">
        <f>ROUND(L17*$H17,2)</f>
        <v>0</v>
      </c>
      <c r="N17" s="286"/>
      <c r="O17" s="287">
        <f>ROUND(N17*$H17,2)</f>
        <v>0</v>
      </c>
      <c r="P17" s="286"/>
      <c r="Q17" s="287">
        <f>ROUND(P17*$H17,2)</f>
        <v>0</v>
      </c>
      <c r="R17" s="286"/>
      <c r="S17" s="287">
        <f>ROUND(R17*$H17,2)</f>
        <v>0</v>
      </c>
      <c r="T17" s="286"/>
      <c r="U17" s="287">
        <f>ROUND(T17*$H17,2)</f>
        <v>0</v>
      </c>
      <c r="V17" s="286"/>
      <c r="W17" s="287">
        <f>ROUND(V17*$H17,2)</f>
        <v>0</v>
      </c>
      <c r="X17" s="286"/>
      <c r="Y17" s="287">
        <f>ROUND(X17*$H17,2)</f>
        <v>0</v>
      </c>
      <c r="Z17" s="286"/>
      <c r="AA17" s="287">
        <f>ROUND(Z17*$H17,2)</f>
        <v>0</v>
      </c>
      <c r="AB17" s="286"/>
      <c r="AC17" s="287">
        <f>ROUND(AB17*$H17,2)</f>
        <v>0</v>
      </c>
      <c r="AD17" s="286"/>
      <c r="AE17" s="287">
        <f>ROUND(AD17*$H17,2)</f>
        <v>0</v>
      </c>
      <c r="AF17" s="286"/>
      <c r="AG17" s="287">
        <f>ROUND(AF17*$H17,2)</f>
        <v>0</v>
      </c>
      <c r="AH17" s="286"/>
      <c r="AI17" s="287">
        <f>ROUND(AH17*$H17,2)</f>
        <v>0</v>
      </c>
      <c r="AJ17" s="286"/>
      <c r="AK17" s="287">
        <f>ROUND(AJ17*$H17,2)</f>
        <v>0</v>
      </c>
      <c r="AL17" s="286"/>
      <c r="AM17" s="287">
        <f>ROUND(AL17*$H17,2)</f>
        <v>0</v>
      </c>
      <c r="AN17" s="286"/>
      <c r="AO17" s="287">
        <f>ROUND(AN17*$H17,2)</f>
        <v>0</v>
      </c>
      <c r="AP17" s="286"/>
      <c r="AQ17" s="287">
        <f>ROUND(AP17*$H17,2)</f>
        <v>0</v>
      </c>
      <c r="AR17" s="286">
        <f>SUM(J17,L17,N17,P17,R17,T17,V17,X17,Z17,AB17,AD17,AF17,AH17,AJ17,AL17,AN17,AP17)</f>
        <v>0</v>
      </c>
      <c r="AS17" s="287">
        <f>AR17*$H17</f>
        <v>0</v>
      </c>
      <c r="AT17" s="286">
        <f>$G17-AR17</f>
        <v>1</v>
      </c>
      <c r="AU17" s="458">
        <f>AT17*$H17</f>
        <v>1942.5</v>
      </c>
      <c r="AV17" s="496">
        <f t="shared" ref="AV17" si="2">AU17/I17</f>
        <v>1</v>
      </c>
    </row>
    <row r="18" spans="1:48" s="1" customFormat="1" ht="30" customHeight="1" x14ac:dyDescent="0.2">
      <c r="A18"/>
      <c r="B18" s="249"/>
      <c r="C18" s="250" t="s">
        <v>86</v>
      </c>
      <c r="D18" s="23"/>
      <c r="E18" s="251" t="s">
        <v>1405</v>
      </c>
      <c r="F18" s="23"/>
      <c r="G18" s="23"/>
      <c r="H18" s="230"/>
      <c r="I18" s="23"/>
      <c r="J18" s="207"/>
      <c r="K18" s="208"/>
      <c r="L18" s="207"/>
      <c r="M18" s="208"/>
      <c r="N18" s="207"/>
      <c r="O18" s="208"/>
      <c r="P18" s="207"/>
      <c r="Q18" s="208"/>
      <c r="R18" s="207"/>
      <c r="S18" s="208"/>
      <c r="T18" s="207"/>
      <c r="U18" s="208"/>
      <c r="V18" s="207"/>
      <c r="W18" s="208"/>
      <c r="X18" s="207"/>
      <c r="Y18" s="208"/>
      <c r="Z18" s="207"/>
      <c r="AA18" s="208"/>
      <c r="AB18" s="207"/>
      <c r="AC18" s="208"/>
      <c r="AD18" s="207"/>
      <c r="AE18" s="208"/>
      <c r="AF18" s="207"/>
      <c r="AG18" s="208"/>
      <c r="AH18" s="207"/>
      <c r="AI18" s="208"/>
      <c r="AJ18" s="207"/>
      <c r="AK18" s="208"/>
      <c r="AL18" s="207"/>
      <c r="AM18" s="208"/>
      <c r="AN18" s="207"/>
      <c r="AO18" s="208"/>
      <c r="AP18" s="207"/>
      <c r="AQ18" s="208"/>
      <c r="AR18" s="207"/>
      <c r="AS18" s="208"/>
      <c r="AT18" s="207"/>
      <c r="AU18" s="219"/>
      <c r="AV18" s="476"/>
    </row>
    <row r="19" spans="1:48" s="1" customFormat="1" ht="30" customHeight="1" x14ac:dyDescent="0.2">
      <c r="A19"/>
      <c r="B19" s="283" t="s">
        <v>84</v>
      </c>
      <c r="C19" s="48" t="s">
        <v>80</v>
      </c>
      <c r="D19" s="49" t="s">
        <v>1406</v>
      </c>
      <c r="E19" s="50" t="s">
        <v>1407</v>
      </c>
      <c r="F19" s="51" t="s">
        <v>234</v>
      </c>
      <c r="G19" s="52">
        <v>1</v>
      </c>
      <c r="H19" s="53">
        <v>587.5</v>
      </c>
      <c r="I19" s="191">
        <f>ROUND(H19*G19,2)</f>
        <v>587.5</v>
      </c>
      <c r="J19" s="286"/>
      <c r="K19" s="287">
        <f>ROUND(J19*$H19,2)</f>
        <v>0</v>
      </c>
      <c r="L19" s="286"/>
      <c r="M19" s="287">
        <f>ROUND(L19*$H19,2)</f>
        <v>0</v>
      </c>
      <c r="N19" s="286"/>
      <c r="O19" s="287">
        <f>ROUND(N19*$H19,2)</f>
        <v>0</v>
      </c>
      <c r="P19" s="286"/>
      <c r="Q19" s="287">
        <f>ROUND(P19*$H19,2)</f>
        <v>0</v>
      </c>
      <c r="R19" s="286"/>
      <c r="S19" s="287">
        <f>ROUND(R19*$H19,2)</f>
        <v>0</v>
      </c>
      <c r="T19" s="286"/>
      <c r="U19" s="287">
        <f>ROUND(T19*$H19,2)</f>
        <v>0</v>
      </c>
      <c r="V19" s="286"/>
      <c r="W19" s="287">
        <f>ROUND(V19*$H19,2)</f>
        <v>0</v>
      </c>
      <c r="X19" s="286"/>
      <c r="Y19" s="287">
        <f>ROUND(X19*$H19,2)</f>
        <v>0</v>
      </c>
      <c r="Z19" s="286"/>
      <c r="AA19" s="287">
        <f>ROUND(Z19*$H19,2)</f>
        <v>0</v>
      </c>
      <c r="AB19" s="286"/>
      <c r="AC19" s="287">
        <f>ROUND(AB19*$H19,2)</f>
        <v>0</v>
      </c>
      <c r="AD19" s="286"/>
      <c r="AE19" s="287">
        <f>ROUND(AD19*$H19,2)</f>
        <v>0</v>
      </c>
      <c r="AF19" s="286"/>
      <c r="AG19" s="287">
        <f>ROUND(AF19*$H19,2)</f>
        <v>0</v>
      </c>
      <c r="AH19" s="286"/>
      <c r="AI19" s="287">
        <f>ROUND(AH19*$H19,2)</f>
        <v>0</v>
      </c>
      <c r="AJ19" s="286"/>
      <c r="AK19" s="287">
        <f>ROUND(AJ19*$H19,2)</f>
        <v>0</v>
      </c>
      <c r="AL19" s="286"/>
      <c r="AM19" s="287">
        <f>ROUND(AL19*$H19,2)</f>
        <v>0</v>
      </c>
      <c r="AN19" s="286"/>
      <c r="AO19" s="287">
        <f>ROUND(AN19*$H19,2)</f>
        <v>0</v>
      </c>
      <c r="AP19" s="286"/>
      <c r="AQ19" s="287">
        <f>ROUND(AP19*$H19,2)</f>
        <v>0</v>
      </c>
      <c r="AR19" s="286">
        <f>SUM(J19,L19,N19,P19,R19,T19,V19,X19,Z19,AB19,AD19,AF19,AH19,AJ19,AL19,AN19,AP19)</f>
        <v>0</v>
      </c>
      <c r="AS19" s="287">
        <f>AR19*$H19</f>
        <v>0</v>
      </c>
      <c r="AT19" s="286">
        <f>$G19-AR19</f>
        <v>1</v>
      </c>
      <c r="AU19" s="458">
        <f>AT19*$H19</f>
        <v>587.5</v>
      </c>
      <c r="AV19" s="496">
        <f t="shared" ref="AV19" si="3">AU19/I19</f>
        <v>1</v>
      </c>
    </row>
    <row r="20" spans="1:48" s="1" customFormat="1" ht="30" customHeight="1" x14ac:dyDescent="0.2">
      <c r="A20"/>
      <c r="B20" s="249"/>
      <c r="C20" s="250" t="s">
        <v>86</v>
      </c>
      <c r="D20" s="23"/>
      <c r="E20" s="251" t="s">
        <v>1405</v>
      </c>
      <c r="F20" s="23"/>
      <c r="G20" s="23"/>
      <c r="H20" s="230"/>
      <c r="I20" s="23"/>
      <c r="J20" s="207"/>
      <c r="K20" s="208"/>
      <c r="L20" s="207"/>
      <c r="M20" s="208"/>
      <c r="N20" s="207"/>
      <c r="O20" s="208"/>
      <c r="P20" s="207"/>
      <c r="Q20" s="208"/>
      <c r="R20" s="207"/>
      <c r="S20" s="208"/>
      <c r="T20" s="207"/>
      <c r="U20" s="208"/>
      <c r="V20" s="207"/>
      <c r="W20" s="208"/>
      <c r="X20" s="207"/>
      <c r="Y20" s="208"/>
      <c r="Z20" s="207"/>
      <c r="AA20" s="208"/>
      <c r="AB20" s="207"/>
      <c r="AC20" s="208"/>
      <c r="AD20" s="207"/>
      <c r="AE20" s="208"/>
      <c r="AF20" s="207"/>
      <c r="AG20" s="208"/>
      <c r="AH20" s="207"/>
      <c r="AI20" s="208"/>
      <c r="AJ20" s="207"/>
      <c r="AK20" s="208"/>
      <c r="AL20" s="207"/>
      <c r="AM20" s="208"/>
      <c r="AN20" s="207"/>
      <c r="AO20" s="208"/>
      <c r="AP20" s="207"/>
      <c r="AQ20" s="208"/>
      <c r="AR20" s="207"/>
      <c r="AS20" s="208"/>
      <c r="AT20" s="207"/>
      <c r="AU20" s="219"/>
      <c r="AV20" s="476"/>
    </row>
    <row r="21" spans="1:48" s="1" customFormat="1" ht="30" customHeight="1" x14ac:dyDescent="0.2">
      <c r="A21"/>
      <c r="B21" s="283" t="s">
        <v>115</v>
      </c>
      <c r="C21" s="48" t="s">
        <v>80</v>
      </c>
      <c r="D21" s="49" t="s">
        <v>96</v>
      </c>
      <c r="E21" s="50" t="s">
        <v>97</v>
      </c>
      <c r="F21" s="51" t="s">
        <v>98</v>
      </c>
      <c r="G21" s="52">
        <v>286.54000000000002</v>
      </c>
      <c r="H21" s="53">
        <v>58.4</v>
      </c>
      <c r="I21" s="191">
        <f>ROUND(H21*G21,2)</f>
        <v>16733.939999999999</v>
      </c>
      <c r="J21" s="286"/>
      <c r="K21" s="287">
        <f>ROUND(J21*$H21,2)</f>
        <v>0</v>
      </c>
      <c r="L21" s="286"/>
      <c r="M21" s="287">
        <f>ROUND(L21*$H21,2)</f>
        <v>0</v>
      </c>
      <c r="N21" s="286"/>
      <c r="O21" s="287">
        <f>ROUND(N21*$H21,2)</f>
        <v>0</v>
      </c>
      <c r="P21" s="286"/>
      <c r="Q21" s="287">
        <f>ROUND(P21*$H21,2)</f>
        <v>0</v>
      </c>
      <c r="R21" s="286"/>
      <c r="S21" s="287">
        <f>ROUND(R21*$H21,2)</f>
        <v>0</v>
      </c>
      <c r="T21" s="286"/>
      <c r="U21" s="287">
        <f>ROUND(T21*$H21,2)</f>
        <v>0</v>
      </c>
      <c r="V21" s="286"/>
      <c r="W21" s="287">
        <f>ROUND(V21*$H21,2)</f>
        <v>0</v>
      </c>
      <c r="X21" s="286"/>
      <c r="Y21" s="287">
        <f>ROUND(X21*$H21,2)</f>
        <v>0</v>
      </c>
      <c r="Z21" s="286"/>
      <c r="AA21" s="287">
        <f>ROUND(Z21*$H21,2)</f>
        <v>0</v>
      </c>
      <c r="AB21" s="286"/>
      <c r="AC21" s="287">
        <f>ROUND(AB21*$H21,2)</f>
        <v>0</v>
      </c>
      <c r="AD21" s="286"/>
      <c r="AE21" s="287">
        <f>ROUND(AD21*$H21,2)</f>
        <v>0</v>
      </c>
      <c r="AF21" s="286"/>
      <c r="AG21" s="287">
        <f>ROUND(AF21*$H21,2)</f>
        <v>0</v>
      </c>
      <c r="AH21" s="286"/>
      <c r="AI21" s="287">
        <f>ROUND(AH21*$H21,2)</f>
        <v>0</v>
      </c>
      <c r="AJ21" s="286"/>
      <c r="AK21" s="287">
        <f>ROUND(AJ21*$H21,2)</f>
        <v>0</v>
      </c>
      <c r="AL21" s="286"/>
      <c r="AM21" s="287">
        <f>ROUND(AL21*$H21,2)</f>
        <v>0</v>
      </c>
      <c r="AN21" s="286"/>
      <c r="AO21" s="287">
        <f>ROUND(AN21*$H21,2)</f>
        <v>0</v>
      </c>
      <c r="AP21" s="286"/>
      <c r="AQ21" s="287">
        <f>ROUND(AP21*$H21,2)</f>
        <v>0</v>
      </c>
      <c r="AR21" s="286">
        <f>SUM(J21,L21,N21,P21,R21,T21,V21,X21,Z21,AB21,AD21,AF21,AH21,AJ21,AL21,AN21,AP21)</f>
        <v>0</v>
      </c>
      <c r="AS21" s="287">
        <f>AR21*$H21</f>
        <v>0</v>
      </c>
      <c r="AT21" s="286">
        <f>$G21-AR21</f>
        <v>286.54000000000002</v>
      </c>
      <c r="AU21" s="458">
        <f>AT21*$H21</f>
        <v>16733.936000000002</v>
      </c>
      <c r="AV21" s="496">
        <f t="shared" ref="AV21" si="4">AU21/I21</f>
        <v>0.99999976096484167</v>
      </c>
    </row>
    <row r="22" spans="1:48" s="1" customFormat="1" ht="30" customHeight="1" x14ac:dyDescent="0.2">
      <c r="A22"/>
      <c r="B22" s="249"/>
      <c r="C22" s="250" t="s">
        <v>86</v>
      </c>
      <c r="D22" s="23"/>
      <c r="E22" s="251" t="s">
        <v>100</v>
      </c>
      <c r="F22" s="23"/>
      <c r="G22" s="23"/>
      <c r="H22" s="230"/>
      <c r="I22" s="23"/>
      <c r="J22" s="207"/>
      <c r="K22" s="208"/>
      <c r="L22" s="207"/>
      <c r="M22" s="208"/>
      <c r="N22" s="207"/>
      <c r="O22" s="208"/>
      <c r="P22" s="207"/>
      <c r="Q22" s="208"/>
      <c r="R22" s="207"/>
      <c r="S22" s="208"/>
      <c r="T22" s="207"/>
      <c r="U22" s="208"/>
      <c r="V22" s="207"/>
      <c r="W22" s="208"/>
      <c r="X22" s="207"/>
      <c r="Y22" s="208"/>
      <c r="Z22" s="207"/>
      <c r="AA22" s="208"/>
      <c r="AB22" s="207"/>
      <c r="AC22" s="208"/>
      <c r="AD22" s="207"/>
      <c r="AE22" s="208"/>
      <c r="AF22" s="207"/>
      <c r="AG22" s="208"/>
      <c r="AH22" s="207"/>
      <c r="AI22" s="208"/>
      <c r="AJ22" s="207"/>
      <c r="AK22" s="208"/>
      <c r="AL22" s="207"/>
      <c r="AM22" s="208"/>
      <c r="AN22" s="207"/>
      <c r="AO22" s="208"/>
      <c r="AP22" s="207"/>
      <c r="AQ22" s="208"/>
      <c r="AR22" s="207"/>
      <c r="AS22" s="208"/>
      <c r="AT22" s="207"/>
      <c r="AU22" s="219"/>
      <c r="AV22" s="476"/>
    </row>
    <row r="23" spans="1:48" s="7" customFormat="1" ht="30" customHeight="1" x14ac:dyDescent="0.2">
      <c r="A23"/>
      <c r="B23" s="252"/>
      <c r="C23" s="250" t="s">
        <v>88</v>
      </c>
      <c r="D23" s="253" t="s">
        <v>5</v>
      </c>
      <c r="E23" s="254" t="s">
        <v>1410</v>
      </c>
      <c r="F23" s="63"/>
      <c r="G23" s="255">
        <v>333</v>
      </c>
      <c r="H23" s="256"/>
      <c r="I23" s="63"/>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209"/>
      <c r="AM23" s="210"/>
      <c r="AN23" s="209"/>
      <c r="AO23" s="210"/>
      <c r="AP23" s="209"/>
      <c r="AQ23" s="210"/>
      <c r="AR23" s="209"/>
      <c r="AS23" s="210"/>
      <c r="AT23" s="209"/>
      <c r="AU23" s="221"/>
      <c r="AV23" s="477"/>
    </row>
    <row r="24" spans="1:48" s="7" customFormat="1" ht="30" customHeight="1" x14ac:dyDescent="0.2">
      <c r="A24"/>
      <c r="B24" s="252"/>
      <c r="C24" s="250" t="s">
        <v>88</v>
      </c>
      <c r="D24" s="253" t="s">
        <v>5</v>
      </c>
      <c r="E24" s="254" t="s">
        <v>1411</v>
      </c>
      <c r="F24" s="63"/>
      <c r="G24" s="255">
        <v>-46.46</v>
      </c>
      <c r="H24" s="256"/>
      <c r="I24" s="63"/>
      <c r="J24" s="209"/>
      <c r="K24" s="210"/>
      <c r="L24" s="209"/>
      <c r="M24" s="210"/>
      <c r="N24" s="209"/>
      <c r="O24" s="210"/>
      <c r="P24" s="209"/>
      <c r="Q24" s="210"/>
      <c r="R24" s="209"/>
      <c r="S24" s="210"/>
      <c r="T24" s="209"/>
      <c r="U24" s="210"/>
      <c r="V24" s="209"/>
      <c r="W24" s="210"/>
      <c r="X24" s="209"/>
      <c r="Y24" s="210"/>
      <c r="Z24" s="209"/>
      <c r="AA24" s="210"/>
      <c r="AB24" s="209"/>
      <c r="AC24" s="210"/>
      <c r="AD24" s="209"/>
      <c r="AE24" s="210"/>
      <c r="AF24" s="209"/>
      <c r="AG24" s="210"/>
      <c r="AH24" s="209"/>
      <c r="AI24" s="210"/>
      <c r="AJ24" s="209"/>
      <c r="AK24" s="210"/>
      <c r="AL24" s="209"/>
      <c r="AM24" s="210"/>
      <c r="AN24" s="209"/>
      <c r="AO24" s="210"/>
      <c r="AP24" s="209"/>
      <c r="AQ24" s="210"/>
      <c r="AR24" s="209"/>
      <c r="AS24" s="210"/>
      <c r="AT24" s="209"/>
      <c r="AU24" s="221"/>
      <c r="AV24" s="477"/>
    </row>
    <row r="25" spans="1:48" s="10" customFormat="1" ht="30" customHeight="1" x14ac:dyDescent="0.2">
      <c r="A25"/>
      <c r="B25" s="269"/>
      <c r="C25" s="250" t="s">
        <v>88</v>
      </c>
      <c r="D25" s="270" t="s">
        <v>5</v>
      </c>
      <c r="E25" s="271" t="s">
        <v>112</v>
      </c>
      <c r="F25" s="75"/>
      <c r="G25" s="272">
        <v>286.54000000000002</v>
      </c>
      <c r="H25" s="273"/>
      <c r="I25" s="75"/>
      <c r="J25" s="215"/>
      <c r="K25" s="216"/>
      <c r="L25" s="215"/>
      <c r="M25" s="216"/>
      <c r="N25" s="215"/>
      <c r="O25" s="216"/>
      <c r="P25" s="215"/>
      <c r="Q25" s="216"/>
      <c r="R25" s="215"/>
      <c r="S25" s="216"/>
      <c r="T25" s="215"/>
      <c r="U25" s="216"/>
      <c r="V25" s="215"/>
      <c r="W25" s="216"/>
      <c r="X25" s="215"/>
      <c r="Y25" s="216"/>
      <c r="Z25" s="215"/>
      <c r="AA25" s="216"/>
      <c r="AB25" s="215"/>
      <c r="AC25" s="216"/>
      <c r="AD25" s="215"/>
      <c r="AE25" s="216"/>
      <c r="AF25" s="215"/>
      <c r="AG25" s="216"/>
      <c r="AH25" s="215"/>
      <c r="AI25" s="216"/>
      <c r="AJ25" s="215"/>
      <c r="AK25" s="216"/>
      <c r="AL25" s="215"/>
      <c r="AM25" s="216"/>
      <c r="AN25" s="215"/>
      <c r="AO25" s="216"/>
      <c r="AP25" s="215"/>
      <c r="AQ25" s="216"/>
      <c r="AR25" s="215"/>
      <c r="AS25" s="216"/>
      <c r="AT25" s="215"/>
      <c r="AU25" s="224"/>
      <c r="AV25" s="481"/>
    </row>
    <row r="26" spans="1:48" s="1" customFormat="1" ht="30" customHeight="1" x14ac:dyDescent="0.2">
      <c r="A26"/>
      <c r="B26" s="283" t="s">
        <v>120</v>
      </c>
      <c r="C26" s="48" t="s">
        <v>80</v>
      </c>
      <c r="D26" s="49" t="s">
        <v>156</v>
      </c>
      <c r="E26" s="50" t="s">
        <v>157</v>
      </c>
      <c r="F26" s="51" t="s">
        <v>98</v>
      </c>
      <c r="G26" s="52">
        <v>474.72</v>
      </c>
      <c r="H26" s="53">
        <v>35</v>
      </c>
      <c r="I26" s="191">
        <f>ROUND(H26*G26,2)</f>
        <v>16615.2</v>
      </c>
      <c r="J26" s="286"/>
      <c r="K26" s="287">
        <f>ROUND(J26*$H26,2)</f>
        <v>0</v>
      </c>
      <c r="L26" s="286"/>
      <c r="M26" s="287">
        <f>ROUND(L26*$H26,2)</f>
        <v>0</v>
      </c>
      <c r="N26" s="286"/>
      <c r="O26" s="287">
        <f>ROUND(N26*$H26,2)</f>
        <v>0</v>
      </c>
      <c r="P26" s="286"/>
      <c r="Q26" s="287">
        <f>ROUND(P26*$H26,2)</f>
        <v>0</v>
      </c>
      <c r="R26" s="286"/>
      <c r="S26" s="287">
        <f>ROUND(R26*$H26,2)</f>
        <v>0</v>
      </c>
      <c r="T26" s="286"/>
      <c r="U26" s="287">
        <f>ROUND(T26*$H26,2)</f>
        <v>0</v>
      </c>
      <c r="V26" s="286"/>
      <c r="W26" s="287">
        <f>ROUND(V26*$H26,2)</f>
        <v>0</v>
      </c>
      <c r="X26" s="286"/>
      <c r="Y26" s="287">
        <f>ROUND(X26*$H26,2)</f>
        <v>0</v>
      </c>
      <c r="Z26" s="286"/>
      <c r="AA26" s="287">
        <f>ROUND(Z26*$H26,2)</f>
        <v>0</v>
      </c>
      <c r="AB26" s="286"/>
      <c r="AC26" s="287">
        <f>ROUND(AB26*$H26,2)</f>
        <v>0</v>
      </c>
      <c r="AD26" s="286"/>
      <c r="AE26" s="287">
        <f>ROUND(AD26*$H26,2)</f>
        <v>0</v>
      </c>
      <c r="AF26" s="286"/>
      <c r="AG26" s="287">
        <f>ROUND(AF26*$H26,2)</f>
        <v>0</v>
      </c>
      <c r="AH26" s="286"/>
      <c r="AI26" s="287">
        <f>ROUND(AH26*$H26,2)</f>
        <v>0</v>
      </c>
      <c r="AJ26" s="286"/>
      <c r="AK26" s="287">
        <f>ROUND(AJ26*$H26,2)</f>
        <v>0</v>
      </c>
      <c r="AL26" s="286"/>
      <c r="AM26" s="287">
        <f>ROUND(AL26*$H26,2)</f>
        <v>0</v>
      </c>
      <c r="AN26" s="286"/>
      <c r="AO26" s="287">
        <f>ROUND(AN26*$H26,2)</f>
        <v>0</v>
      </c>
      <c r="AP26" s="286"/>
      <c r="AQ26" s="287">
        <f>ROUND(AP26*$H26,2)</f>
        <v>0</v>
      </c>
      <c r="AR26" s="286">
        <f>SUM(J26,L26,N26,P26,R26,T26,V26,X26,Z26,AB26,AD26,AF26,AH26,AJ26,AL26,AN26,AP26)</f>
        <v>0</v>
      </c>
      <c r="AS26" s="287">
        <f>AR26*$H26</f>
        <v>0</v>
      </c>
      <c r="AT26" s="286">
        <f>$G26-AR26</f>
        <v>474.72</v>
      </c>
      <c r="AU26" s="458">
        <f>AT26*$H26</f>
        <v>16615.2</v>
      </c>
      <c r="AV26" s="496">
        <f t="shared" ref="AV26" si="5">AU26/I26</f>
        <v>1</v>
      </c>
    </row>
    <row r="27" spans="1:48" s="1" customFormat="1" ht="30" customHeight="1" x14ac:dyDescent="0.2">
      <c r="A27"/>
      <c r="B27" s="249"/>
      <c r="C27" s="250" t="s">
        <v>86</v>
      </c>
      <c r="D27" s="23"/>
      <c r="E27" s="251" t="s">
        <v>159</v>
      </c>
      <c r="F27" s="23"/>
      <c r="G27" s="23"/>
      <c r="H27" s="230"/>
      <c r="I27" s="23"/>
      <c r="J27" s="207"/>
      <c r="K27" s="208"/>
      <c r="L27" s="207"/>
      <c r="M27" s="208"/>
      <c r="N27" s="207"/>
      <c r="O27" s="208"/>
      <c r="P27" s="207"/>
      <c r="Q27" s="208"/>
      <c r="R27" s="207"/>
      <c r="S27" s="208"/>
      <c r="T27" s="207"/>
      <c r="U27" s="208"/>
      <c r="V27" s="207"/>
      <c r="W27" s="208"/>
      <c r="X27" s="207"/>
      <c r="Y27" s="208"/>
      <c r="Z27" s="207"/>
      <c r="AA27" s="208"/>
      <c r="AB27" s="207"/>
      <c r="AC27" s="208"/>
      <c r="AD27" s="207"/>
      <c r="AE27" s="208"/>
      <c r="AF27" s="207"/>
      <c r="AG27" s="208"/>
      <c r="AH27" s="207"/>
      <c r="AI27" s="208"/>
      <c r="AJ27" s="207"/>
      <c r="AK27" s="208"/>
      <c r="AL27" s="207"/>
      <c r="AM27" s="208"/>
      <c r="AN27" s="207"/>
      <c r="AO27" s="208"/>
      <c r="AP27" s="207"/>
      <c r="AQ27" s="208"/>
      <c r="AR27" s="207"/>
      <c r="AS27" s="208"/>
      <c r="AT27" s="207"/>
      <c r="AU27" s="219"/>
      <c r="AV27" s="476"/>
    </row>
    <row r="28" spans="1:48" s="7" customFormat="1" ht="30" customHeight="1" x14ac:dyDescent="0.2">
      <c r="A28"/>
      <c r="B28" s="252"/>
      <c r="C28" s="250" t="s">
        <v>88</v>
      </c>
      <c r="D28" s="253" t="s">
        <v>5</v>
      </c>
      <c r="E28" s="254" t="s">
        <v>1413</v>
      </c>
      <c r="F28" s="63"/>
      <c r="G28" s="255">
        <v>286.54000000000002</v>
      </c>
      <c r="H28" s="256"/>
      <c r="I28" s="63"/>
      <c r="J28" s="209"/>
      <c r="K28" s="210"/>
      <c r="L28" s="209"/>
      <c r="M28" s="210"/>
      <c r="N28" s="209"/>
      <c r="O28" s="210"/>
      <c r="P28" s="209"/>
      <c r="Q28" s="210"/>
      <c r="R28" s="209"/>
      <c r="S28" s="210"/>
      <c r="T28" s="209"/>
      <c r="U28" s="210"/>
      <c r="V28" s="209"/>
      <c r="W28" s="210"/>
      <c r="X28" s="209"/>
      <c r="Y28" s="210"/>
      <c r="Z28" s="209"/>
      <c r="AA28" s="210"/>
      <c r="AB28" s="209"/>
      <c r="AC28" s="210"/>
      <c r="AD28" s="209"/>
      <c r="AE28" s="210"/>
      <c r="AF28" s="209"/>
      <c r="AG28" s="210"/>
      <c r="AH28" s="209"/>
      <c r="AI28" s="210"/>
      <c r="AJ28" s="209"/>
      <c r="AK28" s="210"/>
      <c r="AL28" s="209"/>
      <c r="AM28" s="210"/>
      <c r="AN28" s="209"/>
      <c r="AO28" s="210"/>
      <c r="AP28" s="209"/>
      <c r="AQ28" s="210"/>
      <c r="AR28" s="209"/>
      <c r="AS28" s="210"/>
      <c r="AT28" s="209"/>
      <c r="AU28" s="221"/>
      <c r="AV28" s="477"/>
    </row>
    <row r="29" spans="1:48" s="7" customFormat="1" ht="30" customHeight="1" x14ac:dyDescent="0.2">
      <c r="A29"/>
      <c r="B29" s="252"/>
      <c r="C29" s="250" t="s">
        <v>88</v>
      </c>
      <c r="D29" s="253" t="s">
        <v>5</v>
      </c>
      <c r="E29" s="254" t="s">
        <v>1414</v>
      </c>
      <c r="F29" s="63"/>
      <c r="G29" s="255">
        <v>188.18</v>
      </c>
      <c r="H29" s="256"/>
      <c r="I29" s="63"/>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209"/>
      <c r="AM29" s="210"/>
      <c r="AN29" s="209"/>
      <c r="AO29" s="210"/>
      <c r="AP29" s="209"/>
      <c r="AQ29" s="210"/>
      <c r="AR29" s="209"/>
      <c r="AS29" s="210"/>
      <c r="AT29" s="209"/>
      <c r="AU29" s="221"/>
      <c r="AV29" s="477"/>
    </row>
    <row r="30" spans="1:48" s="10" customFormat="1" ht="30" customHeight="1" x14ac:dyDescent="0.2">
      <c r="A30"/>
      <c r="B30" s="269"/>
      <c r="C30" s="250" t="s">
        <v>88</v>
      </c>
      <c r="D30" s="270" t="s">
        <v>5</v>
      </c>
      <c r="E30" s="271" t="s">
        <v>112</v>
      </c>
      <c r="F30" s="75"/>
      <c r="G30" s="272">
        <v>474.72</v>
      </c>
      <c r="H30" s="273"/>
      <c r="I30" s="75"/>
      <c r="J30" s="215"/>
      <c r="K30" s="216"/>
      <c r="L30" s="215"/>
      <c r="M30" s="216"/>
      <c r="N30" s="215"/>
      <c r="O30" s="216"/>
      <c r="P30" s="215"/>
      <c r="Q30" s="216"/>
      <c r="R30" s="215"/>
      <c r="S30" s="216"/>
      <c r="T30" s="215"/>
      <c r="U30" s="216"/>
      <c r="V30" s="215"/>
      <c r="W30" s="216"/>
      <c r="X30" s="215"/>
      <c r="Y30" s="216"/>
      <c r="Z30" s="215"/>
      <c r="AA30" s="216"/>
      <c r="AB30" s="215"/>
      <c r="AC30" s="216"/>
      <c r="AD30" s="215"/>
      <c r="AE30" s="216"/>
      <c r="AF30" s="215"/>
      <c r="AG30" s="216"/>
      <c r="AH30" s="215"/>
      <c r="AI30" s="216"/>
      <c r="AJ30" s="215"/>
      <c r="AK30" s="216"/>
      <c r="AL30" s="215"/>
      <c r="AM30" s="216"/>
      <c r="AN30" s="215"/>
      <c r="AO30" s="216"/>
      <c r="AP30" s="215"/>
      <c r="AQ30" s="216"/>
      <c r="AR30" s="215"/>
      <c r="AS30" s="216"/>
      <c r="AT30" s="215"/>
      <c r="AU30" s="224"/>
      <c r="AV30" s="481"/>
    </row>
    <row r="31" spans="1:48" s="1" customFormat="1" ht="30" customHeight="1" x14ac:dyDescent="0.2">
      <c r="A31"/>
      <c r="B31" s="283" t="s">
        <v>125</v>
      </c>
      <c r="C31" s="48" t="s">
        <v>80</v>
      </c>
      <c r="D31" s="49" t="s">
        <v>164</v>
      </c>
      <c r="E31" s="50" t="s">
        <v>165</v>
      </c>
      <c r="F31" s="51" t="s">
        <v>98</v>
      </c>
      <c r="G31" s="52">
        <v>255.68</v>
      </c>
      <c r="H31" s="53">
        <v>63.6</v>
      </c>
      <c r="I31" s="191">
        <f>ROUND(H31*G31,2)</f>
        <v>16261.25</v>
      </c>
      <c r="J31" s="286"/>
      <c r="K31" s="287">
        <f>ROUND(J31*$H31,2)</f>
        <v>0</v>
      </c>
      <c r="L31" s="286"/>
      <c r="M31" s="287">
        <f>ROUND(L31*$H31,2)</f>
        <v>0</v>
      </c>
      <c r="N31" s="286"/>
      <c r="O31" s="287">
        <f>ROUND(N31*$H31,2)</f>
        <v>0</v>
      </c>
      <c r="P31" s="286"/>
      <c r="Q31" s="287">
        <f>ROUND(P31*$H31,2)</f>
        <v>0</v>
      </c>
      <c r="R31" s="286"/>
      <c r="S31" s="287">
        <f>ROUND(R31*$H31,2)</f>
        <v>0</v>
      </c>
      <c r="T31" s="286"/>
      <c r="U31" s="287">
        <f>ROUND(T31*$H31,2)</f>
        <v>0</v>
      </c>
      <c r="V31" s="286"/>
      <c r="W31" s="287">
        <f>ROUND(V31*$H31,2)</f>
        <v>0</v>
      </c>
      <c r="X31" s="286"/>
      <c r="Y31" s="287">
        <f>ROUND(X31*$H31,2)</f>
        <v>0</v>
      </c>
      <c r="Z31" s="286"/>
      <c r="AA31" s="287">
        <f>ROUND(Z31*$H31,2)</f>
        <v>0</v>
      </c>
      <c r="AB31" s="286"/>
      <c r="AC31" s="287">
        <f>ROUND(AB31*$H31,2)</f>
        <v>0</v>
      </c>
      <c r="AD31" s="286"/>
      <c r="AE31" s="287">
        <f>ROUND(AD31*$H31,2)</f>
        <v>0</v>
      </c>
      <c r="AF31" s="286"/>
      <c r="AG31" s="287">
        <f>ROUND(AF31*$H31,2)</f>
        <v>0</v>
      </c>
      <c r="AH31" s="286"/>
      <c r="AI31" s="287">
        <f>ROUND(AH31*$H31,2)</f>
        <v>0</v>
      </c>
      <c r="AJ31" s="286"/>
      <c r="AK31" s="287">
        <f>ROUND(AJ31*$H31,2)</f>
        <v>0</v>
      </c>
      <c r="AL31" s="286"/>
      <c r="AM31" s="287">
        <f>ROUND(AL31*$H31,2)</f>
        <v>0</v>
      </c>
      <c r="AN31" s="286"/>
      <c r="AO31" s="287">
        <f>ROUND(AN31*$H31,2)</f>
        <v>0</v>
      </c>
      <c r="AP31" s="286"/>
      <c r="AQ31" s="287">
        <f>ROUND(AP31*$H31,2)</f>
        <v>0</v>
      </c>
      <c r="AR31" s="286">
        <f>SUM(J31,L31,N31,P31,R31,T31,V31,X31,Z31,AB31,AD31,AF31,AH31,AJ31,AL31,AN31,AP31)</f>
        <v>0</v>
      </c>
      <c r="AS31" s="287">
        <f>AR31*$H31</f>
        <v>0</v>
      </c>
      <c r="AT31" s="286">
        <f>$G31-AR31</f>
        <v>255.68</v>
      </c>
      <c r="AU31" s="458">
        <f>AT31*$H31</f>
        <v>16261.248000000001</v>
      </c>
      <c r="AV31" s="496">
        <f t="shared" ref="AV31" si="6">AU31/I31</f>
        <v>0.99999987700822512</v>
      </c>
    </row>
    <row r="32" spans="1:48" s="1" customFormat="1" ht="30" customHeight="1" x14ac:dyDescent="0.2">
      <c r="A32"/>
      <c r="B32" s="249"/>
      <c r="C32" s="250" t="s">
        <v>86</v>
      </c>
      <c r="D32" s="23"/>
      <c r="E32" s="251" t="s">
        <v>167</v>
      </c>
      <c r="F32" s="23"/>
      <c r="G32" s="23"/>
      <c r="H32" s="230"/>
      <c r="I32" s="23"/>
      <c r="J32" s="207"/>
      <c r="K32" s="208"/>
      <c r="L32" s="207"/>
      <c r="M32" s="208"/>
      <c r="N32" s="207"/>
      <c r="O32" s="208"/>
      <c r="P32" s="207"/>
      <c r="Q32" s="208"/>
      <c r="R32" s="207"/>
      <c r="S32" s="208"/>
      <c r="T32" s="207"/>
      <c r="U32" s="208"/>
      <c r="V32" s="207"/>
      <c r="W32" s="208"/>
      <c r="X32" s="207"/>
      <c r="Y32" s="208"/>
      <c r="Z32" s="207"/>
      <c r="AA32" s="208"/>
      <c r="AB32" s="207"/>
      <c r="AC32" s="208"/>
      <c r="AD32" s="207"/>
      <c r="AE32" s="208"/>
      <c r="AF32" s="207"/>
      <c r="AG32" s="208"/>
      <c r="AH32" s="207"/>
      <c r="AI32" s="208"/>
      <c r="AJ32" s="207"/>
      <c r="AK32" s="208"/>
      <c r="AL32" s="207"/>
      <c r="AM32" s="208"/>
      <c r="AN32" s="207"/>
      <c r="AO32" s="208"/>
      <c r="AP32" s="207"/>
      <c r="AQ32" s="208"/>
      <c r="AR32" s="207"/>
      <c r="AS32" s="208"/>
      <c r="AT32" s="207"/>
      <c r="AU32" s="219"/>
      <c r="AV32" s="476"/>
    </row>
    <row r="33" spans="1:48" s="7" customFormat="1" ht="30" customHeight="1" x14ac:dyDescent="0.2">
      <c r="A33"/>
      <c r="B33" s="252"/>
      <c r="C33" s="250" t="s">
        <v>88</v>
      </c>
      <c r="D33" s="253" t="s">
        <v>5</v>
      </c>
      <c r="E33" s="254" t="s">
        <v>1416</v>
      </c>
      <c r="F33" s="63"/>
      <c r="G33" s="255">
        <v>188.18</v>
      </c>
      <c r="H33" s="256"/>
      <c r="I33" s="63"/>
      <c r="J33" s="209"/>
      <c r="K33" s="210"/>
      <c r="L33" s="209"/>
      <c r="M33" s="210"/>
      <c r="N33" s="209"/>
      <c r="O33" s="210"/>
      <c r="P33" s="209"/>
      <c r="Q33" s="210"/>
      <c r="R33" s="209"/>
      <c r="S33" s="210"/>
      <c r="T33" s="209"/>
      <c r="U33" s="210"/>
      <c r="V33" s="209"/>
      <c r="W33" s="210"/>
      <c r="X33" s="209"/>
      <c r="Y33" s="210"/>
      <c r="Z33" s="209"/>
      <c r="AA33" s="210"/>
      <c r="AB33" s="209"/>
      <c r="AC33" s="210"/>
      <c r="AD33" s="209"/>
      <c r="AE33" s="210"/>
      <c r="AF33" s="209"/>
      <c r="AG33" s="210"/>
      <c r="AH33" s="209"/>
      <c r="AI33" s="210"/>
      <c r="AJ33" s="209"/>
      <c r="AK33" s="210"/>
      <c r="AL33" s="209"/>
      <c r="AM33" s="210"/>
      <c r="AN33" s="209"/>
      <c r="AO33" s="210"/>
      <c r="AP33" s="209"/>
      <c r="AQ33" s="210"/>
      <c r="AR33" s="209"/>
      <c r="AS33" s="210"/>
      <c r="AT33" s="209"/>
      <c r="AU33" s="221"/>
      <c r="AV33" s="477"/>
    </row>
    <row r="34" spans="1:48" s="7" customFormat="1" ht="30" customHeight="1" x14ac:dyDescent="0.2">
      <c r="A34"/>
      <c r="B34" s="252"/>
      <c r="C34" s="250" t="s">
        <v>88</v>
      </c>
      <c r="D34" s="253" t="s">
        <v>5</v>
      </c>
      <c r="E34" s="254" t="s">
        <v>1417</v>
      </c>
      <c r="F34" s="63"/>
      <c r="G34" s="255">
        <v>67.5</v>
      </c>
      <c r="H34" s="256"/>
      <c r="I34" s="63"/>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209"/>
      <c r="AM34" s="210"/>
      <c r="AN34" s="209"/>
      <c r="AO34" s="210"/>
      <c r="AP34" s="209"/>
      <c r="AQ34" s="210"/>
      <c r="AR34" s="209"/>
      <c r="AS34" s="210"/>
      <c r="AT34" s="209"/>
      <c r="AU34" s="221"/>
      <c r="AV34" s="477"/>
    </row>
    <row r="35" spans="1:48" s="10" customFormat="1" ht="30" customHeight="1" x14ac:dyDescent="0.2">
      <c r="A35"/>
      <c r="B35" s="269"/>
      <c r="C35" s="250" t="s">
        <v>88</v>
      </c>
      <c r="D35" s="270" t="s">
        <v>5</v>
      </c>
      <c r="E35" s="271" t="s">
        <v>112</v>
      </c>
      <c r="F35" s="75"/>
      <c r="G35" s="272">
        <v>255.68</v>
      </c>
      <c r="H35" s="273"/>
      <c r="I35" s="75"/>
      <c r="J35" s="215"/>
      <c r="K35" s="216"/>
      <c r="L35" s="215"/>
      <c r="M35" s="216"/>
      <c r="N35" s="215"/>
      <c r="O35" s="216"/>
      <c r="P35" s="215"/>
      <c r="Q35" s="216"/>
      <c r="R35" s="215"/>
      <c r="S35" s="216"/>
      <c r="T35" s="215"/>
      <c r="U35" s="216"/>
      <c r="V35" s="215"/>
      <c r="W35" s="216"/>
      <c r="X35" s="215"/>
      <c r="Y35" s="216"/>
      <c r="Z35" s="215"/>
      <c r="AA35" s="216"/>
      <c r="AB35" s="215"/>
      <c r="AC35" s="216"/>
      <c r="AD35" s="215"/>
      <c r="AE35" s="216"/>
      <c r="AF35" s="215"/>
      <c r="AG35" s="216"/>
      <c r="AH35" s="215"/>
      <c r="AI35" s="216"/>
      <c r="AJ35" s="215"/>
      <c r="AK35" s="216"/>
      <c r="AL35" s="215"/>
      <c r="AM35" s="216"/>
      <c r="AN35" s="215"/>
      <c r="AO35" s="216"/>
      <c r="AP35" s="215"/>
      <c r="AQ35" s="216"/>
      <c r="AR35" s="215"/>
      <c r="AS35" s="216"/>
      <c r="AT35" s="215"/>
      <c r="AU35" s="224"/>
      <c r="AV35" s="481"/>
    </row>
    <row r="36" spans="1:48" s="1" customFormat="1" ht="30" customHeight="1" x14ac:dyDescent="0.2">
      <c r="A36"/>
      <c r="B36" s="283" t="s">
        <v>130</v>
      </c>
      <c r="C36" s="48" t="s">
        <v>80</v>
      </c>
      <c r="D36" s="49" t="s">
        <v>1418</v>
      </c>
      <c r="E36" s="50" t="s">
        <v>1419</v>
      </c>
      <c r="F36" s="51" t="s">
        <v>98</v>
      </c>
      <c r="G36" s="52">
        <v>188.18</v>
      </c>
      <c r="H36" s="53">
        <v>51.8</v>
      </c>
      <c r="I36" s="191">
        <f>ROUND(H36*G36,2)</f>
        <v>9747.7199999999993</v>
      </c>
      <c r="J36" s="286"/>
      <c r="K36" s="287">
        <f>ROUND(J36*$H36,2)</f>
        <v>0</v>
      </c>
      <c r="L36" s="286"/>
      <c r="M36" s="287">
        <f>ROUND(L36*$H36,2)</f>
        <v>0</v>
      </c>
      <c r="N36" s="286"/>
      <c r="O36" s="287">
        <f>ROUND(N36*$H36,2)</f>
        <v>0</v>
      </c>
      <c r="P36" s="286"/>
      <c r="Q36" s="287">
        <f>ROUND(P36*$H36,2)</f>
        <v>0</v>
      </c>
      <c r="R36" s="286"/>
      <c r="S36" s="287">
        <f>ROUND(R36*$H36,2)</f>
        <v>0</v>
      </c>
      <c r="T36" s="286"/>
      <c r="U36" s="287">
        <f>ROUND(T36*$H36,2)</f>
        <v>0</v>
      </c>
      <c r="V36" s="286"/>
      <c r="W36" s="287">
        <f>ROUND(V36*$H36,2)</f>
        <v>0</v>
      </c>
      <c r="X36" s="286"/>
      <c r="Y36" s="287">
        <f>ROUND(X36*$H36,2)</f>
        <v>0</v>
      </c>
      <c r="Z36" s="286"/>
      <c r="AA36" s="287">
        <f>ROUND(Z36*$H36,2)</f>
        <v>0</v>
      </c>
      <c r="AB36" s="286"/>
      <c r="AC36" s="287">
        <f>ROUND(AB36*$H36,2)</f>
        <v>0</v>
      </c>
      <c r="AD36" s="286"/>
      <c r="AE36" s="287">
        <f>ROUND(AD36*$H36,2)</f>
        <v>0</v>
      </c>
      <c r="AF36" s="286"/>
      <c r="AG36" s="287">
        <f>ROUND(AF36*$H36,2)</f>
        <v>0</v>
      </c>
      <c r="AH36" s="286"/>
      <c r="AI36" s="287">
        <f>ROUND(AH36*$H36,2)</f>
        <v>0</v>
      </c>
      <c r="AJ36" s="286"/>
      <c r="AK36" s="287">
        <f>ROUND(AJ36*$H36,2)</f>
        <v>0</v>
      </c>
      <c r="AL36" s="286"/>
      <c r="AM36" s="287">
        <f>ROUND(AL36*$H36,2)</f>
        <v>0</v>
      </c>
      <c r="AN36" s="286"/>
      <c r="AO36" s="287">
        <f>ROUND(AN36*$H36,2)</f>
        <v>0</v>
      </c>
      <c r="AP36" s="286"/>
      <c r="AQ36" s="287">
        <f>ROUND(AP36*$H36,2)</f>
        <v>0</v>
      </c>
      <c r="AR36" s="286">
        <f>SUM(J36,L36,N36,P36,R36,T36,V36,X36,Z36,AB36,AD36,AF36,AH36,AJ36,AL36,AN36,AP36)</f>
        <v>0</v>
      </c>
      <c r="AS36" s="287">
        <f>AR36*$H36</f>
        <v>0</v>
      </c>
      <c r="AT36" s="286">
        <f>$G36-AR36</f>
        <v>188.18</v>
      </c>
      <c r="AU36" s="458">
        <f>AT36*$H36</f>
        <v>9747.7240000000002</v>
      </c>
      <c r="AV36" s="496">
        <f t="shared" ref="AV36" si="7">AU36/I36</f>
        <v>1.0000004103523696</v>
      </c>
    </row>
    <row r="37" spans="1:48" s="1" customFormat="1" ht="30" customHeight="1" x14ac:dyDescent="0.2">
      <c r="A37"/>
      <c r="B37" s="249"/>
      <c r="C37" s="250" t="s">
        <v>86</v>
      </c>
      <c r="D37" s="23"/>
      <c r="E37" s="251" t="s">
        <v>1421</v>
      </c>
      <c r="F37" s="23"/>
      <c r="G37" s="23"/>
      <c r="H37" s="230"/>
      <c r="I37" s="23"/>
      <c r="J37" s="207"/>
      <c r="K37" s="208"/>
      <c r="L37" s="207"/>
      <c r="M37" s="208"/>
      <c r="N37" s="207"/>
      <c r="O37" s="208"/>
      <c r="P37" s="207"/>
      <c r="Q37" s="208"/>
      <c r="R37" s="207"/>
      <c r="S37" s="208"/>
      <c r="T37" s="207"/>
      <c r="U37" s="208"/>
      <c r="V37" s="207"/>
      <c r="W37" s="208"/>
      <c r="X37" s="207"/>
      <c r="Y37" s="208"/>
      <c r="Z37" s="207"/>
      <c r="AA37" s="208"/>
      <c r="AB37" s="207"/>
      <c r="AC37" s="208"/>
      <c r="AD37" s="207"/>
      <c r="AE37" s="208"/>
      <c r="AF37" s="207"/>
      <c r="AG37" s="208"/>
      <c r="AH37" s="207"/>
      <c r="AI37" s="208"/>
      <c r="AJ37" s="207"/>
      <c r="AK37" s="208"/>
      <c r="AL37" s="207"/>
      <c r="AM37" s="208"/>
      <c r="AN37" s="207"/>
      <c r="AO37" s="208"/>
      <c r="AP37" s="207"/>
      <c r="AQ37" s="208"/>
      <c r="AR37" s="207"/>
      <c r="AS37" s="208"/>
      <c r="AT37" s="207"/>
      <c r="AU37" s="219"/>
      <c r="AV37" s="476"/>
    </row>
    <row r="38" spans="1:48" s="8" customFormat="1" ht="30" customHeight="1" x14ac:dyDescent="0.2">
      <c r="A38"/>
      <c r="B38" s="258"/>
      <c r="C38" s="250" t="s">
        <v>88</v>
      </c>
      <c r="D38" s="259" t="s">
        <v>5</v>
      </c>
      <c r="E38" s="260" t="s">
        <v>1422</v>
      </c>
      <c r="F38" s="67"/>
      <c r="G38" s="259" t="s">
        <v>5</v>
      </c>
      <c r="H38" s="261"/>
      <c r="I38" s="67"/>
      <c r="J38" s="211"/>
      <c r="K38" s="212"/>
      <c r="L38" s="211"/>
      <c r="M38" s="212"/>
      <c r="N38" s="211"/>
      <c r="O38" s="212"/>
      <c r="P38" s="211"/>
      <c r="Q38" s="212"/>
      <c r="R38" s="211"/>
      <c r="S38" s="212"/>
      <c r="T38" s="211"/>
      <c r="U38" s="212"/>
      <c r="V38" s="211"/>
      <c r="W38" s="212"/>
      <c r="X38" s="211"/>
      <c r="Y38" s="212"/>
      <c r="Z38" s="211"/>
      <c r="AA38" s="212"/>
      <c r="AB38" s="211"/>
      <c r="AC38" s="212"/>
      <c r="AD38" s="211"/>
      <c r="AE38" s="212"/>
      <c r="AF38" s="211"/>
      <c r="AG38" s="212"/>
      <c r="AH38" s="211"/>
      <c r="AI38" s="212"/>
      <c r="AJ38" s="211"/>
      <c r="AK38" s="212"/>
      <c r="AL38" s="211"/>
      <c r="AM38" s="212"/>
      <c r="AN38" s="211"/>
      <c r="AO38" s="212"/>
      <c r="AP38" s="211"/>
      <c r="AQ38" s="212"/>
      <c r="AR38" s="211"/>
      <c r="AS38" s="212"/>
      <c r="AT38" s="211"/>
      <c r="AU38" s="222"/>
      <c r="AV38" s="479"/>
    </row>
    <row r="39" spans="1:48" s="7" customFormat="1" ht="30" customHeight="1" x14ac:dyDescent="0.2">
      <c r="A39"/>
      <c r="B39" s="252"/>
      <c r="C39" s="250" t="s">
        <v>88</v>
      </c>
      <c r="D39" s="253" t="s">
        <v>5</v>
      </c>
      <c r="E39" s="254" t="s">
        <v>1423</v>
      </c>
      <c r="F39" s="63"/>
      <c r="G39" s="255">
        <v>310.43</v>
      </c>
      <c r="H39" s="256"/>
      <c r="I39" s="63"/>
      <c r="J39" s="209"/>
      <c r="K39" s="210"/>
      <c r="L39" s="209"/>
      <c r="M39" s="210"/>
      <c r="N39" s="209"/>
      <c r="O39" s="210"/>
      <c r="P39" s="209"/>
      <c r="Q39" s="210"/>
      <c r="R39" s="209"/>
      <c r="S39" s="210"/>
      <c r="T39" s="209"/>
      <c r="U39" s="210"/>
      <c r="V39" s="209"/>
      <c r="W39" s="210"/>
      <c r="X39" s="209"/>
      <c r="Y39" s="210"/>
      <c r="Z39" s="209"/>
      <c r="AA39" s="210"/>
      <c r="AB39" s="209"/>
      <c r="AC39" s="210"/>
      <c r="AD39" s="209"/>
      <c r="AE39" s="210"/>
      <c r="AF39" s="209"/>
      <c r="AG39" s="210"/>
      <c r="AH39" s="209"/>
      <c r="AI39" s="210"/>
      <c r="AJ39" s="209"/>
      <c r="AK39" s="210"/>
      <c r="AL39" s="209"/>
      <c r="AM39" s="210"/>
      <c r="AN39" s="209"/>
      <c r="AO39" s="210"/>
      <c r="AP39" s="209"/>
      <c r="AQ39" s="210"/>
      <c r="AR39" s="209"/>
      <c r="AS39" s="210"/>
      <c r="AT39" s="209"/>
      <c r="AU39" s="221"/>
      <c r="AV39" s="477"/>
    </row>
    <row r="40" spans="1:48" s="7" customFormat="1" ht="30" customHeight="1" x14ac:dyDescent="0.2">
      <c r="A40"/>
      <c r="B40" s="252"/>
      <c r="C40" s="250" t="s">
        <v>88</v>
      </c>
      <c r="D40" s="253" t="s">
        <v>5</v>
      </c>
      <c r="E40" s="254" t="s">
        <v>1424</v>
      </c>
      <c r="F40" s="63"/>
      <c r="G40" s="255">
        <v>-122.25</v>
      </c>
      <c r="H40" s="256"/>
      <c r="I40" s="63"/>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209"/>
      <c r="AQ40" s="210"/>
      <c r="AR40" s="209"/>
      <c r="AS40" s="210"/>
      <c r="AT40" s="209"/>
      <c r="AU40" s="221"/>
      <c r="AV40" s="477"/>
    </row>
    <row r="41" spans="1:48" s="10" customFormat="1" ht="30" customHeight="1" x14ac:dyDescent="0.2">
      <c r="A41"/>
      <c r="B41" s="269"/>
      <c r="C41" s="250" t="s">
        <v>88</v>
      </c>
      <c r="D41" s="270" t="s">
        <v>5</v>
      </c>
      <c r="E41" s="271" t="s">
        <v>112</v>
      </c>
      <c r="F41" s="75"/>
      <c r="G41" s="272">
        <v>188.18</v>
      </c>
      <c r="H41" s="273"/>
      <c r="I41" s="75"/>
      <c r="J41" s="215"/>
      <c r="K41" s="216"/>
      <c r="L41" s="215"/>
      <c r="M41" s="216"/>
      <c r="N41" s="215"/>
      <c r="O41" s="216"/>
      <c r="P41" s="215"/>
      <c r="Q41" s="216"/>
      <c r="R41" s="215"/>
      <c r="S41" s="216"/>
      <c r="T41" s="215"/>
      <c r="U41" s="216"/>
      <c r="V41" s="215"/>
      <c r="W41" s="216"/>
      <c r="X41" s="215"/>
      <c r="Y41" s="216"/>
      <c r="Z41" s="215"/>
      <c r="AA41" s="216"/>
      <c r="AB41" s="215"/>
      <c r="AC41" s="216"/>
      <c r="AD41" s="215"/>
      <c r="AE41" s="216"/>
      <c r="AF41" s="215"/>
      <c r="AG41" s="216"/>
      <c r="AH41" s="215"/>
      <c r="AI41" s="216"/>
      <c r="AJ41" s="215"/>
      <c r="AK41" s="216"/>
      <c r="AL41" s="215"/>
      <c r="AM41" s="216"/>
      <c r="AN41" s="215"/>
      <c r="AO41" s="216"/>
      <c r="AP41" s="215"/>
      <c r="AQ41" s="216"/>
      <c r="AR41" s="215"/>
      <c r="AS41" s="216"/>
      <c r="AT41" s="215"/>
      <c r="AU41" s="224"/>
      <c r="AV41" s="481"/>
    </row>
    <row r="42" spans="1:48" s="1" customFormat="1" ht="30" customHeight="1" x14ac:dyDescent="0.2">
      <c r="A42"/>
      <c r="B42" s="283" t="s">
        <v>137</v>
      </c>
      <c r="C42" s="48" t="s">
        <v>80</v>
      </c>
      <c r="D42" s="49" t="s">
        <v>1425</v>
      </c>
      <c r="E42" s="50" t="s">
        <v>1426</v>
      </c>
      <c r="F42" s="51" t="s">
        <v>133</v>
      </c>
      <c r="G42" s="52">
        <v>450</v>
      </c>
      <c r="H42" s="53">
        <v>9.9</v>
      </c>
      <c r="I42" s="191">
        <f>ROUND(H42*G42,2)</f>
        <v>4455</v>
      </c>
      <c r="J42" s="286"/>
      <c r="K42" s="287">
        <f>ROUND(J42*$H42,2)</f>
        <v>0</v>
      </c>
      <c r="L42" s="286"/>
      <c r="M42" s="287">
        <f>ROUND(L42*$H42,2)</f>
        <v>0</v>
      </c>
      <c r="N42" s="286"/>
      <c r="O42" s="287">
        <f>ROUND(N42*$H42,2)</f>
        <v>0</v>
      </c>
      <c r="P42" s="286"/>
      <c r="Q42" s="287">
        <f>ROUND(P42*$H42,2)</f>
        <v>0</v>
      </c>
      <c r="R42" s="286"/>
      <c r="S42" s="287">
        <f>ROUND(R42*$H42,2)</f>
        <v>0</v>
      </c>
      <c r="T42" s="286"/>
      <c r="U42" s="287">
        <f>ROUND(T42*$H42,2)</f>
        <v>0</v>
      </c>
      <c r="V42" s="286"/>
      <c r="W42" s="287">
        <f>ROUND(V42*$H42,2)</f>
        <v>0</v>
      </c>
      <c r="X42" s="286"/>
      <c r="Y42" s="287">
        <f>ROUND(X42*$H42,2)</f>
        <v>0</v>
      </c>
      <c r="Z42" s="286"/>
      <c r="AA42" s="287">
        <f>ROUND(Z42*$H42,2)</f>
        <v>0</v>
      </c>
      <c r="AB42" s="286"/>
      <c r="AC42" s="287">
        <f>ROUND(AB42*$H42,2)</f>
        <v>0</v>
      </c>
      <c r="AD42" s="286"/>
      <c r="AE42" s="287">
        <f>ROUND(AD42*$H42,2)</f>
        <v>0</v>
      </c>
      <c r="AF42" s="286"/>
      <c r="AG42" s="287">
        <f>ROUND(AF42*$H42,2)</f>
        <v>0</v>
      </c>
      <c r="AH42" s="286"/>
      <c r="AI42" s="287">
        <f>ROUND(AH42*$H42,2)</f>
        <v>0</v>
      </c>
      <c r="AJ42" s="286"/>
      <c r="AK42" s="287">
        <f>ROUND(AJ42*$H42,2)</f>
        <v>0</v>
      </c>
      <c r="AL42" s="286"/>
      <c r="AM42" s="287">
        <f>ROUND(AL42*$H42,2)</f>
        <v>0</v>
      </c>
      <c r="AN42" s="286"/>
      <c r="AO42" s="287">
        <f>ROUND(AN42*$H42,2)</f>
        <v>0</v>
      </c>
      <c r="AP42" s="286"/>
      <c r="AQ42" s="287">
        <f>ROUND(AP42*$H42,2)</f>
        <v>0</v>
      </c>
      <c r="AR42" s="286">
        <f>SUM(J42,L42,N42,P42,R42,T42,V42,X42,Z42,AB42,AD42,AF42,AH42,AJ42,AL42,AN42,AP42)</f>
        <v>0</v>
      </c>
      <c r="AS42" s="287">
        <f>AR42*$H42</f>
        <v>0</v>
      </c>
      <c r="AT42" s="286">
        <f>$G42-AR42</f>
        <v>450</v>
      </c>
      <c r="AU42" s="458">
        <f>AT42*$H42</f>
        <v>4455</v>
      </c>
      <c r="AV42" s="496">
        <f t="shared" ref="AV42" si="8">AU42/I42</f>
        <v>1</v>
      </c>
    </row>
    <row r="43" spans="1:48" s="1" customFormat="1" ht="30" customHeight="1" x14ac:dyDescent="0.2">
      <c r="A43"/>
      <c r="B43" s="249"/>
      <c r="C43" s="250" t="s">
        <v>86</v>
      </c>
      <c r="D43" s="23"/>
      <c r="E43" s="251" t="s">
        <v>1428</v>
      </c>
      <c r="F43" s="23"/>
      <c r="G43" s="23"/>
      <c r="H43" s="230"/>
      <c r="I43" s="23"/>
      <c r="J43" s="207"/>
      <c r="K43" s="208"/>
      <c r="L43" s="207"/>
      <c r="M43" s="208"/>
      <c r="N43" s="207"/>
      <c r="O43" s="208"/>
      <c r="P43" s="207"/>
      <c r="Q43" s="208"/>
      <c r="R43" s="207"/>
      <c r="S43" s="208"/>
      <c r="T43" s="207"/>
      <c r="U43" s="208"/>
      <c r="V43" s="207"/>
      <c r="W43" s="208"/>
      <c r="X43" s="207"/>
      <c r="Y43" s="208"/>
      <c r="Z43" s="207"/>
      <c r="AA43" s="208"/>
      <c r="AB43" s="207"/>
      <c r="AC43" s="208"/>
      <c r="AD43" s="207"/>
      <c r="AE43" s="208"/>
      <c r="AF43" s="207"/>
      <c r="AG43" s="208"/>
      <c r="AH43" s="207"/>
      <c r="AI43" s="208"/>
      <c r="AJ43" s="207"/>
      <c r="AK43" s="208"/>
      <c r="AL43" s="207"/>
      <c r="AM43" s="208"/>
      <c r="AN43" s="207"/>
      <c r="AO43" s="208"/>
      <c r="AP43" s="207"/>
      <c r="AQ43" s="208"/>
      <c r="AR43" s="207"/>
      <c r="AS43" s="208"/>
      <c r="AT43" s="207"/>
      <c r="AU43" s="219"/>
      <c r="AV43" s="476"/>
    </row>
    <row r="44" spans="1:48" s="7" customFormat="1" ht="30" customHeight="1" x14ac:dyDescent="0.2">
      <c r="A44"/>
      <c r="B44" s="252"/>
      <c r="C44" s="250" t="s">
        <v>88</v>
      </c>
      <c r="D44" s="253" t="s">
        <v>5</v>
      </c>
      <c r="E44" s="254" t="s">
        <v>1429</v>
      </c>
      <c r="F44" s="63"/>
      <c r="G44" s="255">
        <v>450</v>
      </c>
      <c r="H44" s="256"/>
      <c r="I44" s="63"/>
      <c r="J44" s="209"/>
      <c r="K44" s="210"/>
      <c r="L44" s="209"/>
      <c r="M44" s="210"/>
      <c r="N44" s="209"/>
      <c r="O44" s="210"/>
      <c r="P44" s="209"/>
      <c r="Q44" s="210"/>
      <c r="R44" s="209"/>
      <c r="S44" s="210"/>
      <c r="T44" s="209"/>
      <c r="U44" s="210"/>
      <c r="V44" s="209"/>
      <c r="W44" s="210"/>
      <c r="X44" s="209"/>
      <c r="Y44" s="210"/>
      <c r="Z44" s="209"/>
      <c r="AA44" s="210"/>
      <c r="AB44" s="209"/>
      <c r="AC44" s="210"/>
      <c r="AD44" s="209"/>
      <c r="AE44" s="210"/>
      <c r="AF44" s="209"/>
      <c r="AG44" s="210"/>
      <c r="AH44" s="209"/>
      <c r="AI44" s="210"/>
      <c r="AJ44" s="209"/>
      <c r="AK44" s="210"/>
      <c r="AL44" s="209"/>
      <c r="AM44" s="210"/>
      <c r="AN44" s="209"/>
      <c r="AO44" s="210"/>
      <c r="AP44" s="209"/>
      <c r="AQ44" s="210"/>
      <c r="AR44" s="209"/>
      <c r="AS44" s="210"/>
      <c r="AT44" s="209"/>
      <c r="AU44" s="221"/>
      <c r="AV44" s="477"/>
    </row>
    <row r="45" spans="1:48" s="1" customFormat="1" ht="30" customHeight="1" x14ac:dyDescent="0.2">
      <c r="A45"/>
      <c r="B45" s="283" t="s">
        <v>143</v>
      </c>
      <c r="C45" s="48" t="s">
        <v>80</v>
      </c>
      <c r="D45" s="49" t="s">
        <v>1430</v>
      </c>
      <c r="E45" s="50" t="s">
        <v>1431</v>
      </c>
      <c r="F45" s="51" t="s">
        <v>133</v>
      </c>
      <c r="G45" s="52">
        <v>450</v>
      </c>
      <c r="H45" s="53">
        <v>3.7</v>
      </c>
      <c r="I45" s="191">
        <f>ROUND(H45*G45,2)</f>
        <v>1665</v>
      </c>
      <c r="J45" s="286"/>
      <c r="K45" s="287">
        <f>ROUND(J45*$H45,2)</f>
        <v>0</v>
      </c>
      <c r="L45" s="286"/>
      <c r="M45" s="287">
        <f>ROUND(L45*$H45,2)</f>
        <v>0</v>
      </c>
      <c r="N45" s="286"/>
      <c r="O45" s="287">
        <f>ROUND(N45*$H45,2)</f>
        <v>0</v>
      </c>
      <c r="P45" s="286"/>
      <c r="Q45" s="287">
        <f>ROUND(P45*$H45,2)</f>
        <v>0</v>
      </c>
      <c r="R45" s="286"/>
      <c r="S45" s="287">
        <f>ROUND(R45*$H45,2)</f>
        <v>0</v>
      </c>
      <c r="T45" s="286"/>
      <c r="U45" s="287">
        <f>ROUND(T45*$H45,2)</f>
        <v>0</v>
      </c>
      <c r="V45" s="286"/>
      <c r="W45" s="287">
        <f>ROUND(V45*$H45,2)</f>
        <v>0</v>
      </c>
      <c r="X45" s="286"/>
      <c r="Y45" s="287">
        <f>ROUND(X45*$H45,2)</f>
        <v>0</v>
      </c>
      <c r="Z45" s="286"/>
      <c r="AA45" s="287">
        <f>ROUND(Z45*$H45,2)</f>
        <v>0</v>
      </c>
      <c r="AB45" s="286"/>
      <c r="AC45" s="287">
        <f>ROUND(AB45*$H45,2)</f>
        <v>0</v>
      </c>
      <c r="AD45" s="286"/>
      <c r="AE45" s="287">
        <f>ROUND(AD45*$H45,2)</f>
        <v>0</v>
      </c>
      <c r="AF45" s="286"/>
      <c r="AG45" s="287">
        <f>ROUND(AF45*$H45,2)</f>
        <v>0</v>
      </c>
      <c r="AH45" s="286"/>
      <c r="AI45" s="287">
        <f>ROUND(AH45*$H45,2)</f>
        <v>0</v>
      </c>
      <c r="AJ45" s="286"/>
      <c r="AK45" s="287">
        <f>ROUND(AJ45*$H45,2)</f>
        <v>0</v>
      </c>
      <c r="AL45" s="286"/>
      <c r="AM45" s="287">
        <f>ROUND(AL45*$H45,2)</f>
        <v>0</v>
      </c>
      <c r="AN45" s="286"/>
      <c r="AO45" s="287">
        <f>ROUND(AN45*$H45,2)</f>
        <v>0</v>
      </c>
      <c r="AP45" s="286"/>
      <c r="AQ45" s="287">
        <f>ROUND(AP45*$H45,2)</f>
        <v>0</v>
      </c>
      <c r="AR45" s="286">
        <f>SUM(J45,L45,N45,P45,R45,T45,V45,X45,Z45,AB45,AD45,AF45,AH45,AJ45,AL45,AN45,AP45)</f>
        <v>0</v>
      </c>
      <c r="AS45" s="287">
        <f>AR45*$H45</f>
        <v>0</v>
      </c>
      <c r="AT45" s="286">
        <f>$G45-AR45</f>
        <v>450</v>
      </c>
      <c r="AU45" s="458">
        <f>AT45*$H45</f>
        <v>1665</v>
      </c>
      <c r="AV45" s="496">
        <f t="shared" ref="AV45" si="9">AU45/I45</f>
        <v>1</v>
      </c>
    </row>
    <row r="46" spans="1:48" s="1" customFormat="1" ht="30" customHeight="1" x14ac:dyDescent="0.2">
      <c r="A46"/>
      <c r="B46" s="249"/>
      <c r="C46" s="250" t="s">
        <v>86</v>
      </c>
      <c r="D46" s="23"/>
      <c r="E46" s="251" t="s">
        <v>1433</v>
      </c>
      <c r="F46" s="23"/>
      <c r="G46" s="23"/>
      <c r="H46" s="230"/>
      <c r="I46" s="23"/>
      <c r="J46" s="207"/>
      <c r="K46" s="208"/>
      <c r="L46" s="207"/>
      <c r="M46" s="208"/>
      <c r="N46" s="207"/>
      <c r="O46" s="208"/>
      <c r="P46" s="207"/>
      <c r="Q46" s="208"/>
      <c r="R46" s="207"/>
      <c r="S46" s="208"/>
      <c r="T46" s="207"/>
      <c r="U46" s="208"/>
      <c r="V46" s="207"/>
      <c r="W46" s="208"/>
      <c r="X46" s="207"/>
      <c r="Y46" s="208"/>
      <c r="Z46" s="207"/>
      <c r="AA46" s="208"/>
      <c r="AB46" s="207"/>
      <c r="AC46" s="208"/>
      <c r="AD46" s="207"/>
      <c r="AE46" s="208"/>
      <c r="AF46" s="207"/>
      <c r="AG46" s="208"/>
      <c r="AH46" s="207"/>
      <c r="AI46" s="208"/>
      <c r="AJ46" s="207"/>
      <c r="AK46" s="208"/>
      <c r="AL46" s="207"/>
      <c r="AM46" s="208"/>
      <c r="AN46" s="207"/>
      <c r="AO46" s="208"/>
      <c r="AP46" s="207"/>
      <c r="AQ46" s="208"/>
      <c r="AR46" s="207"/>
      <c r="AS46" s="208"/>
      <c r="AT46" s="207"/>
      <c r="AU46" s="219"/>
      <c r="AV46" s="476"/>
    </row>
    <row r="47" spans="1:48" s="7" customFormat="1" ht="30" customHeight="1" x14ac:dyDescent="0.2">
      <c r="A47"/>
      <c r="B47" s="252"/>
      <c r="C47" s="250" t="s">
        <v>88</v>
      </c>
      <c r="D47" s="253" t="s">
        <v>5</v>
      </c>
      <c r="E47" s="254" t="s">
        <v>1429</v>
      </c>
      <c r="F47" s="63"/>
      <c r="G47" s="255">
        <v>450</v>
      </c>
      <c r="H47" s="256"/>
      <c r="I47" s="63"/>
      <c r="J47" s="209"/>
      <c r="K47" s="210"/>
      <c r="L47" s="209"/>
      <c r="M47" s="210"/>
      <c r="N47" s="209"/>
      <c r="O47" s="210"/>
      <c r="P47" s="209"/>
      <c r="Q47" s="210"/>
      <c r="R47" s="209"/>
      <c r="S47" s="210"/>
      <c r="T47" s="209"/>
      <c r="U47" s="210"/>
      <c r="V47" s="209"/>
      <c r="W47" s="210"/>
      <c r="X47" s="209"/>
      <c r="Y47" s="210"/>
      <c r="Z47" s="209"/>
      <c r="AA47" s="210"/>
      <c r="AB47" s="209"/>
      <c r="AC47" s="210"/>
      <c r="AD47" s="209"/>
      <c r="AE47" s="210"/>
      <c r="AF47" s="209"/>
      <c r="AG47" s="210"/>
      <c r="AH47" s="209"/>
      <c r="AI47" s="210"/>
      <c r="AJ47" s="209"/>
      <c r="AK47" s="210"/>
      <c r="AL47" s="209"/>
      <c r="AM47" s="210"/>
      <c r="AN47" s="209"/>
      <c r="AO47" s="210"/>
      <c r="AP47" s="209"/>
      <c r="AQ47" s="210"/>
      <c r="AR47" s="209"/>
      <c r="AS47" s="210"/>
      <c r="AT47" s="209"/>
      <c r="AU47" s="221"/>
      <c r="AV47" s="477"/>
    </row>
    <row r="48" spans="1:48" s="1" customFormat="1" ht="30" customHeight="1" x14ac:dyDescent="0.2">
      <c r="A48"/>
      <c r="B48" s="281" t="s">
        <v>150</v>
      </c>
      <c r="C48" s="78" t="s">
        <v>231</v>
      </c>
      <c r="D48" s="79" t="s">
        <v>1434</v>
      </c>
      <c r="E48" s="80" t="s">
        <v>1435</v>
      </c>
      <c r="F48" s="81" t="s">
        <v>540</v>
      </c>
      <c r="G48" s="82">
        <v>11.25</v>
      </c>
      <c r="H48" s="83">
        <v>115</v>
      </c>
      <c r="I48" s="291">
        <f>ROUND(H48*G48,2)</f>
        <v>1293.75</v>
      </c>
      <c r="J48" s="286"/>
      <c r="K48" s="287">
        <f>ROUND(J48*$H48,2)</f>
        <v>0</v>
      </c>
      <c r="L48" s="286"/>
      <c r="M48" s="287">
        <f>ROUND(L48*$H48,2)</f>
        <v>0</v>
      </c>
      <c r="N48" s="286"/>
      <c r="O48" s="287">
        <f>ROUND(N48*$H48,2)</f>
        <v>0</v>
      </c>
      <c r="P48" s="286"/>
      <c r="Q48" s="287">
        <f>ROUND(P48*$H48,2)</f>
        <v>0</v>
      </c>
      <c r="R48" s="286"/>
      <c r="S48" s="287">
        <f>ROUND(R48*$H48,2)</f>
        <v>0</v>
      </c>
      <c r="T48" s="286"/>
      <c r="U48" s="287">
        <f>ROUND(T48*$H48,2)</f>
        <v>0</v>
      </c>
      <c r="V48" s="286"/>
      <c r="W48" s="287">
        <f>ROUND(V48*$H48,2)</f>
        <v>0</v>
      </c>
      <c r="X48" s="286"/>
      <c r="Y48" s="287">
        <f>ROUND(X48*$H48,2)</f>
        <v>0</v>
      </c>
      <c r="Z48" s="286"/>
      <c r="AA48" s="287">
        <f>ROUND(Z48*$H48,2)</f>
        <v>0</v>
      </c>
      <c r="AB48" s="286"/>
      <c r="AC48" s="287">
        <f>ROUND(AB48*$H48,2)</f>
        <v>0</v>
      </c>
      <c r="AD48" s="286"/>
      <c r="AE48" s="287">
        <f>ROUND(AD48*$H48,2)</f>
        <v>0</v>
      </c>
      <c r="AF48" s="286"/>
      <c r="AG48" s="287">
        <f>ROUND(AF48*$H48,2)</f>
        <v>0</v>
      </c>
      <c r="AH48" s="286"/>
      <c r="AI48" s="287">
        <f>ROUND(AH48*$H48,2)</f>
        <v>0</v>
      </c>
      <c r="AJ48" s="286"/>
      <c r="AK48" s="287">
        <f>ROUND(AJ48*$H48,2)</f>
        <v>0</v>
      </c>
      <c r="AL48" s="286"/>
      <c r="AM48" s="287">
        <f>ROUND(AL48*$H48,2)</f>
        <v>0</v>
      </c>
      <c r="AN48" s="286"/>
      <c r="AO48" s="287">
        <f>ROUND(AN48*$H48,2)</f>
        <v>0</v>
      </c>
      <c r="AP48" s="286"/>
      <c r="AQ48" s="287">
        <f>ROUND(AP48*$H48,2)</f>
        <v>0</v>
      </c>
      <c r="AR48" s="286">
        <f>SUM(J48,L48,N48,P48,R48,T48,V48,X48,Z48,AB48,AD48,AF48,AH48,AJ48,AL48,AN48,AP48)</f>
        <v>0</v>
      </c>
      <c r="AS48" s="287">
        <f>AR48*$H48</f>
        <v>0</v>
      </c>
      <c r="AT48" s="286">
        <f>$G48-AR48</f>
        <v>11.25</v>
      </c>
      <c r="AU48" s="458">
        <f>AT48*$H48</f>
        <v>1293.75</v>
      </c>
      <c r="AV48" s="496">
        <f t="shared" ref="AV48" si="10">AU48/I48</f>
        <v>1</v>
      </c>
    </row>
    <row r="49" spans="1:48" s="7" customFormat="1" ht="30" customHeight="1" x14ac:dyDescent="0.2">
      <c r="A49"/>
      <c r="B49" s="252"/>
      <c r="C49" s="250" t="s">
        <v>88</v>
      </c>
      <c r="D49" s="253" t="s">
        <v>5</v>
      </c>
      <c r="E49" s="254" t="s">
        <v>1437</v>
      </c>
      <c r="F49" s="63"/>
      <c r="G49" s="255">
        <v>11.25</v>
      </c>
      <c r="H49" s="256"/>
      <c r="I49" s="63"/>
      <c r="J49" s="209"/>
      <c r="K49" s="210"/>
      <c r="L49" s="209"/>
      <c r="M49" s="210"/>
      <c r="N49" s="209"/>
      <c r="O49" s="210"/>
      <c r="P49" s="209"/>
      <c r="Q49" s="210"/>
      <c r="R49" s="209"/>
      <c r="S49" s="210"/>
      <c r="T49" s="209"/>
      <c r="U49" s="210"/>
      <c r="V49" s="209"/>
      <c r="W49" s="210"/>
      <c r="X49" s="209"/>
      <c r="Y49" s="210"/>
      <c r="Z49" s="209"/>
      <c r="AA49" s="210"/>
      <c r="AB49" s="209"/>
      <c r="AC49" s="210"/>
      <c r="AD49" s="209"/>
      <c r="AE49" s="210"/>
      <c r="AF49" s="209"/>
      <c r="AG49" s="210"/>
      <c r="AH49" s="209"/>
      <c r="AI49" s="210"/>
      <c r="AJ49" s="209"/>
      <c r="AK49" s="210"/>
      <c r="AL49" s="209"/>
      <c r="AM49" s="210"/>
      <c r="AN49" s="209"/>
      <c r="AO49" s="210"/>
      <c r="AP49" s="209"/>
      <c r="AQ49" s="210"/>
      <c r="AR49" s="209"/>
      <c r="AS49" s="210"/>
      <c r="AT49" s="209"/>
      <c r="AU49" s="221"/>
      <c r="AV49" s="477"/>
    </row>
    <row r="50" spans="1:48" s="1" customFormat="1" ht="30" customHeight="1" x14ac:dyDescent="0.2">
      <c r="A50"/>
      <c r="B50" s="283" t="s">
        <v>155</v>
      </c>
      <c r="C50" s="48" t="s">
        <v>80</v>
      </c>
      <c r="D50" s="49" t="s">
        <v>1438</v>
      </c>
      <c r="E50" s="50" t="s">
        <v>1439</v>
      </c>
      <c r="F50" s="51" t="s">
        <v>133</v>
      </c>
      <c r="G50" s="52">
        <v>103.37</v>
      </c>
      <c r="H50" s="53">
        <v>41.3</v>
      </c>
      <c r="I50" s="191">
        <f>ROUND(H50*G50,2)</f>
        <v>4269.18</v>
      </c>
      <c r="J50" s="286"/>
      <c r="K50" s="287">
        <f>ROUND(J50*$H50,2)</f>
        <v>0</v>
      </c>
      <c r="L50" s="286"/>
      <c r="M50" s="287">
        <f>ROUND(L50*$H50,2)</f>
        <v>0</v>
      </c>
      <c r="N50" s="286"/>
      <c r="O50" s="287">
        <f>ROUND(N50*$H50,2)</f>
        <v>0</v>
      </c>
      <c r="P50" s="286"/>
      <c r="Q50" s="287">
        <f>ROUND(P50*$H50,2)</f>
        <v>0</v>
      </c>
      <c r="R50" s="286"/>
      <c r="S50" s="287">
        <f>ROUND(R50*$H50,2)</f>
        <v>0</v>
      </c>
      <c r="T50" s="286"/>
      <c r="U50" s="287">
        <f>ROUND(T50*$H50,2)</f>
        <v>0</v>
      </c>
      <c r="V50" s="286"/>
      <c r="W50" s="287">
        <f>ROUND(V50*$H50,2)</f>
        <v>0</v>
      </c>
      <c r="X50" s="286"/>
      <c r="Y50" s="287">
        <f>ROUND(X50*$H50,2)</f>
        <v>0</v>
      </c>
      <c r="Z50" s="286"/>
      <c r="AA50" s="287">
        <f>ROUND(Z50*$H50,2)</f>
        <v>0</v>
      </c>
      <c r="AB50" s="286"/>
      <c r="AC50" s="287">
        <f>ROUND(AB50*$H50,2)</f>
        <v>0</v>
      </c>
      <c r="AD50" s="286"/>
      <c r="AE50" s="287">
        <f>ROUND(AD50*$H50,2)</f>
        <v>0</v>
      </c>
      <c r="AF50" s="286"/>
      <c r="AG50" s="287">
        <f>ROUND(AF50*$H50,2)</f>
        <v>0</v>
      </c>
      <c r="AH50" s="286"/>
      <c r="AI50" s="287">
        <f>ROUND(AH50*$H50,2)</f>
        <v>0</v>
      </c>
      <c r="AJ50" s="286"/>
      <c r="AK50" s="287">
        <f>ROUND(AJ50*$H50,2)</f>
        <v>0</v>
      </c>
      <c r="AL50" s="286"/>
      <c r="AM50" s="287">
        <f>ROUND(AL50*$H50,2)</f>
        <v>0</v>
      </c>
      <c r="AN50" s="286"/>
      <c r="AO50" s="287">
        <f>ROUND(AN50*$H50,2)</f>
        <v>0</v>
      </c>
      <c r="AP50" s="286"/>
      <c r="AQ50" s="287">
        <f>ROUND(AP50*$H50,2)</f>
        <v>0</v>
      </c>
      <c r="AR50" s="286">
        <f>SUM(J50,L50,N50,P50,R50,T50,V50,X50,Z50,AB50,AD50,AF50,AH50,AJ50,AL50,AN50,AP50)</f>
        <v>0</v>
      </c>
      <c r="AS50" s="287">
        <f>AR50*$H50</f>
        <v>0</v>
      </c>
      <c r="AT50" s="286">
        <f>$G50-AR50</f>
        <v>103.37</v>
      </c>
      <c r="AU50" s="458">
        <f>AT50*$H50</f>
        <v>4269.1809999999996</v>
      </c>
      <c r="AV50" s="496">
        <f t="shared" ref="AV50" si="11">AU50/I50</f>
        <v>1.0000002342370196</v>
      </c>
    </row>
    <row r="51" spans="1:48" s="1" customFormat="1" ht="30" customHeight="1" x14ac:dyDescent="0.2">
      <c r="A51"/>
      <c r="B51" s="249"/>
      <c r="C51" s="250" t="s">
        <v>86</v>
      </c>
      <c r="D51" s="23"/>
      <c r="E51" s="251" t="s">
        <v>1235</v>
      </c>
      <c r="F51" s="23"/>
      <c r="G51" s="23"/>
      <c r="H51" s="230"/>
      <c r="I51" s="23"/>
      <c r="J51" s="207"/>
      <c r="K51" s="208"/>
      <c r="L51" s="207"/>
      <c r="M51" s="208"/>
      <c r="N51" s="207"/>
      <c r="O51" s="208"/>
      <c r="P51" s="207"/>
      <c r="Q51" s="208"/>
      <c r="R51" s="207"/>
      <c r="S51" s="208"/>
      <c r="T51" s="207"/>
      <c r="U51" s="208"/>
      <c r="V51" s="207"/>
      <c r="W51" s="208"/>
      <c r="X51" s="207"/>
      <c r="Y51" s="208"/>
      <c r="Z51" s="207"/>
      <c r="AA51" s="208"/>
      <c r="AB51" s="207"/>
      <c r="AC51" s="208"/>
      <c r="AD51" s="207"/>
      <c r="AE51" s="208"/>
      <c r="AF51" s="207"/>
      <c r="AG51" s="208"/>
      <c r="AH51" s="207"/>
      <c r="AI51" s="208"/>
      <c r="AJ51" s="207"/>
      <c r="AK51" s="208"/>
      <c r="AL51" s="207"/>
      <c r="AM51" s="208"/>
      <c r="AN51" s="207"/>
      <c r="AO51" s="208"/>
      <c r="AP51" s="207"/>
      <c r="AQ51" s="208"/>
      <c r="AR51" s="207"/>
      <c r="AS51" s="208"/>
      <c r="AT51" s="207"/>
      <c r="AU51" s="219"/>
      <c r="AV51" s="476"/>
    </row>
    <row r="52" spans="1:48" s="8" customFormat="1" ht="30" customHeight="1" x14ac:dyDescent="0.2">
      <c r="A52"/>
      <c r="B52" s="258"/>
      <c r="C52" s="250" t="s">
        <v>88</v>
      </c>
      <c r="D52" s="259" t="s">
        <v>5</v>
      </c>
      <c r="E52" s="260" t="s">
        <v>1441</v>
      </c>
      <c r="F52" s="67"/>
      <c r="G52" s="259" t="s">
        <v>5</v>
      </c>
      <c r="H52" s="261"/>
      <c r="I52" s="67"/>
      <c r="J52" s="211"/>
      <c r="K52" s="212"/>
      <c r="L52" s="211"/>
      <c r="M52" s="212"/>
      <c r="N52" s="211"/>
      <c r="O52" s="212"/>
      <c r="P52" s="211"/>
      <c r="Q52" s="212"/>
      <c r="R52" s="211"/>
      <c r="S52" s="212"/>
      <c r="T52" s="211"/>
      <c r="U52" s="212"/>
      <c r="V52" s="211"/>
      <c r="W52" s="212"/>
      <c r="X52" s="211"/>
      <c r="Y52" s="212"/>
      <c r="Z52" s="211"/>
      <c r="AA52" s="212"/>
      <c r="AB52" s="211"/>
      <c r="AC52" s="212"/>
      <c r="AD52" s="211"/>
      <c r="AE52" s="212"/>
      <c r="AF52" s="211"/>
      <c r="AG52" s="212"/>
      <c r="AH52" s="211"/>
      <c r="AI52" s="212"/>
      <c r="AJ52" s="211"/>
      <c r="AK52" s="212"/>
      <c r="AL52" s="211"/>
      <c r="AM52" s="212"/>
      <c r="AN52" s="211"/>
      <c r="AO52" s="212"/>
      <c r="AP52" s="211"/>
      <c r="AQ52" s="212"/>
      <c r="AR52" s="211"/>
      <c r="AS52" s="212"/>
      <c r="AT52" s="211"/>
      <c r="AU52" s="222"/>
      <c r="AV52" s="479"/>
    </row>
    <row r="53" spans="1:48" s="7" customFormat="1" ht="30" customHeight="1" thickBot="1" x14ac:dyDescent="0.25">
      <c r="A53"/>
      <c r="B53" s="252"/>
      <c r="C53" s="250" t="s">
        <v>88</v>
      </c>
      <c r="D53" s="253" t="s">
        <v>5</v>
      </c>
      <c r="E53" s="254" t="s">
        <v>1442</v>
      </c>
      <c r="F53" s="63"/>
      <c r="G53" s="255">
        <v>103.37</v>
      </c>
      <c r="H53" s="256"/>
      <c r="I53" s="63"/>
      <c r="J53" s="209"/>
      <c r="K53" s="210"/>
      <c r="L53" s="209"/>
      <c r="M53" s="210"/>
      <c r="N53" s="209"/>
      <c r="O53" s="210"/>
      <c r="P53" s="209"/>
      <c r="Q53" s="210"/>
      <c r="R53" s="209"/>
      <c r="S53" s="210"/>
      <c r="T53" s="209"/>
      <c r="U53" s="210"/>
      <c r="V53" s="209"/>
      <c r="W53" s="210"/>
      <c r="X53" s="209"/>
      <c r="Y53" s="210"/>
      <c r="Z53" s="209"/>
      <c r="AA53" s="210"/>
      <c r="AB53" s="209"/>
      <c r="AC53" s="210"/>
      <c r="AD53" s="209"/>
      <c r="AE53" s="210"/>
      <c r="AF53" s="209"/>
      <c r="AG53" s="210"/>
      <c r="AH53" s="209"/>
      <c r="AI53" s="210"/>
      <c r="AJ53" s="209"/>
      <c r="AK53" s="210"/>
      <c r="AL53" s="209"/>
      <c r="AM53" s="210"/>
      <c r="AN53" s="209"/>
      <c r="AO53" s="210"/>
      <c r="AP53" s="209"/>
      <c r="AQ53" s="210"/>
      <c r="AR53" s="209"/>
      <c r="AS53" s="210"/>
      <c r="AT53" s="209"/>
      <c r="AU53" s="221"/>
      <c r="AV53" s="477"/>
    </row>
    <row r="54" spans="1:48" s="6" customFormat="1" ht="30" customHeight="1" thickBot="1" x14ac:dyDescent="0.25">
      <c r="A54"/>
      <c r="B54" s="217"/>
      <c r="C54" s="225"/>
      <c r="D54" s="225"/>
      <c r="E54" s="225"/>
      <c r="F54" s="225"/>
      <c r="G54" s="225"/>
      <c r="H54" s="225"/>
      <c r="I54" s="225"/>
      <c r="J54" s="757" t="s">
        <v>2350</v>
      </c>
      <c r="K54" s="758"/>
      <c r="L54" s="761" t="s">
        <v>2351</v>
      </c>
      <c r="M54" s="758"/>
      <c r="N54" s="757" t="s">
        <v>2352</v>
      </c>
      <c r="O54" s="758"/>
      <c r="P54" s="757" t="s">
        <v>2353</v>
      </c>
      <c r="Q54" s="758"/>
      <c r="R54" s="757" t="s">
        <v>2354</v>
      </c>
      <c r="S54" s="758"/>
      <c r="T54" s="757" t="s">
        <v>2355</v>
      </c>
      <c r="U54" s="758"/>
      <c r="V54" s="757" t="s">
        <v>2356</v>
      </c>
      <c r="W54" s="758"/>
      <c r="X54" s="757" t="s">
        <v>2357</v>
      </c>
      <c r="Y54" s="758"/>
      <c r="Z54" s="757" t="s">
        <v>2358</v>
      </c>
      <c r="AA54" s="758"/>
      <c r="AB54" s="757" t="s">
        <v>2359</v>
      </c>
      <c r="AC54" s="758"/>
      <c r="AD54" s="757" t="s">
        <v>2360</v>
      </c>
      <c r="AE54" s="758"/>
      <c r="AF54" s="757" t="s">
        <v>2361</v>
      </c>
      <c r="AG54" s="758"/>
      <c r="AH54" s="757" t="s">
        <v>2362</v>
      </c>
      <c r="AI54" s="758"/>
      <c r="AJ54" s="757" t="s">
        <v>2363</v>
      </c>
      <c r="AK54" s="758"/>
      <c r="AL54" s="757" t="s">
        <v>2364</v>
      </c>
      <c r="AM54" s="758"/>
      <c r="AN54" s="757" t="s">
        <v>2365</v>
      </c>
      <c r="AO54" s="758"/>
      <c r="AP54" s="757" t="s">
        <v>2366</v>
      </c>
      <c r="AQ54" s="758"/>
      <c r="AR54" s="757" t="s">
        <v>2367</v>
      </c>
      <c r="AS54" s="758"/>
      <c r="AT54" s="757" t="s">
        <v>2368</v>
      </c>
      <c r="AU54" s="769"/>
      <c r="AV54" s="449" t="s">
        <v>2369</v>
      </c>
    </row>
    <row r="55" spans="1:48" s="1" customFormat="1" ht="30" customHeight="1" thickBot="1" x14ac:dyDescent="0.25">
      <c r="A55"/>
      <c r="B55" s="285"/>
      <c r="C55" s="219"/>
      <c r="D55" s="219"/>
      <c r="E55" s="219"/>
      <c r="F55" s="219"/>
      <c r="G55" s="219"/>
      <c r="H55" s="219"/>
      <c r="I55" s="219"/>
      <c r="J55" s="184" t="s">
        <v>66</v>
      </c>
      <c r="K55" s="185" t="s">
        <v>2370</v>
      </c>
      <c r="L55" s="184" t="s">
        <v>66</v>
      </c>
      <c r="M55" s="185" t="s">
        <v>2370</v>
      </c>
      <c r="N55" s="184" t="s">
        <v>66</v>
      </c>
      <c r="O55" s="185" t="s">
        <v>2370</v>
      </c>
      <c r="P55" s="184" t="s">
        <v>66</v>
      </c>
      <c r="Q55" s="185" t="s">
        <v>2370</v>
      </c>
      <c r="R55" s="184" t="s">
        <v>66</v>
      </c>
      <c r="S55" s="185" t="s">
        <v>2370</v>
      </c>
      <c r="T55" s="184" t="s">
        <v>66</v>
      </c>
      <c r="U55" s="185" t="s">
        <v>2370</v>
      </c>
      <c r="V55" s="184" t="s">
        <v>66</v>
      </c>
      <c r="W55" s="185" t="s">
        <v>2370</v>
      </c>
      <c r="X55" s="184" t="s">
        <v>66</v>
      </c>
      <c r="Y55" s="185" t="s">
        <v>2370</v>
      </c>
      <c r="Z55" s="184" t="s">
        <v>66</v>
      </c>
      <c r="AA55" s="185" t="s">
        <v>2370</v>
      </c>
      <c r="AB55" s="184" t="s">
        <v>66</v>
      </c>
      <c r="AC55" s="185" t="s">
        <v>2370</v>
      </c>
      <c r="AD55" s="184" t="s">
        <v>66</v>
      </c>
      <c r="AE55" s="185" t="s">
        <v>2370</v>
      </c>
      <c r="AF55" s="184" t="s">
        <v>66</v>
      </c>
      <c r="AG55" s="185" t="s">
        <v>2370</v>
      </c>
      <c r="AH55" s="184" t="s">
        <v>66</v>
      </c>
      <c r="AI55" s="185" t="s">
        <v>2370</v>
      </c>
      <c r="AJ55" s="184" t="s">
        <v>66</v>
      </c>
      <c r="AK55" s="185" t="s">
        <v>2370</v>
      </c>
      <c r="AL55" s="184" t="s">
        <v>66</v>
      </c>
      <c r="AM55" s="185" t="s">
        <v>2370</v>
      </c>
      <c r="AN55" s="184" t="s">
        <v>66</v>
      </c>
      <c r="AO55" s="185" t="s">
        <v>2370</v>
      </c>
      <c r="AP55" s="184" t="s">
        <v>66</v>
      </c>
      <c r="AQ55" s="185" t="s">
        <v>2370</v>
      </c>
      <c r="AR55" s="184" t="s">
        <v>66</v>
      </c>
      <c r="AS55" s="185" t="s">
        <v>2370</v>
      </c>
      <c r="AT55" s="184" t="s">
        <v>66</v>
      </c>
      <c r="AU55" s="448" t="s">
        <v>2370</v>
      </c>
      <c r="AV55" s="482" t="s">
        <v>66</v>
      </c>
    </row>
    <row r="56" spans="1:48" s="7" customFormat="1" ht="30" customHeight="1" thickBot="1" x14ac:dyDescent="0.35">
      <c r="A56"/>
      <c r="B56" s="242"/>
      <c r="C56" s="243" t="s">
        <v>26</v>
      </c>
      <c r="D56" s="247" t="s">
        <v>137</v>
      </c>
      <c r="E56" s="247" t="s">
        <v>1443</v>
      </c>
      <c r="F56" s="42"/>
      <c r="G56" s="42"/>
      <c r="H56" s="245"/>
      <c r="I56" s="296">
        <f>BP200</f>
        <v>7202.4</v>
      </c>
      <c r="J56" s="188"/>
      <c r="K56" s="188">
        <f>K57+K59</f>
        <v>0</v>
      </c>
      <c r="L56" s="188"/>
      <c r="M56" s="188">
        <f>M57+M59</f>
        <v>0</v>
      </c>
      <c r="N56" s="188"/>
      <c r="O56" s="188">
        <f>O57+O59</f>
        <v>0</v>
      </c>
      <c r="P56" s="188"/>
      <c r="Q56" s="188">
        <f>Q57+Q59</f>
        <v>0</v>
      </c>
      <c r="R56" s="188"/>
      <c r="S56" s="188">
        <f>S57+S59</f>
        <v>0</v>
      </c>
      <c r="T56" s="188"/>
      <c r="U56" s="188">
        <f>U57+U59</f>
        <v>0</v>
      </c>
      <c r="V56" s="188"/>
      <c r="W56" s="188">
        <f>W57+W59</f>
        <v>0</v>
      </c>
      <c r="X56" s="188"/>
      <c r="Y56" s="188">
        <f>Y57+Y59</f>
        <v>0</v>
      </c>
      <c r="Z56" s="188"/>
      <c r="AA56" s="188">
        <f>AA57+AA59</f>
        <v>0</v>
      </c>
      <c r="AB56" s="188"/>
      <c r="AC56" s="188">
        <f>AC57+AC59</f>
        <v>0</v>
      </c>
      <c r="AD56" s="188"/>
      <c r="AE56" s="188">
        <f>AE57+AE59</f>
        <v>0</v>
      </c>
      <c r="AF56" s="188"/>
      <c r="AG56" s="188">
        <f>AG57+AG59</f>
        <v>0</v>
      </c>
      <c r="AH56" s="188"/>
      <c r="AI56" s="188">
        <f>AI57+AI59</f>
        <v>0</v>
      </c>
      <c r="AJ56" s="188"/>
      <c r="AK56" s="188">
        <f>AK57+AK59</f>
        <v>0</v>
      </c>
      <c r="AL56" s="188"/>
      <c r="AM56" s="188">
        <f>AM57+AM59</f>
        <v>0</v>
      </c>
      <c r="AN56" s="188"/>
      <c r="AO56" s="188">
        <f>AO57+AO59</f>
        <v>0</v>
      </c>
      <c r="AP56" s="188"/>
      <c r="AQ56" s="188">
        <f>AQ57+AQ59</f>
        <v>0</v>
      </c>
      <c r="AR56" s="188"/>
      <c r="AS56" s="188">
        <f>AS57+AS59</f>
        <v>0</v>
      </c>
      <c r="AT56" s="188"/>
      <c r="AU56" s="447">
        <f>AU57+AU59</f>
        <v>7202.4</v>
      </c>
      <c r="AV56" s="475">
        <f t="shared" ref="AV56" si="12">AU56/I56</f>
        <v>1</v>
      </c>
    </row>
    <row r="57" spans="1:48" s="1" customFormat="1" ht="30" customHeight="1" x14ac:dyDescent="0.2">
      <c r="A57"/>
      <c r="B57" s="283" t="s">
        <v>163</v>
      </c>
      <c r="C57" s="48" t="s">
        <v>80</v>
      </c>
      <c r="D57" s="49" t="s">
        <v>1444</v>
      </c>
      <c r="E57" s="50" t="s">
        <v>1445</v>
      </c>
      <c r="F57" s="51" t="s">
        <v>234</v>
      </c>
      <c r="G57" s="52">
        <v>16</v>
      </c>
      <c r="H57" s="53">
        <v>266.39999999999998</v>
      </c>
      <c r="I57" s="191">
        <f>ROUND(H57*G57,2)</f>
        <v>4262.3999999999996</v>
      </c>
      <c r="J57" s="286"/>
      <c r="K57" s="287">
        <f>ROUND(J57*$H57,2)</f>
        <v>0</v>
      </c>
      <c r="L57" s="286"/>
      <c r="M57" s="287">
        <f>ROUND(L57*$H57,2)</f>
        <v>0</v>
      </c>
      <c r="N57" s="286"/>
      <c r="O57" s="287">
        <f>ROUND(N57*$H57,2)</f>
        <v>0</v>
      </c>
      <c r="P57" s="286"/>
      <c r="Q57" s="287">
        <f>ROUND(P57*$H57,2)</f>
        <v>0</v>
      </c>
      <c r="R57" s="286"/>
      <c r="S57" s="287">
        <f>ROUND(R57*$H57,2)</f>
        <v>0</v>
      </c>
      <c r="T57" s="286"/>
      <c r="U57" s="287">
        <f>ROUND(T57*$H57,2)</f>
        <v>0</v>
      </c>
      <c r="V57" s="286"/>
      <c r="W57" s="287">
        <f>ROUND(V57*$H57,2)</f>
        <v>0</v>
      </c>
      <c r="X57" s="286"/>
      <c r="Y57" s="287">
        <f>ROUND(X57*$H57,2)</f>
        <v>0</v>
      </c>
      <c r="Z57" s="286"/>
      <c r="AA57" s="287">
        <f>ROUND(Z57*$H57,2)</f>
        <v>0</v>
      </c>
      <c r="AB57" s="286"/>
      <c r="AC57" s="287">
        <f>ROUND(AB57*$H57,2)</f>
        <v>0</v>
      </c>
      <c r="AD57" s="286"/>
      <c r="AE57" s="287">
        <f>ROUND(AD57*$H57,2)</f>
        <v>0</v>
      </c>
      <c r="AF57" s="286"/>
      <c r="AG57" s="287">
        <f>ROUND(AF57*$H57,2)</f>
        <v>0</v>
      </c>
      <c r="AH57" s="286"/>
      <c r="AI57" s="287">
        <f>ROUND(AH57*$H57,2)</f>
        <v>0</v>
      </c>
      <c r="AJ57" s="286"/>
      <c r="AK57" s="287">
        <f>ROUND(AJ57*$H57,2)</f>
        <v>0</v>
      </c>
      <c r="AL57" s="286"/>
      <c r="AM57" s="287">
        <f>ROUND(AL57*$H57,2)</f>
        <v>0</v>
      </c>
      <c r="AN57" s="286"/>
      <c r="AO57" s="287">
        <f>ROUND(AN57*$H57,2)</f>
        <v>0</v>
      </c>
      <c r="AP57" s="286"/>
      <c r="AQ57" s="287">
        <f>ROUND(AP57*$H57,2)</f>
        <v>0</v>
      </c>
      <c r="AR57" s="286">
        <f>SUM(J57,L57,N57,P57,R57,T57,V57,X57,Z57,AB57,AD57,AF57,AH57,AJ57,AL57,AN57,AP57)</f>
        <v>0</v>
      </c>
      <c r="AS57" s="287">
        <f>AR57*$H57</f>
        <v>0</v>
      </c>
      <c r="AT57" s="286">
        <f>$G57-AR57</f>
        <v>16</v>
      </c>
      <c r="AU57" s="458">
        <f>AT57*$H57</f>
        <v>4262.3999999999996</v>
      </c>
      <c r="AV57" s="496">
        <f t="shared" ref="AV57" si="13">AU57/I57</f>
        <v>1</v>
      </c>
    </row>
    <row r="58" spans="1:48" s="1" customFormat="1" ht="30" customHeight="1" x14ac:dyDescent="0.2">
      <c r="A58"/>
      <c r="B58" s="252"/>
      <c r="C58" s="250" t="s">
        <v>88</v>
      </c>
      <c r="D58" s="253" t="s">
        <v>5</v>
      </c>
      <c r="E58" s="254" t="s">
        <v>1447</v>
      </c>
      <c r="F58" s="63"/>
      <c r="G58" s="255">
        <v>16</v>
      </c>
      <c r="H58" s="256"/>
      <c r="I58" s="63"/>
      <c r="J58" s="207"/>
      <c r="K58" s="208"/>
      <c r="L58" s="207"/>
      <c r="M58" s="208"/>
      <c r="N58" s="207"/>
      <c r="O58" s="208"/>
      <c r="P58" s="207"/>
      <c r="Q58" s="208"/>
      <c r="R58" s="207"/>
      <c r="S58" s="208"/>
      <c r="T58" s="207"/>
      <c r="U58" s="208"/>
      <c r="V58" s="207"/>
      <c r="W58" s="208"/>
      <c r="X58" s="207"/>
      <c r="Y58" s="208"/>
      <c r="Z58" s="207"/>
      <c r="AA58" s="208"/>
      <c r="AB58" s="207"/>
      <c r="AC58" s="208"/>
      <c r="AD58" s="207"/>
      <c r="AE58" s="208"/>
      <c r="AF58" s="207"/>
      <c r="AG58" s="208"/>
      <c r="AH58" s="207"/>
      <c r="AI58" s="208"/>
      <c r="AJ58" s="207"/>
      <c r="AK58" s="208"/>
      <c r="AL58" s="207"/>
      <c r="AM58" s="208"/>
      <c r="AN58" s="207"/>
      <c r="AO58" s="208"/>
      <c r="AP58" s="207"/>
      <c r="AQ58" s="208"/>
      <c r="AR58" s="207"/>
      <c r="AS58" s="208"/>
      <c r="AT58" s="207"/>
      <c r="AU58" s="219"/>
      <c r="AV58" s="476"/>
    </row>
    <row r="59" spans="1:48" s="7" customFormat="1" ht="30" customHeight="1" x14ac:dyDescent="0.2">
      <c r="A59"/>
      <c r="B59" s="283" t="s">
        <v>170</v>
      </c>
      <c r="C59" s="48" t="s">
        <v>80</v>
      </c>
      <c r="D59" s="49" t="s">
        <v>1448</v>
      </c>
      <c r="E59" s="50" t="s">
        <v>1449</v>
      </c>
      <c r="F59" s="51" t="s">
        <v>220</v>
      </c>
      <c r="G59" s="52">
        <v>50</v>
      </c>
      <c r="H59" s="53">
        <v>58.8</v>
      </c>
      <c r="I59" s="191">
        <f>ROUND(H59*G59,2)</f>
        <v>2940</v>
      </c>
      <c r="J59" s="286"/>
      <c r="K59" s="287">
        <f>ROUND(J59*$H59,2)</f>
        <v>0</v>
      </c>
      <c r="L59" s="286"/>
      <c r="M59" s="287">
        <f>ROUND(L59*$H59,2)</f>
        <v>0</v>
      </c>
      <c r="N59" s="286"/>
      <c r="O59" s="287">
        <f>ROUND(N59*$H59,2)</f>
        <v>0</v>
      </c>
      <c r="P59" s="286"/>
      <c r="Q59" s="287">
        <f>ROUND(P59*$H59,2)</f>
        <v>0</v>
      </c>
      <c r="R59" s="286"/>
      <c r="S59" s="287">
        <f>ROUND(R59*$H59,2)</f>
        <v>0</v>
      </c>
      <c r="T59" s="286"/>
      <c r="U59" s="287">
        <f>ROUND(T59*$H59,2)</f>
        <v>0</v>
      </c>
      <c r="V59" s="286"/>
      <c r="W59" s="287">
        <f>ROUND(V59*$H59,2)</f>
        <v>0</v>
      </c>
      <c r="X59" s="286"/>
      <c r="Y59" s="287">
        <f>ROUND(X59*$H59,2)</f>
        <v>0</v>
      </c>
      <c r="Z59" s="286"/>
      <c r="AA59" s="287">
        <f>ROUND(Z59*$H59,2)</f>
        <v>0</v>
      </c>
      <c r="AB59" s="286"/>
      <c r="AC59" s="287">
        <f>ROUND(AB59*$H59,2)</f>
        <v>0</v>
      </c>
      <c r="AD59" s="286"/>
      <c r="AE59" s="287">
        <f>ROUND(AD59*$H59,2)</f>
        <v>0</v>
      </c>
      <c r="AF59" s="286"/>
      <c r="AG59" s="287">
        <f>ROUND(AF59*$H59,2)</f>
        <v>0</v>
      </c>
      <c r="AH59" s="286"/>
      <c r="AI59" s="287">
        <f>ROUND(AH59*$H59,2)</f>
        <v>0</v>
      </c>
      <c r="AJ59" s="286"/>
      <c r="AK59" s="287">
        <f>ROUND(AJ59*$H59,2)</f>
        <v>0</v>
      </c>
      <c r="AL59" s="286"/>
      <c r="AM59" s="287">
        <f>ROUND(AL59*$H59,2)</f>
        <v>0</v>
      </c>
      <c r="AN59" s="286"/>
      <c r="AO59" s="287">
        <f>ROUND(AN59*$H59,2)</f>
        <v>0</v>
      </c>
      <c r="AP59" s="286"/>
      <c r="AQ59" s="287">
        <f>ROUND(AP59*$H59,2)</f>
        <v>0</v>
      </c>
      <c r="AR59" s="286">
        <f>SUM(J59,L59,N59,P59,R59,T59,V59,X59,Z59,AB59,AD59,AF59,AH59,AJ59,AL59,AN59,AP59)</f>
        <v>0</v>
      </c>
      <c r="AS59" s="287">
        <f>AR59*$H59</f>
        <v>0</v>
      </c>
      <c r="AT59" s="286">
        <f>$G59-AR59</f>
        <v>50</v>
      </c>
      <c r="AU59" s="458">
        <f>AT59*$H59</f>
        <v>2940</v>
      </c>
      <c r="AV59" s="496">
        <f t="shared" ref="AV59" si="14">AU59/I59</f>
        <v>1</v>
      </c>
    </row>
    <row r="60" spans="1:48" s="8" customFormat="1" ht="30" customHeight="1" x14ac:dyDescent="0.2">
      <c r="A60"/>
      <c r="B60" s="249"/>
      <c r="C60" s="250" t="s">
        <v>86</v>
      </c>
      <c r="D60" s="23"/>
      <c r="E60" s="251" t="s">
        <v>1451</v>
      </c>
      <c r="F60" s="23"/>
      <c r="G60" s="23"/>
      <c r="H60" s="230"/>
      <c r="I60" s="23"/>
      <c r="J60" s="211"/>
      <c r="K60" s="212"/>
      <c r="L60" s="211"/>
      <c r="M60" s="212"/>
      <c r="N60" s="211"/>
      <c r="O60" s="212"/>
      <c r="P60" s="211"/>
      <c r="Q60" s="212"/>
      <c r="R60" s="211"/>
      <c r="S60" s="212"/>
      <c r="T60" s="211"/>
      <c r="U60" s="212"/>
      <c r="V60" s="211"/>
      <c r="W60" s="212"/>
      <c r="X60" s="211"/>
      <c r="Y60" s="212"/>
      <c r="Z60" s="211"/>
      <c r="AA60" s="212"/>
      <c r="AB60" s="211"/>
      <c r="AC60" s="212"/>
      <c r="AD60" s="211"/>
      <c r="AE60" s="212"/>
      <c r="AF60" s="211"/>
      <c r="AG60" s="212"/>
      <c r="AH60" s="211"/>
      <c r="AI60" s="212"/>
      <c r="AJ60" s="211"/>
      <c r="AK60" s="212"/>
      <c r="AL60" s="211"/>
      <c r="AM60" s="212"/>
      <c r="AN60" s="211"/>
      <c r="AO60" s="212"/>
      <c r="AP60" s="211"/>
      <c r="AQ60" s="212"/>
      <c r="AR60" s="211"/>
      <c r="AS60" s="212"/>
      <c r="AT60" s="211"/>
      <c r="AU60" s="222"/>
      <c r="AV60" s="479"/>
    </row>
    <row r="61" spans="1:48" s="1" customFormat="1" ht="30" customHeight="1" x14ac:dyDescent="0.2">
      <c r="A61"/>
      <c r="B61" s="252"/>
      <c r="C61" s="250" t="s">
        <v>88</v>
      </c>
      <c r="D61" s="253" t="s">
        <v>5</v>
      </c>
      <c r="E61" s="254" t="s">
        <v>1452</v>
      </c>
      <c r="F61" s="63"/>
      <c r="G61" s="255">
        <v>50</v>
      </c>
      <c r="H61" s="256"/>
      <c r="I61" s="63"/>
      <c r="J61" s="207"/>
      <c r="K61" s="208"/>
      <c r="L61" s="207"/>
      <c r="M61" s="208"/>
      <c r="N61" s="207"/>
      <c r="O61" s="208"/>
      <c r="P61" s="207"/>
      <c r="Q61" s="208"/>
      <c r="R61" s="207"/>
      <c r="S61" s="208"/>
      <c r="T61" s="207"/>
      <c r="U61" s="208"/>
      <c r="V61" s="207"/>
      <c r="W61" s="208"/>
      <c r="X61" s="207"/>
      <c r="Y61" s="208"/>
      <c r="Z61" s="207"/>
      <c r="AA61" s="208"/>
      <c r="AB61" s="207"/>
      <c r="AC61" s="208"/>
      <c r="AD61" s="207"/>
      <c r="AE61" s="208"/>
      <c r="AF61" s="207"/>
      <c r="AG61" s="208"/>
      <c r="AH61" s="207"/>
      <c r="AI61" s="208"/>
      <c r="AJ61" s="207"/>
      <c r="AK61" s="208"/>
      <c r="AL61" s="207"/>
      <c r="AM61" s="208"/>
      <c r="AN61" s="207"/>
      <c r="AO61" s="208"/>
      <c r="AP61" s="207"/>
      <c r="AQ61" s="208"/>
      <c r="AR61" s="207"/>
      <c r="AS61" s="208"/>
      <c r="AT61" s="207"/>
      <c r="AU61" s="219"/>
      <c r="AV61" s="476"/>
    </row>
    <row r="62" spans="1:48" x14ac:dyDescent="0.2">
      <c r="B62" s="258"/>
      <c r="C62" s="250" t="s">
        <v>88</v>
      </c>
      <c r="D62" s="259" t="s">
        <v>5</v>
      </c>
      <c r="E62" s="260" t="s">
        <v>1453</v>
      </c>
      <c r="F62" s="67"/>
      <c r="G62" s="259" t="s">
        <v>5</v>
      </c>
      <c r="H62" s="261"/>
      <c r="I62" s="67"/>
      <c r="J62" s="292"/>
      <c r="K62" s="293"/>
      <c r="L62" s="292"/>
      <c r="M62" s="293"/>
      <c r="N62" s="292"/>
      <c r="O62" s="293"/>
      <c r="P62" s="292"/>
      <c r="Q62" s="293"/>
      <c r="R62" s="292"/>
      <c r="S62" s="293"/>
      <c r="T62" s="292"/>
      <c r="U62" s="293"/>
      <c r="V62" s="292"/>
      <c r="W62" s="293"/>
      <c r="X62" s="292"/>
      <c r="Y62" s="293"/>
      <c r="Z62" s="292"/>
      <c r="AA62" s="293"/>
      <c r="AB62" s="292"/>
      <c r="AC62" s="293"/>
      <c r="AD62" s="292"/>
      <c r="AE62" s="293"/>
      <c r="AF62" s="292"/>
      <c r="AG62" s="293"/>
      <c r="AH62" s="292"/>
      <c r="AI62" s="293"/>
      <c r="AJ62" s="292"/>
      <c r="AK62" s="293"/>
      <c r="AL62" s="292"/>
      <c r="AM62" s="293"/>
      <c r="AN62" s="292"/>
      <c r="AO62" s="293"/>
      <c r="AP62" s="292"/>
      <c r="AQ62" s="293"/>
      <c r="AR62" s="292"/>
      <c r="AS62" s="293"/>
      <c r="AT62" s="292"/>
      <c r="AU62" s="220"/>
      <c r="AV62" s="508"/>
    </row>
    <row r="63" spans="1:48" ht="10.8" thickBot="1" x14ac:dyDescent="0.25">
      <c r="B63" s="275"/>
      <c r="C63" s="276"/>
      <c r="D63" s="276"/>
      <c r="E63" s="276"/>
      <c r="F63" s="276"/>
      <c r="G63" s="276"/>
      <c r="H63" s="277"/>
      <c r="I63" s="276"/>
      <c r="J63" s="289"/>
      <c r="K63" s="290"/>
      <c r="L63" s="289"/>
      <c r="M63" s="290"/>
      <c r="N63" s="289"/>
      <c r="O63" s="290"/>
      <c r="P63" s="289"/>
      <c r="Q63" s="290"/>
      <c r="R63" s="289"/>
      <c r="S63" s="290"/>
      <c r="T63" s="289"/>
      <c r="U63" s="290"/>
      <c r="V63" s="289"/>
      <c r="W63" s="290"/>
      <c r="X63" s="289"/>
      <c r="Y63" s="290"/>
      <c r="Z63" s="289"/>
      <c r="AA63" s="290"/>
      <c r="AB63" s="289"/>
      <c r="AC63" s="290"/>
      <c r="AD63" s="289"/>
      <c r="AE63" s="290"/>
      <c r="AF63" s="289"/>
      <c r="AG63" s="290"/>
      <c r="AH63" s="289"/>
      <c r="AI63" s="290"/>
      <c r="AJ63" s="289"/>
      <c r="AK63" s="290"/>
      <c r="AL63" s="289"/>
      <c r="AM63" s="290"/>
      <c r="AN63" s="289"/>
      <c r="AO63" s="290"/>
      <c r="AP63" s="289"/>
      <c r="AQ63" s="290"/>
      <c r="AR63" s="289"/>
      <c r="AS63" s="290"/>
      <c r="AT63" s="289"/>
      <c r="AU63" s="297"/>
      <c r="AV63" s="498"/>
    </row>
    <row r="64" spans="1:48" x14ac:dyDescent="0.2">
      <c r="H64"/>
    </row>
    <row r="151" spans="19:81" x14ac:dyDescent="0.2">
      <c r="S151" s="1"/>
      <c r="T151" s="1"/>
      <c r="U151" s="1"/>
      <c r="V151" s="1"/>
      <c r="W151" s="1"/>
      <c r="X151" s="1"/>
      <c r="Y151" s="14"/>
      <c r="Z151" s="14"/>
      <c r="AA151" s="14"/>
      <c r="AB151" s="14"/>
      <c r="AC151" s="14"/>
      <c r="AD151" s="14"/>
      <c r="AE151" s="14"/>
      <c r="AF151" s="14"/>
      <c r="AG151" s="14"/>
      <c r="AH151" s="14"/>
      <c r="AI151" s="14"/>
      <c r="AJ151" s="14"/>
      <c r="AK151" s="14"/>
      <c r="AL151" s="1"/>
      <c r="AM151" s="1"/>
      <c r="AN151" s="1"/>
      <c r="AO151" s="1"/>
      <c r="AP151" s="1"/>
      <c r="AQ151" s="1"/>
      <c r="AR151" s="1"/>
      <c r="AS151" s="1"/>
      <c r="AT151" s="1"/>
      <c r="AU151" s="1"/>
      <c r="AV151" s="473"/>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9:81" x14ac:dyDescent="0.2">
      <c r="S152" s="1"/>
      <c r="T152" s="1"/>
      <c r="U152" s="1"/>
      <c r="V152" s="1"/>
      <c r="W152" s="1"/>
      <c r="X152" s="1"/>
      <c r="Y152" s="14"/>
      <c r="Z152" s="14"/>
      <c r="AA152" s="14"/>
      <c r="AB152" s="14"/>
      <c r="AC152" s="14"/>
      <c r="AD152" s="14"/>
      <c r="AE152" s="14"/>
      <c r="AF152" s="14"/>
      <c r="AG152" s="14"/>
      <c r="AH152" s="14"/>
      <c r="AI152" s="14"/>
      <c r="AJ152" s="14"/>
      <c r="AK152" s="14"/>
      <c r="AL152" s="1"/>
      <c r="AM152" s="1"/>
      <c r="AN152" s="1"/>
      <c r="AO152" s="1"/>
      <c r="AP152" s="1"/>
      <c r="AQ152" s="1"/>
      <c r="AR152" s="1"/>
      <c r="AS152" s="1"/>
      <c r="AT152" s="1"/>
      <c r="AU152" s="1"/>
      <c r="AV152" s="473"/>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9:81" x14ac:dyDescent="0.2">
      <c r="S153" s="1"/>
      <c r="T153" s="1"/>
      <c r="U153" s="1"/>
      <c r="V153" s="1"/>
      <c r="W153" s="1"/>
      <c r="X153" s="1"/>
      <c r="Y153" s="14"/>
      <c r="Z153" s="14"/>
      <c r="AA153" s="14"/>
      <c r="AB153" s="14"/>
      <c r="AC153" s="14"/>
      <c r="AD153" s="14"/>
      <c r="AE153" s="14"/>
      <c r="AF153" s="14"/>
      <c r="AG153" s="14"/>
      <c r="AH153" s="14"/>
      <c r="AI153" s="14"/>
      <c r="AJ153" s="14"/>
      <c r="AK153" s="14"/>
      <c r="AL153" s="1"/>
      <c r="AM153" s="1"/>
      <c r="AN153" s="1"/>
      <c r="AO153" s="1"/>
      <c r="AP153" s="1"/>
      <c r="AQ153" s="1"/>
      <c r="AR153" s="1"/>
      <c r="AS153" s="1"/>
      <c r="AT153" s="1"/>
      <c r="AU153" s="1"/>
      <c r="AV153" s="473"/>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9:81" ht="11.4" x14ac:dyDescent="0.2">
      <c r="S154" s="25" t="s">
        <v>5</v>
      </c>
      <c r="T154" s="26" t="s">
        <v>14</v>
      </c>
      <c r="U154" s="26" t="s">
        <v>69</v>
      </c>
      <c r="V154" s="26" t="s">
        <v>70</v>
      </c>
      <c r="W154" s="26" t="s">
        <v>71</v>
      </c>
      <c r="X154" s="26" t="s">
        <v>72</v>
      </c>
      <c r="Y154" s="26" t="s">
        <v>73</v>
      </c>
      <c r="Z154" s="27" t="s">
        <v>74</v>
      </c>
      <c r="AA154" s="34"/>
      <c r="AB154" s="34"/>
      <c r="AC154" s="34"/>
      <c r="AD154" s="34"/>
      <c r="AE154" s="34"/>
      <c r="AF154" s="34"/>
      <c r="AG154" s="34"/>
      <c r="AH154" s="34"/>
      <c r="AI154" s="34"/>
      <c r="AJ154" s="34"/>
      <c r="AK154" s="34"/>
      <c r="AL154" s="5"/>
      <c r="AM154" s="5"/>
      <c r="AN154" s="5"/>
      <c r="AO154" s="5"/>
      <c r="AP154" s="5"/>
      <c r="AQ154" s="5"/>
      <c r="AR154" s="5"/>
      <c r="AS154" s="5"/>
      <c r="AT154" s="5"/>
      <c r="AU154" s="5"/>
      <c r="AV154" s="490"/>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row>
    <row r="155" spans="19:81" x14ac:dyDescent="0.2">
      <c r="S155" s="28"/>
      <c r="T155" s="37"/>
      <c r="U155" s="29"/>
      <c r="V155" s="38">
        <f>V156</f>
        <v>0</v>
      </c>
      <c r="W155" s="29"/>
      <c r="X155" s="38">
        <f>X156</f>
        <v>1.1339999999999999E-2</v>
      </c>
      <c r="Y155" s="29"/>
      <c r="Z155" s="39">
        <f>Z156</f>
        <v>1.1501999999999999</v>
      </c>
      <c r="AA155" s="14"/>
      <c r="AB155" s="14"/>
      <c r="AC155" s="14"/>
      <c r="AD155" s="14"/>
      <c r="AE155" s="14"/>
      <c r="AF155" s="14"/>
      <c r="AG155" s="14"/>
      <c r="AH155" s="14"/>
      <c r="AI155" s="14"/>
      <c r="AJ155" s="14"/>
      <c r="AK155" s="14"/>
      <c r="AL155" s="1"/>
      <c r="AM155" s="1"/>
      <c r="AN155" s="1"/>
      <c r="AO155" s="1"/>
      <c r="AP155" s="1"/>
      <c r="AQ155" s="1"/>
      <c r="AR155" s="1"/>
      <c r="AS155" s="1"/>
      <c r="AT155" s="1"/>
      <c r="AU155" s="1"/>
      <c r="AV155" s="473"/>
      <c r="AW155" s="1"/>
      <c r="AX155" s="1"/>
      <c r="AY155" s="12" t="s">
        <v>26</v>
      </c>
      <c r="AZ155" s="12" t="s">
        <v>62</v>
      </c>
      <c r="BA155" s="1"/>
      <c r="BB155" s="1"/>
      <c r="BC155" s="1"/>
      <c r="BD155" s="1"/>
      <c r="BE155" s="1"/>
      <c r="BF155" s="1"/>
      <c r="BG155" s="1"/>
      <c r="BH155" s="1"/>
      <c r="BI155" s="1"/>
      <c r="BJ155" s="1"/>
      <c r="BK155" s="1"/>
      <c r="BL155" s="1"/>
      <c r="BM155" s="1"/>
      <c r="BN155" s="1"/>
      <c r="BO155" s="1"/>
      <c r="BP155" s="40">
        <f>BP156</f>
        <v>82119.639999999985</v>
      </c>
      <c r="BQ155" s="1"/>
      <c r="BR155" s="1"/>
      <c r="BS155" s="1"/>
      <c r="BT155" s="1"/>
      <c r="BU155" s="1"/>
      <c r="BV155" s="1"/>
      <c r="BW155" s="1"/>
      <c r="BX155" s="1"/>
      <c r="BY155" s="1"/>
      <c r="BZ155" s="1"/>
      <c r="CA155" s="1"/>
      <c r="CB155" s="1"/>
      <c r="CC155" s="1"/>
    </row>
    <row r="156" spans="19:81" x14ac:dyDescent="0.2">
      <c r="S156" s="41"/>
      <c r="T156" s="42"/>
      <c r="U156" s="42"/>
      <c r="V156" s="43">
        <f>V157+V200</f>
        <v>0</v>
      </c>
      <c r="W156" s="42"/>
      <c r="X156" s="43">
        <f>X157+X200</f>
        <v>1.1339999999999999E-2</v>
      </c>
      <c r="Y156" s="42"/>
      <c r="Z156" s="44">
        <f>Z157+Z200</f>
        <v>1.1501999999999999</v>
      </c>
      <c r="AA156" s="6"/>
      <c r="AB156" s="6"/>
      <c r="AC156" s="6"/>
      <c r="AD156" s="6"/>
      <c r="AE156" s="6"/>
      <c r="AF156" s="6"/>
      <c r="AG156" s="6"/>
      <c r="AH156" s="6"/>
      <c r="AI156" s="6"/>
      <c r="AJ156" s="6"/>
      <c r="AK156" s="6"/>
      <c r="AL156" s="6"/>
      <c r="AM156" s="6"/>
      <c r="AN156" s="6"/>
      <c r="AO156" s="6"/>
      <c r="AP156" s="6"/>
      <c r="AQ156" s="6"/>
      <c r="AR156" s="6"/>
      <c r="AS156" s="6"/>
      <c r="AT156" s="6"/>
      <c r="AU156" s="6"/>
      <c r="AV156" s="484"/>
      <c r="AW156" s="45" t="s">
        <v>30</v>
      </c>
      <c r="AX156" s="6"/>
      <c r="AY156" s="46" t="s">
        <v>26</v>
      </c>
      <c r="AZ156" s="46" t="s">
        <v>27</v>
      </c>
      <c r="BA156" s="6"/>
      <c r="BB156" s="6"/>
      <c r="BC156" s="6"/>
      <c r="BD156" s="45" t="s">
        <v>78</v>
      </c>
      <c r="BE156" s="6"/>
      <c r="BF156" s="6"/>
      <c r="BG156" s="6"/>
      <c r="BH156" s="6"/>
      <c r="BI156" s="6"/>
      <c r="BJ156" s="6"/>
      <c r="BK156" s="6"/>
      <c r="BL156" s="6"/>
      <c r="BM156" s="6"/>
      <c r="BN156" s="6"/>
      <c r="BO156" s="6"/>
      <c r="BP156" s="47">
        <f>BP157+BP200</f>
        <v>82119.639999999985</v>
      </c>
      <c r="BQ156" s="6"/>
      <c r="BR156" s="6"/>
      <c r="BS156" s="6"/>
      <c r="BT156" s="6"/>
      <c r="BU156" s="6"/>
      <c r="BV156" s="6"/>
      <c r="BW156" s="6"/>
      <c r="BX156" s="6"/>
      <c r="BY156" s="6"/>
      <c r="BZ156" s="6"/>
      <c r="CA156" s="6"/>
      <c r="CB156" s="6"/>
      <c r="CC156" s="6"/>
    </row>
    <row r="157" spans="19:81" x14ac:dyDescent="0.2">
      <c r="S157" s="41"/>
      <c r="T157" s="42"/>
      <c r="U157" s="42"/>
      <c r="V157" s="43">
        <f>SUM(V158:V199)</f>
        <v>0</v>
      </c>
      <c r="W157" s="42"/>
      <c r="X157" s="43">
        <f>SUM(X158:X199)</f>
        <v>1.1339999999999999E-2</v>
      </c>
      <c r="Y157" s="42"/>
      <c r="Z157" s="44">
        <f>SUM(Z158:Z199)</f>
        <v>0</v>
      </c>
      <c r="AA157" s="6"/>
      <c r="AB157" s="6"/>
      <c r="AC157" s="6"/>
      <c r="AD157" s="6"/>
      <c r="AE157" s="6"/>
      <c r="AF157" s="6"/>
      <c r="AG157" s="6"/>
      <c r="AH157" s="6"/>
      <c r="AI157" s="6"/>
      <c r="AJ157" s="6"/>
      <c r="AK157" s="6"/>
      <c r="AL157" s="6"/>
      <c r="AM157" s="6"/>
      <c r="AN157" s="6"/>
      <c r="AO157" s="6"/>
      <c r="AP157" s="6"/>
      <c r="AQ157" s="6"/>
      <c r="AR157" s="6"/>
      <c r="AS157" s="6"/>
      <c r="AT157" s="6"/>
      <c r="AU157" s="6"/>
      <c r="AV157" s="484"/>
      <c r="AW157" s="45" t="s">
        <v>30</v>
      </c>
      <c r="AX157" s="6"/>
      <c r="AY157" s="46" t="s">
        <v>26</v>
      </c>
      <c r="AZ157" s="46" t="s">
        <v>30</v>
      </c>
      <c r="BA157" s="6"/>
      <c r="BB157" s="6"/>
      <c r="BC157" s="6"/>
      <c r="BD157" s="45" t="s">
        <v>78</v>
      </c>
      <c r="BE157" s="6"/>
      <c r="BF157" s="6"/>
      <c r="BG157" s="6"/>
      <c r="BH157" s="6"/>
      <c r="BI157" s="6"/>
      <c r="BJ157" s="6"/>
      <c r="BK157" s="6"/>
      <c r="BL157" s="6"/>
      <c r="BM157" s="6"/>
      <c r="BN157" s="6"/>
      <c r="BO157" s="6"/>
      <c r="BP157" s="47">
        <f>SUM(BP158:BP199)</f>
        <v>74917.239999999991</v>
      </c>
      <c r="BQ157" s="6"/>
      <c r="BR157" s="6"/>
      <c r="BS157" s="6"/>
      <c r="BT157" s="6"/>
      <c r="BU157" s="6"/>
      <c r="BV157" s="6"/>
      <c r="BW157" s="6"/>
      <c r="BX157" s="6"/>
      <c r="BY157" s="6"/>
      <c r="BZ157" s="6"/>
      <c r="CA157" s="6"/>
      <c r="CB157" s="6"/>
      <c r="CC157" s="6"/>
    </row>
    <row r="158" spans="19:81" ht="11.4" x14ac:dyDescent="0.2">
      <c r="S158" s="54" t="s">
        <v>5</v>
      </c>
      <c r="T158" s="55" t="s">
        <v>15</v>
      </c>
      <c r="U158" s="23"/>
      <c r="V158" s="56">
        <f>U158*G12</f>
        <v>0</v>
      </c>
      <c r="W158" s="56">
        <v>0</v>
      </c>
      <c r="X158" s="56">
        <f>W158*G12</f>
        <v>0</v>
      </c>
      <c r="Y158" s="56">
        <v>0</v>
      </c>
      <c r="Z158" s="57">
        <f>Y158*G12</f>
        <v>0</v>
      </c>
      <c r="AA158" s="14"/>
      <c r="AB158" s="14"/>
      <c r="AC158" s="14"/>
      <c r="AD158" s="14"/>
      <c r="AE158" s="14"/>
      <c r="AF158" s="14"/>
      <c r="AG158" s="14"/>
      <c r="AH158" s="14"/>
      <c r="AI158" s="14"/>
      <c r="AJ158" s="14"/>
      <c r="AK158" s="14"/>
      <c r="AL158" s="1"/>
      <c r="AM158" s="1"/>
      <c r="AN158" s="1"/>
      <c r="AO158" s="1"/>
      <c r="AP158" s="1"/>
      <c r="AQ158" s="1"/>
      <c r="AR158" s="1"/>
      <c r="AS158" s="1"/>
      <c r="AT158" s="1"/>
      <c r="AU158" s="1"/>
      <c r="AV158" s="473"/>
      <c r="AW158" s="58" t="s">
        <v>84</v>
      </c>
      <c r="AX158" s="1"/>
      <c r="AY158" s="58" t="s">
        <v>80</v>
      </c>
      <c r="AZ158" s="58" t="s">
        <v>31</v>
      </c>
      <c r="BA158" s="1"/>
      <c r="BB158" s="1"/>
      <c r="BC158" s="1"/>
      <c r="BD158" s="12" t="s">
        <v>78</v>
      </c>
      <c r="BE158" s="1"/>
      <c r="BF158" s="1"/>
      <c r="BG158" s="1"/>
      <c r="BH158" s="1"/>
      <c r="BI158" s="1"/>
      <c r="BJ158" s="59">
        <f>IF(T158="základní",I12,0)</f>
        <v>511.9</v>
      </c>
      <c r="BK158" s="59">
        <f>IF(T158="snížená",I12,0)</f>
        <v>0</v>
      </c>
      <c r="BL158" s="59">
        <f>IF(T158="zákl. přenesená",I12,0)</f>
        <v>0</v>
      </c>
      <c r="BM158" s="59">
        <f>IF(T158="sníž. přenesená",I12,0)</f>
        <v>0</v>
      </c>
      <c r="BN158" s="59">
        <f>IF(T158="nulová",I12,0)</f>
        <v>0</v>
      </c>
      <c r="BO158" s="12" t="s">
        <v>30</v>
      </c>
      <c r="BP158" s="59">
        <f>ROUND(H12*G12,2)</f>
        <v>511.9</v>
      </c>
      <c r="BQ158" s="12" t="s">
        <v>84</v>
      </c>
      <c r="BR158" s="58" t="s">
        <v>1395</v>
      </c>
      <c r="BS158" s="1"/>
      <c r="BT158" s="1"/>
      <c r="BU158" s="1"/>
      <c r="BV158" s="1"/>
      <c r="BW158" s="1"/>
      <c r="BX158" s="1"/>
      <c r="BY158" s="1"/>
      <c r="BZ158" s="1"/>
      <c r="CA158" s="1"/>
      <c r="CB158" s="1"/>
      <c r="CC158" s="1"/>
    </row>
    <row r="159" spans="19:81" x14ac:dyDescent="0.2">
      <c r="S159" s="60"/>
      <c r="T159" s="61"/>
      <c r="U159" s="23"/>
      <c r="V159" s="23"/>
      <c r="W159" s="23"/>
      <c r="X159" s="23"/>
      <c r="Y159" s="23"/>
      <c r="Z159" s="24"/>
      <c r="AA159" s="14"/>
      <c r="AB159" s="14"/>
      <c r="AC159" s="14"/>
      <c r="AD159" s="14"/>
      <c r="AE159" s="14"/>
      <c r="AF159" s="14"/>
      <c r="AG159" s="14"/>
      <c r="AH159" s="14"/>
      <c r="AI159" s="14"/>
      <c r="AJ159" s="14"/>
      <c r="AK159" s="14"/>
      <c r="AL159" s="1"/>
      <c r="AM159" s="1"/>
      <c r="AN159" s="1"/>
      <c r="AO159" s="1"/>
      <c r="AP159" s="1"/>
      <c r="AQ159" s="1"/>
      <c r="AR159" s="1"/>
      <c r="AS159" s="1"/>
      <c r="AT159" s="1"/>
      <c r="AU159" s="1"/>
      <c r="AV159" s="473"/>
      <c r="AW159" s="1"/>
      <c r="AX159" s="1"/>
      <c r="AY159" s="12" t="s">
        <v>86</v>
      </c>
      <c r="AZ159" s="12" t="s">
        <v>31</v>
      </c>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9:81" x14ac:dyDescent="0.2">
      <c r="S160" s="62"/>
      <c r="T160" s="63"/>
      <c r="U160" s="63"/>
      <c r="V160" s="63"/>
      <c r="W160" s="63"/>
      <c r="X160" s="63"/>
      <c r="Y160" s="63"/>
      <c r="Z160" s="64"/>
      <c r="AA160" s="7"/>
      <c r="AB160" s="7"/>
      <c r="AC160" s="7"/>
      <c r="AD160" s="7"/>
      <c r="AE160" s="7"/>
      <c r="AF160" s="7"/>
      <c r="AG160" s="7"/>
      <c r="AH160" s="7"/>
      <c r="AI160" s="7"/>
      <c r="AJ160" s="7"/>
      <c r="AK160" s="7"/>
      <c r="AL160" s="7"/>
      <c r="AM160" s="7"/>
      <c r="AN160" s="7"/>
      <c r="AO160" s="7"/>
      <c r="AP160" s="7"/>
      <c r="AQ160" s="7"/>
      <c r="AR160" s="7"/>
      <c r="AS160" s="7"/>
      <c r="AT160" s="7"/>
      <c r="AU160" s="7"/>
      <c r="AV160" s="485"/>
      <c r="AW160" s="7"/>
      <c r="AX160" s="7"/>
      <c r="AY160" s="65" t="s">
        <v>88</v>
      </c>
      <c r="AZ160" s="65" t="s">
        <v>31</v>
      </c>
      <c r="BA160" s="7" t="s">
        <v>31</v>
      </c>
      <c r="BB160" s="7" t="s">
        <v>11</v>
      </c>
      <c r="BC160" s="7" t="s">
        <v>30</v>
      </c>
      <c r="BD160" s="65" t="s">
        <v>78</v>
      </c>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row>
    <row r="161" spans="19:81" ht="11.4" x14ac:dyDescent="0.2">
      <c r="S161" s="54" t="s">
        <v>5</v>
      </c>
      <c r="T161" s="55" t="s">
        <v>15</v>
      </c>
      <c r="U161" s="23"/>
      <c r="V161" s="56">
        <f>U161*G15</f>
        <v>0</v>
      </c>
      <c r="W161" s="56">
        <v>9.0000000000000006E-5</v>
      </c>
      <c r="X161" s="56">
        <f>W161*G15</f>
        <v>9.0000000000000006E-5</v>
      </c>
      <c r="Y161" s="56">
        <v>0</v>
      </c>
      <c r="Z161" s="57">
        <f>Y161*G15</f>
        <v>0</v>
      </c>
      <c r="AA161" s="14"/>
      <c r="AB161" s="14"/>
      <c r="AC161" s="14"/>
      <c r="AD161" s="14"/>
      <c r="AE161" s="14"/>
      <c r="AF161" s="14"/>
      <c r="AG161" s="14"/>
      <c r="AH161" s="14"/>
      <c r="AI161" s="14"/>
      <c r="AJ161" s="14"/>
      <c r="AK161" s="14"/>
      <c r="AL161" s="1"/>
      <c r="AM161" s="1"/>
      <c r="AN161" s="1"/>
      <c r="AO161" s="1"/>
      <c r="AP161" s="1"/>
      <c r="AQ161" s="1"/>
      <c r="AR161" s="1"/>
      <c r="AS161" s="1"/>
      <c r="AT161" s="1"/>
      <c r="AU161" s="1"/>
      <c r="AV161" s="473"/>
      <c r="AW161" s="58" t="s">
        <v>84</v>
      </c>
      <c r="AX161" s="1"/>
      <c r="AY161" s="58" t="s">
        <v>80</v>
      </c>
      <c r="AZ161" s="58" t="s">
        <v>31</v>
      </c>
      <c r="BA161" s="1"/>
      <c r="BB161" s="1"/>
      <c r="BC161" s="1"/>
      <c r="BD161" s="12" t="s">
        <v>78</v>
      </c>
      <c r="BE161" s="1"/>
      <c r="BF161" s="1"/>
      <c r="BG161" s="1"/>
      <c r="BH161" s="1"/>
      <c r="BI161" s="1"/>
      <c r="BJ161" s="59">
        <f>IF(T161="základní",I15,0)</f>
        <v>834.3</v>
      </c>
      <c r="BK161" s="59">
        <f>IF(T161="snížená",I15,0)</f>
        <v>0</v>
      </c>
      <c r="BL161" s="59">
        <f>IF(T161="zákl. přenesená",I15,0)</f>
        <v>0</v>
      </c>
      <c r="BM161" s="59">
        <f>IF(T161="sníž. přenesená",I15,0)</f>
        <v>0</v>
      </c>
      <c r="BN161" s="59">
        <f>IF(T161="nulová",I15,0)</f>
        <v>0</v>
      </c>
      <c r="BO161" s="12" t="s">
        <v>30</v>
      </c>
      <c r="BP161" s="59">
        <f>ROUND(H15*G15,2)</f>
        <v>834.3</v>
      </c>
      <c r="BQ161" s="12" t="s">
        <v>84</v>
      </c>
      <c r="BR161" s="58" t="s">
        <v>1400</v>
      </c>
      <c r="BS161" s="1"/>
      <c r="BT161" s="1"/>
      <c r="BU161" s="1"/>
      <c r="BV161" s="1"/>
      <c r="BW161" s="1"/>
      <c r="BX161" s="1"/>
      <c r="BY161" s="1"/>
      <c r="BZ161" s="1"/>
      <c r="CA161" s="1"/>
      <c r="CB161" s="1"/>
      <c r="CC161" s="1"/>
    </row>
    <row r="162" spans="19:81" x14ac:dyDescent="0.2">
      <c r="S162" s="60"/>
      <c r="T162" s="61"/>
      <c r="U162" s="23"/>
      <c r="V162" s="23"/>
      <c r="W162" s="23"/>
      <c r="X162" s="23"/>
      <c r="Y162" s="23"/>
      <c r="Z162" s="24"/>
      <c r="AA162" s="14"/>
      <c r="AB162" s="14"/>
      <c r="AC162" s="14"/>
      <c r="AD162" s="14"/>
      <c r="AE162" s="14"/>
      <c r="AF162" s="14"/>
      <c r="AG162" s="14"/>
      <c r="AH162" s="14"/>
      <c r="AI162" s="14"/>
      <c r="AJ162" s="14"/>
      <c r="AK162" s="14"/>
      <c r="AL162" s="1"/>
      <c r="AM162" s="1"/>
      <c r="AN162" s="1"/>
      <c r="AO162" s="1"/>
      <c r="AP162" s="1"/>
      <c r="AQ162" s="1"/>
      <c r="AR162" s="1"/>
      <c r="AS162" s="1"/>
      <c r="AT162" s="1"/>
      <c r="AU162" s="1"/>
      <c r="AV162" s="473"/>
      <c r="AW162" s="1"/>
      <c r="AX162" s="1"/>
      <c r="AY162" s="12" t="s">
        <v>86</v>
      </c>
      <c r="AZ162" s="12" t="s">
        <v>31</v>
      </c>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9:81" ht="11.4" x14ac:dyDescent="0.2">
      <c r="S163" s="54" t="s">
        <v>5</v>
      </c>
      <c r="T163" s="55" t="s">
        <v>15</v>
      </c>
      <c r="U163" s="23"/>
      <c r="V163" s="56">
        <f>U163*G17</f>
        <v>0</v>
      </c>
      <c r="W163" s="56">
        <v>0</v>
      </c>
      <c r="X163" s="56">
        <f>W163*G17</f>
        <v>0</v>
      </c>
      <c r="Y163" s="56">
        <v>0</v>
      </c>
      <c r="Z163" s="57">
        <f>Y163*G17</f>
        <v>0</v>
      </c>
      <c r="AA163" s="14"/>
      <c r="AB163" s="14"/>
      <c r="AC163" s="14"/>
      <c r="AD163" s="14"/>
      <c r="AE163" s="14"/>
      <c r="AF163" s="14"/>
      <c r="AG163" s="14"/>
      <c r="AH163" s="14"/>
      <c r="AI163" s="14"/>
      <c r="AJ163" s="14"/>
      <c r="AK163" s="14"/>
      <c r="AL163" s="1"/>
      <c r="AM163" s="1"/>
      <c r="AN163" s="1"/>
      <c r="AO163" s="1"/>
      <c r="AP163" s="1"/>
      <c r="AQ163" s="1"/>
      <c r="AR163" s="1"/>
      <c r="AS163" s="1"/>
      <c r="AT163" s="1"/>
      <c r="AU163" s="1"/>
      <c r="AV163" s="473"/>
      <c r="AW163" s="58" t="s">
        <v>84</v>
      </c>
      <c r="AX163" s="1"/>
      <c r="AY163" s="58" t="s">
        <v>80</v>
      </c>
      <c r="AZ163" s="58" t="s">
        <v>31</v>
      </c>
      <c r="BA163" s="1"/>
      <c r="BB163" s="1"/>
      <c r="BC163" s="1"/>
      <c r="BD163" s="12" t="s">
        <v>78</v>
      </c>
      <c r="BE163" s="1"/>
      <c r="BF163" s="1"/>
      <c r="BG163" s="1"/>
      <c r="BH163" s="1"/>
      <c r="BI163" s="1"/>
      <c r="BJ163" s="59">
        <f>IF(T163="základní",I17,0)</f>
        <v>1942.5</v>
      </c>
      <c r="BK163" s="59">
        <f>IF(T163="snížená",I17,0)</f>
        <v>0</v>
      </c>
      <c r="BL163" s="59">
        <f>IF(T163="zákl. přenesená",I17,0)</f>
        <v>0</v>
      </c>
      <c r="BM163" s="59">
        <f>IF(T163="sníž. přenesená",I17,0)</f>
        <v>0</v>
      </c>
      <c r="BN163" s="59">
        <f>IF(T163="nulová",I17,0)</f>
        <v>0</v>
      </c>
      <c r="BO163" s="12" t="s">
        <v>30</v>
      </c>
      <c r="BP163" s="59">
        <f>ROUND(H17*G17,2)</f>
        <v>1942.5</v>
      </c>
      <c r="BQ163" s="12" t="s">
        <v>84</v>
      </c>
      <c r="BR163" s="58" t="s">
        <v>1404</v>
      </c>
      <c r="BS163" s="1"/>
      <c r="BT163" s="1"/>
      <c r="BU163" s="1"/>
      <c r="BV163" s="1"/>
      <c r="BW163" s="1"/>
      <c r="BX163" s="1"/>
      <c r="BY163" s="1"/>
      <c r="BZ163" s="1"/>
      <c r="CA163" s="1"/>
      <c r="CB163" s="1"/>
      <c r="CC163" s="1"/>
    </row>
    <row r="164" spans="19:81" x14ac:dyDescent="0.2">
      <c r="S164" s="60"/>
      <c r="T164" s="61"/>
      <c r="U164" s="23"/>
      <c r="V164" s="23"/>
      <c r="W164" s="23"/>
      <c r="X164" s="23"/>
      <c r="Y164" s="23"/>
      <c r="Z164" s="24"/>
      <c r="AA164" s="14"/>
      <c r="AB164" s="14"/>
      <c r="AC164" s="14"/>
      <c r="AD164" s="14"/>
      <c r="AE164" s="14"/>
      <c r="AF164" s="14"/>
      <c r="AG164" s="14"/>
      <c r="AH164" s="14"/>
      <c r="AI164" s="14"/>
      <c r="AJ164" s="14"/>
      <c r="AK164" s="14"/>
      <c r="AL164" s="1"/>
      <c r="AM164" s="1"/>
      <c r="AN164" s="1"/>
      <c r="AO164" s="1"/>
      <c r="AP164" s="1"/>
      <c r="AQ164" s="1"/>
      <c r="AR164" s="1"/>
      <c r="AS164" s="1"/>
      <c r="AT164" s="1"/>
      <c r="AU164" s="1"/>
      <c r="AV164" s="473"/>
      <c r="AW164" s="1"/>
      <c r="AX164" s="1"/>
      <c r="AY164" s="12" t="s">
        <v>86</v>
      </c>
      <c r="AZ164" s="12" t="s">
        <v>31</v>
      </c>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9:81" ht="11.4" x14ac:dyDescent="0.2">
      <c r="S165" s="54" t="s">
        <v>5</v>
      </c>
      <c r="T165" s="55" t="s">
        <v>15</v>
      </c>
      <c r="U165" s="23"/>
      <c r="V165" s="56">
        <f>U165*G19</f>
        <v>0</v>
      </c>
      <c r="W165" s="56">
        <v>0</v>
      </c>
      <c r="X165" s="56">
        <f>W165*G19</f>
        <v>0</v>
      </c>
      <c r="Y165" s="56">
        <v>0</v>
      </c>
      <c r="Z165" s="57">
        <f>Y165*G19</f>
        <v>0</v>
      </c>
      <c r="AA165" s="14"/>
      <c r="AB165" s="14"/>
      <c r="AC165" s="14"/>
      <c r="AD165" s="14"/>
      <c r="AE165" s="14"/>
      <c r="AF165" s="14"/>
      <c r="AG165" s="14"/>
      <c r="AH165" s="14"/>
      <c r="AI165" s="14"/>
      <c r="AJ165" s="14"/>
      <c r="AK165" s="14"/>
      <c r="AL165" s="1"/>
      <c r="AM165" s="1"/>
      <c r="AN165" s="1"/>
      <c r="AO165" s="1"/>
      <c r="AP165" s="1"/>
      <c r="AQ165" s="1"/>
      <c r="AR165" s="1"/>
      <c r="AS165" s="1"/>
      <c r="AT165" s="1"/>
      <c r="AU165" s="1"/>
      <c r="AV165" s="473"/>
      <c r="AW165" s="58" t="s">
        <v>84</v>
      </c>
      <c r="AX165" s="1"/>
      <c r="AY165" s="58" t="s">
        <v>80</v>
      </c>
      <c r="AZ165" s="58" t="s">
        <v>31</v>
      </c>
      <c r="BA165" s="1"/>
      <c r="BB165" s="1"/>
      <c r="BC165" s="1"/>
      <c r="BD165" s="12" t="s">
        <v>78</v>
      </c>
      <c r="BE165" s="1"/>
      <c r="BF165" s="1"/>
      <c r="BG165" s="1"/>
      <c r="BH165" s="1"/>
      <c r="BI165" s="1"/>
      <c r="BJ165" s="59">
        <f>IF(T165="základní",I19,0)</f>
        <v>587.5</v>
      </c>
      <c r="BK165" s="59">
        <f>IF(T165="snížená",I19,0)</f>
        <v>0</v>
      </c>
      <c r="BL165" s="59">
        <f>IF(T165="zákl. přenesená",I19,0)</f>
        <v>0</v>
      </c>
      <c r="BM165" s="59">
        <f>IF(T165="sníž. přenesená",I19,0)</f>
        <v>0</v>
      </c>
      <c r="BN165" s="59">
        <f>IF(T165="nulová",I19,0)</f>
        <v>0</v>
      </c>
      <c r="BO165" s="12" t="s">
        <v>30</v>
      </c>
      <c r="BP165" s="59">
        <f>ROUND(H19*G19,2)</f>
        <v>587.5</v>
      </c>
      <c r="BQ165" s="12" t="s">
        <v>84</v>
      </c>
      <c r="BR165" s="58" t="s">
        <v>1408</v>
      </c>
      <c r="BS165" s="1"/>
      <c r="BT165" s="1"/>
      <c r="BU165" s="1"/>
      <c r="BV165" s="1"/>
      <c r="BW165" s="1"/>
      <c r="BX165" s="1"/>
      <c r="BY165" s="1"/>
      <c r="BZ165" s="1"/>
      <c r="CA165" s="1"/>
      <c r="CB165" s="1"/>
      <c r="CC165" s="1"/>
    </row>
    <row r="166" spans="19:81" x14ac:dyDescent="0.2">
      <c r="S166" s="60"/>
      <c r="T166" s="61"/>
      <c r="U166" s="23"/>
      <c r="V166" s="23"/>
      <c r="W166" s="23"/>
      <c r="X166" s="23"/>
      <c r="Y166" s="23"/>
      <c r="Z166" s="24"/>
      <c r="AA166" s="14"/>
      <c r="AB166" s="14"/>
      <c r="AC166" s="14"/>
      <c r="AD166" s="14"/>
      <c r="AE166" s="14"/>
      <c r="AF166" s="14"/>
      <c r="AG166" s="14"/>
      <c r="AH166" s="14"/>
      <c r="AI166" s="14"/>
      <c r="AJ166" s="14"/>
      <c r="AK166" s="14"/>
      <c r="AL166" s="1"/>
      <c r="AM166" s="1"/>
      <c r="AN166" s="1"/>
      <c r="AO166" s="1"/>
      <c r="AP166" s="1"/>
      <c r="AQ166" s="1"/>
      <c r="AR166" s="1"/>
      <c r="AS166" s="1"/>
      <c r="AT166" s="1"/>
      <c r="AU166" s="1"/>
      <c r="AV166" s="473"/>
      <c r="AW166" s="1"/>
      <c r="AX166" s="1"/>
      <c r="AY166" s="12" t="s">
        <v>86</v>
      </c>
      <c r="AZ166" s="12" t="s">
        <v>31</v>
      </c>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9:81" ht="11.4" x14ac:dyDescent="0.2">
      <c r="S167" s="54" t="s">
        <v>5</v>
      </c>
      <c r="T167" s="55" t="s">
        <v>15</v>
      </c>
      <c r="U167" s="23"/>
      <c r="V167" s="56">
        <f>U167*G21</f>
        <v>0</v>
      </c>
      <c r="W167" s="56">
        <v>0</v>
      </c>
      <c r="X167" s="56">
        <f>W167*G21</f>
        <v>0</v>
      </c>
      <c r="Y167" s="56">
        <v>0</v>
      </c>
      <c r="Z167" s="57">
        <f>Y167*G21</f>
        <v>0</v>
      </c>
      <c r="AA167" s="14"/>
      <c r="AB167" s="14"/>
      <c r="AC167" s="14"/>
      <c r="AD167" s="14"/>
      <c r="AE167" s="14"/>
      <c r="AF167" s="14"/>
      <c r="AG167" s="14"/>
      <c r="AH167" s="14"/>
      <c r="AI167" s="14"/>
      <c r="AJ167" s="14"/>
      <c r="AK167" s="14"/>
      <c r="AL167" s="1"/>
      <c r="AM167" s="1"/>
      <c r="AN167" s="1"/>
      <c r="AO167" s="1"/>
      <c r="AP167" s="1"/>
      <c r="AQ167" s="1"/>
      <c r="AR167" s="1"/>
      <c r="AS167" s="1"/>
      <c r="AT167" s="1"/>
      <c r="AU167" s="1"/>
      <c r="AV167" s="473"/>
      <c r="AW167" s="58" t="s">
        <v>84</v>
      </c>
      <c r="AX167" s="1"/>
      <c r="AY167" s="58" t="s">
        <v>80</v>
      </c>
      <c r="AZ167" s="58" t="s">
        <v>31</v>
      </c>
      <c r="BA167" s="1"/>
      <c r="BB167" s="1"/>
      <c r="BC167" s="1"/>
      <c r="BD167" s="12" t="s">
        <v>78</v>
      </c>
      <c r="BE167" s="1"/>
      <c r="BF167" s="1"/>
      <c r="BG167" s="1"/>
      <c r="BH167" s="1"/>
      <c r="BI167" s="1"/>
      <c r="BJ167" s="59">
        <f>IF(T167="základní",I21,0)</f>
        <v>16733.939999999999</v>
      </c>
      <c r="BK167" s="59">
        <f>IF(T167="snížená",I21,0)</f>
        <v>0</v>
      </c>
      <c r="BL167" s="59">
        <f>IF(T167="zákl. přenesená",I21,0)</f>
        <v>0</v>
      </c>
      <c r="BM167" s="59">
        <f>IF(T167="sníž. přenesená",I21,0)</f>
        <v>0</v>
      </c>
      <c r="BN167" s="59">
        <f>IF(T167="nulová",I21,0)</f>
        <v>0</v>
      </c>
      <c r="BO167" s="12" t="s">
        <v>30</v>
      </c>
      <c r="BP167" s="59">
        <f>ROUND(H21*G21,2)</f>
        <v>16733.939999999999</v>
      </c>
      <c r="BQ167" s="12" t="s">
        <v>84</v>
      </c>
      <c r="BR167" s="58" t="s">
        <v>1409</v>
      </c>
      <c r="BS167" s="1"/>
      <c r="BT167" s="1"/>
      <c r="BU167" s="1"/>
      <c r="BV167" s="1"/>
      <c r="BW167" s="1"/>
      <c r="BX167" s="1"/>
      <c r="BY167" s="1"/>
      <c r="BZ167" s="1"/>
      <c r="CA167" s="1"/>
      <c r="CB167" s="1"/>
      <c r="CC167" s="1"/>
    </row>
    <row r="168" spans="19:81" x14ac:dyDescent="0.2">
      <c r="S168" s="60"/>
      <c r="T168" s="61"/>
      <c r="U168" s="23"/>
      <c r="V168" s="23"/>
      <c r="W168" s="23"/>
      <c r="X168" s="23"/>
      <c r="Y168" s="23"/>
      <c r="Z168" s="24"/>
      <c r="AA168" s="14"/>
      <c r="AB168" s="14"/>
      <c r="AC168" s="14"/>
      <c r="AD168" s="14"/>
      <c r="AE168" s="14"/>
      <c r="AF168" s="14"/>
      <c r="AG168" s="14"/>
      <c r="AH168" s="14"/>
      <c r="AI168" s="14"/>
      <c r="AJ168" s="14"/>
      <c r="AK168" s="14"/>
      <c r="AL168" s="1"/>
      <c r="AM168" s="1"/>
      <c r="AN168" s="1"/>
      <c r="AO168" s="1"/>
      <c r="AP168" s="1"/>
      <c r="AQ168" s="1"/>
      <c r="AR168" s="1"/>
      <c r="AS168" s="1"/>
      <c r="AT168" s="1"/>
      <c r="AU168" s="1"/>
      <c r="AV168" s="473"/>
      <c r="AW168" s="1"/>
      <c r="AX168" s="1"/>
      <c r="AY168" s="12" t="s">
        <v>86</v>
      </c>
      <c r="AZ168" s="12" t="s">
        <v>31</v>
      </c>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9:81" x14ac:dyDescent="0.2">
      <c r="S169" s="62"/>
      <c r="T169" s="63"/>
      <c r="U169" s="63"/>
      <c r="V169" s="63"/>
      <c r="W169" s="63"/>
      <c r="X169" s="63"/>
      <c r="Y169" s="63"/>
      <c r="Z169" s="64"/>
      <c r="AA169" s="7"/>
      <c r="AB169" s="7"/>
      <c r="AC169" s="7"/>
      <c r="AD169" s="7"/>
      <c r="AE169" s="7"/>
      <c r="AF169" s="7"/>
      <c r="AG169" s="7"/>
      <c r="AH169" s="7"/>
      <c r="AI169" s="7"/>
      <c r="AJ169" s="7"/>
      <c r="AK169" s="7"/>
      <c r="AL169" s="7"/>
      <c r="AM169" s="7"/>
      <c r="AN169" s="7"/>
      <c r="AO169" s="7"/>
      <c r="AP169" s="7"/>
      <c r="AQ169" s="7"/>
      <c r="AR169" s="7"/>
      <c r="AS169" s="7"/>
      <c r="AT169" s="7"/>
      <c r="AU169" s="7"/>
      <c r="AV169" s="485"/>
      <c r="AW169" s="7"/>
      <c r="AX169" s="7"/>
      <c r="AY169" s="65" t="s">
        <v>88</v>
      </c>
      <c r="AZ169" s="65" t="s">
        <v>31</v>
      </c>
      <c r="BA169" s="7" t="s">
        <v>31</v>
      </c>
      <c r="BB169" s="7" t="s">
        <v>11</v>
      </c>
      <c r="BC169" s="7" t="s">
        <v>27</v>
      </c>
      <c r="BD169" s="65" t="s">
        <v>78</v>
      </c>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row>
    <row r="170" spans="19:81" x14ac:dyDescent="0.2">
      <c r="S170" s="62"/>
      <c r="T170" s="63"/>
      <c r="U170" s="63"/>
      <c r="V170" s="63"/>
      <c r="W170" s="63"/>
      <c r="X170" s="63"/>
      <c r="Y170" s="63"/>
      <c r="Z170" s="64"/>
      <c r="AA170" s="7"/>
      <c r="AB170" s="7"/>
      <c r="AC170" s="7"/>
      <c r="AD170" s="7"/>
      <c r="AE170" s="7"/>
      <c r="AF170" s="7"/>
      <c r="AG170" s="7"/>
      <c r="AH170" s="7"/>
      <c r="AI170" s="7"/>
      <c r="AJ170" s="7"/>
      <c r="AK170" s="7"/>
      <c r="AL170" s="7"/>
      <c r="AM170" s="7"/>
      <c r="AN170" s="7"/>
      <c r="AO170" s="7"/>
      <c r="AP170" s="7"/>
      <c r="AQ170" s="7"/>
      <c r="AR170" s="7"/>
      <c r="AS170" s="7"/>
      <c r="AT170" s="7"/>
      <c r="AU170" s="7"/>
      <c r="AV170" s="485"/>
      <c r="AW170" s="7"/>
      <c r="AX170" s="7"/>
      <c r="AY170" s="65" t="s">
        <v>88</v>
      </c>
      <c r="AZ170" s="65" t="s">
        <v>31</v>
      </c>
      <c r="BA170" s="7" t="s">
        <v>31</v>
      </c>
      <c r="BB170" s="7" t="s">
        <v>11</v>
      </c>
      <c r="BC170" s="7" t="s">
        <v>27</v>
      </c>
      <c r="BD170" s="65" t="s">
        <v>78</v>
      </c>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row>
    <row r="171" spans="19:81" x14ac:dyDescent="0.2">
      <c r="S171" s="74"/>
      <c r="T171" s="75"/>
      <c r="U171" s="75"/>
      <c r="V171" s="75"/>
      <c r="W171" s="75"/>
      <c r="X171" s="75"/>
      <c r="Y171" s="75"/>
      <c r="Z171" s="76"/>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488"/>
      <c r="AW171" s="10"/>
      <c r="AX171" s="10"/>
      <c r="AY171" s="77" t="s">
        <v>88</v>
      </c>
      <c r="AZ171" s="77" t="s">
        <v>31</v>
      </c>
      <c r="BA171" s="10" t="s">
        <v>84</v>
      </c>
      <c r="BB171" s="10" t="s">
        <v>11</v>
      </c>
      <c r="BC171" s="10" t="s">
        <v>30</v>
      </c>
      <c r="BD171" s="77" t="s">
        <v>78</v>
      </c>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row>
    <row r="172" spans="19:81" ht="11.4" x14ac:dyDescent="0.2">
      <c r="S172" s="54" t="s">
        <v>5</v>
      </c>
      <c r="T172" s="55" t="s">
        <v>15</v>
      </c>
      <c r="U172" s="23"/>
      <c r="V172" s="56">
        <f>U172*G26</f>
        <v>0</v>
      </c>
      <c r="W172" s="56">
        <v>0</v>
      </c>
      <c r="X172" s="56">
        <f>W172*G26</f>
        <v>0</v>
      </c>
      <c r="Y172" s="56">
        <v>0</v>
      </c>
      <c r="Z172" s="57">
        <f>Y172*G26</f>
        <v>0</v>
      </c>
      <c r="AA172" s="14"/>
      <c r="AB172" s="14"/>
      <c r="AC172" s="14"/>
      <c r="AD172" s="14"/>
      <c r="AE172" s="14"/>
      <c r="AF172" s="14"/>
      <c r="AG172" s="14"/>
      <c r="AH172" s="14"/>
      <c r="AI172" s="14"/>
      <c r="AJ172" s="14"/>
      <c r="AK172" s="14"/>
      <c r="AL172" s="1"/>
      <c r="AM172" s="1"/>
      <c r="AN172" s="1"/>
      <c r="AO172" s="1"/>
      <c r="AP172" s="1"/>
      <c r="AQ172" s="1"/>
      <c r="AR172" s="1"/>
      <c r="AS172" s="1"/>
      <c r="AT172" s="1"/>
      <c r="AU172" s="1"/>
      <c r="AV172" s="473"/>
      <c r="AW172" s="58" t="s">
        <v>84</v>
      </c>
      <c r="AX172" s="1"/>
      <c r="AY172" s="58" t="s">
        <v>80</v>
      </c>
      <c r="AZ172" s="58" t="s">
        <v>31</v>
      </c>
      <c r="BA172" s="1"/>
      <c r="BB172" s="1"/>
      <c r="BC172" s="1"/>
      <c r="BD172" s="12" t="s">
        <v>78</v>
      </c>
      <c r="BE172" s="1"/>
      <c r="BF172" s="1"/>
      <c r="BG172" s="1"/>
      <c r="BH172" s="1"/>
      <c r="BI172" s="1"/>
      <c r="BJ172" s="59">
        <f>IF(T172="základní",I26,0)</f>
        <v>16615.2</v>
      </c>
      <c r="BK172" s="59">
        <f>IF(T172="snížená",I26,0)</f>
        <v>0</v>
      </c>
      <c r="BL172" s="59">
        <f>IF(T172="zákl. přenesená",I26,0)</f>
        <v>0</v>
      </c>
      <c r="BM172" s="59">
        <f>IF(T172="sníž. přenesená",I26,0)</f>
        <v>0</v>
      </c>
      <c r="BN172" s="59">
        <f>IF(T172="nulová",I26,0)</f>
        <v>0</v>
      </c>
      <c r="BO172" s="12" t="s">
        <v>30</v>
      </c>
      <c r="BP172" s="59">
        <f>ROUND(H26*G26,2)</f>
        <v>16615.2</v>
      </c>
      <c r="BQ172" s="12" t="s">
        <v>84</v>
      </c>
      <c r="BR172" s="58" t="s">
        <v>1412</v>
      </c>
      <c r="BS172" s="1"/>
      <c r="BT172" s="1"/>
      <c r="BU172" s="1"/>
      <c r="BV172" s="1"/>
      <c r="BW172" s="1"/>
      <c r="BX172" s="1"/>
      <c r="BY172" s="1"/>
      <c r="BZ172" s="1"/>
      <c r="CA172" s="1"/>
      <c r="CB172" s="1"/>
      <c r="CC172" s="1"/>
    </row>
    <row r="173" spans="19:81" x14ac:dyDescent="0.2">
      <c r="S173" s="60"/>
      <c r="T173" s="61"/>
      <c r="U173" s="23"/>
      <c r="V173" s="23"/>
      <c r="W173" s="23"/>
      <c r="X173" s="23"/>
      <c r="Y173" s="23"/>
      <c r="Z173" s="24"/>
      <c r="AA173" s="14"/>
      <c r="AB173" s="14"/>
      <c r="AC173" s="14"/>
      <c r="AD173" s="14"/>
      <c r="AE173" s="14"/>
      <c r="AF173" s="14"/>
      <c r="AG173" s="14"/>
      <c r="AH173" s="14"/>
      <c r="AI173" s="14"/>
      <c r="AJ173" s="14"/>
      <c r="AK173" s="14"/>
      <c r="AL173" s="1"/>
      <c r="AM173" s="1"/>
      <c r="AN173" s="1"/>
      <c r="AO173" s="1"/>
      <c r="AP173" s="1"/>
      <c r="AQ173" s="1"/>
      <c r="AR173" s="1"/>
      <c r="AS173" s="1"/>
      <c r="AT173" s="1"/>
      <c r="AU173" s="1"/>
      <c r="AV173" s="473"/>
      <c r="AW173" s="1"/>
      <c r="AX173" s="1"/>
      <c r="AY173" s="12" t="s">
        <v>86</v>
      </c>
      <c r="AZ173" s="12" t="s">
        <v>31</v>
      </c>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9:81" x14ac:dyDescent="0.2">
      <c r="S174" s="62"/>
      <c r="T174" s="63"/>
      <c r="U174" s="63"/>
      <c r="V174" s="63"/>
      <c r="W174" s="63"/>
      <c r="X174" s="63"/>
      <c r="Y174" s="63"/>
      <c r="Z174" s="64"/>
      <c r="AA174" s="7"/>
      <c r="AB174" s="7"/>
      <c r="AC174" s="7"/>
      <c r="AD174" s="7"/>
      <c r="AE174" s="7"/>
      <c r="AF174" s="7"/>
      <c r="AG174" s="7"/>
      <c r="AH174" s="7"/>
      <c r="AI174" s="7"/>
      <c r="AJ174" s="7"/>
      <c r="AK174" s="7"/>
      <c r="AL174" s="7"/>
      <c r="AM174" s="7"/>
      <c r="AN174" s="7"/>
      <c r="AO174" s="7"/>
      <c r="AP174" s="7"/>
      <c r="AQ174" s="7"/>
      <c r="AR174" s="7"/>
      <c r="AS174" s="7"/>
      <c r="AT174" s="7"/>
      <c r="AU174" s="7"/>
      <c r="AV174" s="485"/>
      <c r="AW174" s="7"/>
      <c r="AX174" s="7"/>
      <c r="AY174" s="65" t="s">
        <v>88</v>
      </c>
      <c r="AZ174" s="65" t="s">
        <v>31</v>
      </c>
      <c r="BA174" s="7" t="s">
        <v>31</v>
      </c>
      <c r="BB174" s="7" t="s">
        <v>11</v>
      </c>
      <c r="BC174" s="7" t="s">
        <v>27</v>
      </c>
      <c r="BD174" s="65" t="s">
        <v>78</v>
      </c>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row>
    <row r="175" spans="19:81" x14ac:dyDescent="0.2">
      <c r="S175" s="62"/>
      <c r="T175" s="63"/>
      <c r="U175" s="63"/>
      <c r="V175" s="63"/>
      <c r="W175" s="63"/>
      <c r="X175" s="63"/>
      <c r="Y175" s="63"/>
      <c r="Z175" s="64"/>
      <c r="AA175" s="7"/>
      <c r="AB175" s="7"/>
      <c r="AC175" s="7"/>
      <c r="AD175" s="7"/>
      <c r="AE175" s="7"/>
      <c r="AF175" s="7"/>
      <c r="AG175" s="7"/>
      <c r="AH175" s="7"/>
      <c r="AI175" s="7"/>
      <c r="AJ175" s="7"/>
      <c r="AK175" s="7"/>
      <c r="AL175" s="7"/>
      <c r="AM175" s="7"/>
      <c r="AN175" s="7"/>
      <c r="AO175" s="7"/>
      <c r="AP175" s="7"/>
      <c r="AQ175" s="7"/>
      <c r="AR175" s="7"/>
      <c r="AS175" s="7"/>
      <c r="AT175" s="7"/>
      <c r="AU175" s="7"/>
      <c r="AV175" s="485"/>
      <c r="AW175" s="7"/>
      <c r="AX175" s="7"/>
      <c r="AY175" s="65" t="s">
        <v>88</v>
      </c>
      <c r="AZ175" s="65" t="s">
        <v>31</v>
      </c>
      <c r="BA175" s="7" t="s">
        <v>31</v>
      </c>
      <c r="BB175" s="7" t="s">
        <v>11</v>
      </c>
      <c r="BC175" s="7" t="s">
        <v>27</v>
      </c>
      <c r="BD175" s="65" t="s">
        <v>78</v>
      </c>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row>
    <row r="176" spans="19:81" x14ac:dyDescent="0.2">
      <c r="S176" s="74"/>
      <c r="T176" s="75"/>
      <c r="U176" s="75"/>
      <c r="V176" s="75"/>
      <c r="W176" s="75"/>
      <c r="X176" s="75"/>
      <c r="Y176" s="75"/>
      <c r="Z176" s="76"/>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488"/>
      <c r="AW176" s="10"/>
      <c r="AX176" s="10"/>
      <c r="AY176" s="77" t="s">
        <v>88</v>
      </c>
      <c r="AZ176" s="77" t="s">
        <v>31</v>
      </c>
      <c r="BA176" s="10" t="s">
        <v>84</v>
      </c>
      <c r="BB176" s="10" t="s">
        <v>11</v>
      </c>
      <c r="BC176" s="10" t="s">
        <v>30</v>
      </c>
      <c r="BD176" s="77" t="s">
        <v>78</v>
      </c>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row>
    <row r="177" spans="19:81" ht="11.4" x14ac:dyDescent="0.2">
      <c r="S177" s="54" t="s">
        <v>5</v>
      </c>
      <c r="T177" s="55" t="s">
        <v>15</v>
      </c>
      <c r="U177" s="23"/>
      <c r="V177" s="56">
        <f>U177*G31</f>
        <v>0</v>
      </c>
      <c r="W177" s="56">
        <v>0</v>
      </c>
      <c r="X177" s="56">
        <f>W177*G31</f>
        <v>0</v>
      </c>
      <c r="Y177" s="56">
        <v>0</v>
      </c>
      <c r="Z177" s="57">
        <f>Y177*G31</f>
        <v>0</v>
      </c>
      <c r="AA177" s="14"/>
      <c r="AB177" s="14"/>
      <c r="AC177" s="14"/>
      <c r="AD177" s="14"/>
      <c r="AE177" s="14"/>
      <c r="AF177" s="14"/>
      <c r="AG177" s="14"/>
      <c r="AH177" s="14"/>
      <c r="AI177" s="14"/>
      <c r="AJ177" s="14"/>
      <c r="AK177" s="14"/>
      <c r="AL177" s="1"/>
      <c r="AM177" s="1"/>
      <c r="AN177" s="1"/>
      <c r="AO177" s="1"/>
      <c r="AP177" s="1"/>
      <c r="AQ177" s="1"/>
      <c r="AR177" s="1"/>
      <c r="AS177" s="1"/>
      <c r="AT177" s="1"/>
      <c r="AU177" s="1"/>
      <c r="AV177" s="473"/>
      <c r="AW177" s="58" t="s">
        <v>84</v>
      </c>
      <c r="AX177" s="1"/>
      <c r="AY177" s="58" t="s">
        <v>80</v>
      </c>
      <c r="AZ177" s="58" t="s">
        <v>31</v>
      </c>
      <c r="BA177" s="1"/>
      <c r="BB177" s="1"/>
      <c r="BC177" s="1"/>
      <c r="BD177" s="12" t="s">
        <v>78</v>
      </c>
      <c r="BE177" s="1"/>
      <c r="BF177" s="1"/>
      <c r="BG177" s="1"/>
      <c r="BH177" s="1"/>
      <c r="BI177" s="1"/>
      <c r="BJ177" s="59">
        <f>IF(T177="základní",I31,0)</f>
        <v>16261.25</v>
      </c>
      <c r="BK177" s="59">
        <f>IF(T177="snížená",I31,0)</f>
        <v>0</v>
      </c>
      <c r="BL177" s="59">
        <f>IF(T177="zákl. přenesená",I31,0)</f>
        <v>0</v>
      </c>
      <c r="BM177" s="59">
        <f>IF(T177="sníž. přenesená",I31,0)</f>
        <v>0</v>
      </c>
      <c r="BN177" s="59">
        <f>IF(T177="nulová",I31,0)</f>
        <v>0</v>
      </c>
      <c r="BO177" s="12" t="s">
        <v>30</v>
      </c>
      <c r="BP177" s="59">
        <f>ROUND(H31*G31,2)</f>
        <v>16261.25</v>
      </c>
      <c r="BQ177" s="12" t="s">
        <v>84</v>
      </c>
      <c r="BR177" s="58" t="s">
        <v>1415</v>
      </c>
      <c r="BS177" s="1"/>
      <c r="BT177" s="1"/>
      <c r="BU177" s="1"/>
      <c r="BV177" s="1"/>
      <c r="BW177" s="1"/>
      <c r="BX177" s="1"/>
      <c r="BY177" s="1"/>
      <c r="BZ177" s="1"/>
      <c r="CA177" s="1"/>
      <c r="CB177" s="1"/>
      <c r="CC177" s="1"/>
    </row>
    <row r="178" spans="19:81" x14ac:dyDescent="0.2">
      <c r="S178" s="60"/>
      <c r="T178" s="61"/>
      <c r="U178" s="23"/>
      <c r="V178" s="23"/>
      <c r="W178" s="23"/>
      <c r="X178" s="23"/>
      <c r="Y178" s="23"/>
      <c r="Z178" s="24"/>
      <c r="AA178" s="14"/>
      <c r="AB178" s="14"/>
      <c r="AC178" s="14"/>
      <c r="AD178" s="14"/>
      <c r="AE178" s="14"/>
      <c r="AF178" s="14"/>
      <c r="AG178" s="14"/>
      <c r="AH178" s="14"/>
      <c r="AI178" s="14"/>
      <c r="AJ178" s="14"/>
      <c r="AK178" s="14"/>
      <c r="AL178" s="1"/>
      <c r="AM178" s="1"/>
      <c r="AN178" s="1"/>
      <c r="AO178" s="1"/>
      <c r="AP178" s="1"/>
      <c r="AQ178" s="1"/>
      <c r="AR178" s="1"/>
      <c r="AS178" s="1"/>
      <c r="AT178" s="1"/>
      <c r="AU178" s="1"/>
      <c r="AV178" s="473"/>
      <c r="AW178" s="1"/>
      <c r="AX178" s="1"/>
      <c r="AY178" s="12" t="s">
        <v>86</v>
      </c>
      <c r="AZ178" s="12" t="s">
        <v>31</v>
      </c>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9:81" x14ac:dyDescent="0.2">
      <c r="S179" s="62"/>
      <c r="T179" s="63"/>
      <c r="U179" s="63"/>
      <c r="V179" s="63"/>
      <c r="W179" s="63"/>
      <c r="X179" s="63"/>
      <c r="Y179" s="63"/>
      <c r="Z179" s="64"/>
      <c r="AA179" s="7"/>
      <c r="AB179" s="7"/>
      <c r="AC179" s="7"/>
      <c r="AD179" s="7"/>
      <c r="AE179" s="7"/>
      <c r="AF179" s="7"/>
      <c r="AG179" s="7"/>
      <c r="AH179" s="7"/>
      <c r="AI179" s="7"/>
      <c r="AJ179" s="7"/>
      <c r="AK179" s="7"/>
      <c r="AL179" s="7"/>
      <c r="AM179" s="7"/>
      <c r="AN179" s="7"/>
      <c r="AO179" s="7"/>
      <c r="AP179" s="7"/>
      <c r="AQ179" s="7"/>
      <c r="AR179" s="7"/>
      <c r="AS179" s="7"/>
      <c r="AT179" s="7"/>
      <c r="AU179" s="7"/>
      <c r="AV179" s="485"/>
      <c r="AW179" s="7"/>
      <c r="AX179" s="7"/>
      <c r="AY179" s="65" t="s">
        <v>88</v>
      </c>
      <c r="AZ179" s="65" t="s">
        <v>31</v>
      </c>
      <c r="BA179" s="7" t="s">
        <v>31</v>
      </c>
      <c r="BB179" s="7" t="s">
        <v>11</v>
      </c>
      <c r="BC179" s="7" t="s">
        <v>27</v>
      </c>
      <c r="BD179" s="65" t="s">
        <v>78</v>
      </c>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row>
    <row r="180" spans="19:81" x14ac:dyDescent="0.2">
      <c r="S180" s="62"/>
      <c r="T180" s="63"/>
      <c r="U180" s="63"/>
      <c r="V180" s="63"/>
      <c r="W180" s="63"/>
      <c r="X180" s="63"/>
      <c r="Y180" s="63"/>
      <c r="Z180" s="64"/>
      <c r="AA180" s="7"/>
      <c r="AB180" s="7"/>
      <c r="AC180" s="7"/>
      <c r="AD180" s="7"/>
      <c r="AE180" s="7"/>
      <c r="AF180" s="7"/>
      <c r="AG180" s="7"/>
      <c r="AH180" s="7"/>
      <c r="AI180" s="7"/>
      <c r="AJ180" s="7"/>
      <c r="AK180" s="7"/>
      <c r="AL180" s="7"/>
      <c r="AM180" s="7"/>
      <c r="AN180" s="7"/>
      <c r="AO180" s="7"/>
      <c r="AP180" s="7"/>
      <c r="AQ180" s="7"/>
      <c r="AR180" s="7"/>
      <c r="AS180" s="7"/>
      <c r="AT180" s="7"/>
      <c r="AU180" s="7"/>
      <c r="AV180" s="485"/>
      <c r="AW180" s="7"/>
      <c r="AX180" s="7"/>
      <c r="AY180" s="65" t="s">
        <v>88</v>
      </c>
      <c r="AZ180" s="65" t="s">
        <v>31</v>
      </c>
      <c r="BA180" s="7" t="s">
        <v>31</v>
      </c>
      <c r="BB180" s="7" t="s">
        <v>11</v>
      </c>
      <c r="BC180" s="7" t="s">
        <v>27</v>
      </c>
      <c r="BD180" s="65" t="s">
        <v>78</v>
      </c>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row>
    <row r="181" spans="19:81" x14ac:dyDescent="0.2">
      <c r="S181" s="74"/>
      <c r="T181" s="75"/>
      <c r="U181" s="75"/>
      <c r="V181" s="75"/>
      <c r="W181" s="75"/>
      <c r="X181" s="75"/>
      <c r="Y181" s="75"/>
      <c r="Z181" s="76"/>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488"/>
      <c r="AW181" s="10"/>
      <c r="AX181" s="10"/>
      <c r="AY181" s="77" t="s">
        <v>88</v>
      </c>
      <c r="AZ181" s="77" t="s">
        <v>31</v>
      </c>
      <c r="BA181" s="10" t="s">
        <v>84</v>
      </c>
      <c r="BB181" s="10" t="s">
        <v>11</v>
      </c>
      <c r="BC181" s="10" t="s">
        <v>30</v>
      </c>
      <c r="BD181" s="77" t="s">
        <v>78</v>
      </c>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row>
    <row r="182" spans="19:81" ht="11.4" x14ac:dyDescent="0.2">
      <c r="S182" s="54" t="s">
        <v>5</v>
      </c>
      <c r="T182" s="55" t="s">
        <v>15</v>
      </c>
      <c r="U182" s="23"/>
      <c r="V182" s="56">
        <f>U182*G36</f>
        <v>0</v>
      </c>
      <c r="W182" s="56">
        <v>0</v>
      </c>
      <c r="X182" s="56">
        <f>W182*G36</f>
        <v>0</v>
      </c>
      <c r="Y182" s="56">
        <v>0</v>
      </c>
      <c r="Z182" s="57">
        <f>Y182*G36</f>
        <v>0</v>
      </c>
      <c r="AA182" s="14"/>
      <c r="AB182" s="14"/>
      <c r="AC182" s="14"/>
      <c r="AD182" s="14"/>
      <c r="AE182" s="14"/>
      <c r="AF182" s="14"/>
      <c r="AG182" s="14"/>
      <c r="AH182" s="14"/>
      <c r="AI182" s="14"/>
      <c r="AJ182" s="14"/>
      <c r="AK182" s="14"/>
      <c r="AL182" s="1"/>
      <c r="AM182" s="1"/>
      <c r="AN182" s="1"/>
      <c r="AO182" s="1"/>
      <c r="AP182" s="1"/>
      <c r="AQ182" s="1"/>
      <c r="AR182" s="1"/>
      <c r="AS182" s="1"/>
      <c r="AT182" s="1"/>
      <c r="AU182" s="1"/>
      <c r="AV182" s="473"/>
      <c r="AW182" s="58" t="s">
        <v>84</v>
      </c>
      <c r="AX182" s="1"/>
      <c r="AY182" s="58" t="s">
        <v>80</v>
      </c>
      <c r="AZ182" s="58" t="s">
        <v>31</v>
      </c>
      <c r="BA182" s="1"/>
      <c r="BB182" s="1"/>
      <c r="BC182" s="1"/>
      <c r="BD182" s="12" t="s">
        <v>78</v>
      </c>
      <c r="BE182" s="1"/>
      <c r="BF182" s="1"/>
      <c r="BG182" s="1"/>
      <c r="BH182" s="1"/>
      <c r="BI182" s="1"/>
      <c r="BJ182" s="59">
        <f>IF(T182="základní",I36,0)</f>
        <v>9747.7199999999993</v>
      </c>
      <c r="BK182" s="59">
        <f>IF(T182="snížená",I36,0)</f>
        <v>0</v>
      </c>
      <c r="BL182" s="59">
        <f>IF(T182="zákl. přenesená",I36,0)</f>
        <v>0</v>
      </c>
      <c r="BM182" s="59">
        <f>IF(T182="sníž. přenesená",I36,0)</f>
        <v>0</v>
      </c>
      <c r="BN182" s="59">
        <f>IF(T182="nulová",I36,0)</f>
        <v>0</v>
      </c>
      <c r="BO182" s="12" t="s">
        <v>30</v>
      </c>
      <c r="BP182" s="59">
        <f>ROUND(H36*G36,2)</f>
        <v>9747.7199999999993</v>
      </c>
      <c r="BQ182" s="12" t="s">
        <v>84</v>
      </c>
      <c r="BR182" s="58" t="s">
        <v>1420</v>
      </c>
      <c r="BS182" s="1"/>
      <c r="BT182" s="1"/>
      <c r="BU182" s="1"/>
      <c r="BV182" s="1"/>
      <c r="BW182" s="1"/>
      <c r="BX182" s="1"/>
      <c r="BY182" s="1"/>
      <c r="BZ182" s="1"/>
      <c r="CA182" s="1"/>
      <c r="CB182" s="1"/>
      <c r="CC182" s="1"/>
    </row>
    <row r="183" spans="19:81" x14ac:dyDescent="0.2">
      <c r="S183" s="60"/>
      <c r="T183" s="61"/>
      <c r="U183" s="23"/>
      <c r="V183" s="23"/>
      <c r="W183" s="23"/>
      <c r="X183" s="23"/>
      <c r="Y183" s="23"/>
      <c r="Z183" s="24"/>
      <c r="AA183" s="14"/>
      <c r="AB183" s="14"/>
      <c r="AC183" s="14"/>
      <c r="AD183" s="14"/>
      <c r="AE183" s="14"/>
      <c r="AF183" s="14"/>
      <c r="AG183" s="14"/>
      <c r="AH183" s="14"/>
      <c r="AI183" s="14"/>
      <c r="AJ183" s="14"/>
      <c r="AK183" s="14"/>
      <c r="AL183" s="1"/>
      <c r="AM183" s="1"/>
      <c r="AN183" s="1"/>
      <c r="AO183" s="1"/>
      <c r="AP183" s="1"/>
      <c r="AQ183" s="1"/>
      <c r="AR183" s="1"/>
      <c r="AS183" s="1"/>
      <c r="AT183" s="1"/>
      <c r="AU183" s="1"/>
      <c r="AV183" s="473"/>
      <c r="AW183" s="1"/>
      <c r="AX183" s="1"/>
      <c r="AY183" s="12" t="s">
        <v>86</v>
      </c>
      <c r="AZ183" s="12" t="s">
        <v>31</v>
      </c>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9:81" x14ac:dyDescent="0.2">
      <c r="S184" s="66"/>
      <c r="T184" s="67"/>
      <c r="U184" s="67"/>
      <c r="V184" s="67"/>
      <c r="W184" s="67"/>
      <c r="X184" s="67"/>
      <c r="Y184" s="67"/>
      <c r="Z184" s="68"/>
      <c r="AA184" s="8"/>
      <c r="AB184" s="8"/>
      <c r="AC184" s="8"/>
      <c r="AD184" s="8"/>
      <c r="AE184" s="8"/>
      <c r="AF184" s="8"/>
      <c r="AG184" s="8"/>
      <c r="AH184" s="8"/>
      <c r="AI184" s="8"/>
      <c r="AJ184" s="8"/>
      <c r="AK184" s="8"/>
      <c r="AL184" s="8"/>
      <c r="AM184" s="8"/>
      <c r="AN184" s="8"/>
      <c r="AO184" s="8"/>
      <c r="AP184" s="8"/>
      <c r="AQ184" s="8"/>
      <c r="AR184" s="8"/>
      <c r="AS184" s="8"/>
      <c r="AT184" s="8"/>
      <c r="AU184" s="8"/>
      <c r="AV184" s="486"/>
      <c r="AW184" s="8"/>
      <c r="AX184" s="8"/>
      <c r="AY184" s="69" t="s">
        <v>88</v>
      </c>
      <c r="AZ184" s="69" t="s">
        <v>31</v>
      </c>
      <c r="BA184" s="8" t="s">
        <v>30</v>
      </c>
      <c r="BB184" s="8" t="s">
        <v>11</v>
      </c>
      <c r="BC184" s="8" t="s">
        <v>27</v>
      </c>
      <c r="BD184" s="69" t="s">
        <v>78</v>
      </c>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row>
    <row r="185" spans="19:81" x14ac:dyDescent="0.2">
      <c r="S185" s="62"/>
      <c r="T185" s="63"/>
      <c r="U185" s="63"/>
      <c r="V185" s="63"/>
      <c r="W185" s="63"/>
      <c r="X185" s="63"/>
      <c r="Y185" s="63"/>
      <c r="Z185" s="64"/>
      <c r="AA185" s="7"/>
      <c r="AB185" s="7"/>
      <c r="AC185" s="7"/>
      <c r="AD185" s="7"/>
      <c r="AE185" s="7"/>
      <c r="AF185" s="7"/>
      <c r="AG185" s="7"/>
      <c r="AH185" s="7"/>
      <c r="AI185" s="7"/>
      <c r="AJ185" s="7"/>
      <c r="AK185" s="7"/>
      <c r="AL185" s="7"/>
      <c r="AM185" s="7"/>
      <c r="AN185" s="7"/>
      <c r="AO185" s="7"/>
      <c r="AP185" s="7"/>
      <c r="AQ185" s="7"/>
      <c r="AR185" s="7"/>
      <c r="AS185" s="7"/>
      <c r="AT185" s="7"/>
      <c r="AU185" s="7"/>
      <c r="AV185" s="485"/>
      <c r="AW185" s="7"/>
      <c r="AX185" s="7"/>
      <c r="AY185" s="65" t="s">
        <v>88</v>
      </c>
      <c r="AZ185" s="65" t="s">
        <v>31</v>
      </c>
      <c r="BA185" s="7" t="s">
        <v>31</v>
      </c>
      <c r="BB185" s="7" t="s">
        <v>11</v>
      </c>
      <c r="BC185" s="7" t="s">
        <v>27</v>
      </c>
      <c r="BD185" s="65" t="s">
        <v>78</v>
      </c>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row>
    <row r="186" spans="19:81" x14ac:dyDescent="0.2">
      <c r="S186" s="62"/>
      <c r="T186" s="63"/>
      <c r="U186" s="63"/>
      <c r="V186" s="63"/>
      <c r="W186" s="63"/>
      <c r="X186" s="63"/>
      <c r="Y186" s="63"/>
      <c r="Z186" s="64"/>
      <c r="AA186" s="7"/>
      <c r="AB186" s="7"/>
      <c r="AC186" s="7"/>
      <c r="AD186" s="7"/>
      <c r="AE186" s="7"/>
      <c r="AF186" s="7"/>
      <c r="AG186" s="7"/>
      <c r="AH186" s="7"/>
      <c r="AI186" s="7"/>
      <c r="AJ186" s="7"/>
      <c r="AK186" s="7"/>
      <c r="AL186" s="7"/>
      <c r="AM186" s="7"/>
      <c r="AN186" s="7"/>
      <c r="AO186" s="7"/>
      <c r="AP186" s="7"/>
      <c r="AQ186" s="7"/>
      <c r="AR186" s="7"/>
      <c r="AS186" s="7"/>
      <c r="AT186" s="7"/>
      <c r="AU186" s="7"/>
      <c r="AV186" s="485"/>
      <c r="AW186" s="7"/>
      <c r="AX186" s="7"/>
      <c r="AY186" s="65" t="s">
        <v>88</v>
      </c>
      <c r="AZ186" s="65" t="s">
        <v>31</v>
      </c>
      <c r="BA186" s="7" t="s">
        <v>31</v>
      </c>
      <c r="BB186" s="7" t="s">
        <v>11</v>
      </c>
      <c r="BC186" s="7" t="s">
        <v>27</v>
      </c>
      <c r="BD186" s="65" t="s">
        <v>78</v>
      </c>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row>
    <row r="187" spans="19:81" x14ac:dyDescent="0.2">
      <c r="S187" s="74"/>
      <c r="T187" s="75"/>
      <c r="U187" s="75"/>
      <c r="V187" s="75"/>
      <c r="W187" s="75"/>
      <c r="X187" s="75"/>
      <c r="Y187" s="75"/>
      <c r="Z187" s="76"/>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488"/>
      <c r="AW187" s="10"/>
      <c r="AX187" s="10"/>
      <c r="AY187" s="77" t="s">
        <v>88</v>
      </c>
      <c r="AZ187" s="77" t="s">
        <v>31</v>
      </c>
      <c r="BA187" s="10" t="s">
        <v>84</v>
      </c>
      <c r="BB187" s="10" t="s">
        <v>11</v>
      </c>
      <c r="BC187" s="10" t="s">
        <v>30</v>
      </c>
      <c r="BD187" s="77" t="s">
        <v>78</v>
      </c>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row>
    <row r="188" spans="19:81" ht="11.4" x14ac:dyDescent="0.2">
      <c r="S188" s="54" t="s">
        <v>5</v>
      </c>
      <c r="T188" s="55" t="s">
        <v>15</v>
      </c>
      <c r="U188" s="23"/>
      <c r="V188" s="56">
        <f>U188*G42</f>
        <v>0</v>
      </c>
      <c r="W188" s="56">
        <v>0</v>
      </c>
      <c r="X188" s="56">
        <f>W188*G42</f>
        <v>0</v>
      </c>
      <c r="Y188" s="56">
        <v>0</v>
      </c>
      <c r="Z188" s="57">
        <f>Y188*G42</f>
        <v>0</v>
      </c>
      <c r="AA188" s="14"/>
      <c r="AB188" s="14"/>
      <c r="AC188" s="14"/>
      <c r="AD188" s="14"/>
      <c r="AE188" s="14"/>
      <c r="AF188" s="14"/>
      <c r="AG188" s="14"/>
      <c r="AH188" s="14"/>
      <c r="AI188" s="14"/>
      <c r="AJ188" s="14"/>
      <c r="AK188" s="14"/>
      <c r="AL188" s="1"/>
      <c r="AM188" s="1"/>
      <c r="AN188" s="1"/>
      <c r="AO188" s="1"/>
      <c r="AP188" s="1"/>
      <c r="AQ188" s="1"/>
      <c r="AR188" s="1"/>
      <c r="AS188" s="1"/>
      <c r="AT188" s="1"/>
      <c r="AU188" s="1"/>
      <c r="AV188" s="473"/>
      <c r="AW188" s="58" t="s">
        <v>84</v>
      </c>
      <c r="AX188" s="1"/>
      <c r="AY188" s="58" t="s">
        <v>80</v>
      </c>
      <c r="AZ188" s="58" t="s">
        <v>31</v>
      </c>
      <c r="BA188" s="1"/>
      <c r="BB188" s="1"/>
      <c r="BC188" s="1"/>
      <c r="BD188" s="12" t="s">
        <v>78</v>
      </c>
      <c r="BE188" s="1"/>
      <c r="BF188" s="1"/>
      <c r="BG188" s="1"/>
      <c r="BH188" s="1"/>
      <c r="BI188" s="1"/>
      <c r="BJ188" s="59">
        <f>IF(T188="základní",I42,0)</f>
        <v>4455</v>
      </c>
      <c r="BK188" s="59">
        <f>IF(T188="snížená",I42,0)</f>
        <v>0</v>
      </c>
      <c r="BL188" s="59">
        <f>IF(T188="zákl. přenesená",I42,0)</f>
        <v>0</v>
      </c>
      <c r="BM188" s="59">
        <f>IF(T188="sníž. přenesená",I42,0)</f>
        <v>0</v>
      </c>
      <c r="BN188" s="59">
        <f>IF(T188="nulová",I42,0)</f>
        <v>0</v>
      </c>
      <c r="BO188" s="12" t="s">
        <v>30</v>
      </c>
      <c r="BP188" s="59">
        <f>ROUND(H42*G42,2)</f>
        <v>4455</v>
      </c>
      <c r="BQ188" s="12" t="s">
        <v>84</v>
      </c>
      <c r="BR188" s="58" t="s">
        <v>1427</v>
      </c>
      <c r="BS188" s="1"/>
      <c r="BT188" s="1"/>
      <c r="BU188" s="1"/>
      <c r="BV188" s="1"/>
      <c r="BW188" s="1"/>
      <c r="BX188" s="1"/>
      <c r="BY188" s="1"/>
      <c r="BZ188" s="1"/>
      <c r="CA188" s="1"/>
      <c r="CB188" s="1"/>
      <c r="CC188" s="1"/>
    </row>
    <row r="189" spans="19:81" x14ac:dyDescent="0.2">
      <c r="S189" s="60"/>
      <c r="T189" s="61"/>
      <c r="U189" s="23"/>
      <c r="V189" s="23"/>
      <c r="W189" s="23"/>
      <c r="X189" s="23"/>
      <c r="Y189" s="23"/>
      <c r="Z189" s="24"/>
      <c r="AA189" s="14"/>
      <c r="AB189" s="14"/>
      <c r="AC189" s="14"/>
      <c r="AD189" s="14"/>
      <c r="AE189" s="14"/>
      <c r="AF189" s="14"/>
      <c r="AG189" s="14"/>
      <c r="AH189" s="14"/>
      <c r="AI189" s="14"/>
      <c r="AJ189" s="14"/>
      <c r="AK189" s="14"/>
      <c r="AL189" s="1"/>
      <c r="AM189" s="1"/>
      <c r="AN189" s="1"/>
      <c r="AO189" s="1"/>
      <c r="AP189" s="1"/>
      <c r="AQ189" s="1"/>
      <c r="AR189" s="1"/>
      <c r="AS189" s="1"/>
      <c r="AT189" s="1"/>
      <c r="AU189" s="1"/>
      <c r="AV189" s="473"/>
      <c r="AW189" s="1"/>
      <c r="AX189" s="1"/>
      <c r="AY189" s="12" t="s">
        <v>86</v>
      </c>
      <c r="AZ189" s="12" t="s">
        <v>31</v>
      </c>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9:81" x14ac:dyDescent="0.2">
      <c r="S190" s="62"/>
      <c r="T190" s="63"/>
      <c r="U190" s="63"/>
      <c r="V190" s="63"/>
      <c r="W190" s="63"/>
      <c r="X190" s="63"/>
      <c r="Y190" s="63"/>
      <c r="Z190" s="64"/>
      <c r="AA190" s="7"/>
      <c r="AB190" s="7"/>
      <c r="AC190" s="7"/>
      <c r="AD190" s="7"/>
      <c r="AE190" s="7"/>
      <c r="AF190" s="7"/>
      <c r="AG190" s="7"/>
      <c r="AH190" s="7"/>
      <c r="AI190" s="7"/>
      <c r="AJ190" s="7"/>
      <c r="AK190" s="7"/>
      <c r="AL190" s="7"/>
      <c r="AM190" s="7"/>
      <c r="AN190" s="7"/>
      <c r="AO190" s="7"/>
      <c r="AP190" s="7"/>
      <c r="AQ190" s="7"/>
      <c r="AR190" s="7"/>
      <c r="AS190" s="7"/>
      <c r="AT190" s="7"/>
      <c r="AU190" s="7"/>
      <c r="AV190" s="485"/>
      <c r="AW190" s="7"/>
      <c r="AX190" s="7"/>
      <c r="AY190" s="65" t="s">
        <v>88</v>
      </c>
      <c r="AZ190" s="65" t="s">
        <v>31</v>
      </c>
      <c r="BA190" s="7" t="s">
        <v>31</v>
      </c>
      <c r="BB190" s="7" t="s">
        <v>11</v>
      </c>
      <c r="BC190" s="7" t="s">
        <v>30</v>
      </c>
      <c r="BD190" s="65" t="s">
        <v>78</v>
      </c>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row>
    <row r="191" spans="19:81" ht="11.4" x14ac:dyDescent="0.2">
      <c r="S191" s="54" t="s">
        <v>5</v>
      </c>
      <c r="T191" s="55" t="s">
        <v>15</v>
      </c>
      <c r="U191" s="23"/>
      <c r="V191" s="56">
        <f>U191*G45</f>
        <v>0</v>
      </c>
      <c r="W191" s="56">
        <v>0</v>
      </c>
      <c r="X191" s="56">
        <f>W191*G45</f>
        <v>0</v>
      </c>
      <c r="Y191" s="56">
        <v>0</v>
      </c>
      <c r="Z191" s="57">
        <f>Y191*G45</f>
        <v>0</v>
      </c>
      <c r="AA191" s="14"/>
      <c r="AB191" s="14"/>
      <c r="AC191" s="14"/>
      <c r="AD191" s="14"/>
      <c r="AE191" s="14"/>
      <c r="AF191" s="14"/>
      <c r="AG191" s="14"/>
      <c r="AH191" s="14"/>
      <c r="AI191" s="14"/>
      <c r="AJ191" s="14"/>
      <c r="AK191" s="14"/>
      <c r="AL191" s="1"/>
      <c r="AM191" s="1"/>
      <c r="AN191" s="1"/>
      <c r="AO191" s="1"/>
      <c r="AP191" s="1"/>
      <c r="AQ191" s="1"/>
      <c r="AR191" s="1"/>
      <c r="AS191" s="1"/>
      <c r="AT191" s="1"/>
      <c r="AU191" s="1"/>
      <c r="AV191" s="473"/>
      <c r="AW191" s="58" t="s">
        <v>84</v>
      </c>
      <c r="AX191" s="1"/>
      <c r="AY191" s="58" t="s">
        <v>80</v>
      </c>
      <c r="AZ191" s="58" t="s">
        <v>31</v>
      </c>
      <c r="BA191" s="1"/>
      <c r="BB191" s="1"/>
      <c r="BC191" s="1"/>
      <c r="BD191" s="12" t="s">
        <v>78</v>
      </c>
      <c r="BE191" s="1"/>
      <c r="BF191" s="1"/>
      <c r="BG191" s="1"/>
      <c r="BH191" s="1"/>
      <c r="BI191" s="1"/>
      <c r="BJ191" s="59">
        <f>IF(T191="základní",I45,0)</f>
        <v>1665</v>
      </c>
      <c r="BK191" s="59">
        <f>IF(T191="snížená",I45,0)</f>
        <v>0</v>
      </c>
      <c r="BL191" s="59">
        <f>IF(T191="zákl. přenesená",I45,0)</f>
        <v>0</v>
      </c>
      <c r="BM191" s="59">
        <f>IF(T191="sníž. přenesená",I45,0)</f>
        <v>0</v>
      </c>
      <c r="BN191" s="59">
        <f>IF(T191="nulová",I45,0)</f>
        <v>0</v>
      </c>
      <c r="BO191" s="12" t="s">
        <v>30</v>
      </c>
      <c r="BP191" s="59">
        <f>ROUND(H45*G45,2)</f>
        <v>1665</v>
      </c>
      <c r="BQ191" s="12" t="s">
        <v>84</v>
      </c>
      <c r="BR191" s="58" t="s">
        <v>1432</v>
      </c>
      <c r="BS191" s="1"/>
      <c r="BT191" s="1"/>
      <c r="BU191" s="1"/>
      <c r="BV191" s="1"/>
      <c r="BW191" s="1"/>
      <c r="BX191" s="1"/>
      <c r="BY191" s="1"/>
      <c r="BZ191" s="1"/>
      <c r="CA191" s="1"/>
      <c r="CB191" s="1"/>
      <c r="CC191" s="1"/>
    </row>
    <row r="192" spans="19:81" x14ac:dyDescent="0.2">
      <c r="S192" s="60"/>
      <c r="T192" s="61"/>
      <c r="U192" s="23"/>
      <c r="V192" s="23"/>
      <c r="W192" s="23"/>
      <c r="X192" s="23"/>
      <c r="Y192" s="23"/>
      <c r="Z192" s="24"/>
      <c r="AA192" s="14"/>
      <c r="AB192" s="14"/>
      <c r="AC192" s="14"/>
      <c r="AD192" s="14"/>
      <c r="AE192" s="14"/>
      <c r="AF192" s="14"/>
      <c r="AG192" s="14"/>
      <c r="AH192" s="14"/>
      <c r="AI192" s="14"/>
      <c r="AJ192" s="14"/>
      <c r="AK192" s="14"/>
      <c r="AL192" s="1"/>
      <c r="AM192" s="1"/>
      <c r="AN192" s="1"/>
      <c r="AO192" s="1"/>
      <c r="AP192" s="1"/>
      <c r="AQ192" s="1"/>
      <c r="AR192" s="1"/>
      <c r="AS192" s="1"/>
      <c r="AT192" s="1"/>
      <c r="AU192" s="1"/>
      <c r="AV192" s="473"/>
      <c r="AW192" s="1"/>
      <c r="AX192" s="1"/>
      <c r="AY192" s="12" t="s">
        <v>86</v>
      </c>
      <c r="AZ192" s="12" t="s">
        <v>31</v>
      </c>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9:81" x14ac:dyDescent="0.2">
      <c r="S193" s="62"/>
      <c r="T193" s="63"/>
      <c r="U193" s="63"/>
      <c r="V193" s="63"/>
      <c r="W193" s="63"/>
      <c r="X193" s="63"/>
      <c r="Y193" s="63"/>
      <c r="Z193" s="64"/>
      <c r="AA193" s="7"/>
      <c r="AB193" s="7"/>
      <c r="AC193" s="7"/>
      <c r="AD193" s="7"/>
      <c r="AE193" s="7"/>
      <c r="AF193" s="7"/>
      <c r="AG193" s="7"/>
      <c r="AH193" s="7"/>
      <c r="AI193" s="7"/>
      <c r="AJ193" s="7"/>
      <c r="AK193" s="7"/>
      <c r="AL193" s="7"/>
      <c r="AM193" s="7"/>
      <c r="AN193" s="7"/>
      <c r="AO193" s="7"/>
      <c r="AP193" s="7"/>
      <c r="AQ193" s="7"/>
      <c r="AR193" s="7"/>
      <c r="AS193" s="7"/>
      <c r="AT193" s="7"/>
      <c r="AU193" s="7"/>
      <c r="AV193" s="485"/>
      <c r="AW193" s="7"/>
      <c r="AX193" s="7"/>
      <c r="AY193" s="65" t="s">
        <v>88</v>
      </c>
      <c r="AZ193" s="65" t="s">
        <v>31</v>
      </c>
      <c r="BA193" s="7" t="s">
        <v>31</v>
      </c>
      <c r="BB193" s="7" t="s">
        <v>11</v>
      </c>
      <c r="BC193" s="7" t="s">
        <v>30</v>
      </c>
      <c r="BD193" s="65" t="s">
        <v>78</v>
      </c>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row>
    <row r="194" spans="19:81" ht="11.4" x14ac:dyDescent="0.2">
      <c r="S194" s="84" t="s">
        <v>5</v>
      </c>
      <c r="T194" s="85" t="s">
        <v>15</v>
      </c>
      <c r="U194" s="23"/>
      <c r="V194" s="56">
        <f>U194*G48</f>
        <v>0</v>
      </c>
      <c r="W194" s="56">
        <v>1E-3</v>
      </c>
      <c r="X194" s="56">
        <f>W194*G48</f>
        <v>1.125E-2</v>
      </c>
      <c r="Y194" s="56">
        <v>0</v>
      </c>
      <c r="Z194" s="57">
        <f>Y194*G48</f>
        <v>0</v>
      </c>
      <c r="AA194" s="14"/>
      <c r="AB194" s="14"/>
      <c r="AC194" s="14"/>
      <c r="AD194" s="14"/>
      <c r="AE194" s="14"/>
      <c r="AF194" s="14"/>
      <c r="AG194" s="14"/>
      <c r="AH194" s="14"/>
      <c r="AI194" s="14"/>
      <c r="AJ194" s="14"/>
      <c r="AK194" s="14"/>
      <c r="AL194" s="1"/>
      <c r="AM194" s="1"/>
      <c r="AN194" s="1"/>
      <c r="AO194" s="1"/>
      <c r="AP194" s="1"/>
      <c r="AQ194" s="1"/>
      <c r="AR194" s="1"/>
      <c r="AS194" s="1"/>
      <c r="AT194" s="1"/>
      <c r="AU194" s="1"/>
      <c r="AV194" s="473"/>
      <c r="AW194" s="58" t="s">
        <v>130</v>
      </c>
      <c r="AX194" s="1"/>
      <c r="AY194" s="58" t="s">
        <v>231</v>
      </c>
      <c r="AZ194" s="58" t="s">
        <v>31</v>
      </c>
      <c r="BA194" s="1"/>
      <c r="BB194" s="1"/>
      <c r="BC194" s="1"/>
      <c r="BD194" s="12" t="s">
        <v>78</v>
      </c>
      <c r="BE194" s="1"/>
      <c r="BF194" s="1"/>
      <c r="BG194" s="1"/>
      <c r="BH194" s="1"/>
      <c r="BI194" s="1"/>
      <c r="BJ194" s="59">
        <f>IF(T194="základní",I48,0)</f>
        <v>1293.75</v>
      </c>
      <c r="BK194" s="59">
        <f>IF(T194="snížená",I48,0)</f>
        <v>0</v>
      </c>
      <c r="BL194" s="59">
        <f>IF(T194="zákl. přenesená",I48,0)</f>
        <v>0</v>
      </c>
      <c r="BM194" s="59">
        <f>IF(T194="sníž. přenesená",I48,0)</f>
        <v>0</v>
      </c>
      <c r="BN194" s="59">
        <f>IF(T194="nulová",I48,0)</f>
        <v>0</v>
      </c>
      <c r="BO194" s="12" t="s">
        <v>30</v>
      </c>
      <c r="BP194" s="59">
        <f>ROUND(H48*G48,2)</f>
        <v>1293.75</v>
      </c>
      <c r="BQ194" s="12" t="s">
        <v>84</v>
      </c>
      <c r="BR194" s="58" t="s">
        <v>1436</v>
      </c>
      <c r="BS194" s="1"/>
      <c r="BT194" s="1"/>
      <c r="BU194" s="1"/>
      <c r="BV194" s="1"/>
      <c r="BW194" s="1"/>
      <c r="BX194" s="1"/>
      <c r="BY194" s="1"/>
      <c r="BZ194" s="1"/>
      <c r="CA194" s="1"/>
      <c r="CB194" s="1"/>
      <c r="CC194" s="1"/>
    </row>
    <row r="195" spans="19:81" x14ac:dyDescent="0.2">
      <c r="S195" s="62"/>
      <c r="T195" s="63"/>
      <c r="U195" s="63"/>
      <c r="V195" s="63"/>
      <c r="W195" s="63"/>
      <c r="X195" s="63"/>
      <c r="Y195" s="63"/>
      <c r="Z195" s="64"/>
      <c r="AA195" s="7"/>
      <c r="AB195" s="7"/>
      <c r="AC195" s="7"/>
      <c r="AD195" s="7"/>
      <c r="AE195" s="7"/>
      <c r="AF195" s="7"/>
      <c r="AG195" s="7"/>
      <c r="AH195" s="7"/>
      <c r="AI195" s="7"/>
      <c r="AJ195" s="7"/>
      <c r="AK195" s="7"/>
      <c r="AL195" s="7"/>
      <c r="AM195" s="7"/>
      <c r="AN195" s="7"/>
      <c r="AO195" s="7"/>
      <c r="AP195" s="7"/>
      <c r="AQ195" s="7"/>
      <c r="AR195" s="7"/>
      <c r="AS195" s="7"/>
      <c r="AT195" s="7"/>
      <c r="AU195" s="7"/>
      <c r="AV195" s="485"/>
      <c r="AW195" s="7"/>
      <c r="AX195" s="7"/>
      <c r="AY195" s="65" t="s">
        <v>88</v>
      </c>
      <c r="AZ195" s="65" t="s">
        <v>31</v>
      </c>
      <c r="BA195" s="7" t="s">
        <v>31</v>
      </c>
      <c r="BB195" s="7" t="s">
        <v>11</v>
      </c>
      <c r="BC195" s="7" t="s">
        <v>30</v>
      </c>
      <c r="BD195" s="65" t="s">
        <v>78</v>
      </c>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row>
    <row r="196" spans="19:81" ht="11.4" x14ac:dyDescent="0.2">
      <c r="S196" s="54" t="s">
        <v>5</v>
      </c>
      <c r="T196" s="55" t="s">
        <v>15</v>
      </c>
      <c r="U196" s="23"/>
      <c r="V196" s="56">
        <f>U196*G50</f>
        <v>0</v>
      </c>
      <c r="W196" s="56">
        <v>0</v>
      </c>
      <c r="X196" s="56">
        <f>W196*G50</f>
        <v>0</v>
      </c>
      <c r="Y196" s="56">
        <v>0</v>
      </c>
      <c r="Z196" s="57">
        <f>Y196*G50</f>
        <v>0</v>
      </c>
      <c r="AA196" s="14"/>
      <c r="AB196" s="14"/>
      <c r="AC196" s="14"/>
      <c r="AD196" s="14"/>
      <c r="AE196" s="14"/>
      <c r="AF196" s="14"/>
      <c r="AG196" s="14"/>
      <c r="AH196" s="14"/>
      <c r="AI196" s="14"/>
      <c r="AJ196" s="14"/>
      <c r="AK196" s="14"/>
      <c r="AL196" s="1"/>
      <c r="AM196" s="1"/>
      <c r="AN196" s="1"/>
      <c r="AO196" s="1"/>
      <c r="AP196" s="1"/>
      <c r="AQ196" s="1"/>
      <c r="AR196" s="1"/>
      <c r="AS196" s="1"/>
      <c r="AT196" s="1"/>
      <c r="AU196" s="1"/>
      <c r="AV196" s="473"/>
      <c r="AW196" s="58" t="s">
        <v>84</v>
      </c>
      <c r="AX196" s="1"/>
      <c r="AY196" s="58" t="s">
        <v>80</v>
      </c>
      <c r="AZ196" s="58" t="s">
        <v>31</v>
      </c>
      <c r="BA196" s="1"/>
      <c r="BB196" s="1"/>
      <c r="BC196" s="1"/>
      <c r="BD196" s="12" t="s">
        <v>78</v>
      </c>
      <c r="BE196" s="1"/>
      <c r="BF196" s="1"/>
      <c r="BG196" s="1"/>
      <c r="BH196" s="1"/>
      <c r="BI196" s="1"/>
      <c r="BJ196" s="59">
        <f>IF(T196="základní",I50,0)</f>
        <v>4269.18</v>
      </c>
      <c r="BK196" s="59">
        <f>IF(T196="snížená",I50,0)</f>
        <v>0</v>
      </c>
      <c r="BL196" s="59">
        <f>IF(T196="zákl. přenesená",I50,0)</f>
        <v>0</v>
      </c>
      <c r="BM196" s="59">
        <f>IF(T196="sníž. přenesená",I50,0)</f>
        <v>0</v>
      </c>
      <c r="BN196" s="59">
        <f>IF(T196="nulová",I50,0)</f>
        <v>0</v>
      </c>
      <c r="BO196" s="12" t="s">
        <v>30</v>
      </c>
      <c r="BP196" s="59">
        <f>ROUND(H50*G50,2)</f>
        <v>4269.18</v>
      </c>
      <c r="BQ196" s="12" t="s">
        <v>84</v>
      </c>
      <c r="BR196" s="58" t="s">
        <v>1440</v>
      </c>
      <c r="BS196" s="1"/>
      <c r="BT196" s="1"/>
      <c r="BU196" s="1"/>
      <c r="BV196" s="1"/>
      <c r="BW196" s="1"/>
      <c r="BX196" s="1"/>
      <c r="BY196" s="1"/>
      <c r="BZ196" s="1"/>
      <c r="CA196" s="1"/>
      <c r="CB196" s="1"/>
      <c r="CC196" s="1"/>
    </row>
    <row r="197" spans="19:81" x14ac:dyDescent="0.2">
      <c r="S197" s="60"/>
      <c r="T197" s="61"/>
      <c r="U197" s="23"/>
      <c r="V197" s="23"/>
      <c r="W197" s="23"/>
      <c r="X197" s="23"/>
      <c r="Y197" s="23"/>
      <c r="Z197" s="24"/>
      <c r="AA197" s="14"/>
      <c r="AB197" s="14"/>
      <c r="AC197" s="14"/>
      <c r="AD197" s="14"/>
      <c r="AE197" s="14"/>
      <c r="AF197" s="14"/>
      <c r="AG197" s="14"/>
      <c r="AH197" s="14"/>
      <c r="AI197" s="14"/>
      <c r="AJ197" s="14"/>
      <c r="AK197" s="14"/>
      <c r="AL197" s="1"/>
      <c r="AM197" s="1"/>
      <c r="AN197" s="1"/>
      <c r="AO197" s="1"/>
      <c r="AP197" s="1"/>
      <c r="AQ197" s="1"/>
      <c r="AR197" s="1"/>
      <c r="AS197" s="1"/>
      <c r="AT197" s="1"/>
      <c r="AU197" s="1"/>
      <c r="AV197" s="473"/>
      <c r="AW197" s="1"/>
      <c r="AX197" s="1"/>
      <c r="AY197" s="12" t="s">
        <v>86</v>
      </c>
      <c r="AZ197" s="12" t="s">
        <v>31</v>
      </c>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9:81" x14ac:dyDescent="0.2">
      <c r="S198" s="66"/>
      <c r="T198" s="67"/>
      <c r="U198" s="67"/>
      <c r="V198" s="67"/>
      <c r="W198" s="67"/>
      <c r="X198" s="67"/>
      <c r="Y198" s="67"/>
      <c r="Z198" s="68"/>
      <c r="AA198" s="8"/>
      <c r="AB198" s="8"/>
      <c r="AC198" s="8"/>
      <c r="AD198" s="8"/>
      <c r="AE198" s="8"/>
      <c r="AF198" s="8"/>
      <c r="AG198" s="8"/>
      <c r="AH198" s="8"/>
      <c r="AI198" s="8"/>
      <c r="AJ198" s="8"/>
      <c r="AK198" s="8"/>
      <c r="AL198" s="8"/>
      <c r="AM198" s="8"/>
      <c r="AN198" s="8"/>
      <c r="AO198" s="8"/>
      <c r="AP198" s="8"/>
      <c r="AQ198" s="8"/>
      <c r="AR198" s="8"/>
      <c r="AS198" s="8"/>
      <c r="AT198" s="8"/>
      <c r="AU198" s="8"/>
      <c r="AV198" s="486"/>
      <c r="AW198" s="8"/>
      <c r="AX198" s="8"/>
      <c r="AY198" s="69" t="s">
        <v>88</v>
      </c>
      <c r="AZ198" s="69" t="s">
        <v>31</v>
      </c>
      <c r="BA198" s="8" t="s">
        <v>30</v>
      </c>
      <c r="BB198" s="8" t="s">
        <v>11</v>
      </c>
      <c r="BC198" s="8" t="s">
        <v>27</v>
      </c>
      <c r="BD198" s="69" t="s">
        <v>78</v>
      </c>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row>
    <row r="199" spans="19:81" x14ac:dyDescent="0.2">
      <c r="S199" s="62"/>
      <c r="T199" s="63"/>
      <c r="U199" s="63"/>
      <c r="V199" s="63"/>
      <c r="W199" s="63"/>
      <c r="X199" s="63"/>
      <c r="Y199" s="63"/>
      <c r="Z199" s="64"/>
      <c r="AA199" s="7"/>
      <c r="AB199" s="7"/>
      <c r="AC199" s="7"/>
      <c r="AD199" s="7"/>
      <c r="AE199" s="7"/>
      <c r="AF199" s="7"/>
      <c r="AG199" s="7"/>
      <c r="AH199" s="7"/>
      <c r="AI199" s="7"/>
      <c r="AJ199" s="7"/>
      <c r="AK199" s="7"/>
      <c r="AL199" s="7"/>
      <c r="AM199" s="7"/>
      <c r="AN199" s="7"/>
      <c r="AO199" s="7"/>
      <c r="AP199" s="7"/>
      <c r="AQ199" s="7"/>
      <c r="AR199" s="7"/>
      <c r="AS199" s="7"/>
      <c r="AT199" s="7"/>
      <c r="AU199" s="7"/>
      <c r="AV199" s="485"/>
      <c r="AW199" s="7"/>
      <c r="AX199" s="7"/>
      <c r="AY199" s="65" t="s">
        <v>88</v>
      </c>
      <c r="AZ199" s="65" t="s">
        <v>31</v>
      </c>
      <c r="BA199" s="7" t="s">
        <v>31</v>
      </c>
      <c r="BB199" s="7" t="s">
        <v>11</v>
      </c>
      <c r="BC199" s="7" t="s">
        <v>30</v>
      </c>
      <c r="BD199" s="65" t="s">
        <v>78</v>
      </c>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row>
    <row r="200" spans="19:81" x14ac:dyDescent="0.2">
      <c r="S200" s="41"/>
      <c r="T200" s="42"/>
      <c r="U200" s="42"/>
      <c r="V200" s="43">
        <f>SUM(V201:V206)</f>
        <v>0</v>
      </c>
      <c r="W200" s="42"/>
      <c r="X200" s="43">
        <f>SUM(X201:X206)</f>
        <v>0</v>
      </c>
      <c r="Y200" s="42"/>
      <c r="Z200" s="44">
        <f>SUM(Z201:Z206)</f>
        <v>1.1501999999999999</v>
      </c>
      <c r="AA200" s="6"/>
      <c r="AB200" s="6"/>
      <c r="AC200" s="6"/>
      <c r="AD200" s="6"/>
      <c r="AE200" s="6"/>
      <c r="AF200" s="6"/>
      <c r="AG200" s="6"/>
      <c r="AH200" s="6"/>
      <c r="AI200" s="6"/>
      <c r="AJ200" s="6"/>
      <c r="AK200" s="6"/>
      <c r="AL200" s="6"/>
      <c r="AM200" s="6"/>
      <c r="AN200" s="6"/>
      <c r="AO200" s="6"/>
      <c r="AP200" s="6"/>
      <c r="AQ200" s="6"/>
      <c r="AR200" s="6"/>
      <c r="AS200" s="6"/>
      <c r="AT200" s="6"/>
      <c r="AU200" s="6"/>
      <c r="AV200" s="484"/>
      <c r="AW200" s="45" t="s">
        <v>30</v>
      </c>
      <c r="AX200" s="6"/>
      <c r="AY200" s="46" t="s">
        <v>26</v>
      </c>
      <c r="AZ200" s="46" t="s">
        <v>30</v>
      </c>
      <c r="BA200" s="6"/>
      <c r="BB200" s="6"/>
      <c r="BC200" s="6"/>
      <c r="BD200" s="45" t="s">
        <v>78</v>
      </c>
      <c r="BE200" s="6"/>
      <c r="BF200" s="6"/>
      <c r="BG200" s="6"/>
      <c r="BH200" s="6"/>
      <c r="BI200" s="6"/>
      <c r="BJ200" s="6"/>
      <c r="BK200" s="6"/>
      <c r="BL200" s="6"/>
      <c r="BM200" s="6"/>
      <c r="BN200" s="6"/>
      <c r="BO200" s="6"/>
      <c r="BP200" s="47">
        <f>SUM(BP201:BP206)</f>
        <v>7202.4</v>
      </c>
      <c r="BQ200" s="6"/>
      <c r="BR200" s="6"/>
      <c r="BS200" s="6"/>
      <c r="BT200" s="6"/>
      <c r="BU200" s="6"/>
      <c r="BV200" s="6"/>
      <c r="BW200" s="6"/>
      <c r="BX200" s="6"/>
      <c r="BY200" s="6"/>
      <c r="BZ200" s="6"/>
      <c r="CA200" s="6"/>
      <c r="CB200" s="6"/>
      <c r="CC200" s="6"/>
    </row>
    <row r="201" spans="19:81" ht="11.4" x14ac:dyDescent="0.2">
      <c r="S201" s="54" t="s">
        <v>5</v>
      </c>
      <c r="T201" s="55" t="s">
        <v>15</v>
      </c>
      <c r="U201" s="23"/>
      <c r="V201" s="56">
        <f>U201*G57</f>
        <v>0</v>
      </c>
      <c r="W201" s="56">
        <v>0</v>
      </c>
      <c r="X201" s="56">
        <f>W201*G57</f>
        <v>0</v>
      </c>
      <c r="Y201" s="56">
        <v>6.5699999999999995E-2</v>
      </c>
      <c r="Z201" s="57">
        <f>Y201*G57</f>
        <v>1.0511999999999999</v>
      </c>
      <c r="AA201" s="14"/>
      <c r="AB201" s="14"/>
      <c r="AC201" s="14"/>
      <c r="AD201" s="14"/>
      <c r="AE201" s="14"/>
      <c r="AF201" s="14"/>
      <c r="AG201" s="14"/>
      <c r="AH201" s="14"/>
      <c r="AI201" s="14"/>
      <c r="AJ201" s="14"/>
      <c r="AK201" s="14"/>
      <c r="AL201" s="1"/>
      <c r="AM201" s="1"/>
      <c r="AN201" s="1"/>
      <c r="AO201" s="1"/>
      <c r="AP201" s="1"/>
      <c r="AQ201" s="1"/>
      <c r="AR201" s="1"/>
      <c r="AS201" s="1"/>
      <c r="AT201" s="1"/>
      <c r="AU201" s="1"/>
      <c r="AV201" s="473"/>
      <c r="AW201" s="58" t="s">
        <v>84</v>
      </c>
      <c r="AX201" s="1"/>
      <c r="AY201" s="58" t="s">
        <v>80</v>
      </c>
      <c r="AZ201" s="58" t="s">
        <v>31</v>
      </c>
      <c r="BA201" s="1"/>
      <c r="BB201" s="1"/>
      <c r="BC201" s="1"/>
      <c r="BD201" s="12" t="s">
        <v>78</v>
      </c>
      <c r="BE201" s="1"/>
      <c r="BF201" s="1"/>
      <c r="BG201" s="1"/>
      <c r="BH201" s="1"/>
      <c r="BI201" s="1"/>
      <c r="BJ201" s="59">
        <f>IF(T201="základní",I57,0)</f>
        <v>4262.3999999999996</v>
      </c>
      <c r="BK201" s="59">
        <f>IF(T201="snížená",I57,0)</f>
        <v>0</v>
      </c>
      <c r="BL201" s="59">
        <f>IF(T201="zákl. přenesená",I57,0)</f>
        <v>0</v>
      </c>
      <c r="BM201" s="59">
        <f>IF(T201="sníž. přenesená",I57,0)</f>
        <v>0</v>
      </c>
      <c r="BN201" s="59">
        <f>IF(T201="nulová",I57,0)</f>
        <v>0</v>
      </c>
      <c r="BO201" s="12" t="s">
        <v>30</v>
      </c>
      <c r="BP201" s="59">
        <f>ROUND(H57*G57,2)</f>
        <v>4262.3999999999996</v>
      </c>
      <c r="BQ201" s="12" t="s">
        <v>84</v>
      </c>
      <c r="BR201" s="58" t="s">
        <v>1446</v>
      </c>
      <c r="BS201" s="1"/>
      <c r="BT201" s="1"/>
      <c r="BU201" s="1"/>
      <c r="BV201" s="1"/>
      <c r="BW201" s="1"/>
      <c r="BX201" s="1"/>
      <c r="BY201" s="1"/>
      <c r="BZ201" s="1"/>
      <c r="CA201" s="1"/>
      <c r="CB201" s="1"/>
      <c r="CC201" s="1"/>
    </row>
    <row r="202" spans="19:81" x14ac:dyDescent="0.2">
      <c r="S202" s="62"/>
      <c r="T202" s="63"/>
      <c r="U202" s="63"/>
      <c r="V202" s="63"/>
      <c r="W202" s="63"/>
      <c r="X202" s="63"/>
      <c r="Y202" s="63"/>
      <c r="Z202" s="64"/>
      <c r="AA202" s="7"/>
      <c r="AB202" s="7"/>
      <c r="AC202" s="7"/>
      <c r="AD202" s="7"/>
      <c r="AE202" s="7"/>
      <c r="AF202" s="7"/>
      <c r="AG202" s="7"/>
      <c r="AH202" s="7"/>
      <c r="AI202" s="7"/>
      <c r="AJ202" s="7"/>
      <c r="AK202" s="7"/>
      <c r="AL202" s="7"/>
      <c r="AM202" s="7"/>
      <c r="AN202" s="7"/>
      <c r="AO202" s="7"/>
      <c r="AP202" s="7"/>
      <c r="AQ202" s="7"/>
      <c r="AR202" s="7"/>
      <c r="AS202" s="7"/>
      <c r="AT202" s="7"/>
      <c r="AU202" s="7"/>
      <c r="AV202" s="485"/>
      <c r="AW202" s="7"/>
      <c r="AX202" s="7"/>
      <c r="AY202" s="65" t="s">
        <v>88</v>
      </c>
      <c r="AZ202" s="65" t="s">
        <v>31</v>
      </c>
      <c r="BA202" s="7" t="s">
        <v>31</v>
      </c>
      <c r="BB202" s="7" t="s">
        <v>11</v>
      </c>
      <c r="BC202" s="7" t="s">
        <v>30</v>
      </c>
      <c r="BD202" s="65" t="s">
        <v>78</v>
      </c>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row>
    <row r="203" spans="19:81" ht="11.4" x14ac:dyDescent="0.2">
      <c r="S203" s="54" t="s">
        <v>5</v>
      </c>
      <c r="T203" s="55" t="s">
        <v>15</v>
      </c>
      <c r="U203" s="23"/>
      <c r="V203" s="56">
        <f>U203*G59</f>
        <v>0</v>
      </c>
      <c r="W203" s="56">
        <v>0</v>
      </c>
      <c r="X203" s="56">
        <f>W203*G59</f>
        <v>0</v>
      </c>
      <c r="Y203" s="56">
        <v>1.98E-3</v>
      </c>
      <c r="Z203" s="57">
        <f>Y203*G59</f>
        <v>9.9000000000000005E-2</v>
      </c>
      <c r="AA203" s="14"/>
      <c r="AB203" s="14"/>
      <c r="AC203" s="14"/>
      <c r="AD203" s="14"/>
      <c r="AE203" s="14"/>
      <c r="AF203" s="14"/>
      <c r="AG203" s="14"/>
      <c r="AH203" s="14"/>
      <c r="AI203" s="14"/>
      <c r="AJ203" s="14"/>
      <c r="AK203" s="14"/>
      <c r="AL203" s="1"/>
      <c r="AM203" s="1"/>
      <c r="AN203" s="1"/>
      <c r="AO203" s="1"/>
      <c r="AP203" s="1"/>
      <c r="AQ203" s="1"/>
      <c r="AR203" s="1"/>
      <c r="AS203" s="1"/>
      <c r="AT203" s="1"/>
      <c r="AU203" s="1"/>
      <c r="AV203" s="473"/>
      <c r="AW203" s="58" t="s">
        <v>84</v>
      </c>
      <c r="AX203" s="1"/>
      <c r="AY203" s="58" t="s">
        <v>80</v>
      </c>
      <c r="AZ203" s="58" t="s">
        <v>31</v>
      </c>
      <c r="BA203" s="1"/>
      <c r="BB203" s="1"/>
      <c r="BC203" s="1"/>
      <c r="BD203" s="12" t="s">
        <v>78</v>
      </c>
      <c r="BE203" s="1"/>
      <c r="BF203" s="1"/>
      <c r="BG203" s="1"/>
      <c r="BH203" s="1"/>
      <c r="BI203" s="1"/>
      <c r="BJ203" s="59">
        <f>IF(T203="základní",I59,0)</f>
        <v>2940</v>
      </c>
      <c r="BK203" s="59">
        <f>IF(T203="snížená",I59,0)</f>
        <v>0</v>
      </c>
      <c r="BL203" s="59">
        <f>IF(T203="zákl. přenesená",I59,0)</f>
        <v>0</v>
      </c>
      <c r="BM203" s="59">
        <f>IF(T203="sníž. přenesená",I59,0)</f>
        <v>0</v>
      </c>
      <c r="BN203" s="59">
        <f>IF(T203="nulová",I59,0)</f>
        <v>0</v>
      </c>
      <c r="BO203" s="12" t="s">
        <v>30</v>
      </c>
      <c r="BP203" s="59">
        <f>ROUND(H59*G59,2)</f>
        <v>2940</v>
      </c>
      <c r="BQ203" s="12" t="s">
        <v>84</v>
      </c>
      <c r="BR203" s="58" t="s">
        <v>1450</v>
      </c>
      <c r="BS203" s="1"/>
      <c r="BT203" s="1"/>
      <c r="BU203" s="1"/>
      <c r="BV203" s="1"/>
      <c r="BW203" s="1"/>
      <c r="BX203" s="1"/>
      <c r="BY203" s="1"/>
      <c r="BZ203" s="1"/>
      <c r="CA203" s="1"/>
      <c r="CB203" s="1"/>
      <c r="CC203" s="1"/>
    </row>
    <row r="204" spans="19:81" x14ac:dyDescent="0.2">
      <c r="S204" s="60"/>
      <c r="T204" s="61"/>
      <c r="U204" s="23"/>
      <c r="V204" s="23"/>
      <c r="W204" s="23"/>
      <c r="X204" s="23"/>
      <c r="Y204" s="23"/>
      <c r="Z204" s="24"/>
      <c r="AA204" s="14"/>
      <c r="AB204" s="14"/>
      <c r="AC204" s="14"/>
      <c r="AD204" s="14"/>
      <c r="AE204" s="14"/>
      <c r="AF204" s="14"/>
      <c r="AG204" s="14"/>
      <c r="AH204" s="14"/>
      <c r="AI204" s="14"/>
      <c r="AJ204" s="14"/>
      <c r="AK204" s="14"/>
      <c r="AL204" s="1"/>
      <c r="AM204" s="1"/>
      <c r="AN204" s="1"/>
      <c r="AO204" s="1"/>
      <c r="AP204" s="1"/>
      <c r="AQ204" s="1"/>
      <c r="AR204" s="1"/>
      <c r="AS204" s="1"/>
      <c r="AT204" s="1"/>
      <c r="AU204" s="1"/>
      <c r="AV204" s="473"/>
      <c r="AW204" s="1"/>
      <c r="AX204" s="1"/>
      <c r="AY204" s="12" t="s">
        <v>86</v>
      </c>
      <c r="AZ204" s="12" t="s">
        <v>31</v>
      </c>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9:81" x14ac:dyDescent="0.2">
      <c r="S205" s="62"/>
      <c r="T205" s="63"/>
      <c r="U205" s="63"/>
      <c r="V205" s="63"/>
      <c r="W205" s="63"/>
      <c r="X205" s="63"/>
      <c r="Y205" s="63"/>
      <c r="Z205" s="64"/>
      <c r="AA205" s="7"/>
      <c r="AB205" s="7"/>
      <c r="AC205" s="7"/>
      <c r="AD205" s="7"/>
      <c r="AE205" s="7"/>
      <c r="AF205" s="7"/>
      <c r="AG205" s="7"/>
      <c r="AH205" s="7"/>
      <c r="AI205" s="7"/>
      <c r="AJ205" s="7"/>
      <c r="AK205" s="7"/>
      <c r="AL205" s="7"/>
      <c r="AM205" s="7"/>
      <c r="AN205" s="7"/>
      <c r="AO205" s="7"/>
      <c r="AP205" s="7"/>
      <c r="AQ205" s="7"/>
      <c r="AR205" s="7"/>
      <c r="AS205" s="7"/>
      <c r="AT205" s="7"/>
      <c r="AU205" s="7"/>
      <c r="AV205" s="485"/>
      <c r="AW205" s="7"/>
      <c r="AX205" s="7"/>
      <c r="AY205" s="65" t="s">
        <v>88</v>
      </c>
      <c r="AZ205" s="65" t="s">
        <v>31</v>
      </c>
      <c r="BA205" s="7" t="s">
        <v>31</v>
      </c>
      <c r="BB205" s="7" t="s">
        <v>11</v>
      </c>
      <c r="BC205" s="7" t="s">
        <v>30</v>
      </c>
      <c r="BD205" s="65" t="s">
        <v>78</v>
      </c>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row>
    <row r="206" spans="19:81" x14ac:dyDescent="0.2">
      <c r="S206" s="97"/>
      <c r="T206" s="98"/>
      <c r="U206" s="98"/>
      <c r="V206" s="98"/>
      <c r="W206" s="98"/>
      <c r="X206" s="98"/>
      <c r="Y206" s="98"/>
      <c r="Z206" s="99"/>
      <c r="AA206" s="8"/>
      <c r="AB206" s="8"/>
      <c r="AC206" s="8"/>
      <c r="AD206" s="8"/>
      <c r="AE206" s="8"/>
      <c r="AF206" s="8"/>
      <c r="AG206" s="8"/>
      <c r="AH206" s="8"/>
      <c r="AI206" s="8"/>
      <c r="AJ206" s="8"/>
      <c r="AK206" s="8"/>
      <c r="AL206" s="8"/>
      <c r="AM206" s="8"/>
      <c r="AN206" s="8"/>
      <c r="AO206" s="8"/>
      <c r="AP206" s="8"/>
      <c r="AQ206" s="8"/>
      <c r="AR206" s="8"/>
      <c r="AS206" s="8"/>
      <c r="AT206" s="8"/>
      <c r="AU206" s="8"/>
      <c r="AV206" s="486"/>
      <c r="AW206" s="8"/>
      <c r="AX206" s="8"/>
      <c r="AY206" s="69" t="s">
        <v>88</v>
      </c>
      <c r="AZ206" s="69" t="s">
        <v>31</v>
      </c>
      <c r="BA206" s="8" t="s">
        <v>30</v>
      </c>
      <c r="BB206" s="8" t="s">
        <v>11</v>
      </c>
      <c r="BC206" s="8" t="s">
        <v>27</v>
      </c>
      <c r="BD206" s="69" t="s">
        <v>78</v>
      </c>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row>
    <row r="207" spans="19:81" x14ac:dyDescent="0.2">
      <c r="S207" s="14"/>
      <c r="T207" s="1"/>
      <c r="U207" s="14"/>
      <c r="V207" s="14"/>
      <c r="W207" s="14"/>
      <c r="X207" s="14"/>
      <c r="Y207" s="14"/>
      <c r="Z207" s="14"/>
      <c r="AA207" s="14"/>
      <c r="AB207" s="14"/>
      <c r="AC207" s="14"/>
      <c r="AD207" s="14"/>
      <c r="AE207" s="14"/>
      <c r="AF207" s="14"/>
      <c r="AG207" s="14"/>
      <c r="AH207" s="14"/>
      <c r="AI207" s="14"/>
      <c r="AJ207" s="14"/>
      <c r="AK207" s="14"/>
      <c r="AL207" s="1"/>
      <c r="AM207" s="1"/>
      <c r="AN207" s="1"/>
      <c r="AO207" s="1"/>
      <c r="AP207" s="1"/>
      <c r="AQ207" s="1"/>
      <c r="AR207" s="1"/>
      <c r="AS207" s="1"/>
      <c r="AT207" s="1"/>
      <c r="AU207" s="1"/>
      <c r="AV207" s="473"/>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sheetData>
  <sheetProtection formatColumns="0" formatRows="0" autoFilter="0"/>
  <mergeCells count="43">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 ref="AP8:AQ8"/>
    <mergeCell ref="AR8:AS8"/>
    <mergeCell ref="AT8:AU8"/>
    <mergeCell ref="J54:K54"/>
    <mergeCell ref="L54:M54"/>
    <mergeCell ref="N54:O54"/>
    <mergeCell ref="P54:Q54"/>
    <mergeCell ref="R54:S54"/>
    <mergeCell ref="T54:U54"/>
    <mergeCell ref="V54:W54"/>
    <mergeCell ref="AD8:AE8"/>
    <mergeCell ref="AF8:AG8"/>
    <mergeCell ref="AH8:AI8"/>
    <mergeCell ref="AJ8:AK8"/>
    <mergeCell ref="AL8:AM8"/>
    <mergeCell ref="AN8:AO8"/>
    <mergeCell ref="AT54:AU54"/>
    <mergeCell ref="X54:Y54"/>
    <mergeCell ref="Z54:AA54"/>
    <mergeCell ref="AB54:AC54"/>
    <mergeCell ref="AD54:AE54"/>
    <mergeCell ref="AF54:AG54"/>
    <mergeCell ref="AH54:AI54"/>
    <mergeCell ref="AJ54:AK54"/>
    <mergeCell ref="AL54:AM54"/>
    <mergeCell ref="AN54:AO54"/>
    <mergeCell ref="AP54:AQ54"/>
    <mergeCell ref="AR54:AS54"/>
  </mergeCells>
  <conditionalFormatting sqref="A1:XFD1048576">
    <cfRule type="cellIs" dxfId="19" priority="1" operator="lessThan">
      <formula>0</formula>
    </cfRule>
  </conditionalFormatting>
  <hyperlinks>
    <hyperlink ref="I2" location="'Rekapitulace stavby'!A1" display="Rekapitulace stavby" xr:uid="{2D8FFA59-7E89-4B22-A3CF-B22FF148F87B}"/>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pageSetUpPr fitToPage="1"/>
  </sheetPr>
  <dimension ref="A1:BT406"/>
  <sheetViews>
    <sheetView showGridLines="0" zoomScale="70" zoomScaleNormal="70" zoomScaleSheetLayoutView="100" workbookViewId="0">
      <pane xSplit="9" ySplit="10" topLeftCell="AD11" activePane="bottomRight" state="frozen"/>
      <selection pane="topRight" activeCell="J1" sqref="J1"/>
      <selection pane="bottomLeft" activeCell="A11" sqref="A11"/>
      <selection pane="bottomRight" activeCell="AD177" sqref="AD177"/>
    </sheetView>
  </sheetViews>
  <sheetFormatPr defaultRowHeight="10.199999999999999" x14ac:dyDescent="0.2"/>
  <cols>
    <col min="1" max="1" width="1.7109375" customWidth="1"/>
    <col min="2" max="2" width="4.140625" customWidth="1"/>
    <col min="3" max="3" width="5.42578125" customWidth="1"/>
    <col min="4" max="4" width="17.140625" customWidth="1"/>
    <col min="5" max="5" width="125.28515625" customWidth="1"/>
    <col min="6" max="6" width="7" customWidth="1"/>
    <col min="7" max="7" width="11.42578125" customWidth="1"/>
    <col min="8" max="8" width="16.85546875" style="31" customWidth="1"/>
    <col min="9" max="9" width="23" customWidth="1"/>
    <col min="10" max="29" width="25.85546875" hidden="1" customWidth="1"/>
    <col min="30" max="31" width="25.85546875" customWidth="1"/>
    <col min="32" max="43" width="25.85546875" hidden="1" customWidth="1"/>
    <col min="44" max="47" width="25.85546875" customWidth="1"/>
    <col min="48" max="48" width="14.42578125" style="472" customWidth="1"/>
    <col min="49" max="62" width="9.28515625" customWidth="1"/>
  </cols>
  <sheetData>
    <row r="1" spans="1:48" ht="10.8" thickBot="1" x14ac:dyDescent="0.25">
      <c r="H1"/>
    </row>
    <row r="2" spans="1:48" s="1" customFormat="1" ht="17.399999999999999"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13.2" x14ac:dyDescent="0.2">
      <c r="A3"/>
      <c r="B3" s="766" t="str">
        <f>'Rekapitulace stavby'!B4</f>
        <v>Stavba:</v>
      </c>
      <c r="C3" s="749"/>
      <c r="D3" s="749"/>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13.2" x14ac:dyDescent="0.2">
      <c r="A4"/>
      <c r="B4" s="766" t="s">
        <v>58</v>
      </c>
      <c r="C4" s="749"/>
      <c r="D4" s="749"/>
      <c r="E4" s="229" t="s">
        <v>59</v>
      </c>
      <c r="F4" s="229"/>
      <c r="G4" s="229"/>
      <c r="H4" s="232"/>
      <c r="I4" s="233"/>
      <c r="J4" s="219"/>
      <c r="Q4" s="14"/>
      <c r="R4" s="14"/>
      <c r="S4" s="14"/>
      <c r="T4" s="14"/>
      <c r="U4" s="14"/>
      <c r="V4" s="14"/>
      <c r="W4" s="14"/>
      <c r="X4" s="14"/>
      <c r="Y4" s="14"/>
      <c r="Z4" s="14"/>
      <c r="AA4" s="14"/>
      <c r="AB4" s="14"/>
      <c r="AC4" s="14"/>
      <c r="AV4" s="473"/>
    </row>
    <row r="5" spans="1:48" s="1" customFormat="1" ht="13.2" x14ac:dyDescent="0.2">
      <c r="A5"/>
      <c r="B5" s="766" t="str">
        <f>'Rekapitulace stavby'!B5</f>
        <v>Místo:</v>
      </c>
      <c r="C5" s="749"/>
      <c r="D5" s="749"/>
      <c r="E5" s="234" t="str">
        <f>'Rekapitulace stavby'!D5</f>
        <v>Předslav</v>
      </c>
      <c r="F5" s="23"/>
      <c r="G5" s="23"/>
      <c r="H5" s="235" t="str">
        <f>'Rekapitulace stavby'!E5</f>
        <v>Datum:</v>
      </c>
      <c r="I5" s="236">
        <f>'Rekapitulace stavby'!G5</f>
        <v>44530</v>
      </c>
      <c r="J5" s="219"/>
      <c r="Q5" s="14"/>
      <c r="R5" s="14"/>
      <c r="S5" s="14"/>
      <c r="T5" s="14"/>
      <c r="U5" s="14"/>
      <c r="V5" s="14"/>
      <c r="W5" s="14"/>
      <c r="X5" s="14"/>
      <c r="Y5" s="14"/>
      <c r="Z5" s="14"/>
      <c r="AA5" s="14"/>
      <c r="AB5" s="14"/>
      <c r="AC5" s="14"/>
      <c r="AV5" s="473"/>
    </row>
    <row r="6" spans="1:48" ht="26.4" x14ac:dyDescent="0.2">
      <c r="B6" s="766" t="str">
        <f>'Rekapitulace stavby'!B6</f>
        <v>Objednatel:</v>
      </c>
      <c r="C6" s="749"/>
      <c r="D6" s="749"/>
      <c r="E6" s="234" t="str">
        <f>'Rekapitulace stavby'!D6</f>
        <v>Obec Předslav</v>
      </c>
      <c r="F6" s="23"/>
      <c r="G6" s="23"/>
      <c r="H6" s="235" t="str">
        <f>'Rekapitulace stavby'!E6</f>
        <v>Projektant:</v>
      </c>
      <c r="I6" s="237" t="str">
        <f>'Rekapitulace stavby'!G6</f>
        <v>Vodohospodářský podnik, a.s.</v>
      </c>
      <c r="J6" s="220"/>
    </row>
    <row r="7" spans="1:48" s="1" customFormat="1" ht="27" thickBot="1" x14ac:dyDescent="0.25">
      <c r="A7"/>
      <c r="B7" s="767" t="str">
        <f>'Rekapitulace stavby'!B7</f>
        <v>Zhotovitel:</v>
      </c>
      <c r="C7" s="768"/>
      <c r="D7" s="768"/>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V7" s="473"/>
    </row>
    <row r="8" spans="1:48" s="5" customFormat="1" ht="16.8" thickBot="1" x14ac:dyDescent="0.25">
      <c r="A8"/>
      <c r="B8" s="238" t="s">
        <v>64</v>
      </c>
      <c r="C8" s="35" t="s">
        <v>24</v>
      </c>
      <c r="D8" s="35" t="s">
        <v>22</v>
      </c>
      <c r="E8" s="35" t="s">
        <v>23</v>
      </c>
      <c r="F8" s="35" t="s">
        <v>65</v>
      </c>
      <c r="G8" s="35" t="s">
        <v>66</v>
      </c>
      <c r="H8" s="36" t="s">
        <v>67</v>
      </c>
      <c r="I8" s="239" t="s">
        <v>61</v>
      </c>
      <c r="J8" s="757" t="s">
        <v>2350</v>
      </c>
      <c r="K8" s="758"/>
      <c r="L8" s="761" t="s">
        <v>2351</v>
      </c>
      <c r="M8" s="758"/>
      <c r="N8" s="757" t="s">
        <v>2352</v>
      </c>
      <c r="O8" s="758"/>
      <c r="P8" s="757" t="s">
        <v>2353</v>
      </c>
      <c r="Q8" s="758"/>
      <c r="R8" s="757" t="s">
        <v>2354</v>
      </c>
      <c r="S8" s="758"/>
      <c r="T8" s="757" t="s">
        <v>2355</v>
      </c>
      <c r="U8" s="758"/>
      <c r="V8" s="757" t="s">
        <v>2356</v>
      </c>
      <c r="W8" s="758"/>
      <c r="X8" s="757" t="s">
        <v>2357</v>
      </c>
      <c r="Y8" s="758"/>
      <c r="Z8" s="757" t="s">
        <v>2358</v>
      </c>
      <c r="AA8" s="758"/>
      <c r="AB8" s="757" t="s">
        <v>2359</v>
      </c>
      <c r="AC8" s="758"/>
      <c r="AD8" s="757" t="s">
        <v>2360</v>
      </c>
      <c r="AE8" s="758"/>
      <c r="AF8" s="757" t="s">
        <v>2361</v>
      </c>
      <c r="AG8" s="758"/>
      <c r="AH8" s="757" t="s">
        <v>2362</v>
      </c>
      <c r="AI8" s="758"/>
      <c r="AJ8" s="757" t="s">
        <v>2363</v>
      </c>
      <c r="AK8" s="758"/>
      <c r="AL8" s="757" t="s">
        <v>2364</v>
      </c>
      <c r="AM8" s="758"/>
      <c r="AN8" s="757" t="s">
        <v>2365</v>
      </c>
      <c r="AO8" s="758"/>
      <c r="AP8" s="757" t="s">
        <v>2366</v>
      </c>
      <c r="AQ8" s="758"/>
      <c r="AR8" s="757" t="s">
        <v>2367</v>
      </c>
      <c r="AS8" s="758"/>
      <c r="AT8" s="757" t="s">
        <v>2368</v>
      </c>
      <c r="AU8" s="769"/>
      <c r="AV8" s="449" t="s">
        <v>2369</v>
      </c>
    </row>
    <row r="9" spans="1:48" s="1" customFormat="1" ht="16.8" thickBot="1" x14ac:dyDescent="0.35">
      <c r="A9"/>
      <c r="B9" s="240" t="s">
        <v>75</v>
      </c>
      <c r="C9" s="23"/>
      <c r="D9" s="23"/>
      <c r="E9" s="23"/>
      <c r="F9" s="23"/>
      <c r="G9" s="23"/>
      <c r="H9" s="230"/>
      <c r="I9" s="241">
        <f>BM242</f>
        <v>150854.13</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16.2" thickBot="1" x14ac:dyDescent="0.3">
      <c r="A10"/>
      <c r="B10" s="242"/>
      <c r="C10" s="243" t="s">
        <v>26</v>
      </c>
      <c r="D10" s="244" t="s">
        <v>76</v>
      </c>
      <c r="E10" s="244" t="s">
        <v>77</v>
      </c>
      <c r="F10" s="42"/>
      <c r="G10" s="42"/>
      <c r="H10" s="245"/>
      <c r="I10" s="246">
        <f>BM243</f>
        <v>150854.13</v>
      </c>
      <c r="J10" s="187"/>
      <c r="K10" s="187">
        <f>K11+K72+K84+K176</f>
        <v>0</v>
      </c>
      <c r="L10" s="187"/>
      <c r="M10" s="187">
        <f>M11+M72+M84+M176</f>
        <v>0</v>
      </c>
      <c r="N10" s="187"/>
      <c r="O10" s="187">
        <f>O11+O72+O84+O176</f>
        <v>0</v>
      </c>
      <c r="P10" s="187"/>
      <c r="Q10" s="187">
        <f>Q11+Q72+Q84+Q176</f>
        <v>0</v>
      </c>
      <c r="R10" s="187"/>
      <c r="S10" s="187">
        <f>S11+S72+S84+S176</f>
        <v>0</v>
      </c>
      <c r="T10" s="187"/>
      <c r="U10" s="187">
        <f>U11+U72+U84+U176</f>
        <v>0</v>
      </c>
      <c r="V10" s="187"/>
      <c r="W10" s="187">
        <f>W11+W72+W84+W176</f>
        <v>0</v>
      </c>
      <c r="X10" s="187"/>
      <c r="Y10" s="187">
        <f>Y11+Y72+Y84+Y176</f>
        <v>0</v>
      </c>
      <c r="Z10" s="187"/>
      <c r="AA10" s="187">
        <f>AA11+AA72+AA84+AA176</f>
        <v>0</v>
      </c>
      <c r="AB10" s="187"/>
      <c r="AC10" s="187">
        <f>AC11+AC72+AC84+AC176</f>
        <v>0</v>
      </c>
      <c r="AD10" s="187"/>
      <c r="AE10" s="187">
        <f>AE11+AE72+AE84+AE176</f>
        <v>62832.679999999993</v>
      </c>
      <c r="AF10" s="187"/>
      <c r="AG10" s="187">
        <f>AG11+AG72+AG84+AG176</f>
        <v>0</v>
      </c>
      <c r="AH10" s="187"/>
      <c r="AI10" s="187">
        <f>AI11+AI72+AI84+AI176</f>
        <v>0</v>
      </c>
      <c r="AJ10" s="187"/>
      <c r="AK10" s="187">
        <f>AK11+AK72+AK84+AK176</f>
        <v>0</v>
      </c>
      <c r="AL10" s="187"/>
      <c r="AM10" s="187">
        <f>AM11+AM72+AM84+AM176</f>
        <v>0</v>
      </c>
      <c r="AN10" s="187"/>
      <c r="AO10" s="187">
        <f>AO11+AO72+AO84+AO176</f>
        <v>0</v>
      </c>
      <c r="AP10" s="187"/>
      <c r="AQ10" s="187">
        <f>AQ11+AQ72+AQ84+AQ176</f>
        <v>0</v>
      </c>
      <c r="AR10" s="187"/>
      <c r="AS10" s="187">
        <f>AS11+AS72+AS84+AS176</f>
        <v>62832.658500000005</v>
      </c>
      <c r="AT10" s="187"/>
      <c r="AU10" s="446">
        <f>AU11+AU72+AU84+AU176</f>
        <v>88021.459499999997</v>
      </c>
      <c r="AV10" s="474">
        <f>AU10/I10</f>
        <v>0.58348723697521565</v>
      </c>
    </row>
    <row r="11" spans="1:48" s="6" customFormat="1" ht="22.95" customHeight="1" thickBot="1" x14ac:dyDescent="0.35">
      <c r="A11"/>
      <c r="B11" s="242"/>
      <c r="C11" s="243" t="s">
        <v>26</v>
      </c>
      <c r="D11" s="247" t="s">
        <v>30</v>
      </c>
      <c r="E11" s="247" t="s">
        <v>79</v>
      </c>
      <c r="F11" s="42"/>
      <c r="G11" s="42"/>
      <c r="H11" s="245"/>
      <c r="I11" s="248">
        <f>BM244</f>
        <v>35707.440000000002</v>
      </c>
      <c r="J11" s="188"/>
      <c r="K11" s="188">
        <f>K12+K15+K18+K30+K35+K40+K44+K45+K50+K53+K62+K64+K68</f>
        <v>0</v>
      </c>
      <c r="L11" s="188"/>
      <c r="M11" s="188">
        <f>M12+M15+M18+M30+M35+M40+M44+M45+M50+M53+M62+M64+M68</f>
        <v>0</v>
      </c>
      <c r="N11" s="188"/>
      <c r="O11" s="188">
        <f>O12+O15+O18+O30+O35+O40+O44+O45+O50+O53+O62+O64+O68</f>
        <v>0</v>
      </c>
      <c r="P11" s="188"/>
      <c r="Q11" s="188">
        <f>Q12+Q15+Q18+Q30+Q35+Q40+Q44+Q45+Q50+Q53+Q62+Q64+Q68</f>
        <v>0</v>
      </c>
      <c r="R11" s="188"/>
      <c r="S11" s="188">
        <f>S12+S15+S18+S30+S35+S40+S44+S45+S50+S53+S62+S64+S68</f>
        <v>0</v>
      </c>
      <c r="T11" s="188"/>
      <c r="U11" s="188">
        <f>U12+U15+U18+U30+U35+U40+U44+U45+U50+U53+U62+U64+U68</f>
        <v>0</v>
      </c>
      <c r="V11" s="188"/>
      <c r="W11" s="188">
        <f>W12+W15+W18+W30+W35+W40+W44+W45+W50+W53+W62+W64+W68</f>
        <v>0</v>
      </c>
      <c r="X11" s="188"/>
      <c r="Y11" s="188">
        <f>Y12+Y15+Y18+Y30+Y35+Y40+Y44+Y45+Y50+Y53+Y62+Y64+Y68</f>
        <v>0</v>
      </c>
      <c r="Z11" s="188"/>
      <c r="AA11" s="188">
        <f>AA12+AA15+AA18+AA30+AA35+AA40+AA44+AA45+AA50+AA53+AA62+AA64+AA68</f>
        <v>0</v>
      </c>
      <c r="AB11" s="188"/>
      <c r="AC11" s="188">
        <f>AC12+AC15+AC18+AC30+AC35+AC40+AC44+AC45+AC50+AC53+AC62+AC64+AC68</f>
        <v>0</v>
      </c>
      <c r="AD11" s="188"/>
      <c r="AE11" s="188">
        <f>AE12+AE15+AE18+AE30+AE35+AE40+AE44+AE45+AE50+AE53+AE62+AE64+AE68</f>
        <v>15246.97</v>
      </c>
      <c r="AF11" s="188"/>
      <c r="AG11" s="188">
        <f>AG12+AG15+AG18+AG30+AG35+AG40+AG44+AG45+AG50+AG53+AG62+AG64+AG68</f>
        <v>0</v>
      </c>
      <c r="AH11" s="188"/>
      <c r="AI11" s="188">
        <f>AI12+AI15+AI18+AI30+AI35+AI40+AI44+AI45+AI50+AI53+AI62+AI64+AI68</f>
        <v>0</v>
      </c>
      <c r="AJ11" s="188"/>
      <c r="AK11" s="188">
        <f>AK12+AK15+AK18+AK30+AK35+AK40+AK44+AK45+AK50+AK53+AK62+AK64+AK68</f>
        <v>0</v>
      </c>
      <c r="AL11" s="188"/>
      <c r="AM11" s="188">
        <f>AM12+AM15+AM18+AM30+AM35+AM40+AM44+AM45+AM50+AM53+AM62+AM64+AM68</f>
        <v>0</v>
      </c>
      <c r="AN11" s="188"/>
      <c r="AO11" s="188">
        <f>AO12+AO15+AO18+AO30+AO35+AO40+AO44+AO45+AO50+AO53+AO62+AO64+AO68</f>
        <v>0</v>
      </c>
      <c r="AP11" s="188"/>
      <c r="AQ11" s="188">
        <f>AQ12+AQ15+AQ18+AQ30+AQ35+AQ40+AQ44+AQ45+AQ50+AQ53+AQ62+AQ64+AQ68</f>
        <v>0</v>
      </c>
      <c r="AR11" s="188"/>
      <c r="AS11" s="188">
        <f>AS12+AS15+AS18+AS30+AS35+AS40+AS44+AS45+AS50+AS53+AS62+AS64+AS68</f>
        <v>15246.9565</v>
      </c>
      <c r="AT11" s="188"/>
      <c r="AU11" s="447">
        <f>AU12+AU15+AU18+AU30+AU35+AU40+AU44+AU45+AU50+AU53+AU62+AU64+AU68</f>
        <v>20460.480499999998</v>
      </c>
      <c r="AV11" s="475">
        <f t="shared" ref="AV11:AV12" si="0">AU11/I11</f>
        <v>0.57300328727010386</v>
      </c>
    </row>
    <row r="12" spans="1:48" s="1" customFormat="1" ht="30" customHeight="1" x14ac:dyDescent="0.2">
      <c r="A12"/>
      <c r="B12" s="283" t="s">
        <v>30</v>
      </c>
      <c r="C12" s="48" t="s">
        <v>80</v>
      </c>
      <c r="D12" s="49" t="s">
        <v>81</v>
      </c>
      <c r="E12" s="50" t="s">
        <v>82</v>
      </c>
      <c r="F12" s="51" t="s">
        <v>83</v>
      </c>
      <c r="G12" s="52">
        <v>10</v>
      </c>
      <c r="H12" s="53">
        <v>77.3</v>
      </c>
      <c r="I12" s="284">
        <f>ROUND(H12*G12,2)</f>
        <v>773</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693">
        <v>5</v>
      </c>
      <c r="AE12" s="525">
        <f>ROUND(AD12*$H12,2)</f>
        <v>386.5</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5</v>
      </c>
      <c r="AS12" s="190">
        <f>AR12*$H12</f>
        <v>386.5</v>
      </c>
      <c r="AT12" s="189">
        <f>$G12-AR12</f>
        <v>5</v>
      </c>
      <c r="AU12" s="457">
        <f>AT12*$H12</f>
        <v>386.5</v>
      </c>
      <c r="AV12" s="495">
        <f t="shared" si="0"/>
        <v>0.5</v>
      </c>
    </row>
    <row r="13" spans="1:48" s="1" customFormat="1" ht="30" hidden="1" customHeight="1" x14ac:dyDescent="0.2">
      <c r="A13"/>
      <c r="B13" s="249"/>
      <c r="C13" s="250" t="s">
        <v>86</v>
      </c>
      <c r="D13" s="23"/>
      <c r="E13" s="251" t="s">
        <v>87</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76"/>
    </row>
    <row r="14" spans="1:48" s="7" customFormat="1" ht="30" hidden="1" customHeight="1" x14ac:dyDescent="0.2">
      <c r="A14"/>
      <c r="B14" s="252"/>
      <c r="C14" s="250" t="s">
        <v>88</v>
      </c>
      <c r="D14" s="253" t="s">
        <v>5</v>
      </c>
      <c r="E14" s="254" t="s">
        <v>1455</v>
      </c>
      <c r="F14" s="63"/>
      <c r="G14" s="255">
        <v>10</v>
      </c>
      <c r="H14" s="256"/>
      <c r="I14" s="257"/>
      <c r="J14" s="209"/>
      <c r="K14" s="210"/>
      <c r="L14" s="209"/>
      <c r="M14" s="210"/>
      <c r="N14" s="209"/>
      <c r="O14" s="210"/>
      <c r="P14" s="209"/>
      <c r="Q14" s="210"/>
      <c r="R14" s="209"/>
      <c r="S14" s="210"/>
      <c r="T14" s="209"/>
      <c r="U14" s="210"/>
      <c r="V14" s="209"/>
      <c r="W14" s="210"/>
      <c r="X14" s="209"/>
      <c r="Y14" s="210"/>
      <c r="Z14" s="209"/>
      <c r="AA14" s="210"/>
      <c r="AB14" s="209"/>
      <c r="AC14" s="210"/>
      <c r="AD14" s="209"/>
      <c r="AE14" s="210"/>
      <c r="AF14" s="209"/>
      <c r="AG14" s="210"/>
      <c r="AH14" s="209"/>
      <c r="AI14" s="210"/>
      <c r="AJ14" s="209"/>
      <c r="AK14" s="210"/>
      <c r="AL14" s="209"/>
      <c r="AM14" s="210"/>
      <c r="AN14" s="209"/>
      <c r="AO14" s="210"/>
      <c r="AP14" s="209"/>
      <c r="AQ14" s="210"/>
      <c r="AR14" s="209"/>
      <c r="AS14" s="210"/>
      <c r="AT14" s="209"/>
      <c r="AU14" s="221"/>
      <c r="AV14" s="477"/>
    </row>
    <row r="15" spans="1:48" s="1" customFormat="1" ht="30" customHeight="1" x14ac:dyDescent="0.2">
      <c r="A15"/>
      <c r="B15" s="283" t="s">
        <v>31</v>
      </c>
      <c r="C15" s="48" t="s">
        <v>80</v>
      </c>
      <c r="D15" s="49" t="s">
        <v>90</v>
      </c>
      <c r="E15" s="50" t="s">
        <v>91</v>
      </c>
      <c r="F15" s="51" t="s">
        <v>92</v>
      </c>
      <c r="G15" s="52">
        <v>5</v>
      </c>
      <c r="H15" s="53">
        <v>150</v>
      </c>
      <c r="I15" s="284">
        <f>ROUND(H15*G15,2)</f>
        <v>750</v>
      </c>
      <c r="J15" s="286"/>
      <c r="K15" s="287">
        <f>ROUND(J15*$H15,2)</f>
        <v>0</v>
      </c>
      <c r="L15" s="286"/>
      <c r="M15" s="287">
        <f>ROUND(L15*$H15,2)</f>
        <v>0</v>
      </c>
      <c r="N15" s="286"/>
      <c r="O15" s="287">
        <f>ROUND(N15*$H15,2)</f>
        <v>0</v>
      </c>
      <c r="P15" s="286"/>
      <c r="Q15" s="287">
        <f>ROUND(P15*$H15,2)</f>
        <v>0</v>
      </c>
      <c r="R15" s="286"/>
      <c r="S15" s="287">
        <f>ROUND(R15*$H15,2)</f>
        <v>0</v>
      </c>
      <c r="T15" s="286"/>
      <c r="U15" s="287">
        <f>ROUND(T15*$H15,2)</f>
        <v>0</v>
      </c>
      <c r="V15" s="286"/>
      <c r="W15" s="287">
        <f>ROUND(V15*$H15,2)</f>
        <v>0</v>
      </c>
      <c r="X15" s="286"/>
      <c r="Y15" s="287">
        <f>ROUND(X15*$H15,2)</f>
        <v>0</v>
      </c>
      <c r="Z15" s="286"/>
      <c r="AA15" s="287">
        <f>ROUND(Z15*$H15,2)</f>
        <v>0</v>
      </c>
      <c r="AB15" s="286"/>
      <c r="AC15" s="287">
        <f>ROUND(AB15*$H15,2)</f>
        <v>0</v>
      </c>
      <c r="AD15" s="693">
        <v>2.5</v>
      </c>
      <c r="AE15" s="527">
        <f>ROUND(AD15*$H15,2)</f>
        <v>375</v>
      </c>
      <c r="AF15" s="286"/>
      <c r="AG15" s="287">
        <f>ROUND(AF15*$H15,2)</f>
        <v>0</v>
      </c>
      <c r="AH15" s="286"/>
      <c r="AI15" s="287">
        <f>ROUND(AH15*$H15,2)</f>
        <v>0</v>
      </c>
      <c r="AJ15" s="286"/>
      <c r="AK15" s="287">
        <f>ROUND(AJ15*$H15,2)</f>
        <v>0</v>
      </c>
      <c r="AL15" s="286"/>
      <c r="AM15" s="287">
        <f>ROUND(AL15*$H15,2)</f>
        <v>0</v>
      </c>
      <c r="AN15" s="286"/>
      <c r="AO15" s="287">
        <f>ROUND(AN15*$H15,2)</f>
        <v>0</v>
      </c>
      <c r="AP15" s="286"/>
      <c r="AQ15" s="287">
        <f>ROUND(AP15*$H15,2)</f>
        <v>0</v>
      </c>
      <c r="AR15" s="286">
        <f>SUM(J15,L15,N15,P15,R15,T15,V15,X15,Z15,AB15,AD15,AF15,AH15,AJ15,AL15,AN15,AP15)</f>
        <v>2.5</v>
      </c>
      <c r="AS15" s="287">
        <f>AR15*$H15</f>
        <v>375</v>
      </c>
      <c r="AT15" s="286">
        <f>$G15-AR15</f>
        <v>2.5</v>
      </c>
      <c r="AU15" s="458">
        <f>AT15*$H15</f>
        <v>375</v>
      </c>
      <c r="AV15" s="496">
        <f t="shared" ref="AV15" si="1">AU15/I15</f>
        <v>0.5</v>
      </c>
    </row>
    <row r="16" spans="1:48" s="1" customFormat="1" ht="30" hidden="1" customHeight="1" x14ac:dyDescent="0.2">
      <c r="A16"/>
      <c r="B16" s="249"/>
      <c r="C16" s="250" t="s">
        <v>86</v>
      </c>
      <c r="D16" s="23"/>
      <c r="E16" s="251" t="s">
        <v>94</v>
      </c>
      <c r="F16" s="23"/>
      <c r="G16" s="23"/>
      <c r="H16" s="230"/>
      <c r="I16" s="231"/>
      <c r="J16" s="207"/>
      <c r="K16" s="208"/>
      <c r="L16" s="207"/>
      <c r="M16" s="208"/>
      <c r="N16" s="207"/>
      <c r="O16" s="208"/>
      <c r="P16" s="207"/>
      <c r="Q16" s="208"/>
      <c r="R16" s="207"/>
      <c r="S16" s="208"/>
      <c r="T16" s="207"/>
      <c r="U16" s="208"/>
      <c r="V16" s="207"/>
      <c r="W16" s="208"/>
      <c r="X16" s="207"/>
      <c r="Y16" s="208"/>
      <c r="Z16" s="207"/>
      <c r="AA16" s="208"/>
      <c r="AB16" s="207"/>
      <c r="AC16" s="208"/>
      <c r="AD16" s="207"/>
      <c r="AE16" s="208"/>
      <c r="AF16" s="207"/>
      <c r="AG16" s="208"/>
      <c r="AH16" s="207"/>
      <c r="AI16" s="208"/>
      <c r="AJ16" s="207"/>
      <c r="AK16" s="208"/>
      <c r="AL16" s="207"/>
      <c r="AM16" s="208"/>
      <c r="AN16" s="207"/>
      <c r="AO16" s="208"/>
      <c r="AP16" s="207"/>
      <c r="AQ16" s="208"/>
      <c r="AR16" s="207"/>
      <c r="AS16" s="208"/>
      <c r="AT16" s="207"/>
      <c r="AU16" s="219"/>
      <c r="AV16" s="476"/>
    </row>
    <row r="17" spans="1:48" s="7" customFormat="1" ht="30" hidden="1" customHeight="1" x14ac:dyDescent="0.2">
      <c r="A17"/>
      <c r="B17" s="252"/>
      <c r="C17" s="250" t="s">
        <v>88</v>
      </c>
      <c r="D17" s="253" t="s">
        <v>5</v>
      </c>
      <c r="E17" s="254" t="s">
        <v>1457</v>
      </c>
      <c r="F17" s="63"/>
      <c r="G17" s="255">
        <v>5</v>
      </c>
      <c r="H17" s="256"/>
      <c r="I17" s="257"/>
      <c r="J17" s="209"/>
      <c r="K17" s="210"/>
      <c r="L17" s="209"/>
      <c r="M17" s="210"/>
      <c r="N17" s="209"/>
      <c r="O17" s="210"/>
      <c r="P17" s="209"/>
      <c r="Q17" s="210"/>
      <c r="R17" s="209"/>
      <c r="S17" s="210"/>
      <c r="T17" s="209"/>
      <c r="U17" s="210"/>
      <c r="V17" s="209"/>
      <c r="W17" s="210"/>
      <c r="X17" s="209"/>
      <c r="Y17" s="210"/>
      <c r="Z17" s="209"/>
      <c r="AA17" s="210"/>
      <c r="AB17" s="209"/>
      <c r="AC17" s="210"/>
      <c r="AD17" s="209"/>
      <c r="AE17" s="210"/>
      <c r="AF17" s="209"/>
      <c r="AG17" s="210"/>
      <c r="AH17" s="209"/>
      <c r="AI17" s="210"/>
      <c r="AJ17" s="209"/>
      <c r="AK17" s="210"/>
      <c r="AL17" s="209"/>
      <c r="AM17" s="210"/>
      <c r="AN17" s="209"/>
      <c r="AO17" s="210"/>
      <c r="AP17" s="209"/>
      <c r="AQ17" s="210"/>
      <c r="AR17" s="209"/>
      <c r="AS17" s="210"/>
      <c r="AT17" s="209"/>
      <c r="AU17" s="221"/>
      <c r="AV17" s="477"/>
    </row>
    <row r="18" spans="1:48" s="1" customFormat="1" ht="30" customHeight="1" x14ac:dyDescent="0.2">
      <c r="A18"/>
      <c r="B18" s="283" t="s">
        <v>34</v>
      </c>
      <c r="C18" s="48" t="s">
        <v>80</v>
      </c>
      <c r="D18" s="49" t="s">
        <v>1458</v>
      </c>
      <c r="E18" s="50" t="s">
        <v>1459</v>
      </c>
      <c r="F18" s="51" t="s">
        <v>98</v>
      </c>
      <c r="G18" s="52">
        <v>11.67</v>
      </c>
      <c r="H18" s="53">
        <v>66.5</v>
      </c>
      <c r="I18" s="284">
        <f>ROUND(H18*G18,2)</f>
        <v>776.06</v>
      </c>
      <c r="J18" s="286"/>
      <c r="K18" s="287">
        <f>ROUND(J18*$H18,2)</f>
        <v>0</v>
      </c>
      <c r="L18" s="286"/>
      <c r="M18" s="287">
        <f>ROUND(L18*$H18,2)</f>
        <v>0</v>
      </c>
      <c r="N18" s="286"/>
      <c r="O18" s="287">
        <f>ROUND(N18*$H18,2)</f>
        <v>0</v>
      </c>
      <c r="P18" s="286"/>
      <c r="Q18" s="287">
        <f>ROUND(P18*$H18,2)</f>
        <v>0</v>
      </c>
      <c r="R18" s="286"/>
      <c r="S18" s="287">
        <f>ROUND(R18*$H18,2)</f>
        <v>0</v>
      </c>
      <c r="T18" s="286"/>
      <c r="U18" s="287">
        <f>ROUND(T18*$H18,2)</f>
        <v>0</v>
      </c>
      <c r="V18" s="286"/>
      <c r="W18" s="287">
        <f>ROUND(V18*$H18,2)</f>
        <v>0</v>
      </c>
      <c r="X18" s="286"/>
      <c r="Y18" s="287">
        <f>ROUND(X18*$H18,2)</f>
        <v>0</v>
      </c>
      <c r="Z18" s="286"/>
      <c r="AA18" s="287">
        <f>ROUND(Z18*$H18,2)</f>
        <v>0</v>
      </c>
      <c r="AB18" s="286"/>
      <c r="AC18" s="287">
        <f>ROUND(AB18*$H18,2)</f>
        <v>0</v>
      </c>
      <c r="AD18" s="526">
        <f>G18/2</f>
        <v>5.835</v>
      </c>
      <c r="AE18" s="527">
        <f>ROUND(AD18*$H18,2)</f>
        <v>388.03</v>
      </c>
      <c r="AF18" s="286"/>
      <c r="AG18" s="287">
        <f>ROUND(AF18*$H18,2)</f>
        <v>0</v>
      </c>
      <c r="AH18" s="286"/>
      <c r="AI18" s="287">
        <f>ROUND(AH18*$H18,2)</f>
        <v>0</v>
      </c>
      <c r="AJ18" s="286"/>
      <c r="AK18" s="287">
        <f>ROUND(AJ18*$H18,2)</f>
        <v>0</v>
      </c>
      <c r="AL18" s="286"/>
      <c r="AM18" s="287">
        <f>ROUND(AL18*$H18,2)</f>
        <v>0</v>
      </c>
      <c r="AN18" s="286"/>
      <c r="AO18" s="287">
        <f>ROUND(AN18*$H18,2)</f>
        <v>0</v>
      </c>
      <c r="AP18" s="286"/>
      <c r="AQ18" s="287">
        <f>ROUND(AP18*$H18,2)</f>
        <v>0</v>
      </c>
      <c r="AR18" s="286">
        <f>SUM(J18,L18,N18,P18,R18,T18,V18,X18,Z18,AB18,AD18,AF18,AH18,AJ18,AL18,AN18,AP18)</f>
        <v>5.835</v>
      </c>
      <c r="AS18" s="287">
        <f>AR18*$H18</f>
        <v>388.02749999999997</v>
      </c>
      <c r="AT18" s="286">
        <f>$G18-AR18</f>
        <v>5.835</v>
      </c>
      <c r="AU18" s="458">
        <f>AT18*$H18</f>
        <v>388.02749999999997</v>
      </c>
      <c r="AV18" s="496">
        <f t="shared" ref="AV18" si="2">AU18/I18</f>
        <v>0.49999677859959279</v>
      </c>
    </row>
    <row r="19" spans="1:48" s="1" customFormat="1" ht="30" hidden="1" customHeight="1" x14ac:dyDescent="0.2">
      <c r="A19"/>
      <c r="B19" s="249"/>
      <c r="C19" s="250" t="s">
        <v>86</v>
      </c>
      <c r="D19" s="23"/>
      <c r="E19" s="251" t="s">
        <v>1461</v>
      </c>
      <c r="F19" s="23"/>
      <c r="G19" s="23"/>
      <c r="H19" s="230"/>
      <c r="I19" s="231"/>
      <c r="J19" s="207"/>
      <c r="K19" s="208"/>
      <c r="L19" s="207"/>
      <c r="M19" s="208"/>
      <c r="N19" s="207"/>
      <c r="O19" s="208"/>
      <c r="P19" s="207"/>
      <c r="Q19" s="208"/>
      <c r="R19" s="207"/>
      <c r="S19" s="208"/>
      <c r="T19" s="207"/>
      <c r="U19" s="208"/>
      <c r="V19" s="207"/>
      <c r="W19" s="208"/>
      <c r="X19" s="207"/>
      <c r="Y19" s="208"/>
      <c r="Z19" s="207"/>
      <c r="AA19" s="208"/>
      <c r="AB19" s="207"/>
      <c r="AC19" s="208"/>
      <c r="AD19" s="207"/>
      <c r="AE19" s="208"/>
      <c r="AF19" s="207"/>
      <c r="AG19" s="208"/>
      <c r="AH19" s="207"/>
      <c r="AI19" s="208"/>
      <c r="AJ19" s="207"/>
      <c r="AK19" s="208"/>
      <c r="AL19" s="207"/>
      <c r="AM19" s="208"/>
      <c r="AN19" s="207"/>
      <c r="AO19" s="208"/>
      <c r="AP19" s="207"/>
      <c r="AQ19" s="208"/>
      <c r="AR19" s="207"/>
      <c r="AS19" s="208"/>
      <c r="AT19" s="207"/>
      <c r="AU19" s="219"/>
      <c r="AV19" s="476"/>
    </row>
    <row r="20" spans="1:48" s="8" customFormat="1" ht="30" hidden="1" customHeight="1" x14ac:dyDescent="0.2">
      <c r="A20"/>
      <c r="B20" s="258"/>
      <c r="C20" s="250" t="s">
        <v>88</v>
      </c>
      <c r="D20" s="259" t="s">
        <v>5</v>
      </c>
      <c r="E20" s="260" t="s">
        <v>1462</v>
      </c>
      <c r="F20" s="67"/>
      <c r="G20" s="259" t="s">
        <v>5</v>
      </c>
      <c r="H20" s="261"/>
      <c r="I20" s="262"/>
      <c r="J20" s="211"/>
      <c r="K20" s="212"/>
      <c r="L20" s="211"/>
      <c r="M20" s="212"/>
      <c r="N20" s="211"/>
      <c r="O20" s="212"/>
      <c r="P20" s="211"/>
      <c r="Q20" s="212"/>
      <c r="R20" s="211"/>
      <c r="S20" s="212"/>
      <c r="T20" s="211"/>
      <c r="U20" s="212"/>
      <c r="V20" s="211"/>
      <c r="W20" s="212"/>
      <c r="X20" s="211"/>
      <c r="Y20" s="212"/>
      <c r="Z20" s="211"/>
      <c r="AA20" s="212"/>
      <c r="AB20" s="211"/>
      <c r="AC20" s="212"/>
      <c r="AD20" s="211"/>
      <c r="AE20" s="212"/>
      <c r="AF20" s="211"/>
      <c r="AG20" s="212"/>
      <c r="AH20" s="211"/>
      <c r="AI20" s="212"/>
      <c r="AJ20" s="211"/>
      <c r="AK20" s="212"/>
      <c r="AL20" s="211"/>
      <c r="AM20" s="212"/>
      <c r="AN20" s="211"/>
      <c r="AO20" s="212"/>
      <c r="AP20" s="211"/>
      <c r="AQ20" s="212"/>
      <c r="AR20" s="211"/>
      <c r="AS20" s="212"/>
      <c r="AT20" s="211"/>
      <c r="AU20" s="222"/>
      <c r="AV20" s="479"/>
    </row>
    <row r="21" spans="1:48" s="8" customFormat="1" ht="30" hidden="1" customHeight="1" x14ac:dyDescent="0.2">
      <c r="A21"/>
      <c r="B21" s="258"/>
      <c r="C21" s="250" t="s">
        <v>88</v>
      </c>
      <c r="D21" s="259" t="s">
        <v>5</v>
      </c>
      <c r="E21" s="260" t="s">
        <v>1463</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211"/>
      <c r="AM21" s="212"/>
      <c r="AN21" s="211"/>
      <c r="AO21" s="212"/>
      <c r="AP21" s="211"/>
      <c r="AQ21" s="212"/>
      <c r="AR21" s="211"/>
      <c r="AS21" s="212"/>
      <c r="AT21" s="211"/>
      <c r="AU21" s="222"/>
      <c r="AV21" s="479"/>
    </row>
    <row r="22" spans="1:48" s="7" customFormat="1" ht="30" hidden="1" customHeight="1" x14ac:dyDescent="0.2">
      <c r="A22"/>
      <c r="B22" s="252"/>
      <c r="C22" s="250" t="s">
        <v>88</v>
      </c>
      <c r="D22" s="253" t="s">
        <v>5</v>
      </c>
      <c r="E22" s="254" t="s">
        <v>1464</v>
      </c>
      <c r="F22" s="63"/>
      <c r="G22" s="255">
        <v>39.83</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209"/>
      <c r="AQ22" s="210"/>
      <c r="AR22" s="209"/>
      <c r="AS22" s="210"/>
      <c r="AT22" s="209"/>
      <c r="AU22" s="221"/>
      <c r="AV22" s="477"/>
    </row>
    <row r="23" spans="1:48" s="7" customFormat="1" ht="30" hidden="1" customHeight="1" x14ac:dyDescent="0.2">
      <c r="A23"/>
      <c r="B23" s="252"/>
      <c r="C23" s="250" t="s">
        <v>88</v>
      </c>
      <c r="D23" s="253" t="s">
        <v>5</v>
      </c>
      <c r="E23" s="254" t="s">
        <v>1465</v>
      </c>
      <c r="F23" s="63"/>
      <c r="G23" s="255">
        <v>3.13</v>
      </c>
      <c r="H23" s="256"/>
      <c r="I23" s="257"/>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209"/>
      <c r="AM23" s="210"/>
      <c r="AN23" s="209"/>
      <c r="AO23" s="210"/>
      <c r="AP23" s="209"/>
      <c r="AQ23" s="210"/>
      <c r="AR23" s="209"/>
      <c r="AS23" s="210"/>
      <c r="AT23" s="209"/>
      <c r="AU23" s="221"/>
      <c r="AV23" s="477"/>
    </row>
    <row r="24" spans="1:48" s="9" customFormat="1" ht="30" hidden="1" customHeight="1" x14ac:dyDescent="0.2">
      <c r="A24"/>
      <c r="B24" s="263"/>
      <c r="C24" s="250" t="s">
        <v>88</v>
      </c>
      <c r="D24" s="264" t="s">
        <v>5</v>
      </c>
      <c r="E24" s="265" t="s">
        <v>110</v>
      </c>
      <c r="F24" s="71"/>
      <c r="G24" s="266">
        <v>42.96</v>
      </c>
      <c r="H24" s="267"/>
      <c r="I24" s="268"/>
      <c r="J24" s="213"/>
      <c r="K24" s="214"/>
      <c r="L24" s="213"/>
      <c r="M24" s="214"/>
      <c r="N24" s="213"/>
      <c r="O24" s="214"/>
      <c r="P24" s="213"/>
      <c r="Q24" s="214"/>
      <c r="R24" s="213"/>
      <c r="S24" s="214"/>
      <c r="T24" s="213"/>
      <c r="U24" s="214"/>
      <c r="V24" s="213"/>
      <c r="W24" s="214"/>
      <c r="X24" s="213"/>
      <c r="Y24" s="214"/>
      <c r="Z24" s="213"/>
      <c r="AA24" s="214"/>
      <c r="AB24" s="213"/>
      <c r="AC24" s="214"/>
      <c r="AD24" s="213"/>
      <c r="AE24" s="214"/>
      <c r="AF24" s="213"/>
      <c r="AG24" s="214"/>
      <c r="AH24" s="213"/>
      <c r="AI24" s="214"/>
      <c r="AJ24" s="213"/>
      <c r="AK24" s="214"/>
      <c r="AL24" s="213"/>
      <c r="AM24" s="214"/>
      <c r="AN24" s="213"/>
      <c r="AO24" s="214"/>
      <c r="AP24" s="213"/>
      <c r="AQ24" s="214"/>
      <c r="AR24" s="213"/>
      <c r="AS24" s="214"/>
      <c r="AT24" s="213"/>
      <c r="AU24" s="223"/>
      <c r="AV24" s="480"/>
    </row>
    <row r="25" spans="1:48" s="7" customFormat="1" ht="30" hidden="1" customHeight="1" x14ac:dyDescent="0.2">
      <c r="A25"/>
      <c r="B25" s="252"/>
      <c r="C25" s="250" t="s">
        <v>88</v>
      </c>
      <c r="D25" s="253" t="s">
        <v>5</v>
      </c>
      <c r="E25" s="254" t="s">
        <v>1466</v>
      </c>
      <c r="F25" s="63"/>
      <c r="G25" s="255">
        <v>-9.6300000000000008</v>
      </c>
      <c r="H25" s="256"/>
      <c r="I25" s="257"/>
      <c r="J25" s="209"/>
      <c r="K25" s="210"/>
      <c r="L25" s="209"/>
      <c r="M25" s="210"/>
      <c r="N25" s="209"/>
      <c r="O25" s="210"/>
      <c r="P25" s="209"/>
      <c r="Q25" s="210"/>
      <c r="R25" s="209"/>
      <c r="S25" s="210"/>
      <c r="T25" s="209"/>
      <c r="U25" s="210"/>
      <c r="V25" s="209"/>
      <c r="W25" s="210"/>
      <c r="X25" s="209"/>
      <c r="Y25" s="210"/>
      <c r="Z25" s="209"/>
      <c r="AA25" s="210"/>
      <c r="AB25" s="209"/>
      <c r="AC25" s="210"/>
      <c r="AD25" s="209"/>
      <c r="AE25" s="210"/>
      <c r="AF25" s="209"/>
      <c r="AG25" s="210"/>
      <c r="AH25" s="209"/>
      <c r="AI25" s="210"/>
      <c r="AJ25" s="209"/>
      <c r="AK25" s="210"/>
      <c r="AL25" s="209"/>
      <c r="AM25" s="210"/>
      <c r="AN25" s="209"/>
      <c r="AO25" s="210"/>
      <c r="AP25" s="209"/>
      <c r="AQ25" s="210"/>
      <c r="AR25" s="209"/>
      <c r="AS25" s="210"/>
      <c r="AT25" s="209"/>
      <c r="AU25" s="221"/>
      <c r="AV25" s="477"/>
    </row>
    <row r="26" spans="1:48" s="10" customFormat="1" ht="30" hidden="1" customHeight="1" x14ac:dyDescent="0.2">
      <c r="A26"/>
      <c r="B26" s="269"/>
      <c r="C26" s="250" t="s">
        <v>88</v>
      </c>
      <c r="D26" s="270" t="s">
        <v>5</v>
      </c>
      <c r="E26" s="271" t="s">
        <v>112</v>
      </c>
      <c r="F26" s="75"/>
      <c r="G26" s="272">
        <v>33.33</v>
      </c>
      <c r="H26" s="273"/>
      <c r="I26" s="274"/>
      <c r="J26" s="215"/>
      <c r="K26" s="216"/>
      <c r="L26" s="215"/>
      <c r="M26" s="216"/>
      <c r="N26" s="215"/>
      <c r="O26" s="216"/>
      <c r="P26" s="215"/>
      <c r="Q26" s="216"/>
      <c r="R26" s="215"/>
      <c r="S26" s="216"/>
      <c r="T26" s="215"/>
      <c r="U26" s="216"/>
      <c r="V26" s="215"/>
      <c r="W26" s="216"/>
      <c r="X26" s="215"/>
      <c r="Y26" s="216"/>
      <c r="Z26" s="215"/>
      <c r="AA26" s="216"/>
      <c r="AB26" s="215"/>
      <c r="AC26" s="216"/>
      <c r="AD26" s="215"/>
      <c r="AE26" s="216"/>
      <c r="AF26" s="215"/>
      <c r="AG26" s="216"/>
      <c r="AH26" s="215"/>
      <c r="AI26" s="216"/>
      <c r="AJ26" s="215"/>
      <c r="AK26" s="216"/>
      <c r="AL26" s="215"/>
      <c r="AM26" s="216"/>
      <c r="AN26" s="215"/>
      <c r="AO26" s="216"/>
      <c r="AP26" s="215"/>
      <c r="AQ26" s="216"/>
      <c r="AR26" s="215"/>
      <c r="AS26" s="216"/>
      <c r="AT26" s="215"/>
      <c r="AU26" s="224"/>
      <c r="AV26" s="481"/>
    </row>
    <row r="27" spans="1:48" s="8" customFormat="1" ht="30" hidden="1" customHeight="1" x14ac:dyDescent="0.2">
      <c r="A27"/>
      <c r="B27" s="258"/>
      <c r="C27" s="250" t="s">
        <v>88</v>
      </c>
      <c r="D27" s="259" t="s">
        <v>5</v>
      </c>
      <c r="E27" s="260" t="s">
        <v>1230</v>
      </c>
      <c r="F27" s="67"/>
      <c r="G27" s="259" t="s">
        <v>5</v>
      </c>
      <c r="H27" s="261"/>
      <c r="I27" s="262"/>
      <c r="J27" s="211"/>
      <c r="K27" s="212"/>
      <c r="L27" s="211"/>
      <c r="M27" s="212"/>
      <c r="N27" s="211"/>
      <c r="O27" s="212"/>
      <c r="P27" s="211"/>
      <c r="Q27" s="212"/>
      <c r="R27" s="211"/>
      <c r="S27" s="212"/>
      <c r="T27" s="211"/>
      <c r="U27" s="212"/>
      <c r="V27" s="211"/>
      <c r="W27" s="212"/>
      <c r="X27" s="211"/>
      <c r="Y27" s="212"/>
      <c r="Z27" s="211"/>
      <c r="AA27" s="212"/>
      <c r="AB27" s="211"/>
      <c r="AC27" s="212"/>
      <c r="AD27" s="211"/>
      <c r="AE27" s="212"/>
      <c r="AF27" s="211"/>
      <c r="AG27" s="212"/>
      <c r="AH27" s="211"/>
      <c r="AI27" s="212"/>
      <c r="AJ27" s="211"/>
      <c r="AK27" s="212"/>
      <c r="AL27" s="211"/>
      <c r="AM27" s="212"/>
      <c r="AN27" s="211"/>
      <c r="AO27" s="212"/>
      <c r="AP27" s="211"/>
      <c r="AQ27" s="212"/>
      <c r="AR27" s="211"/>
      <c r="AS27" s="212"/>
      <c r="AT27" s="211"/>
      <c r="AU27" s="222"/>
      <c r="AV27" s="479"/>
    </row>
    <row r="28" spans="1:48" s="8" customFormat="1" ht="30" hidden="1" customHeight="1" x14ac:dyDescent="0.2">
      <c r="A28"/>
      <c r="B28" s="258"/>
      <c r="C28" s="250" t="s">
        <v>88</v>
      </c>
      <c r="D28" s="259" t="s">
        <v>5</v>
      </c>
      <c r="E28" s="260" t="s">
        <v>1467</v>
      </c>
      <c r="F28" s="67"/>
      <c r="G28" s="259" t="s">
        <v>5</v>
      </c>
      <c r="H28" s="261"/>
      <c r="I28" s="262"/>
      <c r="J28" s="211"/>
      <c r="K28" s="212"/>
      <c r="L28" s="211"/>
      <c r="M28" s="212"/>
      <c r="N28" s="211"/>
      <c r="O28" s="212"/>
      <c r="P28" s="211"/>
      <c r="Q28" s="212"/>
      <c r="R28" s="211"/>
      <c r="S28" s="212"/>
      <c r="T28" s="211"/>
      <c r="U28" s="212"/>
      <c r="V28" s="211"/>
      <c r="W28" s="212"/>
      <c r="X28" s="211"/>
      <c r="Y28" s="212"/>
      <c r="Z28" s="211"/>
      <c r="AA28" s="212"/>
      <c r="AB28" s="211"/>
      <c r="AC28" s="212"/>
      <c r="AD28" s="211"/>
      <c r="AE28" s="212"/>
      <c r="AF28" s="211"/>
      <c r="AG28" s="212"/>
      <c r="AH28" s="211"/>
      <c r="AI28" s="212"/>
      <c r="AJ28" s="211"/>
      <c r="AK28" s="212"/>
      <c r="AL28" s="211"/>
      <c r="AM28" s="212"/>
      <c r="AN28" s="211"/>
      <c r="AO28" s="212"/>
      <c r="AP28" s="211"/>
      <c r="AQ28" s="212"/>
      <c r="AR28" s="211"/>
      <c r="AS28" s="212"/>
      <c r="AT28" s="211"/>
      <c r="AU28" s="222"/>
      <c r="AV28" s="479"/>
    </row>
    <row r="29" spans="1:48" s="7" customFormat="1" ht="30" hidden="1" customHeight="1" x14ac:dyDescent="0.2">
      <c r="A29"/>
      <c r="B29" s="252"/>
      <c r="C29" s="250" t="s">
        <v>88</v>
      </c>
      <c r="D29" s="253" t="s">
        <v>5</v>
      </c>
      <c r="E29" s="254" t="s">
        <v>1468</v>
      </c>
      <c r="F29" s="63"/>
      <c r="G29" s="255">
        <v>11.67</v>
      </c>
      <c r="H29" s="256"/>
      <c r="I29" s="257"/>
      <c r="J29" s="209"/>
      <c r="K29" s="210"/>
      <c r="L29" s="209"/>
      <c r="M29" s="210"/>
      <c r="N29" s="209"/>
      <c r="O29" s="210"/>
      <c r="P29" s="209"/>
      <c r="Q29" s="210"/>
      <c r="R29" s="209"/>
      <c r="S29" s="210"/>
      <c r="T29" s="209"/>
      <c r="U29" s="210"/>
      <c r="V29" s="209"/>
      <c r="W29" s="210"/>
      <c r="X29" s="209"/>
      <c r="Y29" s="210"/>
      <c r="Z29" s="209"/>
      <c r="AA29" s="210"/>
      <c r="AB29" s="209"/>
      <c r="AC29" s="210"/>
      <c r="AD29" s="209"/>
      <c r="AE29" s="210"/>
      <c r="AF29" s="209"/>
      <c r="AG29" s="210"/>
      <c r="AH29" s="209"/>
      <c r="AI29" s="210"/>
      <c r="AJ29" s="209"/>
      <c r="AK29" s="210"/>
      <c r="AL29" s="209"/>
      <c r="AM29" s="210"/>
      <c r="AN29" s="209"/>
      <c r="AO29" s="210"/>
      <c r="AP29" s="209"/>
      <c r="AQ29" s="210"/>
      <c r="AR29" s="209"/>
      <c r="AS29" s="210"/>
      <c r="AT29" s="209"/>
      <c r="AU29" s="221"/>
      <c r="AV29" s="477"/>
    </row>
    <row r="30" spans="1:48" s="1" customFormat="1" ht="30" customHeight="1" x14ac:dyDescent="0.2">
      <c r="A30"/>
      <c r="B30" s="283" t="s">
        <v>84</v>
      </c>
      <c r="C30" s="48" t="s">
        <v>80</v>
      </c>
      <c r="D30" s="49" t="s">
        <v>1469</v>
      </c>
      <c r="E30" s="50" t="s">
        <v>1470</v>
      </c>
      <c r="F30" s="51" t="s">
        <v>98</v>
      </c>
      <c r="G30" s="52">
        <v>20</v>
      </c>
      <c r="H30" s="53">
        <v>155</v>
      </c>
      <c r="I30" s="284">
        <f>ROUND(H30*G30,2)</f>
        <v>3100</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526">
        <f>G30/2</f>
        <v>10</v>
      </c>
      <c r="AE30" s="527">
        <f>ROUND(AD30*$H30,2)</f>
        <v>1550</v>
      </c>
      <c r="AF30" s="286"/>
      <c r="AG30" s="287">
        <f>ROUND(AF30*$H30,2)</f>
        <v>0</v>
      </c>
      <c r="AH30" s="286"/>
      <c r="AI30" s="287">
        <f>ROUND(AH30*$H30,2)</f>
        <v>0</v>
      </c>
      <c r="AJ30" s="286"/>
      <c r="AK30" s="287">
        <f>ROUND(AJ30*$H30,2)</f>
        <v>0</v>
      </c>
      <c r="AL30" s="286"/>
      <c r="AM30" s="287">
        <f>ROUND(AL30*$H30,2)</f>
        <v>0</v>
      </c>
      <c r="AN30" s="286"/>
      <c r="AO30" s="287">
        <f>ROUND(AN30*$H30,2)</f>
        <v>0</v>
      </c>
      <c r="AP30" s="286"/>
      <c r="AQ30" s="287">
        <f>ROUND(AP30*$H30,2)</f>
        <v>0</v>
      </c>
      <c r="AR30" s="286">
        <f>SUM(J30,L30,N30,P30,R30,T30,V30,X30,Z30,AB30,AD30,AF30,AH30,AJ30,AL30,AN30,AP30)</f>
        <v>10</v>
      </c>
      <c r="AS30" s="287">
        <f>AR30*$H30</f>
        <v>1550</v>
      </c>
      <c r="AT30" s="286">
        <f>$G30-AR30</f>
        <v>10</v>
      </c>
      <c r="AU30" s="458">
        <f>AT30*$H30</f>
        <v>1550</v>
      </c>
      <c r="AV30" s="496">
        <f t="shared" ref="AV30" si="3">AU30/I30</f>
        <v>0.5</v>
      </c>
    </row>
    <row r="31" spans="1:48" s="1" customFormat="1" ht="30" hidden="1" customHeight="1" x14ac:dyDescent="0.2">
      <c r="A31"/>
      <c r="B31" s="249"/>
      <c r="C31" s="250" t="s">
        <v>86</v>
      </c>
      <c r="D31" s="23"/>
      <c r="E31" s="251" t="s">
        <v>1461</v>
      </c>
      <c r="F31" s="23"/>
      <c r="G31" s="23"/>
      <c r="H31" s="230"/>
      <c r="I31" s="231"/>
      <c r="J31" s="207"/>
      <c r="K31" s="208"/>
      <c r="L31" s="207"/>
      <c r="M31" s="208"/>
      <c r="N31" s="207"/>
      <c r="O31" s="208"/>
      <c r="P31" s="207"/>
      <c r="Q31" s="208"/>
      <c r="R31" s="207"/>
      <c r="S31" s="208"/>
      <c r="T31" s="207"/>
      <c r="U31" s="208"/>
      <c r="V31" s="207"/>
      <c r="W31" s="208"/>
      <c r="X31" s="207"/>
      <c r="Y31" s="208"/>
      <c r="Z31" s="207"/>
      <c r="AA31" s="208"/>
      <c r="AB31" s="207"/>
      <c r="AC31" s="208"/>
      <c r="AD31" s="207"/>
      <c r="AE31" s="208"/>
      <c r="AF31" s="207"/>
      <c r="AG31" s="208"/>
      <c r="AH31" s="207"/>
      <c r="AI31" s="208"/>
      <c r="AJ31" s="207"/>
      <c r="AK31" s="208"/>
      <c r="AL31" s="207"/>
      <c r="AM31" s="208"/>
      <c r="AN31" s="207"/>
      <c r="AO31" s="208"/>
      <c r="AP31" s="207"/>
      <c r="AQ31" s="208"/>
      <c r="AR31" s="207"/>
      <c r="AS31" s="208"/>
      <c r="AT31" s="207"/>
      <c r="AU31" s="219"/>
      <c r="AV31" s="476"/>
    </row>
    <row r="32" spans="1:48" s="8" customFormat="1" ht="30" hidden="1" customHeight="1" x14ac:dyDescent="0.2">
      <c r="A32"/>
      <c r="B32" s="258"/>
      <c r="C32" s="250" t="s">
        <v>88</v>
      </c>
      <c r="D32" s="259" t="s">
        <v>5</v>
      </c>
      <c r="E32" s="260" t="s">
        <v>1472</v>
      </c>
      <c r="F32" s="67"/>
      <c r="G32" s="259" t="s">
        <v>5</v>
      </c>
      <c r="H32" s="261"/>
      <c r="I32" s="262"/>
      <c r="J32" s="211"/>
      <c r="K32" s="212"/>
      <c r="L32" s="211"/>
      <c r="M32" s="212"/>
      <c r="N32" s="211"/>
      <c r="O32" s="212"/>
      <c r="P32" s="211"/>
      <c r="Q32" s="212"/>
      <c r="R32" s="211"/>
      <c r="S32" s="212"/>
      <c r="T32" s="211"/>
      <c r="U32" s="212"/>
      <c r="V32" s="211"/>
      <c r="W32" s="212"/>
      <c r="X32" s="211"/>
      <c r="Y32" s="212"/>
      <c r="Z32" s="211"/>
      <c r="AA32" s="212"/>
      <c r="AB32" s="211"/>
      <c r="AC32" s="212"/>
      <c r="AD32" s="211"/>
      <c r="AE32" s="212"/>
      <c r="AF32" s="211"/>
      <c r="AG32" s="212"/>
      <c r="AH32" s="211"/>
      <c r="AI32" s="212"/>
      <c r="AJ32" s="211"/>
      <c r="AK32" s="212"/>
      <c r="AL32" s="211"/>
      <c r="AM32" s="212"/>
      <c r="AN32" s="211"/>
      <c r="AO32" s="212"/>
      <c r="AP32" s="211"/>
      <c r="AQ32" s="212"/>
      <c r="AR32" s="211"/>
      <c r="AS32" s="212"/>
      <c r="AT32" s="211"/>
      <c r="AU32" s="222"/>
      <c r="AV32" s="479"/>
    </row>
    <row r="33" spans="1:48" s="8" customFormat="1" ht="30" hidden="1" customHeight="1" x14ac:dyDescent="0.2">
      <c r="A33"/>
      <c r="B33" s="258"/>
      <c r="C33" s="250" t="s">
        <v>88</v>
      </c>
      <c r="D33" s="259" t="s">
        <v>5</v>
      </c>
      <c r="E33" s="260" t="s">
        <v>1467</v>
      </c>
      <c r="F33" s="67"/>
      <c r="G33" s="259" t="s">
        <v>5</v>
      </c>
      <c r="H33" s="261"/>
      <c r="I33" s="262"/>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211"/>
      <c r="AM33" s="212"/>
      <c r="AN33" s="211"/>
      <c r="AO33" s="212"/>
      <c r="AP33" s="211"/>
      <c r="AQ33" s="212"/>
      <c r="AR33" s="211"/>
      <c r="AS33" s="212"/>
      <c r="AT33" s="211"/>
      <c r="AU33" s="222"/>
      <c r="AV33" s="479"/>
    </row>
    <row r="34" spans="1:48" s="7" customFormat="1" ht="30" hidden="1" customHeight="1" x14ac:dyDescent="0.2">
      <c r="A34"/>
      <c r="B34" s="252"/>
      <c r="C34" s="250" t="s">
        <v>88</v>
      </c>
      <c r="D34" s="253" t="s">
        <v>5</v>
      </c>
      <c r="E34" s="254" t="s">
        <v>1473</v>
      </c>
      <c r="F34" s="63"/>
      <c r="G34" s="255">
        <v>20</v>
      </c>
      <c r="H34" s="256"/>
      <c r="I34" s="257"/>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209"/>
      <c r="AM34" s="210"/>
      <c r="AN34" s="209"/>
      <c r="AO34" s="210"/>
      <c r="AP34" s="209"/>
      <c r="AQ34" s="210"/>
      <c r="AR34" s="209"/>
      <c r="AS34" s="210"/>
      <c r="AT34" s="209"/>
      <c r="AU34" s="221"/>
      <c r="AV34" s="477"/>
    </row>
    <row r="35" spans="1:48" s="1" customFormat="1" ht="30" customHeight="1" x14ac:dyDescent="0.2">
      <c r="A35"/>
      <c r="B35" s="283" t="s">
        <v>115</v>
      </c>
      <c r="C35" s="48" t="s">
        <v>80</v>
      </c>
      <c r="D35" s="49" t="s">
        <v>1474</v>
      </c>
      <c r="E35" s="50" t="s">
        <v>1475</v>
      </c>
      <c r="F35" s="51" t="s">
        <v>98</v>
      </c>
      <c r="G35" s="52">
        <v>1.67</v>
      </c>
      <c r="H35" s="53">
        <v>296.2</v>
      </c>
      <c r="I35" s="284">
        <f>ROUND(H35*G35,2)</f>
        <v>494.65</v>
      </c>
      <c r="J35" s="286"/>
      <c r="K35" s="287">
        <f>ROUND(J35*$H35,2)</f>
        <v>0</v>
      </c>
      <c r="L35" s="286"/>
      <c r="M35" s="287">
        <f>ROUND(L35*$H35,2)</f>
        <v>0</v>
      </c>
      <c r="N35" s="286"/>
      <c r="O35" s="287">
        <f>ROUND(N35*$H35,2)</f>
        <v>0</v>
      </c>
      <c r="P35" s="286"/>
      <c r="Q35" s="287">
        <f>ROUND(P35*$H35,2)</f>
        <v>0</v>
      </c>
      <c r="R35" s="286"/>
      <c r="S35" s="287">
        <f>ROUND(R35*$H35,2)</f>
        <v>0</v>
      </c>
      <c r="T35" s="286"/>
      <c r="U35" s="287">
        <f>ROUND(T35*$H35,2)</f>
        <v>0</v>
      </c>
      <c r="V35" s="286"/>
      <c r="W35" s="287">
        <f>ROUND(V35*$H35,2)</f>
        <v>0</v>
      </c>
      <c r="X35" s="286"/>
      <c r="Y35" s="287">
        <f>ROUND(X35*$H35,2)</f>
        <v>0</v>
      </c>
      <c r="Z35" s="286"/>
      <c r="AA35" s="287">
        <f>ROUND(Z35*$H35,2)</f>
        <v>0</v>
      </c>
      <c r="AB35" s="286"/>
      <c r="AC35" s="287">
        <f>ROUND(AB35*$H35,2)</f>
        <v>0</v>
      </c>
      <c r="AD35" s="526">
        <f>G35/2</f>
        <v>0.83499999999999996</v>
      </c>
      <c r="AE35" s="527">
        <f>ROUND(AD35*$H35,2)</f>
        <v>247.33</v>
      </c>
      <c r="AF35" s="286"/>
      <c r="AG35" s="287">
        <f>ROUND(AF35*$H35,2)</f>
        <v>0</v>
      </c>
      <c r="AH35" s="286"/>
      <c r="AI35" s="287">
        <f>ROUND(AH35*$H35,2)</f>
        <v>0</v>
      </c>
      <c r="AJ35" s="286"/>
      <c r="AK35" s="287">
        <f>ROUND(AJ35*$H35,2)</f>
        <v>0</v>
      </c>
      <c r="AL35" s="286"/>
      <c r="AM35" s="287">
        <f>ROUND(AL35*$H35,2)</f>
        <v>0</v>
      </c>
      <c r="AN35" s="286"/>
      <c r="AO35" s="287">
        <f>ROUND(AN35*$H35,2)</f>
        <v>0</v>
      </c>
      <c r="AP35" s="286"/>
      <c r="AQ35" s="287">
        <f>ROUND(AP35*$H35,2)</f>
        <v>0</v>
      </c>
      <c r="AR35" s="286">
        <f>SUM(J35,L35,N35,P35,R35,T35,V35,X35,Z35,AB35,AD35,AF35,AH35,AJ35,AL35,AN35,AP35)</f>
        <v>0.83499999999999996</v>
      </c>
      <c r="AS35" s="287">
        <f>AR35*$H35</f>
        <v>247.32699999999997</v>
      </c>
      <c r="AT35" s="286">
        <f>$G35-AR35</f>
        <v>0.83499999999999996</v>
      </c>
      <c r="AU35" s="458">
        <f>AT35*$H35</f>
        <v>247.32699999999997</v>
      </c>
      <c r="AV35" s="496">
        <f t="shared" ref="AV35" si="4">AU35/I35</f>
        <v>0.50000404326291314</v>
      </c>
    </row>
    <row r="36" spans="1:48" s="1" customFormat="1" ht="30" hidden="1" customHeight="1" x14ac:dyDescent="0.2">
      <c r="A36"/>
      <c r="B36" s="249"/>
      <c r="C36" s="250" t="s">
        <v>86</v>
      </c>
      <c r="D36" s="23"/>
      <c r="E36" s="251" t="s">
        <v>1461</v>
      </c>
      <c r="F36" s="23"/>
      <c r="G36" s="23"/>
      <c r="H36" s="230"/>
      <c r="I36" s="231"/>
      <c r="J36" s="207"/>
      <c r="K36" s="208"/>
      <c r="L36" s="207"/>
      <c r="M36" s="208"/>
      <c r="N36" s="207"/>
      <c r="O36" s="208"/>
      <c r="P36" s="207"/>
      <c r="Q36" s="208"/>
      <c r="R36" s="207"/>
      <c r="S36" s="208"/>
      <c r="T36" s="207"/>
      <c r="U36" s="208"/>
      <c r="V36" s="207"/>
      <c r="W36" s="208"/>
      <c r="X36" s="207"/>
      <c r="Y36" s="208"/>
      <c r="Z36" s="207"/>
      <c r="AA36" s="208"/>
      <c r="AB36" s="207"/>
      <c r="AC36" s="208"/>
      <c r="AD36" s="207"/>
      <c r="AE36" s="208"/>
      <c r="AF36" s="207"/>
      <c r="AG36" s="208"/>
      <c r="AH36" s="207"/>
      <c r="AI36" s="208"/>
      <c r="AJ36" s="207"/>
      <c r="AK36" s="208"/>
      <c r="AL36" s="207"/>
      <c r="AM36" s="208"/>
      <c r="AN36" s="207"/>
      <c r="AO36" s="208"/>
      <c r="AP36" s="207"/>
      <c r="AQ36" s="208"/>
      <c r="AR36" s="207"/>
      <c r="AS36" s="208"/>
      <c r="AT36" s="207"/>
      <c r="AU36" s="219"/>
      <c r="AV36" s="476"/>
    </row>
    <row r="37" spans="1:48" s="8" customFormat="1" ht="30" hidden="1" customHeight="1" x14ac:dyDescent="0.2">
      <c r="A37"/>
      <c r="B37" s="258"/>
      <c r="C37" s="250" t="s">
        <v>88</v>
      </c>
      <c r="D37" s="259" t="s">
        <v>5</v>
      </c>
      <c r="E37" s="260" t="s">
        <v>1472</v>
      </c>
      <c r="F37" s="67"/>
      <c r="G37" s="259" t="s">
        <v>5</v>
      </c>
      <c r="H37" s="261"/>
      <c r="I37" s="262"/>
      <c r="J37" s="211"/>
      <c r="K37" s="212"/>
      <c r="L37" s="211"/>
      <c r="M37" s="212"/>
      <c r="N37" s="211"/>
      <c r="O37" s="212"/>
      <c r="P37" s="211"/>
      <c r="Q37" s="212"/>
      <c r="R37" s="211"/>
      <c r="S37" s="212"/>
      <c r="T37" s="211"/>
      <c r="U37" s="212"/>
      <c r="V37" s="211"/>
      <c r="W37" s="212"/>
      <c r="X37" s="211"/>
      <c r="Y37" s="212"/>
      <c r="Z37" s="211"/>
      <c r="AA37" s="212"/>
      <c r="AB37" s="211"/>
      <c r="AC37" s="212"/>
      <c r="AD37" s="211"/>
      <c r="AE37" s="212"/>
      <c r="AF37" s="211"/>
      <c r="AG37" s="212"/>
      <c r="AH37" s="211"/>
      <c r="AI37" s="212"/>
      <c r="AJ37" s="211"/>
      <c r="AK37" s="212"/>
      <c r="AL37" s="211"/>
      <c r="AM37" s="212"/>
      <c r="AN37" s="211"/>
      <c r="AO37" s="212"/>
      <c r="AP37" s="211"/>
      <c r="AQ37" s="212"/>
      <c r="AR37" s="211"/>
      <c r="AS37" s="212"/>
      <c r="AT37" s="211"/>
      <c r="AU37" s="222"/>
      <c r="AV37" s="479"/>
    </row>
    <row r="38" spans="1:48" s="8" customFormat="1" ht="30" hidden="1" customHeight="1" x14ac:dyDescent="0.2">
      <c r="A38"/>
      <c r="B38" s="258"/>
      <c r="C38" s="250" t="s">
        <v>88</v>
      </c>
      <c r="D38" s="259" t="s">
        <v>5</v>
      </c>
      <c r="E38" s="260" t="s">
        <v>1467</v>
      </c>
      <c r="F38" s="67"/>
      <c r="G38" s="259" t="s">
        <v>5</v>
      </c>
      <c r="H38" s="261"/>
      <c r="I38" s="262"/>
      <c r="J38" s="211"/>
      <c r="K38" s="212"/>
      <c r="L38" s="211"/>
      <c r="M38" s="212"/>
      <c r="N38" s="211"/>
      <c r="O38" s="212"/>
      <c r="P38" s="211"/>
      <c r="Q38" s="212"/>
      <c r="R38" s="211"/>
      <c r="S38" s="212"/>
      <c r="T38" s="211"/>
      <c r="U38" s="212"/>
      <c r="V38" s="211"/>
      <c r="W38" s="212"/>
      <c r="X38" s="211"/>
      <c r="Y38" s="212"/>
      <c r="Z38" s="211"/>
      <c r="AA38" s="212"/>
      <c r="AB38" s="211"/>
      <c r="AC38" s="212"/>
      <c r="AD38" s="211"/>
      <c r="AE38" s="212"/>
      <c r="AF38" s="211"/>
      <c r="AG38" s="212"/>
      <c r="AH38" s="211"/>
      <c r="AI38" s="212"/>
      <c r="AJ38" s="211"/>
      <c r="AK38" s="212"/>
      <c r="AL38" s="211"/>
      <c r="AM38" s="212"/>
      <c r="AN38" s="211"/>
      <c r="AO38" s="212"/>
      <c r="AP38" s="211"/>
      <c r="AQ38" s="212"/>
      <c r="AR38" s="211"/>
      <c r="AS38" s="212"/>
      <c r="AT38" s="211"/>
      <c r="AU38" s="222"/>
      <c r="AV38" s="479"/>
    </row>
    <row r="39" spans="1:48" s="7" customFormat="1" ht="30" hidden="1" customHeight="1" x14ac:dyDescent="0.2">
      <c r="A39"/>
      <c r="B39" s="252"/>
      <c r="C39" s="250" t="s">
        <v>88</v>
      </c>
      <c r="D39" s="253" t="s">
        <v>5</v>
      </c>
      <c r="E39" s="254" t="s">
        <v>1477</v>
      </c>
      <c r="F39" s="63"/>
      <c r="G39" s="255">
        <v>1.67</v>
      </c>
      <c r="H39" s="256"/>
      <c r="I39" s="257"/>
      <c r="J39" s="209"/>
      <c r="K39" s="210"/>
      <c r="L39" s="209"/>
      <c r="M39" s="210"/>
      <c r="N39" s="209"/>
      <c r="O39" s="210"/>
      <c r="P39" s="209"/>
      <c r="Q39" s="210"/>
      <c r="R39" s="209"/>
      <c r="S39" s="210"/>
      <c r="T39" s="209"/>
      <c r="U39" s="210"/>
      <c r="V39" s="209"/>
      <c r="W39" s="210"/>
      <c r="X39" s="209"/>
      <c r="Y39" s="210"/>
      <c r="Z39" s="209"/>
      <c r="AA39" s="210"/>
      <c r="AB39" s="209"/>
      <c r="AC39" s="210"/>
      <c r="AD39" s="209"/>
      <c r="AE39" s="210"/>
      <c r="AF39" s="209"/>
      <c r="AG39" s="210"/>
      <c r="AH39" s="209"/>
      <c r="AI39" s="210"/>
      <c r="AJ39" s="209"/>
      <c r="AK39" s="210"/>
      <c r="AL39" s="209"/>
      <c r="AM39" s="210"/>
      <c r="AN39" s="209"/>
      <c r="AO39" s="210"/>
      <c r="AP39" s="209"/>
      <c r="AQ39" s="210"/>
      <c r="AR39" s="209"/>
      <c r="AS39" s="210"/>
      <c r="AT39" s="209"/>
      <c r="AU39" s="221"/>
      <c r="AV39" s="477"/>
    </row>
    <row r="40" spans="1:48" s="1" customFormat="1" ht="30" customHeight="1" x14ac:dyDescent="0.2">
      <c r="A40"/>
      <c r="B40" s="283" t="s">
        <v>120</v>
      </c>
      <c r="C40" s="48" t="s">
        <v>80</v>
      </c>
      <c r="D40" s="49" t="s">
        <v>1478</v>
      </c>
      <c r="E40" s="50" t="s">
        <v>1479</v>
      </c>
      <c r="F40" s="51" t="s">
        <v>133</v>
      </c>
      <c r="G40" s="52">
        <v>68.8</v>
      </c>
      <c r="H40" s="53">
        <v>99.8</v>
      </c>
      <c r="I40" s="284">
        <f>ROUND(H40*G40,2)</f>
        <v>6866.24</v>
      </c>
      <c r="J40" s="286"/>
      <c r="K40" s="287">
        <f>ROUND(J40*$H40,2)</f>
        <v>0</v>
      </c>
      <c r="L40" s="286"/>
      <c r="M40" s="287">
        <f>ROUND(L40*$H40,2)</f>
        <v>0</v>
      </c>
      <c r="N40" s="286"/>
      <c r="O40" s="287">
        <f>ROUND(N40*$H40,2)</f>
        <v>0</v>
      </c>
      <c r="P40" s="286"/>
      <c r="Q40" s="287">
        <f>ROUND(P40*$H40,2)</f>
        <v>0</v>
      </c>
      <c r="R40" s="286"/>
      <c r="S40" s="287">
        <f>ROUND(R40*$H40,2)</f>
        <v>0</v>
      </c>
      <c r="T40" s="286"/>
      <c r="U40" s="287">
        <f>ROUND(T40*$H40,2)</f>
        <v>0</v>
      </c>
      <c r="V40" s="286"/>
      <c r="W40" s="287">
        <f>ROUND(V40*$H40,2)</f>
        <v>0</v>
      </c>
      <c r="X40" s="286"/>
      <c r="Y40" s="287">
        <f>ROUND(X40*$H40,2)</f>
        <v>0</v>
      </c>
      <c r="Z40" s="286"/>
      <c r="AA40" s="287">
        <f>ROUND(Z40*$H40,2)</f>
        <v>0</v>
      </c>
      <c r="AB40" s="286"/>
      <c r="AC40" s="287">
        <f>ROUND(AB40*$H40,2)</f>
        <v>0</v>
      </c>
      <c r="AD40" s="526">
        <f>G40/2</f>
        <v>34.4</v>
      </c>
      <c r="AE40" s="527">
        <f>ROUND(AD40*$H40,2)</f>
        <v>3433.12</v>
      </c>
      <c r="AF40" s="286"/>
      <c r="AG40" s="287">
        <f>ROUND(AF40*$H40,2)</f>
        <v>0</v>
      </c>
      <c r="AH40" s="286"/>
      <c r="AI40" s="287">
        <f>ROUND(AH40*$H40,2)</f>
        <v>0</v>
      </c>
      <c r="AJ40" s="286"/>
      <c r="AK40" s="287">
        <f>ROUND(AJ40*$H40,2)</f>
        <v>0</v>
      </c>
      <c r="AL40" s="286"/>
      <c r="AM40" s="287">
        <f>ROUND(AL40*$H40,2)</f>
        <v>0</v>
      </c>
      <c r="AN40" s="286"/>
      <c r="AO40" s="287">
        <f>ROUND(AN40*$H40,2)</f>
        <v>0</v>
      </c>
      <c r="AP40" s="286"/>
      <c r="AQ40" s="287">
        <f>ROUND(AP40*$H40,2)</f>
        <v>0</v>
      </c>
      <c r="AR40" s="286">
        <f>SUM(J40,L40,N40,P40,R40,T40,V40,X40,Z40,AB40,AD40,AF40,AH40,AJ40,AL40,AN40,AP40)</f>
        <v>34.4</v>
      </c>
      <c r="AS40" s="287">
        <f>AR40*$H40</f>
        <v>3433.12</v>
      </c>
      <c r="AT40" s="286">
        <f>$G40-AR40</f>
        <v>34.4</v>
      </c>
      <c r="AU40" s="458">
        <f>AT40*$H40</f>
        <v>3433.12</v>
      </c>
      <c r="AV40" s="496">
        <f t="shared" ref="AV40" si="5">AU40/I40</f>
        <v>0.5</v>
      </c>
    </row>
    <row r="41" spans="1:48" s="1" customFormat="1" ht="30" hidden="1" customHeight="1" x14ac:dyDescent="0.2">
      <c r="A41"/>
      <c r="B41" s="249"/>
      <c r="C41" s="250" t="s">
        <v>86</v>
      </c>
      <c r="D41" s="23"/>
      <c r="E41" s="251" t="s">
        <v>1481</v>
      </c>
      <c r="F41" s="23"/>
      <c r="G41" s="23"/>
      <c r="H41" s="230"/>
      <c r="I41" s="231"/>
      <c r="J41" s="207"/>
      <c r="K41" s="208"/>
      <c r="L41" s="207"/>
      <c r="M41" s="208"/>
      <c r="N41" s="207"/>
      <c r="O41" s="208"/>
      <c r="P41" s="207"/>
      <c r="Q41" s="208"/>
      <c r="R41" s="207"/>
      <c r="S41" s="208"/>
      <c r="T41" s="207"/>
      <c r="U41" s="208"/>
      <c r="V41" s="207"/>
      <c r="W41" s="208"/>
      <c r="X41" s="207"/>
      <c r="Y41" s="208"/>
      <c r="Z41" s="207"/>
      <c r="AA41" s="208"/>
      <c r="AB41" s="207"/>
      <c r="AC41" s="208"/>
      <c r="AD41" s="207"/>
      <c r="AE41" s="208"/>
      <c r="AF41" s="207"/>
      <c r="AG41" s="208"/>
      <c r="AH41" s="207"/>
      <c r="AI41" s="208"/>
      <c r="AJ41" s="207"/>
      <c r="AK41" s="208"/>
      <c r="AL41" s="207"/>
      <c r="AM41" s="208"/>
      <c r="AN41" s="207"/>
      <c r="AO41" s="208"/>
      <c r="AP41" s="207"/>
      <c r="AQ41" s="208"/>
      <c r="AR41" s="207"/>
      <c r="AS41" s="208"/>
      <c r="AT41" s="207"/>
      <c r="AU41" s="219"/>
      <c r="AV41" s="476"/>
    </row>
    <row r="42" spans="1:48" s="8" customFormat="1" ht="30" hidden="1" customHeight="1" x14ac:dyDescent="0.2">
      <c r="A42"/>
      <c r="B42" s="258"/>
      <c r="C42" s="250" t="s">
        <v>88</v>
      </c>
      <c r="D42" s="259" t="s">
        <v>5</v>
      </c>
      <c r="E42" s="260" t="s">
        <v>1462</v>
      </c>
      <c r="F42" s="67"/>
      <c r="G42" s="259" t="s">
        <v>5</v>
      </c>
      <c r="H42" s="261"/>
      <c r="I42" s="262"/>
      <c r="J42" s="211"/>
      <c r="K42" s="212"/>
      <c r="L42" s="211"/>
      <c r="M42" s="212"/>
      <c r="N42" s="211"/>
      <c r="O42" s="212"/>
      <c r="P42" s="211"/>
      <c r="Q42" s="212"/>
      <c r="R42" s="211"/>
      <c r="S42" s="212"/>
      <c r="T42" s="211"/>
      <c r="U42" s="212"/>
      <c r="V42" s="211"/>
      <c r="W42" s="212"/>
      <c r="X42" s="211"/>
      <c r="Y42" s="212"/>
      <c r="Z42" s="211"/>
      <c r="AA42" s="212"/>
      <c r="AB42" s="211"/>
      <c r="AC42" s="212"/>
      <c r="AD42" s="211"/>
      <c r="AE42" s="212"/>
      <c r="AF42" s="211"/>
      <c r="AG42" s="212"/>
      <c r="AH42" s="211"/>
      <c r="AI42" s="212"/>
      <c r="AJ42" s="211"/>
      <c r="AK42" s="212"/>
      <c r="AL42" s="211"/>
      <c r="AM42" s="212"/>
      <c r="AN42" s="211"/>
      <c r="AO42" s="212"/>
      <c r="AP42" s="211"/>
      <c r="AQ42" s="212"/>
      <c r="AR42" s="211"/>
      <c r="AS42" s="212"/>
      <c r="AT42" s="211"/>
      <c r="AU42" s="222"/>
      <c r="AV42" s="479"/>
    </row>
    <row r="43" spans="1:48" s="7" customFormat="1" ht="30" hidden="1" customHeight="1" x14ac:dyDescent="0.2">
      <c r="A43"/>
      <c r="B43" s="252"/>
      <c r="C43" s="250" t="s">
        <v>88</v>
      </c>
      <c r="D43" s="253" t="s">
        <v>5</v>
      </c>
      <c r="E43" s="254" t="s">
        <v>1482</v>
      </c>
      <c r="F43" s="63"/>
      <c r="G43" s="255">
        <v>68.8</v>
      </c>
      <c r="H43" s="256"/>
      <c r="I43" s="257"/>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77"/>
    </row>
    <row r="44" spans="1:48" s="1" customFormat="1" ht="30" customHeight="1" x14ac:dyDescent="0.2">
      <c r="A44"/>
      <c r="B44" s="283" t="s">
        <v>125</v>
      </c>
      <c r="C44" s="48" t="s">
        <v>80</v>
      </c>
      <c r="D44" s="49" t="s">
        <v>1483</v>
      </c>
      <c r="E44" s="50" t="s">
        <v>1484</v>
      </c>
      <c r="F44" s="51" t="s">
        <v>133</v>
      </c>
      <c r="G44" s="52">
        <v>68.8</v>
      </c>
      <c r="H44" s="53">
        <v>23.4</v>
      </c>
      <c r="I44" s="284">
        <f>ROUND(H44*G44,2)</f>
        <v>1609.92</v>
      </c>
      <c r="J44" s="286"/>
      <c r="K44" s="287">
        <f t="shared" ref="K44:K45" si="6">ROUND(J44*$H44,2)</f>
        <v>0</v>
      </c>
      <c r="L44" s="286"/>
      <c r="M44" s="287">
        <f t="shared" ref="M44:M45" si="7">ROUND(L44*$H44,2)</f>
        <v>0</v>
      </c>
      <c r="N44" s="286"/>
      <c r="O44" s="287">
        <f t="shared" ref="O44:O45" si="8">ROUND(N44*$H44,2)</f>
        <v>0</v>
      </c>
      <c r="P44" s="286"/>
      <c r="Q44" s="287">
        <f t="shared" ref="Q44:Q45" si="9">ROUND(P44*$H44,2)</f>
        <v>0</v>
      </c>
      <c r="R44" s="286"/>
      <c r="S44" s="287">
        <f t="shared" ref="S44:S45" si="10">ROUND(R44*$H44,2)</f>
        <v>0</v>
      </c>
      <c r="T44" s="286"/>
      <c r="U44" s="287">
        <f t="shared" ref="U44:U45" si="11">ROUND(T44*$H44,2)</f>
        <v>0</v>
      </c>
      <c r="V44" s="286"/>
      <c r="W44" s="287">
        <f t="shared" ref="W44:W45" si="12">ROUND(V44*$H44,2)</f>
        <v>0</v>
      </c>
      <c r="X44" s="286"/>
      <c r="Y44" s="287">
        <f t="shared" ref="Y44:Y45" si="13">ROUND(X44*$H44,2)</f>
        <v>0</v>
      </c>
      <c r="Z44" s="286"/>
      <c r="AA44" s="287">
        <f t="shared" ref="AA44:AA45" si="14">ROUND(Z44*$H44,2)</f>
        <v>0</v>
      </c>
      <c r="AB44" s="286"/>
      <c r="AC44" s="287">
        <f t="shared" ref="AC44:AC45" si="15">ROUND(AB44*$H44,2)</f>
        <v>0</v>
      </c>
      <c r="AD44" s="526">
        <f>G44/2</f>
        <v>34.4</v>
      </c>
      <c r="AE44" s="527">
        <f t="shared" ref="AE44:AE45" si="16">ROUND(AD44*$H44,2)</f>
        <v>804.96</v>
      </c>
      <c r="AF44" s="286"/>
      <c r="AG44" s="287">
        <f t="shared" ref="AG44:AG45" si="17">ROUND(AF44*$H44,2)</f>
        <v>0</v>
      </c>
      <c r="AH44" s="286"/>
      <c r="AI44" s="287">
        <f t="shared" ref="AI44:AI45" si="18">ROUND(AH44*$H44,2)</f>
        <v>0</v>
      </c>
      <c r="AJ44" s="286"/>
      <c r="AK44" s="287">
        <f t="shared" ref="AK44:AK45" si="19">ROUND(AJ44*$H44,2)</f>
        <v>0</v>
      </c>
      <c r="AL44" s="286"/>
      <c r="AM44" s="287">
        <f t="shared" ref="AM44:AM45" si="20">ROUND(AL44*$H44,2)</f>
        <v>0</v>
      </c>
      <c r="AN44" s="286"/>
      <c r="AO44" s="287">
        <f t="shared" ref="AO44:AO45" si="21">ROUND(AN44*$H44,2)</f>
        <v>0</v>
      </c>
      <c r="AP44" s="286"/>
      <c r="AQ44" s="287">
        <f t="shared" ref="AQ44:AQ45" si="22">ROUND(AP44*$H44,2)</f>
        <v>0</v>
      </c>
      <c r="AR44" s="286">
        <f t="shared" ref="AR44:AR45" si="23">SUM(J44,L44,N44,P44,R44,T44,V44,X44,Z44,AB44,AD44,AF44,AH44,AJ44,AL44,AN44,AP44)</f>
        <v>34.4</v>
      </c>
      <c r="AS44" s="287">
        <f t="shared" ref="AS44:AS45" si="24">AR44*$H44</f>
        <v>804.95999999999992</v>
      </c>
      <c r="AT44" s="286">
        <f t="shared" ref="AT44:AT45" si="25">$G44-AR44</f>
        <v>34.4</v>
      </c>
      <c r="AU44" s="458">
        <f t="shared" ref="AU44:AU45" si="26">AT44*$H44</f>
        <v>804.95999999999992</v>
      </c>
      <c r="AV44" s="496">
        <f t="shared" ref="AV44:AV45" si="27">AU44/I44</f>
        <v>0.49999999999999994</v>
      </c>
    </row>
    <row r="45" spans="1:48" s="1" customFormat="1" ht="30" customHeight="1" x14ac:dyDescent="0.2">
      <c r="A45"/>
      <c r="B45" s="283" t="s">
        <v>130</v>
      </c>
      <c r="C45" s="48" t="s">
        <v>80</v>
      </c>
      <c r="D45" s="49" t="s">
        <v>156</v>
      </c>
      <c r="E45" s="50" t="s">
        <v>157</v>
      </c>
      <c r="F45" s="51" t="s">
        <v>98</v>
      </c>
      <c r="G45" s="52">
        <v>48.24</v>
      </c>
      <c r="H45" s="53">
        <v>35</v>
      </c>
      <c r="I45" s="284">
        <f>ROUND(H45*G45,2)</f>
        <v>1688.4</v>
      </c>
      <c r="J45" s="286"/>
      <c r="K45" s="287">
        <f t="shared" si="6"/>
        <v>0</v>
      </c>
      <c r="L45" s="286"/>
      <c r="M45" s="287">
        <f t="shared" si="7"/>
        <v>0</v>
      </c>
      <c r="N45" s="286"/>
      <c r="O45" s="287">
        <f t="shared" si="8"/>
        <v>0</v>
      </c>
      <c r="P45" s="286"/>
      <c r="Q45" s="287">
        <f t="shared" si="9"/>
        <v>0</v>
      </c>
      <c r="R45" s="286"/>
      <c r="S45" s="287">
        <f t="shared" si="10"/>
        <v>0</v>
      </c>
      <c r="T45" s="286"/>
      <c r="U45" s="287">
        <f t="shared" si="11"/>
        <v>0</v>
      </c>
      <c r="V45" s="286"/>
      <c r="W45" s="287">
        <f t="shared" si="12"/>
        <v>0</v>
      </c>
      <c r="X45" s="286"/>
      <c r="Y45" s="287">
        <f t="shared" si="13"/>
        <v>0</v>
      </c>
      <c r="Z45" s="286"/>
      <c r="AA45" s="287">
        <f t="shared" si="14"/>
        <v>0</v>
      </c>
      <c r="AB45" s="286"/>
      <c r="AC45" s="287">
        <f t="shared" si="15"/>
        <v>0</v>
      </c>
      <c r="AD45" s="693">
        <v>18.329999999999998</v>
      </c>
      <c r="AE45" s="527">
        <f t="shared" si="16"/>
        <v>641.54999999999995</v>
      </c>
      <c r="AF45" s="286"/>
      <c r="AG45" s="287">
        <f t="shared" si="17"/>
        <v>0</v>
      </c>
      <c r="AH45" s="286"/>
      <c r="AI45" s="287">
        <f t="shared" si="18"/>
        <v>0</v>
      </c>
      <c r="AJ45" s="286"/>
      <c r="AK45" s="287">
        <f t="shared" si="19"/>
        <v>0</v>
      </c>
      <c r="AL45" s="286"/>
      <c r="AM45" s="287">
        <f t="shared" si="20"/>
        <v>0</v>
      </c>
      <c r="AN45" s="286"/>
      <c r="AO45" s="287">
        <f t="shared" si="21"/>
        <v>0</v>
      </c>
      <c r="AP45" s="286"/>
      <c r="AQ45" s="287">
        <f t="shared" si="22"/>
        <v>0</v>
      </c>
      <c r="AR45" s="286">
        <f t="shared" si="23"/>
        <v>18.329999999999998</v>
      </c>
      <c r="AS45" s="287">
        <f t="shared" si="24"/>
        <v>641.54999999999995</v>
      </c>
      <c r="AT45" s="286">
        <f t="shared" si="25"/>
        <v>29.910000000000004</v>
      </c>
      <c r="AU45" s="458">
        <f t="shared" si="26"/>
        <v>1046.8500000000001</v>
      </c>
      <c r="AV45" s="496">
        <f t="shared" si="27"/>
        <v>0.62002487562189057</v>
      </c>
    </row>
    <row r="46" spans="1:48" s="1" customFormat="1" ht="30" hidden="1" customHeight="1" x14ac:dyDescent="0.2">
      <c r="A46"/>
      <c r="B46" s="249"/>
      <c r="C46" s="250" t="s">
        <v>86</v>
      </c>
      <c r="D46" s="23"/>
      <c r="E46" s="251" t="s">
        <v>159</v>
      </c>
      <c r="F46" s="23"/>
      <c r="G46" s="23"/>
      <c r="H46" s="230"/>
      <c r="I46" s="231"/>
      <c r="J46" s="207"/>
      <c r="K46" s="208"/>
      <c r="L46" s="207"/>
      <c r="M46" s="208"/>
      <c r="N46" s="207"/>
      <c r="O46" s="208"/>
      <c r="P46" s="207"/>
      <c r="Q46" s="208"/>
      <c r="R46" s="207"/>
      <c r="S46" s="208"/>
      <c r="T46" s="207"/>
      <c r="U46" s="208"/>
      <c r="V46" s="207"/>
      <c r="W46" s="208"/>
      <c r="X46" s="207"/>
      <c r="Y46" s="208"/>
      <c r="Z46" s="207"/>
      <c r="AA46" s="208"/>
      <c r="AB46" s="207"/>
      <c r="AC46" s="208"/>
      <c r="AD46" s="207"/>
      <c r="AE46" s="208"/>
      <c r="AF46" s="207"/>
      <c r="AG46" s="208"/>
      <c r="AH46" s="207"/>
      <c r="AI46" s="208"/>
      <c r="AJ46" s="207"/>
      <c r="AK46" s="208"/>
      <c r="AL46" s="207"/>
      <c r="AM46" s="208"/>
      <c r="AN46" s="207"/>
      <c r="AO46" s="208"/>
      <c r="AP46" s="207"/>
      <c r="AQ46" s="208"/>
      <c r="AR46" s="207"/>
      <c r="AS46" s="208"/>
      <c r="AT46" s="207"/>
      <c r="AU46" s="219"/>
      <c r="AV46" s="476"/>
    </row>
    <row r="47" spans="1:48" s="7" customFormat="1" ht="30" hidden="1" customHeight="1" x14ac:dyDescent="0.2">
      <c r="A47"/>
      <c r="B47" s="252"/>
      <c r="C47" s="250" t="s">
        <v>88</v>
      </c>
      <c r="D47" s="253" t="s">
        <v>5</v>
      </c>
      <c r="E47" s="254" t="s">
        <v>1487</v>
      </c>
      <c r="F47" s="63"/>
      <c r="G47" s="255">
        <v>33.340000000000003</v>
      </c>
      <c r="H47" s="256"/>
      <c r="I47" s="257"/>
      <c r="J47" s="209"/>
      <c r="K47" s="210"/>
      <c r="L47" s="209"/>
      <c r="M47" s="210"/>
      <c r="N47" s="209"/>
      <c r="O47" s="210"/>
      <c r="P47" s="209"/>
      <c r="Q47" s="210"/>
      <c r="R47" s="209"/>
      <c r="S47" s="210"/>
      <c r="T47" s="209"/>
      <c r="U47" s="210"/>
      <c r="V47" s="209"/>
      <c r="W47" s="210"/>
      <c r="X47" s="209"/>
      <c r="Y47" s="210"/>
      <c r="Z47" s="209"/>
      <c r="AA47" s="210"/>
      <c r="AB47" s="209"/>
      <c r="AC47" s="210"/>
      <c r="AD47" s="209"/>
      <c r="AE47" s="210"/>
      <c r="AF47" s="209"/>
      <c r="AG47" s="210"/>
      <c r="AH47" s="209"/>
      <c r="AI47" s="210"/>
      <c r="AJ47" s="209"/>
      <c r="AK47" s="210"/>
      <c r="AL47" s="209"/>
      <c r="AM47" s="210"/>
      <c r="AN47" s="209"/>
      <c r="AO47" s="210"/>
      <c r="AP47" s="209"/>
      <c r="AQ47" s="210"/>
      <c r="AR47" s="209"/>
      <c r="AS47" s="210"/>
      <c r="AT47" s="209"/>
      <c r="AU47" s="221"/>
      <c r="AV47" s="477"/>
    </row>
    <row r="48" spans="1:48" s="7" customFormat="1" ht="30" hidden="1" customHeight="1" x14ac:dyDescent="0.2">
      <c r="A48"/>
      <c r="B48" s="252"/>
      <c r="C48" s="250" t="s">
        <v>88</v>
      </c>
      <c r="D48" s="253" t="s">
        <v>5</v>
      </c>
      <c r="E48" s="254" t="s">
        <v>1488</v>
      </c>
      <c r="F48" s="63"/>
      <c r="G48" s="255">
        <v>14.9</v>
      </c>
      <c r="H48" s="256"/>
      <c r="I48" s="257"/>
      <c r="J48" s="209"/>
      <c r="K48" s="210"/>
      <c r="L48" s="209"/>
      <c r="M48" s="210"/>
      <c r="N48" s="209"/>
      <c r="O48" s="210"/>
      <c r="P48" s="209"/>
      <c r="Q48" s="210"/>
      <c r="R48" s="209"/>
      <c r="S48" s="210"/>
      <c r="T48" s="209"/>
      <c r="U48" s="210"/>
      <c r="V48" s="209"/>
      <c r="W48" s="210"/>
      <c r="X48" s="209"/>
      <c r="Y48" s="210"/>
      <c r="Z48" s="209"/>
      <c r="AA48" s="210"/>
      <c r="AB48" s="209"/>
      <c r="AC48" s="210"/>
      <c r="AD48" s="209"/>
      <c r="AE48" s="210"/>
      <c r="AF48" s="209"/>
      <c r="AG48" s="210"/>
      <c r="AH48" s="209"/>
      <c r="AI48" s="210"/>
      <c r="AJ48" s="209"/>
      <c r="AK48" s="210"/>
      <c r="AL48" s="209"/>
      <c r="AM48" s="210"/>
      <c r="AN48" s="209"/>
      <c r="AO48" s="210"/>
      <c r="AP48" s="209"/>
      <c r="AQ48" s="210"/>
      <c r="AR48" s="209"/>
      <c r="AS48" s="210"/>
      <c r="AT48" s="209"/>
      <c r="AU48" s="221"/>
      <c r="AV48" s="477"/>
    </row>
    <row r="49" spans="1:48" s="10" customFormat="1" ht="30" hidden="1" customHeight="1" x14ac:dyDescent="0.2">
      <c r="A49"/>
      <c r="B49" s="269"/>
      <c r="C49" s="250" t="s">
        <v>88</v>
      </c>
      <c r="D49" s="270" t="s">
        <v>5</v>
      </c>
      <c r="E49" s="271" t="s">
        <v>112</v>
      </c>
      <c r="F49" s="75"/>
      <c r="G49" s="272">
        <v>48.24</v>
      </c>
      <c r="H49" s="273"/>
      <c r="I49" s="274"/>
      <c r="J49" s="215"/>
      <c r="K49" s="216"/>
      <c r="L49" s="215"/>
      <c r="M49" s="216"/>
      <c r="N49" s="215"/>
      <c r="O49" s="216"/>
      <c r="P49" s="215"/>
      <c r="Q49" s="216"/>
      <c r="R49" s="215"/>
      <c r="S49" s="216"/>
      <c r="T49" s="215"/>
      <c r="U49" s="216"/>
      <c r="V49" s="215"/>
      <c r="W49" s="216"/>
      <c r="X49" s="215"/>
      <c r="Y49" s="216"/>
      <c r="Z49" s="215"/>
      <c r="AA49" s="216"/>
      <c r="AB49" s="215"/>
      <c r="AC49" s="216"/>
      <c r="AD49" s="215"/>
      <c r="AE49" s="216"/>
      <c r="AF49" s="215"/>
      <c r="AG49" s="216"/>
      <c r="AH49" s="215"/>
      <c r="AI49" s="216"/>
      <c r="AJ49" s="215"/>
      <c r="AK49" s="216"/>
      <c r="AL49" s="215"/>
      <c r="AM49" s="216"/>
      <c r="AN49" s="215"/>
      <c r="AO49" s="216"/>
      <c r="AP49" s="215"/>
      <c r="AQ49" s="216"/>
      <c r="AR49" s="215"/>
      <c r="AS49" s="216"/>
      <c r="AT49" s="215"/>
      <c r="AU49" s="224"/>
      <c r="AV49" s="481"/>
    </row>
    <row r="50" spans="1:48" s="1" customFormat="1" ht="30" customHeight="1" x14ac:dyDescent="0.2">
      <c r="A50"/>
      <c r="B50" s="283" t="s">
        <v>137</v>
      </c>
      <c r="C50" s="48" t="s">
        <v>80</v>
      </c>
      <c r="D50" s="49" t="s">
        <v>164</v>
      </c>
      <c r="E50" s="50" t="s">
        <v>165</v>
      </c>
      <c r="F50" s="51" t="s">
        <v>98</v>
      </c>
      <c r="G50" s="52">
        <v>14.9</v>
      </c>
      <c r="H50" s="53">
        <v>63.6</v>
      </c>
      <c r="I50" s="284">
        <f>ROUND(H50*G50,2)</f>
        <v>947.64</v>
      </c>
      <c r="J50" s="286"/>
      <c r="K50" s="287">
        <f>ROUND(J50*$H50,2)</f>
        <v>0</v>
      </c>
      <c r="L50" s="286"/>
      <c r="M50" s="287">
        <f>ROUND(L50*$H50,2)</f>
        <v>0</v>
      </c>
      <c r="N50" s="286"/>
      <c r="O50" s="287">
        <f>ROUND(N50*$H50,2)</f>
        <v>0</v>
      </c>
      <c r="P50" s="286"/>
      <c r="Q50" s="287">
        <f>ROUND(P50*$H50,2)</f>
        <v>0</v>
      </c>
      <c r="R50" s="286"/>
      <c r="S50" s="287">
        <f>ROUND(R50*$H50,2)</f>
        <v>0</v>
      </c>
      <c r="T50" s="286"/>
      <c r="U50" s="287">
        <f>ROUND(T50*$H50,2)</f>
        <v>0</v>
      </c>
      <c r="V50" s="286"/>
      <c r="W50" s="287">
        <f>ROUND(V50*$H50,2)</f>
        <v>0</v>
      </c>
      <c r="X50" s="286"/>
      <c r="Y50" s="287">
        <f>ROUND(X50*$H50,2)</f>
        <v>0</v>
      </c>
      <c r="Z50" s="286"/>
      <c r="AA50" s="287">
        <f>ROUND(Z50*$H50,2)</f>
        <v>0</v>
      </c>
      <c r="AB50" s="286"/>
      <c r="AC50" s="287">
        <f>ROUND(AB50*$H50,2)</f>
        <v>0</v>
      </c>
      <c r="AD50" s="693">
        <v>5.66</v>
      </c>
      <c r="AE50" s="527">
        <f>ROUND(AD50*$H50,2)</f>
        <v>359.98</v>
      </c>
      <c r="AF50" s="286"/>
      <c r="AG50" s="287">
        <f>ROUND(AF50*$H50,2)</f>
        <v>0</v>
      </c>
      <c r="AH50" s="286"/>
      <c r="AI50" s="287">
        <f>ROUND(AH50*$H50,2)</f>
        <v>0</v>
      </c>
      <c r="AJ50" s="286"/>
      <c r="AK50" s="287">
        <f>ROUND(AJ50*$H50,2)</f>
        <v>0</v>
      </c>
      <c r="AL50" s="286"/>
      <c r="AM50" s="287">
        <f>ROUND(AL50*$H50,2)</f>
        <v>0</v>
      </c>
      <c r="AN50" s="286"/>
      <c r="AO50" s="287">
        <f>ROUND(AN50*$H50,2)</f>
        <v>0</v>
      </c>
      <c r="AP50" s="286"/>
      <c r="AQ50" s="287">
        <f>ROUND(AP50*$H50,2)</f>
        <v>0</v>
      </c>
      <c r="AR50" s="286">
        <f>SUM(J50,L50,N50,P50,R50,T50,V50,X50,Z50,AB50,AD50,AF50,AH50,AJ50,AL50,AN50,AP50)</f>
        <v>5.66</v>
      </c>
      <c r="AS50" s="287">
        <f>AR50*$H50</f>
        <v>359.976</v>
      </c>
      <c r="AT50" s="286">
        <f>$G50-AR50</f>
        <v>9.24</v>
      </c>
      <c r="AU50" s="458">
        <f>AT50*$H50</f>
        <v>587.66399999999999</v>
      </c>
      <c r="AV50" s="496">
        <f t="shared" ref="AV50" si="28">AU50/I50</f>
        <v>0.62013422818791941</v>
      </c>
    </row>
    <row r="51" spans="1:48" s="1" customFormat="1" ht="30" hidden="1" customHeight="1" x14ac:dyDescent="0.2">
      <c r="A51"/>
      <c r="B51" s="249"/>
      <c r="C51" s="250" t="s">
        <v>86</v>
      </c>
      <c r="D51" s="23"/>
      <c r="E51" s="251" t="s">
        <v>167</v>
      </c>
      <c r="F51" s="23"/>
      <c r="G51" s="23"/>
      <c r="H51" s="230"/>
      <c r="I51" s="231"/>
      <c r="J51" s="207"/>
      <c r="K51" s="208"/>
      <c r="L51" s="207"/>
      <c r="M51" s="208"/>
      <c r="N51" s="207"/>
      <c r="O51" s="208"/>
      <c r="P51" s="207"/>
      <c r="Q51" s="208"/>
      <c r="R51" s="207"/>
      <c r="S51" s="208"/>
      <c r="T51" s="207"/>
      <c r="U51" s="208"/>
      <c r="V51" s="207"/>
      <c r="W51" s="208"/>
      <c r="X51" s="207"/>
      <c r="Y51" s="208"/>
      <c r="Z51" s="207"/>
      <c r="AA51" s="208"/>
      <c r="AB51" s="207"/>
      <c r="AC51" s="208"/>
      <c r="AD51" s="207"/>
      <c r="AE51" s="208"/>
      <c r="AF51" s="207"/>
      <c r="AG51" s="208"/>
      <c r="AH51" s="207"/>
      <c r="AI51" s="208"/>
      <c r="AJ51" s="207"/>
      <c r="AK51" s="208"/>
      <c r="AL51" s="207"/>
      <c r="AM51" s="208"/>
      <c r="AN51" s="207"/>
      <c r="AO51" s="208"/>
      <c r="AP51" s="207"/>
      <c r="AQ51" s="208"/>
      <c r="AR51" s="207"/>
      <c r="AS51" s="208"/>
      <c r="AT51" s="207"/>
      <c r="AU51" s="219"/>
      <c r="AV51" s="476"/>
    </row>
    <row r="52" spans="1:48" s="7" customFormat="1" ht="30" hidden="1" customHeight="1" x14ac:dyDescent="0.2">
      <c r="A52"/>
      <c r="B52" s="252"/>
      <c r="C52" s="250" t="s">
        <v>88</v>
      </c>
      <c r="D52" s="253" t="s">
        <v>5</v>
      </c>
      <c r="E52" s="254" t="s">
        <v>1490</v>
      </c>
      <c r="F52" s="63"/>
      <c r="G52" s="255">
        <v>14.9</v>
      </c>
      <c r="H52" s="256"/>
      <c r="I52" s="257"/>
      <c r="J52" s="209"/>
      <c r="K52" s="210"/>
      <c r="L52" s="209"/>
      <c r="M52" s="210"/>
      <c r="N52" s="209"/>
      <c r="O52" s="210"/>
      <c r="P52" s="209"/>
      <c r="Q52" s="210"/>
      <c r="R52" s="209"/>
      <c r="S52" s="210"/>
      <c r="T52" s="209"/>
      <c r="U52" s="210"/>
      <c r="V52" s="209"/>
      <c r="W52" s="210"/>
      <c r="X52" s="209"/>
      <c r="Y52" s="210"/>
      <c r="Z52" s="209"/>
      <c r="AA52" s="210"/>
      <c r="AB52" s="209"/>
      <c r="AC52" s="210"/>
      <c r="AD52" s="209"/>
      <c r="AE52" s="210"/>
      <c r="AF52" s="209"/>
      <c r="AG52" s="210"/>
      <c r="AH52" s="209"/>
      <c r="AI52" s="210"/>
      <c r="AJ52" s="209"/>
      <c r="AK52" s="210"/>
      <c r="AL52" s="209"/>
      <c r="AM52" s="210"/>
      <c r="AN52" s="209"/>
      <c r="AO52" s="210"/>
      <c r="AP52" s="209"/>
      <c r="AQ52" s="210"/>
      <c r="AR52" s="209"/>
      <c r="AS52" s="210"/>
      <c r="AT52" s="209"/>
      <c r="AU52" s="221"/>
      <c r="AV52" s="477"/>
    </row>
    <row r="53" spans="1:48" s="1" customFormat="1" ht="30" customHeight="1" x14ac:dyDescent="0.2">
      <c r="A53"/>
      <c r="B53" s="283" t="s">
        <v>143</v>
      </c>
      <c r="C53" s="48" t="s">
        <v>80</v>
      </c>
      <c r="D53" s="49" t="s">
        <v>198</v>
      </c>
      <c r="E53" s="50" t="s">
        <v>199</v>
      </c>
      <c r="F53" s="51" t="s">
        <v>98</v>
      </c>
      <c r="G53" s="52">
        <v>14.9</v>
      </c>
      <c r="H53" s="53">
        <v>123</v>
      </c>
      <c r="I53" s="284">
        <f>ROUND(H53*G53,2)</f>
        <v>1832.7</v>
      </c>
      <c r="J53" s="286"/>
      <c r="K53" s="287">
        <f>ROUND(J53*$H53,2)</f>
        <v>0</v>
      </c>
      <c r="L53" s="286"/>
      <c r="M53" s="287">
        <f>ROUND(L53*$H53,2)</f>
        <v>0</v>
      </c>
      <c r="N53" s="286"/>
      <c r="O53" s="287">
        <f>ROUND(N53*$H53,2)</f>
        <v>0</v>
      </c>
      <c r="P53" s="286"/>
      <c r="Q53" s="287">
        <f>ROUND(P53*$H53,2)</f>
        <v>0</v>
      </c>
      <c r="R53" s="286"/>
      <c r="S53" s="287">
        <f>ROUND(R53*$H53,2)</f>
        <v>0</v>
      </c>
      <c r="T53" s="286"/>
      <c r="U53" s="287">
        <f>ROUND(T53*$H53,2)</f>
        <v>0</v>
      </c>
      <c r="V53" s="286"/>
      <c r="W53" s="287">
        <f>ROUND(V53*$H53,2)</f>
        <v>0</v>
      </c>
      <c r="X53" s="286"/>
      <c r="Y53" s="287">
        <f>ROUND(X53*$H53,2)</f>
        <v>0</v>
      </c>
      <c r="Z53" s="286"/>
      <c r="AA53" s="287">
        <f>ROUND(Z53*$H53,2)</f>
        <v>0</v>
      </c>
      <c r="AB53" s="286"/>
      <c r="AC53" s="287">
        <f>ROUND(AB53*$H53,2)</f>
        <v>0</v>
      </c>
      <c r="AD53" s="693">
        <v>5.66</v>
      </c>
      <c r="AE53" s="527">
        <f>ROUND(AD53*$H53,2)</f>
        <v>696.18</v>
      </c>
      <c r="AF53" s="286"/>
      <c r="AG53" s="287">
        <f>ROUND(AF53*$H53,2)</f>
        <v>0</v>
      </c>
      <c r="AH53" s="286"/>
      <c r="AI53" s="287">
        <f>ROUND(AH53*$H53,2)</f>
        <v>0</v>
      </c>
      <c r="AJ53" s="286"/>
      <c r="AK53" s="287">
        <f>ROUND(AJ53*$H53,2)</f>
        <v>0</v>
      </c>
      <c r="AL53" s="286"/>
      <c r="AM53" s="287">
        <f>ROUND(AL53*$H53,2)</f>
        <v>0</v>
      </c>
      <c r="AN53" s="286"/>
      <c r="AO53" s="287">
        <f>ROUND(AN53*$H53,2)</f>
        <v>0</v>
      </c>
      <c r="AP53" s="286"/>
      <c r="AQ53" s="287">
        <f>ROUND(AP53*$H53,2)</f>
        <v>0</v>
      </c>
      <c r="AR53" s="286">
        <f>SUM(J53,L53,N53,P53,R53,T53,V53,X53,Z53,AB53,AD53,AF53,AH53,AJ53,AL53,AN53,AP53)</f>
        <v>5.66</v>
      </c>
      <c r="AS53" s="287">
        <f>AR53*$H53</f>
        <v>696.18000000000006</v>
      </c>
      <c r="AT53" s="286">
        <f>$G53-AR53</f>
        <v>9.24</v>
      </c>
      <c r="AU53" s="458">
        <f>AT53*$H53</f>
        <v>1136.52</v>
      </c>
      <c r="AV53" s="496">
        <f t="shared" ref="AV53" si="29">AU53/I53</f>
        <v>0.62013422818791941</v>
      </c>
    </row>
    <row r="54" spans="1:48" s="1" customFormat="1" ht="30" hidden="1" customHeight="1" x14ac:dyDescent="0.2">
      <c r="A54"/>
      <c r="B54" s="249"/>
      <c r="C54" s="250" t="s">
        <v>86</v>
      </c>
      <c r="D54" s="23"/>
      <c r="E54" s="251" t="s">
        <v>201</v>
      </c>
      <c r="F54" s="23"/>
      <c r="G54" s="23"/>
      <c r="H54" s="230"/>
      <c r="I54" s="231"/>
      <c r="J54" s="207"/>
      <c r="K54" s="208"/>
      <c r="L54" s="207"/>
      <c r="M54" s="208"/>
      <c r="N54" s="207"/>
      <c r="O54" s="208"/>
      <c r="P54" s="207"/>
      <c r="Q54" s="208"/>
      <c r="R54" s="207"/>
      <c r="S54" s="208"/>
      <c r="T54" s="207"/>
      <c r="U54" s="208"/>
      <c r="V54" s="207"/>
      <c r="W54" s="208"/>
      <c r="X54" s="207"/>
      <c r="Y54" s="208"/>
      <c r="Z54" s="207"/>
      <c r="AA54" s="208"/>
      <c r="AB54" s="207"/>
      <c r="AC54" s="208"/>
      <c r="AD54" s="207"/>
      <c r="AE54" s="208"/>
      <c r="AF54" s="207"/>
      <c r="AG54" s="208"/>
      <c r="AH54" s="207"/>
      <c r="AI54" s="208"/>
      <c r="AJ54" s="207"/>
      <c r="AK54" s="208"/>
      <c r="AL54" s="207"/>
      <c r="AM54" s="208"/>
      <c r="AN54" s="207"/>
      <c r="AO54" s="208"/>
      <c r="AP54" s="207"/>
      <c r="AQ54" s="208"/>
      <c r="AR54" s="207"/>
      <c r="AS54" s="208"/>
      <c r="AT54" s="207"/>
      <c r="AU54" s="219"/>
      <c r="AV54" s="476"/>
    </row>
    <row r="55" spans="1:48" s="7" customFormat="1" ht="30" hidden="1" customHeight="1" x14ac:dyDescent="0.2">
      <c r="A55"/>
      <c r="B55" s="252"/>
      <c r="C55" s="250" t="s">
        <v>88</v>
      </c>
      <c r="D55" s="253" t="s">
        <v>5</v>
      </c>
      <c r="E55" s="254" t="s">
        <v>1492</v>
      </c>
      <c r="F55" s="63"/>
      <c r="G55" s="255">
        <v>42.96</v>
      </c>
      <c r="H55" s="256"/>
      <c r="I55" s="257"/>
      <c r="J55" s="209"/>
      <c r="K55" s="210"/>
      <c r="L55" s="209"/>
      <c r="M55" s="210"/>
      <c r="N55" s="209"/>
      <c r="O55" s="210"/>
      <c r="P55" s="209"/>
      <c r="Q55" s="210"/>
      <c r="R55" s="209"/>
      <c r="S55" s="210"/>
      <c r="T55" s="209"/>
      <c r="U55" s="210"/>
      <c r="V55" s="209"/>
      <c r="W55" s="210"/>
      <c r="X55" s="209"/>
      <c r="Y55" s="210"/>
      <c r="Z55" s="209"/>
      <c r="AA55" s="210"/>
      <c r="AB55" s="209"/>
      <c r="AC55" s="210"/>
      <c r="AD55" s="209"/>
      <c r="AE55" s="210"/>
      <c r="AF55" s="209"/>
      <c r="AG55" s="210"/>
      <c r="AH55" s="209"/>
      <c r="AI55" s="210"/>
      <c r="AJ55" s="209"/>
      <c r="AK55" s="210"/>
      <c r="AL55" s="209"/>
      <c r="AM55" s="210"/>
      <c r="AN55" s="209"/>
      <c r="AO55" s="210"/>
      <c r="AP55" s="209"/>
      <c r="AQ55" s="210"/>
      <c r="AR55" s="209"/>
      <c r="AS55" s="210"/>
      <c r="AT55" s="209"/>
      <c r="AU55" s="221"/>
      <c r="AV55" s="477"/>
    </row>
    <row r="56" spans="1:48" s="8" customFormat="1" ht="30" hidden="1" customHeight="1" x14ac:dyDescent="0.2">
      <c r="A56"/>
      <c r="B56" s="258"/>
      <c r="C56" s="250" t="s">
        <v>88</v>
      </c>
      <c r="D56" s="259" t="s">
        <v>5</v>
      </c>
      <c r="E56" s="260" t="s">
        <v>1230</v>
      </c>
      <c r="F56" s="67"/>
      <c r="G56" s="259" t="s">
        <v>5</v>
      </c>
      <c r="H56" s="261"/>
      <c r="I56" s="262"/>
      <c r="J56" s="211"/>
      <c r="K56" s="212"/>
      <c r="L56" s="211"/>
      <c r="M56" s="212"/>
      <c r="N56" s="211"/>
      <c r="O56" s="212"/>
      <c r="P56" s="211"/>
      <c r="Q56" s="212"/>
      <c r="R56" s="211"/>
      <c r="S56" s="212"/>
      <c r="T56" s="211"/>
      <c r="U56" s="212"/>
      <c r="V56" s="211"/>
      <c r="W56" s="212"/>
      <c r="X56" s="211"/>
      <c r="Y56" s="212"/>
      <c r="Z56" s="211"/>
      <c r="AA56" s="212"/>
      <c r="AB56" s="211"/>
      <c r="AC56" s="212"/>
      <c r="AD56" s="211"/>
      <c r="AE56" s="212"/>
      <c r="AF56" s="211"/>
      <c r="AG56" s="212"/>
      <c r="AH56" s="211"/>
      <c r="AI56" s="212"/>
      <c r="AJ56" s="211"/>
      <c r="AK56" s="212"/>
      <c r="AL56" s="211"/>
      <c r="AM56" s="212"/>
      <c r="AN56" s="211"/>
      <c r="AO56" s="212"/>
      <c r="AP56" s="211"/>
      <c r="AQ56" s="212"/>
      <c r="AR56" s="211"/>
      <c r="AS56" s="212"/>
      <c r="AT56" s="211"/>
      <c r="AU56" s="222"/>
      <c r="AV56" s="479"/>
    </row>
    <row r="57" spans="1:48" s="7" customFormat="1" ht="30" hidden="1" customHeight="1" x14ac:dyDescent="0.2">
      <c r="A57"/>
      <c r="B57" s="252"/>
      <c r="C57" s="250" t="s">
        <v>88</v>
      </c>
      <c r="D57" s="253" t="s">
        <v>5</v>
      </c>
      <c r="E57" s="254" t="s">
        <v>1493</v>
      </c>
      <c r="F57" s="63"/>
      <c r="G57" s="255">
        <v>-20.48</v>
      </c>
      <c r="H57" s="256"/>
      <c r="I57" s="257"/>
      <c r="J57" s="209"/>
      <c r="K57" s="210"/>
      <c r="L57" s="209"/>
      <c r="M57" s="210"/>
      <c r="N57" s="209"/>
      <c r="O57" s="210"/>
      <c r="P57" s="209"/>
      <c r="Q57" s="210"/>
      <c r="R57" s="209"/>
      <c r="S57" s="210"/>
      <c r="T57" s="209"/>
      <c r="U57" s="210"/>
      <c r="V57" s="209"/>
      <c r="W57" s="210"/>
      <c r="X57" s="209"/>
      <c r="Y57" s="210"/>
      <c r="Z57" s="209"/>
      <c r="AA57" s="210"/>
      <c r="AB57" s="209"/>
      <c r="AC57" s="210"/>
      <c r="AD57" s="209"/>
      <c r="AE57" s="210"/>
      <c r="AF57" s="209"/>
      <c r="AG57" s="210"/>
      <c r="AH57" s="209"/>
      <c r="AI57" s="210"/>
      <c r="AJ57" s="209"/>
      <c r="AK57" s="210"/>
      <c r="AL57" s="209"/>
      <c r="AM57" s="210"/>
      <c r="AN57" s="209"/>
      <c r="AO57" s="210"/>
      <c r="AP57" s="209"/>
      <c r="AQ57" s="210"/>
      <c r="AR57" s="209"/>
      <c r="AS57" s="210"/>
      <c r="AT57" s="209"/>
      <c r="AU57" s="221"/>
      <c r="AV57" s="477"/>
    </row>
    <row r="58" spans="1:48" s="7" customFormat="1" ht="30" hidden="1" customHeight="1" x14ac:dyDescent="0.2">
      <c r="A58"/>
      <c r="B58" s="252"/>
      <c r="C58" s="250" t="s">
        <v>88</v>
      </c>
      <c r="D58" s="253" t="s">
        <v>5</v>
      </c>
      <c r="E58" s="254" t="s">
        <v>1494</v>
      </c>
      <c r="F58" s="63"/>
      <c r="G58" s="255">
        <v>-6.42</v>
      </c>
      <c r="H58" s="256"/>
      <c r="I58" s="257"/>
      <c r="J58" s="209"/>
      <c r="K58" s="210"/>
      <c r="L58" s="209"/>
      <c r="M58" s="210"/>
      <c r="N58" s="209"/>
      <c r="O58" s="210"/>
      <c r="P58" s="209"/>
      <c r="Q58" s="210"/>
      <c r="R58" s="209"/>
      <c r="S58" s="210"/>
      <c r="T58" s="209"/>
      <c r="U58" s="210"/>
      <c r="V58" s="209"/>
      <c r="W58" s="210"/>
      <c r="X58" s="209"/>
      <c r="Y58" s="210"/>
      <c r="Z58" s="209"/>
      <c r="AA58" s="210"/>
      <c r="AB58" s="209"/>
      <c r="AC58" s="210"/>
      <c r="AD58" s="209"/>
      <c r="AE58" s="210"/>
      <c r="AF58" s="209"/>
      <c r="AG58" s="210"/>
      <c r="AH58" s="209"/>
      <c r="AI58" s="210"/>
      <c r="AJ58" s="209"/>
      <c r="AK58" s="210"/>
      <c r="AL58" s="209"/>
      <c r="AM58" s="210"/>
      <c r="AN58" s="209"/>
      <c r="AO58" s="210"/>
      <c r="AP58" s="209"/>
      <c r="AQ58" s="210"/>
      <c r="AR58" s="209"/>
      <c r="AS58" s="210"/>
      <c r="AT58" s="209"/>
      <c r="AU58" s="221"/>
      <c r="AV58" s="477"/>
    </row>
    <row r="59" spans="1:48" s="7" customFormat="1" ht="30" hidden="1" customHeight="1" x14ac:dyDescent="0.2">
      <c r="A59"/>
      <c r="B59" s="252"/>
      <c r="C59" s="250" t="s">
        <v>88</v>
      </c>
      <c r="D59" s="253" t="s">
        <v>5</v>
      </c>
      <c r="E59" s="254" t="s">
        <v>1495</v>
      </c>
      <c r="F59" s="63"/>
      <c r="G59" s="255">
        <v>-0.73</v>
      </c>
      <c r="H59" s="256"/>
      <c r="I59" s="257"/>
      <c r="J59" s="209"/>
      <c r="K59" s="210"/>
      <c r="L59" s="209"/>
      <c r="M59" s="210"/>
      <c r="N59" s="209"/>
      <c r="O59" s="210"/>
      <c r="P59" s="209"/>
      <c r="Q59" s="210"/>
      <c r="R59" s="209"/>
      <c r="S59" s="210"/>
      <c r="T59" s="209"/>
      <c r="U59" s="210"/>
      <c r="V59" s="209"/>
      <c r="W59" s="210"/>
      <c r="X59" s="209"/>
      <c r="Y59" s="210"/>
      <c r="Z59" s="209"/>
      <c r="AA59" s="210"/>
      <c r="AB59" s="209"/>
      <c r="AC59" s="210"/>
      <c r="AD59" s="209"/>
      <c r="AE59" s="210"/>
      <c r="AF59" s="209"/>
      <c r="AG59" s="210"/>
      <c r="AH59" s="209"/>
      <c r="AI59" s="210"/>
      <c r="AJ59" s="209"/>
      <c r="AK59" s="210"/>
      <c r="AL59" s="209"/>
      <c r="AM59" s="210"/>
      <c r="AN59" s="209"/>
      <c r="AO59" s="210"/>
      <c r="AP59" s="209"/>
      <c r="AQ59" s="210"/>
      <c r="AR59" s="209"/>
      <c r="AS59" s="210"/>
      <c r="AT59" s="209"/>
      <c r="AU59" s="221"/>
      <c r="AV59" s="477"/>
    </row>
    <row r="60" spans="1:48" s="7" customFormat="1" ht="30" hidden="1" customHeight="1" x14ac:dyDescent="0.2">
      <c r="A60"/>
      <c r="B60" s="252"/>
      <c r="C60" s="250" t="s">
        <v>88</v>
      </c>
      <c r="D60" s="253" t="s">
        <v>5</v>
      </c>
      <c r="E60" s="254" t="s">
        <v>1496</v>
      </c>
      <c r="F60" s="63"/>
      <c r="G60" s="255">
        <v>-0.43</v>
      </c>
      <c r="H60" s="256"/>
      <c r="I60" s="257"/>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209"/>
      <c r="AM60" s="210"/>
      <c r="AN60" s="209"/>
      <c r="AO60" s="210"/>
      <c r="AP60" s="209"/>
      <c r="AQ60" s="210"/>
      <c r="AR60" s="209"/>
      <c r="AS60" s="210"/>
      <c r="AT60" s="209"/>
      <c r="AU60" s="221"/>
      <c r="AV60" s="477"/>
    </row>
    <row r="61" spans="1:48" s="10" customFormat="1" ht="30" hidden="1" customHeight="1" x14ac:dyDescent="0.2">
      <c r="A61"/>
      <c r="B61" s="269"/>
      <c r="C61" s="250" t="s">
        <v>88</v>
      </c>
      <c r="D61" s="270" t="s">
        <v>5</v>
      </c>
      <c r="E61" s="271" t="s">
        <v>112</v>
      </c>
      <c r="F61" s="75"/>
      <c r="G61" s="272">
        <v>14.900000000000002</v>
      </c>
      <c r="H61" s="273"/>
      <c r="I61" s="274"/>
      <c r="J61" s="215"/>
      <c r="K61" s="216"/>
      <c r="L61" s="215"/>
      <c r="M61" s="216"/>
      <c r="N61" s="215"/>
      <c r="O61" s="216"/>
      <c r="P61" s="215"/>
      <c r="Q61" s="216"/>
      <c r="R61" s="215"/>
      <c r="S61" s="216"/>
      <c r="T61" s="215"/>
      <c r="U61" s="216"/>
      <c r="V61" s="215"/>
      <c r="W61" s="216"/>
      <c r="X61" s="215"/>
      <c r="Y61" s="216"/>
      <c r="Z61" s="215"/>
      <c r="AA61" s="216"/>
      <c r="AB61" s="215"/>
      <c r="AC61" s="216"/>
      <c r="AD61" s="215"/>
      <c r="AE61" s="216"/>
      <c r="AF61" s="215"/>
      <c r="AG61" s="216"/>
      <c r="AH61" s="215"/>
      <c r="AI61" s="216"/>
      <c r="AJ61" s="215"/>
      <c r="AK61" s="216"/>
      <c r="AL61" s="215"/>
      <c r="AM61" s="216"/>
      <c r="AN61" s="215"/>
      <c r="AO61" s="216"/>
      <c r="AP61" s="215"/>
      <c r="AQ61" s="216"/>
      <c r="AR61" s="215"/>
      <c r="AS61" s="216"/>
      <c r="AT61" s="215"/>
      <c r="AU61" s="224"/>
      <c r="AV61" s="481"/>
    </row>
    <row r="62" spans="1:48" s="1" customFormat="1" ht="30" customHeight="1" x14ac:dyDescent="0.2">
      <c r="A62"/>
      <c r="B62" s="283" t="s">
        <v>150</v>
      </c>
      <c r="C62" s="48" t="s">
        <v>80</v>
      </c>
      <c r="D62" s="49" t="s">
        <v>1497</v>
      </c>
      <c r="E62" s="50" t="s">
        <v>1498</v>
      </c>
      <c r="F62" s="51" t="s">
        <v>98</v>
      </c>
      <c r="G62" s="52">
        <v>0.17</v>
      </c>
      <c r="H62" s="53">
        <v>693.6</v>
      </c>
      <c r="I62" s="284">
        <f>ROUND(H62*G62,2)</f>
        <v>117.91</v>
      </c>
      <c r="J62" s="286"/>
      <c r="K62" s="287">
        <f>ROUND(J62*$H62,2)</f>
        <v>0</v>
      </c>
      <c r="L62" s="286"/>
      <c r="M62" s="287">
        <f>ROUND(L62*$H62,2)</f>
        <v>0</v>
      </c>
      <c r="N62" s="286"/>
      <c r="O62" s="287">
        <f>ROUND(N62*$H62,2)</f>
        <v>0</v>
      </c>
      <c r="P62" s="286"/>
      <c r="Q62" s="287">
        <f>ROUND(P62*$H62,2)</f>
        <v>0</v>
      </c>
      <c r="R62" s="286"/>
      <c r="S62" s="287">
        <f>ROUND(R62*$H62,2)</f>
        <v>0</v>
      </c>
      <c r="T62" s="286"/>
      <c r="U62" s="287">
        <f>ROUND(T62*$H62,2)</f>
        <v>0</v>
      </c>
      <c r="V62" s="286"/>
      <c r="W62" s="287">
        <f>ROUND(V62*$H62,2)</f>
        <v>0</v>
      </c>
      <c r="X62" s="286"/>
      <c r="Y62" s="287">
        <f>ROUND(X62*$H62,2)</f>
        <v>0</v>
      </c>
      <c r="Z62" s="286"/>
      <c r="AA62" s="287">
        <f>ROUND(Z62*$H62,2)</f>
        <v>0</v>
      </c>
      <c r="AB62" s="286"/>
      <c r="AC62" s="287">
        <f>ROUND(AB62*$H62,2)</f>
        <v>0</v>
      </c>
      <c r="AD62" s="526"/>
      <c r="AE62" s="527">
        <f>ROUND(AD62*$H62,2)</f>
        <v>0</v>
      </c>
      <c r="AF62" s="286"/>
      <c r="AG62" s="287">
        <f>ROUND(AF62*$H62,2)</f>
        <v>0</v>
      </c>
      <c r="AH62" s="286"/>
      <c r="AI62" s="287">
        <f>ROUND(AH62*$H62,2)</f>
        <v>0</v>
      </c>
      <c r="AJ62" s="286"/>
      <c r="AK62" s="287">
        <f>ROUND(AJ62*$H62,2)</f>
        <v>0</v>
      </c>
      <c r="AL62" s="286"/>
      <c r="AM62" s="287">
        <f>ROUND(AL62*$H62,2)</f>
        <v>0</v>
      </c>
      <c r="AN62" s="286"/>
      <c r="AO62" s="287">
        <f>ROUND(AN62*$H62,2)</f>
        <v>0</v>
      </c>
      <c r="AP62" s="286"/>
      <c r="AQ62" s="287">
        <f>ROUND(AP62*$H62,2)</f>
        <v>0</v>
      </c>
      <c r="AR62" s="286">
        <f>SUM(J62,L62,N62,P62,R62,T62,V62,X62,Z62,AB62,AD62,AF62,AH62,AJ62,AL62,AN62,AP62)</f>
        <v>0</v>
      </c>
      <c r="AS62" s="287">
        <f>AR62*$H62</f>
        <v>0</v>
      </c>
      <c r="AT62" s="286">
        <f>$G62-AR62</f>
        <v>0.17</v>
      </c>
      <c r="AU62" s="458">
        <f>AT62*$H62</f>
        <v>117.91200000000001</v>
      </c>
      <c r="AV62" s="496">
        <f t="shared" ref="AV62" si="30">AU62/I62</f>
        <v>1.0000169620897295</v>
      </c>
    </row>
    <row r="63" spans="1:48" s="1" customFormat="1" ht="30" hidden="1" customHeight="1" x14ac:dyDescent="0.2">
      <c r="A63"/>
      <c r="B63" s="249"/>
      <c r="C63" s="250" t="s">
        <v>86</v>
      </c>
      <c r="D63" s="23"/>
      <c r="E63" s="251" t="s">
        <v>1500</v>
      </c>
      <c r="F63" s="23"/>
      <c r="G63" s="23"/>
      <c r="H63" s="230"/>
      <c r="I63" s="231"/>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207"/>
      <c r="AM63" s="208"/>
      <c r="AN63" s="207"/>
      <c r="AO63" s="208"/>
      <c r="AP63" s="207"/>
      <c r="AQ63" s="208"/>
      <c r="AR63" s="207"/>
      <c r="AS63" s="208"/>
      <c r="AT63" s="207"/>
      <c r="AU63" s="219"/>
      <c r="AV63" s="476"/>
    </row>
    <row r="64" spans="1:48" s="1" customFormat="1" ht="30" customHeight="1" x14ac:dyDescent="0.2">
      <c r="A64"/>
      <c r="B64" s="283" t="s">
        <v>155</v>
      </c>
      <c r="C64" s="48" t="s">
        <v>80</v>
      </c>
      <c r="D64" s="49" t="s">
        <v>1501</v>
      </c>
      <c r="E64" s="50" t="s">
        <v>1502</v>
      </c>
      <c r="F64" s="51" t="s">
        <v>98</v>
      </c>
      <c r="G64" s="52">
        <v>20.48</v>
      </c>
      <c r="H64" s="53">
        <v>595.1</v>
      </c>
      <c r="I64" s="284">
        <f>ROUND(H64*G64,2)</f>
        <v>12187.65</v>
      </c>
      <c r="J64" s="286"/>
      <c r="K64" s="287">
        <f>ROUND(J64*$H64,2)</f>
        <v>0</v>
      </c>
      <c r="L64" s="286"/>
      <c r="M64" s="287">
        <f>ROUND(L64*$H64,2)</f>
        <v>0</v>
      </c>
      <c r="N64" s="286"/>
      <c r="O64" s="287">
        <f>ROUND(N64*$H64,2)</f>
        <v>0</v>
      </c>
      <c r="P64" s="286"/>
      <c r="Q64" s="287">
        <f>ROUND(P64*$H64,2)</f>
        <v>0</v>
      </c>
      <c r="R64" s="286"/>
      <c r="S64" s="287">
        <f>ROUND(R64*$H64,2)</f>
        <v>0</v>
      </c>
      <c r="T64" s="286"/>
      <c r="U64" s="287">
        <f>ROUND(T64*$H64,2)</f>
        <v>0</v>
      </c>
      <c r="V64" s="286"/>
      <c r="W64" s="287">
        <f>ROUND(V64*$H64,2)</f>
        <v>0</v>
      </c>
      <c r="X64" s="286"/>
      <c r="Y64" s="287">
        <f>ROUND(X64*$H64,2)</f>
        <v>0</v>
      </c>
      <c r="Z64" s="286"/>
      <c r="AA64" s="287">
        <f>ROUND(Z64*$H64,2)</f>
        <v>0</v>
      </c>
      <c r="AB64" s="286"/>
      <c r="AC64" s="287">
        <f>ROUND(AB64*$H64,2)</f>
        <v>0</v>
      </c>
      <c r="AD64" s="693">
        <v>7.78</v>
      </c>
      <c r="AE64" s="527">
        <f>ROUND(AD64*$H64,2)</f>
        <v>4629.88</v>
      </c>
      <c r="AF64" s="286"/>
      <c r="AG64" s="287">
        <f>ROUND(AF64*$H64,2)</f>
        <v>0</v>
      </c>
      <c r="AH64" s="286"/>
      <c r="AI64" s="287">
        <f>ROUND(AH64*$H64,2)</f>
        <v>0</v>
      </c>
      <c r="AJ64" s="286"/>
      <c r="AK64" s="287">
        <f>ROUND(AJ64*$H64,2)</f>
        <v>0</v>
      </c>
      <c r="AL64" s="286"/>
      <c r="AM64" s="287">
        <f>ROUND(AL64*$H64,2)</f>
        <v>0</v>
      </c>
      <c r="AN64" s="286"/>
      <c r="AO64" s="287">
        <f>ROUND(AN64*$H64,2)</f>
        <v>0</v>
      </c>
      <c r="AP64" s="286"/>
      <c r="AQ64" s="287">
        <f>ROUND(AP64*$H64,2)</f>
        <v>0</v>
      </c>
      <c r="AR64" s="286">
        <f>SUM(J64,L64,N64,P64,R64,T64,V64,X64,Z64,AB64,AD64,AF64,AH64,AJ64,AL64,AN64,AP64)</f>
        <v>7.78</v>
      </c>
      <c r="AS64" s="287">
        <f>AR64*$H64</f>
        <v>4629.8780000000006</v>
      </c>
      <c r="AT64" s="286">
        <f>$G64-AR64</f>
        <v>12.7</v>
      </c>
      <c r="AU64" s="458">
        <f>AT64*$H64</f>
        <v>7557.7699999999995</v>
      </c>
      <c r="AV64" s="496">
        <f t="shared" ref="AV64" si="31">AU64/I64</f>
        <v>0.62011708573843194</v>
      </c>
    </row>
    <row r="65" spans="1:48" s="1" customFormat="1" ht="30" hidden="1" customHeight="1" x14ac:dyDescent="0.2">
      <c r="A65"/>
      <c r="B65" s="249"/>
      <c r="C65" s="250" t="s">
        <v>86</v>
      </c>
      <c r="D65" s="23"/>
      <c r="E65" s="251" t="s">
        <v>1504</v>
      </c>
      <c r="F65" s="23"/>
      <c r="G65" s="23"/>
      <c r="H65" s="230"/>
      <c r="I65" s="231"/>
      <c r="J65" s="207"/>
      <c r="K65" s="208"/>
      <c r="L65" s="207"/>
      <c r="M65" s="208"/>
      <c r="N65" s="207"/>
      <c r="O65" s="208"/>
      <c r="P65" s="207"/>
      <c r="Q65" s="208"/>
      <c r="R65" s="207"/>
      <c r="S65" s="208"/>
      <c r="T65" s="207"/>
      <c r="U65" s="208"/>
      <c r="V65" s="207"/>
      <c r="W65" s="208"/>
      <c r="X65" s="207"/>
      <c r="Y65" s="208"/>
      <c r="Z65" s="207"/>
      <c r="AA65" s="208"/>
      <c r="AB65" s="207"/>
      <c r="AC65" s="208"/>
      <c r="AD65" s="207"/>
      <c r="AE65" s="208"/>
      <c r="AF65" s="207"/>
      <c r="AG65" s="208"/>
      <c r="AH65" s="207"/>
      <c r="AI65" s="208"/>
      <c r="AJ65" s="207"/>
      <c r="AK65" s="208"/>
      <c r="AL65" s="207"/>
      <c r="AM65" s="208"/>
      <c r="AN65" s="207"/>
      <c r="AO65" s="208"/>
      <c r="AP65" s="207"/>
      <c r="AQ65" s="208"/>
      <c r="AR65" s="207"/>
      <c r="AS65" s="208"/>
      <c r="AT65" s="207"/>
      <c r="AU65" s="219"/>
      <c r="AV65" s="476"/>
    </row>
    <row r="66" spans="1:48" s="8" customFormat="1" ht="30" hidden="1" customHeight="1" x14ac:dyDescent="0.2">
      <c r="A66"/>
      <c r="B66" s="258"/>
      <c r="C66" s="250" t="s">
        <v>88</v>
      </c>
      <c r="D66" s="259" t="s">
        <v>5</v>
      </c>
      <c r="E66" s="260" t="s">
        <v>1505</v>
      </c>
      <c r="F66" s="67"/>
      <c r="G66" s="259" t="s">
        <v>5</v>
      </c>
      <c r="H66" s="261"/>
      <c r="I66" s="262"/>
      <c r="J66" s="211"/>
      <c r="K66" s="212"/>
      <c r="L66" s="211"/>
      <c r="M66" s="212"/>
      <c r="N66" s="211"/>
      <c r="O66" s="212"/>
      <c r="P66" s="211"/>
      <c r="Q66" s="212"/>
      <c r="R66" s="211"/>
      <c r="S66" s="212"/>
      <c r="T66" s="211"/>
      <c r="U66" s="212"/>
      <c r="V66" s="211"/>
      <c r="W66" s="212"/>
      <c r="X66" s="211"/>
      <c r="Y66" s="212"/>
      <c r="Z66" s="211"/>
      <c r="AA66" s="212"/>
      <c r="AB66" s="211"/>
      <c r="AC66" s="212"/>
      <c r="AD66" s="211"/>
      <c r="AE66" s="212"/>
      <c r="AF66" s="211"/>
      <c r="AG66" s="212"/>
      <c r="AH66" s="211"/>
      <c r="AI66" s="212"/>
      <c r="AJ66" s="211"/>
      <c r="AK66" s="212"/>
      <c r="AL66" s="211"/>
      <c r="AM66" s="212"/>
      <c r="AN66" s="211"/>
      <c r="AO66" s="212"/>
      <c r="AP66" s="211"/>
      <c r="AQ66" s="212"/>
      <c r="AR66" s="211"/>
      <c r="AS66" s="212"/>
      <c r="AT66" s="211"/>
      <c r="AU66" s="222"/>
      <c r="AV66" s="479"/>
    </row>
    <row r="67" spans="1:48" s="7" customFormat="1" ht="30" hidden="1" customHeight="1" x14ac:dyDescent="0.2">
      <c r="A67"/>
      <c r="B67" s="252"/>
      <c r="C67" s="250" t="s">
        <v>88</v>
      </c>
      <c r="D67" s="253" t="s">
        <v>5</v>
      </c>
      <c r="E67" s="254" t="s">
        <v>1506</v>
      </c>
      <c r="F67" s="63"/>
      <c r="G67" s="255">
        <v>20.48</v>
      </c>
      <c r="H67" s="256"/>
      <c r="I67" s="257"/>
      <c r="J67" s="209"/>
      <c r="K67" s="210"/>
      <c r="L67" s="209"/>
      <c r="M67" s="210"/>
      <c r="N67" s="209"/>
      <c r="O67" s="210"/>
      <c r="P67" s="209"/>
      <c r="Q67" s="210"/>
      <c r="R67" s="209"/>
      <c r="S67" s="210"/>
      <c r="T67" s="209"/>
      <c r="U67" s="210"/>
      <c r="V67" s="209"/>
      <c r="W67" s="210"/>
      <c r="X67" s="209"/>
      <c r="Y67" s="210"/>
      <c r="Z67" s="209"/>
      <c r="AA67" s="210"/>
      <c r="AB67" s="209"/>
      <c r="AC67" s="210"/>
      <c r="AD67" s="209"/>
      <c r="AE67" s="210"/>
      <c r="AF67" s="209"/>
      <c r="AG67" s="210"/>
      <c r="AH67" s="209"/>
      <c r="AI67" s="210"/>
      <c r="AJ67" s="209"/>
      <c r="AK67" s="210"/>
      <c r="AL67" s="209"/>
      <c r="AM67" s="210"/>
      <c r="AN67" s="209"/>
      <c r="AO67" s="210"/>
      <c r="AP67" s="209"/>
      <c r="AQ67" s="210"/>
      <c r="AR67" s="209"/>
      <c r="AS67" s="210"/>
      <c r="AT67" s="209"/>
      <c r="AU67" s="221"/>
      <c r="AV67" s="477"/>
    </row>
    <row r="68" spans="1:48" s="1" customFormat="1" ht="30" customHeight="1" thickBot="1" x14ac:dyDescent="0.25">
      <c r="A68"/>
      <c r="B68" s="281" t="s">
        <v>163</v>
      </c>
      <c r="C68" s="78" t="s">
        <v>231</v>
      </c>
      <c r="D68" s="79" t="s">
        <v>1242</v>
      </c>
      <c r="E68" s="80" t="s">
        <v>1507</v>
      </c>
      <c r="F68" s="81" t="s">
        <v>193</v>
      </c>
      <c r="G68" s="82">
        <v>36.86</v>
      </c>
      <c r="H68" s="83">
        <v>123.8</v>
      </c>
      <c r="I68" s="282">
        <f>ROUND(H68*G68,2)</f>
        <v>4563.2700000000004</v>
      </c>
      <c r="J68" s="286"/>
      <c r="K68" s="287">
        <f>ROUND(J68*$H68,2)</f>
        <v>0</v>
      </c>
      <c r="L68" s="286"/>
      <c r="M68" s="287">
        <f>ROUND(L68*$H68,2)</f>
        <v>0</v>
      </c>
      <c r="N68" s="286"/>
      <c r="O68" s="287">
        <f>ROUND(N68*$H68,2)</f>
        <v>0</v>
      </c>
      <c r="P68" s="286"/>
      <c r="Q68" s="287">
        <f>ROUND(P68*$H68,2)</f>
        <v>0</v>
      </c>
      <c r="R68" s="286"/>
      <c r="S68" s="287">
        <f>ROUND(R68*$H68,2)</f>
        <v>0</v>
      </c>
      <c r="T68" s="286"/>
      <c r="U68" s="287">
        <f>ROUND(T68*$H68,2)</f>
        <v>0</v>
      </c>
      <c r="V68" s="286"/>
      <c r="W68" s="287">
        <f>ROUND(V68*$H68,2)</f>
        <v>0</v>
      </c>
      <c r="X68" s="286"/>
      <c r="Y68" s="287">
        <f>ROUND(X68*$H68,2)</f>
        <v>0</v>
      </c>
      <c r="Z68" s="286"/>
      <c r="AA68" s="287">
        <f>ROUND(Z68*$H68,2)</f>
        <v>0</v>
      </c>
      <c r="AB68" s="286"/>
      <c r="AC68" s="287">
        <f>ROUND(AB68*$H68,2)</f>
        <v>0</v>
      </c>
      <c r="AD68" s="693">
        <v>14.01</v>
      </c>
      <c r="AE68" s="527">
        <f>ROUND(AD68*$H68,2)</f>
        <v>1734.44</v>
      </c>
      <c r="AF68" s="286"/>
      <c r="AG68" s="287">
        <f>ROUND(AF68*$H68,2)</f>
        <v>0</v>
      </c>
      <c r="AH68" s="286"/>
      <c r="AI68" s="287">
        <f>ROUND(AH68*$H68,2)</f>
        <v>0</v>
      </c>
      <c r="AJ68" s="286"/>
      <c r="AK68" s="287">
        <f>ROUND(AJ68*$H68,2)</f>
        <v>0</v>
      </c>
      <c r="AL68" s="286"/>
      <c r="AM68" s="287">
        <f>ROUND(AL68*$H68,2)</f>
        <v>0</v>
      </c>
      <c r="AN68" s="286"/>
      <c r="AO68" s="287">
        <f>ROUND(AN68*$H68,2)</f>
        <v>0</v>
      </c>
      <c r="AP68" s="286"/>
      <c r="AQ68" s="287">
        <f>ROUND(AP68*$H68,2)</f>
        <v>0</v>
      </c>
      <c r="AR68" s="286">
        <f>SUM(J68,L68,N68,P68,R68,T68,V68,X68,Z68,AB68,AD68,AF68,AH68,AJ68,AL68,AN68,AP68)</f>
        <v>14.01</v>
      </c>
      <c r="AS68" s="287">
        <f>AR68*$H68</f>
        <v>1734.4379999999999</v>
      </c>
      <c r="AT68" s="286">
        <f>$G68-AR68</f>
        <v>22.85</v>
      </c>
      <c r="AU68" s="458">
        <f>AT68*$H68</f>
        <v>2828.83</v>
      </c>
      <c r="AV68" s="496">
        <f t="shared" ref="AV68" si="32">AU68/I68</f>
        <v>0.61991291332750409</v>
      </c>
    </row>
    <row r="69" spans="1:48" s="7" customFormat="1" ht="30" hidden="1" customHeight="1" thickBot="1" x14ac:dyDescent="0.25">
      <c r="A69"/>
      <c r="B69" s="252"/>
      <c r="C69" s="250" t="s">
        <v>88</v>
      </c>
      <c r="D69" s="253" t="s">
        <v>5</v>
      </c>
      <c r="E69" s="254" t="s">
        <v>1509</v>
      </c>
      <c r="F69" s="63"/>
      <c r="G69" s="255">
        <v>36.86</v>
      </c>
      <c r="H69" s="256"/>
      <c r="I69" s="257"/>
      <c r="J69" s="209"/>
      <c r="K69" s="210"/>
      <c r="L69" s="209"/>
      <c r="M69" s="210"/>
      <c r="N69" s="209"/>
      <c r="O69" s="210"/>
      <c r="P69" s="209"/>
      <c r="Q69" s="210"/>
      <c r="R69" s="209"/>
      <c r="S69" s="210"/>
      <c r="T69" s="209"/>
      <c r="U69" s="210"/>
      <c r="V69" s="209"/>
      <c r="W69" s="210"/>
      <c r="X69" s="209"/>
      <c r="Y69" s="210"/>
      <c r="Z69" s="209"/>
      <c r="AA69" s="210"/>
      <c r="AB69" s="209"/>
      <c r="AC69" s="210"/>
      <c r="AD69" s="209"/>
      <c r="AE69" s="210"/>
      <c r="AF69" s="209"/>
      <c r="AG69" s="210"/>
      <c r="AH69" s="209"/>
      <c r="AI69" s="210"/>
      <c r="AJ69" s="209"/>
      <c r="AK69" s="210"/>
      <c r="AL69" s="209"/>
      <c r="AM69" s="210"/>
      <c r="AN69" s="209"/>
      <c r="AO69" s="210"/>
      <c r="AP69" s="209"/>
      <c r="AQ69" s="210"/>
      <c r="AR69" s="209"/>
      <c r="AS69" s="210"/>
      <c r="AT69" s="209"/>
      <c r="AU69" s="221"/>
      <c r="AV69" s="477"/>
    </row>
    <row r="70" spans="1:48" s="6" customFormat="1" ht="30" hidden="1" customHeight="1" thickBot="1" x14ac:dyDescent="0.25">
      <c r="A70"/>
      <c r="B70" s="217"/>
      <c r="C70" s="225"/>
      <c r="D70" s="225"/>
      <c r="E70" s="225"/>
      <c r="F70" s="225"/>
      <c r="G70" s="225"/>
      <c r="H70" s="225"/>
      <c r="I70" s="218"/>
      <c r="J70" s="757" t="s">
        <v>2350</v>
      </c>
      <c r="K70" s="758"/>
      <c r="L70" s="761" t="s">
        <v>2351</v>
      </c>
      <c r="M70" s="758"/>
      <c r="N70" s="757" t="s">
        <v>2352</v>
      </c>
      <c r="O70" s="758"/>
      <c r="P70" s="757" t="s">
        <v>2353</v>
      </c>
      <c r="Q70" s="758"/>
      <c r="R70" s="757" t="s">
        <v>2354</v>
      </c>
      <c r="S70" s="758"/>
      <c r="T70" s="757" t="s">
        <v>2355</v>
      </c>
      <c r="U70" s="758"/>
      <c r="V70" s="757" t="s">
        <v>2356</v>
      </c>
      <c r="W70" s="758"/>
      <c r="X70" s="757" t="s">
        <v>2357</v>
      </c>
      <c r="Y70" s="758"/>
      <c r="Z70" s="757" t="s">
        <v>2358</v>
      </c>
      <c r="AA70" s="758"/>
      <c r="AB70" s="757" t="s">
        <v>2359</v>
      </c>
      <c r="AC70" s="758"/>
      <c r="AD70" s="757" t="s">
        <v>2360</v>
      </c>
      <c r="AE70" s="758"/>
      <c r="AF70" s="757" t="s">
        <v>2361</v>
      </c>
      <c r="AG70" s="758"/>
      <c r="AH70" s="757" t="s">
        <v>2362</v>
      </c>
      <c r="AI70" s="758"/>
      <c r="AJ70" s="757" t="s">
        <v>2363</v>
      </c>
      <c r="AK70" s="758"/>
      <c r="AL70" s="757" t="s">
        <v>2364</v>
      </c>
      <c r="AM70" s="758"/>
      <c r="AN70" s="757" t="s">
        <v>2365</v>
      </c>
      <c r="AO70" s="758"/>
      <c r="AP70" s="757" t="s">
        <v>2366</v>
      </c>
      <c r="AQ70" s="758"/>
      <c r="AR70" s="757" t="s">
        <v>2367</v>
      </c>
      <c r="AS70" s="758"/>
      <c r="AT70" s="757" t="s">
        <v>2368</v>
      </c>
      <c r="AU70" s="769"/>
      <c r="AV70" s="449" t="s">
        <v>2369</v>
      </c>
    </row>
    <row r="71" spans="1:48" s="1" customFormat="1" ht="30" hidden="1" customHeight="1" thickBot="1" x14ac:dyDescent="0.25">
      <c r="A71"/>
      <c r="B71" s="285"/>
      <c r="C71" s="219"/>
      <c r="D71" s="219"/>
      <c r="E71" s="219"/>
      <c r="F71" s="219"/>
      <c r="G71" s="219"/>
      <c r="H71" s="219"/>
      <c r="I71" s="208"/>
      <c r="J71" s="184" t="s">
        <v>66</v>
      </c>
      <c r="K71" s="185" t="s">
        <v>2370</v>
      </c>
      <c r="L71" s="184" t="s">
        <v>66</v>
      </c>
      <c r="M71" s="185" t="s">
        <v>2370</v>
      </c>
      <c r="N71" s="184" t="s">
        <v>66</v>
      </c>
      <c r="O71" s="185" t="s">
        <v>2370</v>
      </c>
      <c r="P71" s="184" t="s">
        <v>66</v>
      </c>
      <c r="Q71" s="185" t="s">
        <v>2370</v>
      </c>
      <c r="R71" s="184" t="s">
        <v>66</v>
      </c>
      <c r="S71" s="185" t="s">
        <v>2370</v>
      </c>
      <c r="T71" s="184" t="s">
        <v>66</v>
      </c>
      <c r="U71" s="185" t="s">
        <v>2370</v>
      </c>
      <c r="V71" s="184" t="s">
        <v>66</v>
      </c>
      <c r="W71" s="185" t="s">
        <v>2370</v>
      </c>
      <c r="X71" s="184" t="s">
        <v>66</v>
      </c>
      <c r="Y71" s="185" t="s">
        <v>2370</v>
      </c>
      <c r="Z71" s="184" t="s">
        <v>66</v>
      </c>
      <c r="AA71" s="185" t="s">
        <v>2370</v>
      </c>
      <c r="AB71" s="184" t="s">
        <v>66</v>
      </c>
      <c r="AC71" s="185" t="s">
        <v>2370</v>
      </c>
      <c r="AD71" s="184" t="s">
        <v>66</v>
      </c>
      <c r="AE71" s="185" t="s">
        <v>2370</v>
      </c>
      <c r="AF71" s="184" t="s">
        <v>66</v>
      </c>
      <c r="AG71" s="185" t="s">
        <v>2370</v>
      </c>
      <c r="AH71" s="184" t="s">
        <v>66</v>
      </c>
      <c r="AI71" s="185" t="s">
        <v>2370</v>
      </c>
      <c r="AJ71" s="184" t="s">
        <v>66</v>
      </c>
      <c r="AK71" s="185" t="s">
        <v>2370</v>
      </c>
      <c r="AL71" s="184" t="s">
        <v>66</v>
      </c>
      <c r="AM71" s="185" t="s">
        <v>2370</v>
      </c>
      <c r="AN71" s="184" t="s">
        <v>66</v>
      </c>
      <c r="AO71" s="185" t="s">
        <v>2370</v>
      </c>
      <c r="AP71" s="184" t="s">
        <v>66</v>
      </c>
      <c r="AQ71" s="185" t="s">
        <v>2370</v>
      </c>
      <c r="AR71" s="184" t="s">
        <v>66</v>
      </c>
      <c r="AS71" s="185" t="s">
        <v>2370</v>
      </c>
      <c r="AT71" s="184" t="s">
        <v>66</v>
      </c>
      <c r="AU71" s="448" t="s">
        <v>2370</v>
      </c>
      <c r="AV71" s="482" t="s">
        <v>66</v>
      </c>
    </row>
    <row r="72" spans="1:48" s="1" customFormat="1" ht="30" customHeight="1" thickBot="1" x14ac:dyDescent="0.35">
      <c r="A72"/>
      <c r="B72" s="242"/>
      <c r="C72" s="243" t="s">
        <v>26</v>
      </c>
      <c r="D72" s="247" t="s">
        <v>84</v>
      </c>
      <c r="E72" s="247" t="s">
        <v>352</v>
      </c>
      <c r="F72" s="42"/>
      <c r="G72" s="42"/>
      <c r="H72" s="245"/>
      <c r="I72" s="248">
        <f>BM303</f>
        <v>7771.21</v>
      </c>
      <c r="J72" s="188"/>
      <c r="K72" s="188">
        <f>K73+K79</f>
        <v>0</v>
      </c>
      <c r="L72" s="188"/>
      <c r="M72" s="188">
        <f>M73+M79</f>
        <v>0</v>
      </c>
      <c r="N72" s="188"/>
      <c r="O72" s="188">
        <f>O73+O79</f>
        <v>0</v>
      </c>
      <c r="P72" s="188"/>
      <c r="Q72" s="188">
        <f>Q73+Q79</f>
        <v>0</v>
      </c>
      <c r="R72" s="188"/>
      <c r="S72" s="188">
        <f>S73+S79</f>
        <v>0</v>
      </c>
      <c r="T72" s="188"/>
      <c r="U72" s="188">
        <f>U73+U79</f>
        <v>0</v>
      </c>
      <c r="V72" s="188"/>
      <c r="W72" s="188">
        <f>W73+W79</f>
        <v>0</v>
      </c>
      <c r="X72" s="188"/>
      <c r="Y72" s="188">
        <f>Y73+Y79</f>
        <v>0</v>
      </c>
      <c r="Z72" s="188"/>
      <c r="AA72" s="188">
        <f>AA73+AA79</f>
        <v>0</v>
      </c>
      <c r="AB72" s="188"/>
      <c r="AC72" s="188">
        <f>AC73+AC79</f>
        <v>0</v>
      </c>
      <c r="AD72" s="524"/>
      <c r="AE72" s="524">
        <f>AE73+AE79</f>
        <v>2163.79</v>
      </c>
      <c r="AF72" s="188"/>
      <c r="AG72" s="188">
        <f>AG73+AG79</f>
        <v>0</v>
      </c>
      <c r="AH72" s="188"/>
      <c r="AI72" s="188">
        <f>AI73+AI79</f>
        <v>0</v>
      </c>
      <c r="AJ72" s="188"/>
      <c r="AK72" s="188">
        <f>AK73+AK79</f>
        <v>0</v>
      </c>
      <c r="AL72" s="188"/>
      <c r="AM72" s="188">
        <f>AM73+AM79</f>
        <v>0</v>
      </c>
      <c r="AN72" s="188"/>
      <c r="AO72" s="188">
        <f>AO73+AO79</f>
        <v>0</v>
      </c>
      <c r="AP72" s="188"/>
      <c r="AQ72" s="188">
        <f>AQ73+AQ79</f>
        <v>0</v>
      </c>
      <c r="AR72" s="188"/>
      <c r="AS72" s="188">
        <f>AS73+AS79</f>
        <v>2163.7919999999999</v>
      </c>
      <c r="AT72" s="188"/>
      <c r="AU72" s="447">
        <f>AU73+AU79</f>
        <v>5607.4089999999997</v>
      </c>
      <c r="AV72" s="475">
        <f t="shared" ref="AV72" si="33">AU72/I72</f>
        <v>0.72156189319295183</v>
      </c>
    </row>
    <row r="73" spans="1:48" s="8" customFormat="1" ht="30" customHeight="1" x14ac:dyDescent="0.2">
      <c r="A73"/>
      <c r="B73" s="283" t="s">
        <v>170</v>
      </c>
      <c r="C73" s="48" t="s">
        <v>80</v>
      </c>
      <c r="D73" s="49" t="s">
        <v>1262</v>
      </c>
      <c r="E73" s="50" t="s">
        <v>1263</v>
      </c>
      <c r="F73" s="51" t="s">
        <v>98</v>
      </c>
      <c r="G73" s="52">
        <v>6.42</v>
      </c>
      <c r="H73" s="53">
        <v>886.8</v>
      </c>
      <c r="I73" s="284">
        <f>ROUND(H73*G73,2)</f>
        <v>5693.26</v>
      </c>
      <c r="J73" s="286"/>
      <c r="K73" s="287">
        <f>ROUND(J73*$H73,2)</f>
        <v>0</v>
      </c>
      <c r="L73" s="286"/>
      <c r="M73" s="287">
        <f>ROUND(L73*$H73,2)</f>
        <v>0</v>
      </c>
      <c r="N73" s="286"/>
      <c r="O73" s="287">
        <f>ROUND(N73*$H73,2)</f>
        <v>0</v>
      </c>
      <c r="P73" s="286"/>
      <c r="Q73" s="287">
        <f>ROUND(P73*$H73,2)</f>
        <v>0</v>
      </c>
      <c r="R73" s="286"/>
      <c r="S73" s="287">
        <f>ROUND(R73*$H73,2)</f>
        <v>0</v>
      </c>
      <c r="T73" s="286"/>
      <c r="U73" s="287">
        <f>ROUND(T73*$H73,2)</f>
        <v>0</v>
      </c>
      <c r="V73" s="286"/>
      <c r="W73" s="287">
        <f>ROUND(V73*$H73,2)</f>
        <v>0</v>
      </c>
      <c r="X73" s="286"/>
      <c r="Y73" s="287">
        <f>ROUND(X73*$H73,2)</f>
        <v>0</v>
      </c>
      <c r="Z73" s="286"/>
      <c r="AA73" s="287">
        <f>ROUND(Z73*$H73,2)</f>
        <v>0</v>
      </c>
      <c r="AB73" s="286"/>
      <c r="AC73" s="287">
        <f>ROUND(AB73*$H73,2)</f>
        <v>0</v>
      </c>
      <c r="AD73" s="693">
        <v>2.44</v>
      </c>
      <c r="AE73" s="527">
        <f>ROUND(AD73*$H73,2)</f>
        <v>2163.79</v>
      </c>
      <c r="AF73" s="286"/>
      <c r="AG73" s="287">
        <f>ROUND(AF73*$H73,2)</f>
        <v>0</v>
      </c>
      <c r="AH73" s="286"/>
      <c r="AI73" s="287">
        <f>ROUND(AH73*$H73,2)</f>
        <v>0</v>
      </c>
      <c r="AJ73" s="286"/>
      <c r="AK73" s="287">
        <f>ROUND(AJ73*$H73,2)</f>
        <v>0</v>
      </c>
      <c r="AL73" s="286"/>
      <c r="AM73" s="287">
        <f>ROUND(AL73*$H73,2)</f>
        <v>0</v>
      </c>
      <c r="AN73" s="286"/>
      <c r="AO73" s="287">
        <f>ROUND(AN73*$H73,2)</f>
        <v>0</v>
      </c>
      <c r="AP73" s="286"/>
      <c r="AQ73" s="287">
        <f>ROUND(AP73*$H73,2)</f>
        <v>0</v>
      </c>
      <c r="AR73" s="286">
        <f>SUM(J73,L73,N73,P73,R73,T73,V73,X73,Z73,AB73,AD73,AF73,AH73,AJ73,AL73,AN73,AP73)</f>
        <v>2.44</v>
      </c>
      <c r="AS73" s="287">
        <f>AR73*$H73</f>
        <v>2163.7919999999999</v>
      </c>
      <c r="AT73" s="286">
        <f>$G73-AR73</f>
        <v>3.98</v>
      </c>
      <c r="AU73" s="458">
        <f>AT73*$H73</f>
        <v>3529.4639999999999</v>
      </c>
      <c r="AV73" s="496">
        <f t="shared" ref="AV73" si="34">AU73/I73</f>
        <v>0.61993725914502407</v>
      </c>
    </row>
    <row r="74" spans="1:48" s="7" customFormat="1" ht="30" hidden="1" customHeight="1" x14ac:dyDescent="0.2">
      <c r="A74"/>
      <c r="B74" s="249"/>
      <c r="C74" s="250" t="s">
        <v>86</v>
      </c>
      <c r="D74" s="23"/>
      <c r="E74" s="251" t="s">
        <v>1265</v>
      </c>
      <c r="F74" s="23"/>
      <c r="G74" s="23"/>
      <c r="H74" s="230"/>
      <c r="I74" s="231"/>
      <c r="J74" s="209"/>
      <c r="K74" s="210"/>
      <c r="L74" s="209"/>
      <c r="M74" s="210"/>
      <c r="N74" s="209"/>
      <c r="O74" s="210"/>
      <c r="P74" s="209"/>
      <c r="Q74" s="210"/>
      <c r="R74" s="209"/>
      <c r="S74" s="210"/>
      <c r="T74" s="209"/>
      <c r="U74" s="210"/>
      <c r="V74" s="209"/>
      <c r="W74" s="210"/>
      <c r="X74" s="209"/>
      <c r="Y74" s="210"/>
      <c r="Z74" s="209"/>
      <c r="AA74" s="210"/>
      <c r="AB74" s="209"/>
      <c r="AC74" s="210"/>
      <c r="AD74" s="209"/>
      <c r="AE74" s="210"/>
      <c r="AF74" s="209"/>
      <c r="AG74" s="210"/>
      <c r="AH74" s="209"/>
      <c r="AI74" s="210"/>
      <c r="AJ74" s="209"/>
      <c r="AK74" s="210"/>
      <c r="AL74" s="209"/>
      <c r="AM74" s="210"/>
      <c r="AN74" s="209"/>
      <c r="AO74" s="210"/>
      <c r="AP74" s="209"/>
      <c r="AQ74" s="210"/>
      <c r="AR74" s="209"/>
      <c r="AS74" s="210"/>
      <c r="AT74" s="209"/>
      <c r="AU74" s="221"/>
      <c r="AV74" s="477"/>
    </row>
    <row r="75" spans="1:48" s="7" customFormat="1" ht="30" hidden="1" customHeight="1" x14ac:dyDescent="0.2">
      <c r="A75"/>
      <c r="B75" s="258"/>
      <c r="C75" s="250" t="s">
        <v>88</v>
      </c>
      <c r="D75" s="259" t="s">
        <v>5</v>
      </c>
      <c r="E75" s="260" t="s">
        <v>1505</v>
      </c>
      <c r="F75" s="67"/>
      <c r="G75" s="259" t="s">
        <v>5</v>
      </c>
      <c r="H75" s="261"/>
      <c r="I75" s="262"/>
      <c r="J75" s="209"/>
      <c r="K75" s="210"/>
      <c r="L75" s="209"/>
      <c r="M75" s="210"/>
      <c r="N75" s="209"/>
      <c r="O75" s="210"/>
      <c r="P75" s="209"/>
      <c r="Q75" s="210"/>
      <c r="R75" s="209"/>
      <c r="S75" s="210"/>
      <c r="T75" s="209"/>
      <c r="U75" s="210"/>
      <c r="V75" s="209"/>
      <c r="W75" s="210"/>
      <c r="X75" s="209"/>
      <c r="Y75" s="210"/>
      <c r="Z75" s="209"/>
      <c r="AA75" s="210"/>
      <c r="AB75" s="209"/>
      <c r="AC75" s="210"/>
      <c r="AD75" s="209"/>
      <c r="AE75" s="210"/>
      <c r="AF75" s="209"/>
      <c r="AG75" s="210"/>
      <c r="AH75" s="209"/>
      <c r="AI75" s="210"/>
      <c r="AJ75" s="209"/>
      <c r="AK75" s="210"/>
      <c r="AL75" s="209"/>
      <c r="AM75" s="210"/>
      <c r="AN75" s="209"/>
      <c r="AO75" s="210"/>
      <c r="AP75" s="209"/>
      <c r="AQ75" s="210"/>
      <c r="AR75" s="209"/>
      <c r="AS75" s="210"/>
      <c r="AT75" s="209"/>
      <c r="AU75" s="221"/>
      <c r="AV75" s="477"/>
    </row>
    <row r="76" spans="1:48" s="10" customFormat="1" ht="30" hidden="1" customHeight="1" x14ac:dyDescent="0.2">
      <c r="A76"/>
      <c r="B76" s="252"/>
      <c r="C76" s="250" t="s">
        <v>88</v>
      </c>
      <c r="D76" s="253" t="s">
        <v>5</v>
      </c>
      <c r="E76" s="254" t="s">
        <v>1511</v>
      </c>
      <c r="F76" s="63"/>
      <c r="G76" s="255">
        <v>5.69</v>
      </c>
      <c r="H76" s="256"/>
      <c r="I76" s="257"/>
      <c r="J76" s="215"/>
      <c r="K76" s="216"/>
      <c r="L76" s="215"/>
      <c r="M76" s="216"/>
      <c r="N76" s="215"/>
      <c r="O76" s="216"/>
      <c r="P76" s="215"/>
      <c r="Q76" s="216"/>
      <c r="R76" s="215"/>
      <c r="S76" s="216"/>
      <c r="T76" s="215"/>
      <c r="U76" s="216"/>
      <c r="V76" s="215"/>
      <c r="W76" s="216"/>
      <c r="X76" s="215"/>
      <c r="Y76" s="216"/>
      <c r="Z76" s="215"/>
      <c r="AA76" s="216"/>
      <c r="AB76" s="215"/>
      <c r="AC76" s="216"/>
      <c r="AD76" s="215"/>
      <c r="AE76" s="216"/>
      <c r="AF76" s="215"/>
      <c r="AG76" s="216"/>
      <c r="AH76" s="215"/>
      <c r="AI76" s="216"/>
      <c r="AJ76" s="215"/>
      <c r="AK76" s="216"/>
      <c r="AL76" s="215"/>
      <c r="AM76" s="216"/>
      <c r="AN76" s="215"/>
      <c r="AO76" s="216"/>
      <c r="AP76" s="215"/>
      <c r="AQ76" s="216"/>
      <c r="AR76" s="215"/>
      <c r="AS76" s="216"/>
      <c r="AT76" s="215"/>
      <c r="AU76" s="224"/>
      <c r="AV76" s="481"/>
    </row>
    <row r="77" spans="1:48" s="1" customFormat="1" ht="30" hidden="1" customHeight="1" x14ac:dyDescent="0.2">
      <c r="A77"/>
      <c r="B77" s="252"/>
      <c r="C77" s="250" t="s">
        <v>88</v>
      </c>
      <c r="D77" s="253" t="s">
        <v>5</v>
      </c>
      <c r="E77" s="254" t="s">
        <v>1512</v>
      </c>
      <c r="F77" s="63"/>
      <c r="G77" s="255">
        <v>0.73</v>
      </c>
      <c r="H77" s="256"/>
      <c r="I77" s="257"/>
      <c r="J77" s="207"/>
      <c r="K77" s="208"/>
      <c r="L77" s="207"/>
      <c r="M77" s="208"/>
      <c r="N77" s="207"/>
      <c r="O77" s="208"/>
      <c r="P77" s="207"/>
      <c r="Q77" s="208"/>
      <c r="R77" s="207"/>
      <c r="S77" s="208"/>
      <c r="T77" s="207"/>
      <c r="U77" s="208"/>
      <c r="V77" s="207"/>
      <c r="W77" s="208"/>
      <c r="X77" s="207"/>
      <c r="Y77" s="208"/>
      <c r="Z77" s="207"/>
      <c r="AA77" s="208"/>
      <c r="AB77" s="207"/>
      <c r="AC77" s="208"/>
      <c r="AD77" s="207"/>
      <c r="AE77" s="208"/>
      <c r="AF77" s="207"/>
      <c r="AG77" s="208"/>
      <c r="AH77" s="207"/>
      <c r="AI77" s="208"/>
      <c r="AJ77" s="207"/>
      <c r="AK77" s="208"/>
      <c r="AL77" s="207"/>
      <c r="AM77" s="208"/>
      <c r="AN77" s="207"/>
      <c r="AO77" s="208"/>
      <c r="AP77" s="207"/>
      <c r="AQ77" s="208"/>
      <c r="AR77" s="207"/>
      <c r="AS77" s="208"/>
      <c r="AT77" s="207"/>
      <c r="AU77" s="219"/>
      <c r="AV77" s="476"/>
    </row>
    <row r="78" spans="1:48" s="1" customFormat="1" ht="30" hidden="1" customHeight="1" x14ac:dyDescent="0.2">
      <c r="A78"/>
      <c r="B78" s="269"/>
      <c r="C78" s="250" t="s">
        <v>88</v>
      </c>
      <c r="D78" s="270" t="s">
        <v>5</v>
      </c>
      <c r="E78" s="271" t="s">
        <v>112</v>
      </c>
      <c r="F78" s="75"/>
      <c r="G78" s="272">
        <v>6.42</v>
      </c>
      <c r="H78" s="273"/>
      <c r="I78" s="274"/>
      <c r="J78" s="207"/>
      <c r="K78" s="208"/>
      <c r="L78" s="207"/>
      <c r="M78" s="208"/>
      <c r="N78" s="207"/>
      <c r="O78" s="208"/>
      <c r="P78" s="207"/>
      <c r="Q78" s="208"/>
      <c r="R78" s="207"/>
      <c r="S78" s="208"/>
      <c r="T78" s="207"/>
      <c r="U78" s="208"/>
      <c r="V78" s="207"/>
      <c r="W78" s="208"/>
      <c r="X78" s="207"/>
      <c r="Y78" s="208"/>
      <c r="Z78" s="207"/>
      <c r="AA78" s="208"/>
      <c r="AB78" s="207"/>
      <c r="AC78" s="208"/>
      <c r="AD78" s="207"/>
      <c r="AE78" s="208"/>
      <c r="AF78" s="207"/>
      <c r="AG78" s="208"/>
      <c r="AH78" s="207"/>
      <c r="AI78" s="208"/>
      <c r="AJ78" s="207"/>
      <c r="AK78" s="208"/>
      <c r="AL78" s="207"/>
      <c r="AM78" s="208"/>
      <c r="AN78" s="207"/>
      <c r="AO78" s="208"/>
      <c r="AP78" s="207"/>
      <c r="AQ78" s="208"/>
      <c r="AR78" s="207"/>
      <c r="AS78" s="208"/>
      <c r="AT78" s="207"/>
      <c r="AU78" s="219"/>
      <c r="AV78" s="476"/>
    </row>
    <row r="79" spans="1:48" s="7" customFormat="1" ht="30" customHeight="1" thickBot="1" x14ac:dyDescent="0.25">
      <c r="A79"/>
      <c r="B79" s="283" t="s">
        <v>2</v>
      </c>
      <c r="C79" s="48" t="s">
        <v>80</v>
      </c>
      <c r="D79" s="49" t="s">
        <v>1268</v>
      </c>
      <c r="E79" s="50" t="s">
        <v>1513</v>
      </c>
      <c r="F79" s="51" t="s">
        <v>98</v>
      </c>
      <c r="G79" s="52">
        <v>0.73</v>
      </c>
      <c r="H79" s="53">
        <v>2846.5</v>
      </c>
      <c r="I79" s="284">
        <f>ROUND(H79*G79,2)</f>
        <v>2077.9499999999998</v>
      </c>
      <c r="J79" s="286"/>
      <c r="K79" s="287">
        <f>ROUND(J79*$H79,2)</f>
        <v>0</v>
      </c>
      <c r="L79" s="286"/>
      <c r="M79" s="287">
        <f>ROUND(L79*$H79,2)</f>
        <v>0</v>
      </c>
      <c r="N79" s="286"/>
      <c r="O79" s="287">
        <f>ROUND(N79*$H79,2)</f>
        <v>0</v>
      </c>
      <c r="P79" s="286"/>
      <c r="Q79" s="287">
        <f>ROUND(P79*$H79,2)</f>
        <v>0</v>
      </c>
      <c r="R79" s="286"/>
      <c r="S79" s="287">
        <f>ROUND(R79*$H79,2)</f>
        <v>0</v>
      </c>
      <c r="T79" s="286"/>
      <c r="U79" s="287">
        <f>ROUND(T79*$H79,2)</f>
        <v>0</v>
      </c>
      <c r="V79" s="286"/>
      <c r="W79" s="287">
        <f>ROUND(V79*$H79,2)</f>
        <v>0</v>
      </c>
      <c r="X79" s="286"/>
      <c r="Y79" s="287">
        <f>ROUND(X79*$H79,2)</f>
        <v>0</v>
      </c>
      <c r="Z79" s="286"/>
      <c r="AA79" s="287">
        <f>ROUND(Z79*$H79,2)</f>
        <v>0</v>
      </c>
      <c r="AB79" s="286"/>
      <c r="AC79" s="287">
        <f>ROUND(AB79*$H79,2)</f>
        <v>0</v>
      </c>
      <c r="AD79" s="526"/>
      <c r="AE79" s="527">
        <f>ROUND(AD79*$H79,2)</f>
        <v>0</v>
      </c>
      <c r="AF79" s="286"/>
      <c r="AG79" s="287">
        <f>ROUND(AF79*$H79,2)</f>
        <v>0</v>
      </c>
      <c r="AH79" s="286"/>
      <c r="AI79" s="287">
        <f>ROUND(AH79*$H79,2)</f>
        <v>0</v>
      </c>
      <c r="AJ79" s="286"/>
      <c r="AK79" s="287">
        <f>ROUND(AJ79*$H79,2)</f>
        <v>0</v>
      </c>
      <c r="AL79" s="286"/>
      <c r="AM79" s="287">
        <f>ROUND(AL79*$H79,2)</f>
        <v>0</v>
      </c>
      <c r="AN79" s="286"/>
      <c r="AO79" s="287">
        <f>ROUND(AN79*$H79,2)</f>
        <v>0</v>
      </c>
      <c r="AP79" s="286"/>
      <c r="AQ79" s="287">
        <f>ROUND(AP79*$H79,2)</f>
        <v>0</v>
      </c>
      <c r="AR79" s="286">
        <f>SUM(J79,L79,N79,P79,R79,T79,V79,X79,Z79,AB79,AD79,AF79,AH79,AJ79,AL79,AN79,AP79)</f>
        <v>0</v>
      </c>
      <c r="AS79" s="287">
        <f>AR79*$H79</f>
        <v>0</v>
      </c>
      <c r="AT79" s="286">
        <f>$G79-AR79</f>
        <v>0.73</v>
      </c>
      <c r="AU79" s="458">
        <f>AT79*$H79</f>
        <v>2077.9450000000002</v>
      </c>
      <c r="AV79" s="496">
        <f t="shared" ref="AV79" si="35">AU79/I79</f>
        <v>0.99999759378233377</v>
      </c>
    </row>
    <row r="80" spans="1:48" s="6" customFormat="1" ht="30" hidden="1" customHeight="1" x14ac:dyDescent="0.2">
      <c r="A80"/>
      <c r="B80" s="249"/>
      <c r="C80" s="250" t="s">
        <v>86</v>
      </c>
      <c r="D80" s="23"/>
      <c r="E80" s="251" t="s">
        <v>1271</v>
      </c>
      <c r="F80" s="23"/>
      <c r="G80" s="23"/>
      <c r="H80" s="230"/>
      <c r="I80" s="231"/>
      <c r="J80" s="217"/>
      <c r="K80" s="218"/>
      <c r="L80" s="217"/>
      <c r="M80" s="218"/>
      <c r="N80" s="217"/>
      <c r="O80" s="218"/>
      <c r="P80" s="217"/>
      <c r="Q80" s="218"/>
      <c r="R80" s="217"/>
      <c r="S80" s="218"/>
      <c r="T80" s="217"/>
      <c r="U80" s="218"/>
      <c r="V80" s="217"/>
      <c r="W80" s="218"/>
      <c r="X80" s="217"/>
      <c r="Y80" s="218"/>
      <c r="Z80" s="217"/>
      <c r="AA80" s="218"/>
      <c r="AB80" s="217"/>
      <c r="AC80" s="218"/>
      <c r="AD80" s="217"/>
      <c r="AE80" s="218"/>
      <c r="AF80" s="217"/>
      <c r="AG80" s="218"/>
      <c r="AH80" s="217"/>
      <c r="AI80" s="218"/>
      <c r="AJ80" s="217"/>
      <c r="AK80" s="218"/>
      <c r="AL80" s="217"/>
      <c r="AM80" s="218"/>
      <c r="AN80" s="217"/>
      <c r="AO80" s="218"/>
      <c r="AP80" s="217"/>
      <c r="AQ80" s="218"/>
      <c r="AR80" s="217"/>
      <c r="AS80" s="218"/>
      <c r="AT80" s="217"/>
      <c r="AU80" s="225"/>
      <c r="AV80" s="505"/>
    </row>
    <row r="81" spans="1:48" s="1" customFormat="1" ht="30" hidden="1" customHeight="1" thickBot="1" x14ac:dyDescent="0.25">
      <c r="A81"/>
      <c r="B81" s="252"/>
      <c r="C81" s="250" t="s">
        <v>88</v>
      </c>
      <c r="D81" s="253" t="s">
        <v>5</v>
      </c>
      <c r="E81" s="254" t="s">
        <v>1515</v>
      </c>
      <c r="F81" s="63"/>
      <c r="G81" s="255">
        <v>0.73</v>
      </c>
      <c r="H81" s="256"/>
      <c r="I81" s="257"/>
      <c r="J81" s="207"/>
      <c r="K81" s="208"/>
      <c r="L81" s="207"/>
      <c r="M81" s="208"/>
      <c r="N81" s="207"/>
      <c r="O81" s="208"/>
      <c r="P81" s="207"/>
      <c r="Q81" s="208"/>
      <c r="R81" s="207"/>
      <c r="S81" s="208"/>
      <c r="T81" s="207"/>
      <c r="U81" s="208"/>
      <c r="V81" s="207"/>
      <c r="W81" s="208"/>
      <c r="X81" s="207"/>
      <c r="Y81" s="208"/>
      <c r="Z81" s="207"/>
      <c r="AA81" s="208"/>
      <c r="AB81" s="207"/>
      <c r="AC81" s="208"/>
      <c r="AD81" s="207"/>
      <c r="AE81" s="208"/>
      <c r="AF81" s="207"/>
      <c r="AG81" s="208"/>
      <c r="AH81" s="207"/>
      <c r="AI81" s="208"/>
      <c r="AJ81" s="207"/>
      <c r="AK81" s="208"/>
      <c r="AL81" s="207"/>
      <c r="AM81" s="208"/>
      <c r="AN81" s="207"/>
      <c r="AO81" s="208"/>
      <c r="AP81" s="207"/>
      <c r="AQ81" s="208"/>
      <c r="AR81" s="207"/>
      <c r="AS81" s="208"/>
      <c r="AT81" s="207"/>
      <c r="AU81" s="219"/>
      <c r="AV81" s="476"/>
    </row>
    <row r="82" spans="1:48" s="1" customFormat="1" ht="30" hidden="1" customHeight="1" thickBot="1" x14ac:dyDescent="0.25">
      <c r="A82"/>
      <c r="B82" s="285"/>
      <c r="C82" s="219"/>
      <c r="D82" s="219"/>
      <c r="E82" s="219"/>
      <c r="F82" s="219"/>
      <c r="G82" s="219"/>
      <c r="H82" s="219"/>
      <c r="I82" s="208"/>
      <c r="J82" s="757" t="s">
        <v>2350</v>
      </c>
      <c r="K82" s="758"/>
      <c r="L82" s="761" t="s">
        <v>2351</v>
      </c>
      <c r="M82" s="758"/>
      <c r="N82" s="757" t="s">
        <v>2352</v>
      </c>
      <c r="O82" s="758"/>
      <c r="P82" s="757" t="s">
        <v>2353</v>
      </c>
      <c r="Q82" s="758"/>
      <c r="R82" s="757" t="s">
        <v>2354</v>
      </c>
      <c r="S82" s="758"/>
      <c r="T82" s="757" t="s">
        <v>2355</v>
      </c>
      <c r="U82" s="758"/>
      <c r="V82" s="757" t="s">
        <v>2356</v>
      </c>
      <c r="W82" s="758"/>
      <c r="X82" s="757" t="s">
        <v>2357</v>
      </c>
      <c r="Y82" s="758"/>
      <c r="Z82" s="757" t="s">
        <v>2358</v>
      </c>
      <c r="AA82" s="758"/>
      <c r="AB82" s="757" t="s">
        <v>2359</v>
      </c>
      <c r="AC82" s="758"/>
      <c r="AD82" s="757" t="s">
        <v>2360</v>
      </c>
      <c r="AE82" s="758"/>
      <c r="AF82" s="757" t="s">
        <v>2361</v>
      </c>
      <c r="AG82" s="758"/>
      <c r="AH82" s="757" t="s">
        <v>2362</v>
      </c>
      <c r="AI82" s="758"/>
      <c r="AJ82" s="757" t="s">
        <v>2363</v>
      </c>
      <c r="AK82" s="758"/>
      <c r="AL82" s="757" t="s">
        <v>2364</v>
      </c>
      <c r="AM82" s="758"/>
      <c r="AN82" s="757" t="s">
        <v>2365</v>
      </c>
      <c r="AO82" s="758"/>
      <c r="AP82" s="757" t="s">
        <v>2366</v>
      </c>
      <c r="AQ82" s="758"/>
      <c r="AR82" s="757" t="s">
        <v>2367</v>
      </c>
      <c r="AS82" s="758"/>
      <c r="AT82" s="757" t="s">
        <v>2368</v>
      </c>
      <c r="AU82" s="769"/>
      <c r="AV82" s="449" t="s">
        <v>2369</v>
      </c>
    </row>
    <row r="83" spans="1:48" s="7" customFormat="1" ht="30" hidden="1" customHeight="1" thickBot="1" x14ac:dyDescent="0.25">
      <c r="A83"/>
      <c r="B83" s="209"/>
      <c r="C83" s="221"/>
      <c r="D83" s="221"/>
      <c r="E83" s="221"/>
      <c r="F83" s="221"/>
      <c r="G83" s="221"/>
      <c r="H83" s="221"/>
      <c r="I83" s="210"/>
      <c r="J83" s="184" t="s">
        <v>66</v>
      </c>
      <c r="K83" s="185" t="s">
        <v>2370</v>
      </c>
      <c r="L83" s="184" t="s">
        <v>66</v>
      </c>
      <c r="M83" s="185" t="s">
        <v>2370</v>
      </c>
      <c r="N83" s="184" t="s">
        <v>66</v>
      </c>
      <c r="O83" s="185" t="s">
        <v>2370</v>
      </c>
      <c r="P83" s="184" t="s">
        <v>66</v>
      </c>
      <c r="Q83" s="185" t="s">
        <v>2370</v>
      </c>
      <c r="R83" s="184" t="s">
        <v>66</v>
      </c>
      <c r="S83" s="185" t="s">
        <v>2370</v>
      </c>
      <c r="T83" s="184" t="s">
        <v>66</v>
      </c>
      <c r="U83" s="185" t="s">
        <v>2370</v>
      </c>
      <c r="V83" s="184" t="s">
        <v>66</v>
      </c>
      <c r="W83" s="185" t="s">
        <v>2370</v>
      </c>
      <c r="X83" s="184" t="s">
        <v>66</v>
      </c>
      <c r="Y83" s="185" t="s">
        <v>2370</v>
      </c>
      <c r="Z83" s="184" t="s">
        <v>66</v>
      </c>
      <c r="AA83" s="185" t="s">
        <v>2370</v>
      </c>
      <c r="AB83" s="184" t="s">
        <v>66</v>
      </c>
      <c r="AC83" s="185" t="s">
        <v>2370</v>
      </c>
      <c r="AD83" s="184" t="s">
        <v>66</v>
      </c>
      <c r="AE83" s="185" t="s">
        <v>2370</v>
      </c>
      <c r="AF83" s="184" t="s">
        <v>66</v>
      </c>
      <c r="AG83" s="185" t="s">
        <v>2370</v>
      </c>
      <c r="AH83" s="184" t="s">
        <v>66</v>
      </c>
      <c r="AI83" s="185" t="s">
        <v>2370</v>
      </c>
      <c r="AJ83" s="184" t="s">
        <v>66</v>
      </c>
      <c r="AK83" s="185" t="s">
        <v>2370</v>
      </c>
      <c r="AL83" s="184" t="s">
        <v>66</v>
      </c>
      <c r="AM83" s="185" t="s">
        <v>2370</v>
      </c>
      <c r="AN83" s="184" t="s">
        <v>66</v>
      </c>
      <c r="AO83" s="185" t="s">
        <v>2370</v>
      </c>
      <c r="AP83" s="184" t="s">
        <v>66</v>
      </c>
      <c r="AQ83" s="185" t="s">
        <v>2370</v>
      </c>
      <c r="AR83" s="184" t="s">
        <v>66</v>
      </c>
      <c r="AS83" s="185" t="s">
        <v>2370</v>
      </c>
      <c r="AT83" s="184" t="s">
        <v>66</v>
      </c>
      <c r="AU83" s="448" t="s">
        <v>2370</v>
      </c>
      <c r="AV83" s="482" t="s">
        <v>66</v>
      </c>
    </row>
    <row r="84" spans="1:48" s="1" customFormat="1" ht="30" customHeight="1" thickBot="1" x14ac:dyDescent="0.35">
      <c r="A84"/>
      <c r="B84" s="242"/>
      <c r="C84" s="243" t="s">
        <v>26</v>
      </c>
      <c r="D84" s="247" t="s">
        <v>130</v>
      </c>
      <c r="E84" s="247" t="s">
        <v>1280</v>
      </c>
      <c r="F84" s="42"/>
      <c r="G84" s="42"/>
      <c r="H84" s="245"/>
      <c r="I84" s="248">
        <f>BM313</f>
        <v>93495.54</v>
      </c>
      <c r="J84" s="188"/>
      <c r="K84" s="188">
        <f>K85+K88+K90+K94+K95+K96+K102+K103+K107+K108+K112+K113+K114+K118+K119+K122+K126+K129+K132+K135+K138+K141+K144+K147+K149+K150+K154+K157+K158+K160+K162+K165+K167+K169+K172</f>
        <v>0</v>
      </c>
      <c r="L84" s="188"/>
      <c r="M84" s="188">
        <f>M85+M88+M90+M94+M95+M96+M102+M103+M107+M108+M112+M113+M114+M118+M119+M122+M126+M129+M132+M135+M138+M141+M144+M147+M149+M150+M154+M157+M158+M160+M162+M165+M167+M169+M172</f>
        <v>0</v>
      </c>
      <c r="N84" s="188"/>
      <c r="O84" s="188">
        <f>O85+O88+O90+O94+O95+O96+O102+O103+O107+O108+O112+O113+O114+O118+O119+O122+O126+O129+O132+O135+O138+O141+O144+O147+O149+O150+O154+O157+O158+O160+O162+O165+O167+O169+O172</f>
        <v>0</v>
      </c>
      <c r="P84" s="188"/>
      <c r="Q84" s="188">
        <f>Q85+Q88+Q90+Q94+Q95+Q96+Q102+Q103+Q107+Q108+Q112+Q113+Q114+Q118+Q119+Q122+Q126+Q129+Q132+Q135+Q138+Q141+Q144+Q147+Q149+Q150+Q154+Q157+Q158+Q160+Q162+Q165+Q167+Q169+Q172</f>
        <v>0</v>
      </c>
      <c r="R84" s="188"/>
      <c r="S84" s="188">
        <f>S85+S88+S90+S94+S95+S96+S102+S103+S107+S108+S112+S113+S114+S118+S119+S122+S126+S129+S132+S135+S138+S141+S144+S147+S149+S150+S154+S157+S158+S160+S162+S165+S167+S169+S172</f>
        <v>0</v>
      </c>
      <c r="T84" s="188"/>
      <c r="U84" s="188">
        <f>U85+U88+U90+U94+U95+U96+U102+U103+U107+U108+U112+U113+U114+U118+U119+U122+U126+U129+U132+U135+U138+U141+U144+U147+U149+U150+U154+U157+U158+U160+U162+U165+U167+U169+U172</f>
        <v>0</v>
      </c>
      <c r="V84" s="188"/>
      <c r="W84" s="188">
        <f>W85+W88+W90+W94+W95+W96+W102+W103+W107+W108+W112+W113+W114+W118+W119+W122+W126+W129+W132+W135+W138+W141+W144+W147+W149+W150+W154+W157+W158+W160+W162+W165+W167+W169+W172</f>
        <v>0</v>
      </c>
      <c r="X84" s="188"/>
      <c r="Y84" s="188">
        <f>Y85+Y88+Y90+Y94+Y95+Y96+Y102+Y103+Y107+Y108+Y112+Y113+Y114+Y118+Y119+Y122+Y126+Y129+Y132+Y135+Y138+Y141+Y144+Y147+Y149+Y150+Y154+Y157+Y158+Y160+Y162+Y165+Y167+Y169+Y172</f>
        <v>0</v>
      </c>
      <c r="Z84" s="188"/>
      <c r="AA84" s="188">
        <f>AA85+AA88+AA90+AA94+AA95+AA96+AA102+AA103+AA107+AA108+AA112+AA113+AA114+AA118+AA119+AA122+AA126+AA129+AA132+AA135+AA138+AA141+AA144+AA147+AA149+AA150+AA154+AA157+AA158+AA160+AA162+AA165+AA167+AA169+AA172</f>
        <v>0</v>
      </c>
      <c r="AB84" s="188"/>
      <c r="AC84" s="188">
        <f>AC85+AC88+AC90+AC94+AC95+AC96+AC102+AC103+AC107+AC108+AC112+AC113+AC114+AC118+AC119+AC122+AC126+AC129+AC132+AC135+AC138+AC141+AC144+AC147+AC149+AC150+AC154+AC157+AC158+AC160+AC162+AC165+AC167+AC169+AC172</f>
        <v>0</v>
      </c>
      <c r="AD84" s="524"/>
      <c r="AE84" s="524">
        <f>AE85+AE88+AE90+AE94+AE95+AE96+AE102+AE103+AE107+AE108+AE112+AE113+AE114+AE118+AE119+AE122+AE126+AE129+AE132+AE135+AE138+AE141+AE144+AE147+AE149+AE150+AE154+AE157+AE158+AE160+AE162+AE165+AE167+AE169+AE172</f>
        <v>38481.949999999997</v>
      </c>
      <c r="AF84" s="188"/>
      <c r="AG84" s="188">
        <f>AG85+AG88+AG90+AG94+AG95+AG96+AG102+AG103+AG107+AG108+AG112+AG113+AG114+AG118+AG119+AG122+AG126+AG129+AG132+AG135+AG138+AG141+AG144+AG147+AG149+AG150+AG154+AG157+AG158+AG160+AG162+AG165+AG167+AG169+AG172</f>
        <v>0</v>
      </c>
      <c r="AH84" s="188"/>
      <c r="AI84" s="188">
        <f>AI85+AI88+AI90+AI94+AI95+AI96+AI102+AI103+AI107+AI108+AI112+AI113+AI114+AI118+AI119+AI122+AI126+AI129+AI132+AI135+AI138+AI141+AI144+AI147+AI149+AI150+AI154+AI157+AI158+AI160+AI162+AI165+AI167+AI169+AI172</f>
        <v>0</v>
      </c>
      <c r="AJ84" s="188"/>
      <c r="AK84" s="188">
        <f>AK85+AK88+AK90+AK94+AK95+AK96+AK102+AK103+AK107+AK108+AK112+AK113+AK114+AK118+AK119+AK122+AK126+AK129+AK132+AK135+AK138+AK141+AK144+AK147+AK149+AK150+AK154+AK157+AK158+AK160+AK162+AK165+AK167+AK169+AK172</f>
        <v>0</v>
      </c>
      <c r="AL84" s="188"/>
      <c r="AM84" s="188">
        <f>AM85+AM88+AM90+AM94+AM95+AM96+AM102+AM103+AM107+AM108+AM112+AM113+AM114+AM118+AM119+AM122+AM126+AM129+AM132+AM135+AM138+AM141+AM144+AM147+AM149+AM150+AM154+AM157+AM158+AM160+AM162+AM165+AM167+AM169+AM172</f>
        <v>0</v>
      </c>
      <c r="AN84" s="188"/>
      <c r="AO84" s="188">
        <f>AO85+AO88+AO90+AO94+AO95+AO96+AO102+AO103+AO107+AO108+AO112+AO113+AO114+AO118+AO119+AO122+AO126+AO129+AO132+AO135+AO138+AO141+AO144+AO147+AO149+AO150+AO154+AO157+AO158+AO160+AO162+AO165+AO167+AO169+AO172</f>
        <v>0</v>
      </c>
      <c r="AP84" s="188"/>
      <c r="AQ84" s="188">
        <f>AQ85+AQ88+AQ90+AQ94+AQ95+AQ96+AQ102+AQ103+AQ107+AQ108+AQ112+AQ113+AQ114+AQ118+AQ119+AQ122+AQ126+AQ129+AQ132+AQ135+AQ138+AQ141+AQ144+AQ147+AQ149+AQ150+AQ154+AQ157+AQ158+AQ160+AQ162+AQ165+AQ167+AQ169+AQ172</f>
        <v>0</v>
      </c>
      <c r="AR84" s="188"/>
      <c r="AS84" s="188">
        <f>AS85+AS88+AS90+AS94+AS95+AS96+AS102+AS103+AS107+AS108+AS112+AS113+AS114+AS118+AS119+AS122+AS126+AS129+AS132+AS135+AS138+AS141+AS144+AS147+AS149+AS150+AS154+AS157+AS158+AS160+AS162+AS165+AS167+AS169+AS172</f>
        <v>38481.94</v>
      </c>
      <c r="AT84" s="188"/>
      <c r="AU84" s="447">
        <f>AU85+AU88+AU90+AU94+AU95+AU96+AU102+AU103+AU107+AU108+AU112+AU113+AU114+AU118+AU119+AU122+AU126+AU129+AU132+AU135+AU138+AU141+AU144+AU147+AU149+AU150+AU154+AU157+AU158+AU160+AU162+AU165+AU167+AU169+AU172</f>
        <v>55013.599999999991</v>
      </c>
      <c r="AV84" s="475">
        <f t="shared" ref="AV84" si="36">AU84/I84</f>
        <v>0.58840881607828566</v>
      </c>
    </row>
    <row r="85" spans="1:48" s="7" customFormat="1" ht="30" customHeight="1" x14ac:dyDescent="0.2">
      <c r="A85"/>
      <c r="B85" s="283" t="s">
        <v>180</v>
      </c>
      <c r="C85" s="48" t="s">
        <v>80</v>
      </c>
      <c r="D85" s="49" t="s">
        <v>1281</v>
      </c>
      <c r="E85" s="50" t="s">
        <v>1282</v>
      </c>
      <c r="F85" s="51" t="s">
        <v>220</v>
      </c>
      <c r="G85" s="52">
        <v>132.5</v>
      </c>
      <c r="H85" s="53">
        <v>75.5</v>
      </c>
      <c r="I85" s="284">
        <f>ROUND(H85*G85,2)</f>
        <v>10003.75</v>
      </c>
      <c r="J85" s="286"/>
      <c r="K85" s="287">
        <f>ROUND(J85*$H85,2)</f>
        <v>0</v>
      </c>
      <c r="L85" s="286"/>
      <c r="M85" s="287">
        <f>ROUND(L85*$H85,2)</f>
        <v>0</v>
      </c>
      <c r="N85" s="286"/>
      <c r="O85" s="287">
        <f>ROUND(N85*$H85,2)</f>
        <v>0</v>
      </c>
      <c r="P85" s="286"/>
      <c r="Q85" s="287">
        <f>ROUND(P85*$H85,2)</f>
        <v>0</v>
      </c>
      <c r="R85" s="286"/>
      <c r="S85" s="287">
        <f>ROUND(R85*$H85,2)</f>
        <v>0</v>
      </c>
      <c r="T85" s="286"/>
      <c r="U85" s="287">
        <f>ROUND(T85*$H85,2)</f>
        <v>0</v>
      </c>
      <c r="V85" s="286"/>
      <c r="W85" s="287">
        <f>ROUND(V85*$H85,2)</f>
        <v>0</v>
      </c>
      <c r="X85" s="286"/>
      <c r="Y85" s="287">
        <f>ROUND(X85*$H85,2)</f>
        <v>0</v>
      </c>
      <c r="Z85" s="286"/>
      <c r="AA85" s="287">
        <f>ROUND(Z85*$H85,2)</f>
        <v>0</v>
      </c>
      <c r="AB85" s="286"/>
      <c r="AC85" s="287">
        <f>ROUND(AB85*$H85,2)</f>
        <v>0</v>
      </c>
      <c r="AD85" s="693">
        <f>G85/2</f>
        <v>66.25</v>
      </c>
      <c r="AE85" s="527">
        <f>ROUND(AD85*$H85,2)</f>
        <v>5001.88</v>
      </c>
      <c r="AF85" s="286"/>
      <c r="AG85" s="287">
        <f>ROUND(AF85*$H85,2)</f>
        <v>0</v>
      </c>
      <c r="AH85" s="286"/>
      <c r="AI85" s="287">
        <f>ROUND(AH85*$H85,2)</f>
        <v>0</v>
      </c>
      <c r="AJ85" s="286"/>
      <c r="AK85" s="287">
        <f>ROUND(AJ85*$H85,2)</f>
        <v>0</v>
      </c>
      <c r="AL85" s="286"/>
      <c r="AM85" s="287">
        <f>ROUND(AL85*$H85,2)</f>
        <v>0</v>
      </c>
      <c r="AN85" s="286"/>
      <c r="AO85" s="287">
        <f>ROUND(AN85*$H85,2)</f>
        <v>0</v>
      </c>
      <c r="AP85" s="286"/>
      <c r="AQ85" s="287">
        <f>ROUND(AP85*$H85,2)</f>
        <v>0</v>
      </c>
      <c r="AR85" s="286">
        <f>SUM(J85,L85,N85,P85,R85,T85,V85,X85,Z85,AB85,AD85,AF85,AH85,AJ85,AL85,AN85,AP85)</f>
        <v>66.25</v>
      </c>
      <c r="AS85" s="287">
        <f>AR85*$H85</f>
        <v>5001.875</v>
      </c>
      <c r="AT85" s="286">
        <f>$G85-AR85</f>
        <v>66.25</v>
      </c>
      <c r="AU85" s="458">
        <f>AT85*$H85</f>
        <v>5001.875</v>
      </c>
      <c r="AV85" s="496">
        <f t="shared" ref="AV85" si="37">AU85/I85</f>
        <v>0.5</v>
      </c>
    </row>
    <row r="86" spans="1:48" s="1" customFormat="1" ht="30" hidden="1" customHeight="1" x14ac:dyDescent="0.2">
      <c r="A86"/>
      <c r="B86" s="249"/>
      <c r="C86" s="250" t="s">
        <v>86</v>
      </c>
      <c r="D86" s="23"/>
      <c r="E86" s="251" t="s">
        <v>1284</v>
      </c>
      <c r="F86" s="23"/>
      <c r="G86" s="23"/>
      <c r="H86" s="230"/>
      <c r="I86" s="231"/>
      <c r="J86" s="207"/>
      <c r="K86" s="208"/>
      <c r="L86" s="207"/>
      <c r="M86" s="208"/>
      <c r="N86" s="207"/>
      <c r="O86" s="208"/>
      <c r="P86" s="207"/>
      <c r="Q86" s="208"/>
      <c r="R86" s="207"/>
      <c r="S86" s="208"/>
      <c r="T86" s="207"/>
      <c r="U86" s="208"/>
      <c r="V86" s="207"/>
      <c r="W86" s="208"/>
      <c r="X86" s="207"/>
      <c r="Y86" s="208"/>
      <c r="Z86" s="207"/>
      <c r="AA86" s="208"/>
      <c r="AB86" s="207"/>
      <c r="AC86" s="208"/>
      <c r="AD86" s="207"/>
      <c r="AE86" s="208"/>
      <c r="AF86" s="207"/>
      <c r="AG86" s="208"/>
      <c r="AH86" s="207"/>
      <c r="AI86" s="208"/>
      <c r="AJ86" s="207"/>
      <c r="AK86" s="208"/>
      <c r="AL86" s="207"/>
      <c r="AM86" s="208"/>
      <c r="AN86" s="207"/>
      <c r="AO86" s="208"/>
      <c r="AP86" s="207"/>
      <c r="AQ86" s="208"/>
      <c r="AR86" s="207"/>
      <c r="AS86" s="208"/>
      <c r="AT86" s="207"/>
      <c r="AU86" s="219"/>
      <c r="AV86" s="476"/>
    </row>
    <row r="87" spans="1:48" s="1" customFormat="1" ht="30" hidden="1" customHeight="1" x14ac:dyDescent="0.2">
      <c r="A87"/>
      <c r="B87" s="252"/>
      <c r="C87" s="250" t="s">
        <v>88</v>
      </c>
      <c r="D87" s="253" t="s">
        <v>5</v>
      </c>
      <c r="E87" s="254" t="s">
        <v>1517</v>
      </c>
      <c r="F87" s="63"/>
      <c r="G87" s="255">
        <v>132.5</v>
      </c>
      <c r="H87" s="256"/>
      <c r="I87" s="257"/>
      <c r="J87" s="207"/>
      <c r="K87" s="208"/>
      <c r="L87" s="207"/>
      <c r="M87" s="208"/>
      <c r="N87" s="207"/>
      <c r="O87" s="208"/>
      <c r="P87" s="207"/>
      <c r="Q87" s="208"/>
      <c r="R87" s="207"/>
      <c r="S87" s="208"/>
      <c r="T87" s="207"/>
      <c r="U87" s="208"/>
      <c r="V87" s="207"/>
      <c r="W87" s="208"/>
      <c r="X87" s="207"/>
      <c r="Y87" s="208"/>
      <c r="Z87" s="207"/>
      <c r="AA87" s="208"/>
      <c r="AB87" s="207"/>
      <c r="AC87" s="208"/>
      <c r="AD87" s="207"/>
      <c r="AE87" s="208"/>
      <c r="AF87" s="207"/>
      <c r="AG87" s="208"/>
      <c r="AH87" s="207"/>
      <c r="AI87" s="208"/>
      <c r="AJ87" s="207"/>
      <c r="AK87" s="208"/>
      <c r="AL87" s="207"/>
      <c r="AM87" s="208"/>
      <c r="AN87" s="207"/>
      <c r="AO87" s="208"/>
      <c r="AP87" s="207"/>
      <c r="AQ87" s="208"/>
      <c r="AR87" s="207"/>
      <c r="AS87" s="208"/>
      <c r="AT87" s="207"/>
      <c r="AU87" s="219"/>
      <c r="AV87" s="476"/>
    </row>
    <row r="88" spans="1:48" s="8" customFormat="1" ht="30" customHeight="1" x14ac:dyDescent="0.2">
      <c r="A88"/>
      <c r="B88" s="281" t="s">
        <v>185</v>
      </c>
      <c r="C88" s="78" t="s">
        <v>231</v>
      </c>
      <c r="D88" s="79" t="s">
        <v>1286</v>
      </c>
      <c r="E88" s="80" t="s">
        <v>1518</v>
      </c>
      <c r="F88" s="81" t="s">
        <v>220</v>
      </c>
      <c r="G88" s="82">
        <v>134.49</v>
      </c>
      <c r="H88" s="83">
        <v>137</v>
      </c>
      <c r="I88" s="282">
        <f>ROUND(H88*G88,2)</f>
        <v>18425.13</v>
      </c>
      <c r="J88" s="286"/>
      <c r="K88" s="287">
        <f>ROUND(J88*$H88,2)</f>
        <v>0</v>
      </c>
      <c r="L88" s="286"/>
      <c r="M88" s="287">
        <f>ROUND(L88*$H88,2)</f>
        <v>0</v>
      </c>
      <c r="N88" s="286"/>
      <c r="O88" s="287">
        <f>ROUND(N88*$H88,2)</f>
        <v>0</v>
      </c>
      <c r="P88" s="286"/>
      <c r="Q88" s="287">
        <f>ROUND(P88*$H88,2)</f>
        <v>0</v>
      </c>
      <c r="R88" s="286"/>
      <c r="S88" s="287">
        <f>ROUND(R88*$H88,2)</f>
        <v>0</v>
      </c>
      <c r="T88" s="286"/>
      <c r="U88" s="287">
        <f>ROUND(T88*$H88,2)</f>
        <v>0</v>
      </c>
      <c r="V88" s="286"/>
      <c r="W88" s="287">
        <f>ROUND(V88*$H88,2)</f>
        <v>0</v>
      </c>
      <c r="X88" s="286"/>
      <c r="Y88" s="287">
        <f>ROUND(X88*$H88,2)</f>
        <v>0</v>
      </c>
      <c r="Z88" s="286"/>
      <c r="AA88" s="287">
        <f>ROUND(Z88*$H88,2)</f>
        <v>0</v>
      </c>
      <c r="AB88" s="286"/>
      <c r="AC88" s="287">
        <f>ROUND(AB88*$H88,2)</f>
        <v>0</v>
      </c>
      <c r="AD88" s="693">
        <f>G88/2</f>
        <v>67.245000000000005</v>
      </c>
      <c r="AE88" s="527">
        <f>ROUND(AD88*$H88,2)</f>
        <v>9212.57</v>
      </c>
      <c r="AF88" s="286"/>
      <c r="AG88" s="287">
        <f>ROUND(AF88*$H88,2)</f>
        <v>0</v>
      </c>
      <c r="AH88" s="286"/>
      <c r="AI88" s="287">
        <f>ROUND(AH88*$H88,2)</f>
        <v>0</v>
      </c>
      <c r="AJ88" s="286"/>
      <c r="AK88" s="287">
        <f>ROUND(AJ88*$H88,2)</f>
        <v>0</v>
      </c>
      <c r="AL88" s="286"/>
      <c r="AM88" s="287">
        <f>ROUND(AL88*$H88,2)</f>
        <v>0</v>
      </c>
      <c r="AN88" s="286"/>
      <c r="AO88" s="287">
        <f>ROUND(AN88*$H88,2)</f>
        <v>0</v>
      </c>
      <c r="AP88" s="286"/>
      <c r="AQ88" s="287">
        <f>ROUND(AP88*$H88,2)</f>
        <v>0</v>
      </c>
      <c r="AR88" s="286">
        <f>SUM(J88,L88,N88,P88,R88,T88,V88,X88,Z88,AB88,AD88,AF88,AH88,AJ88,AL88,AN88,AP88)</f>
        <v>67.245000000000005</v>
      </c>
      <c r="AS88" s="287">
        <f>AR88*$H88</f>
        <v>9212.5650000000005</v>
      </c>
      <c r="AT88" s="286">
        <f>$G88-AR88</f>
        <v>67.245000000000005</v>
      </c>
      <c r="AU88" s="458">
        <f>AT88*$H88</f>
        <v>9212.5650000000005</v>
      </c>
      <c r="AV88" s="496">
        <f t="shared" ref="AV88" si="38">AU88/I88</f>
        <v>0.5</v>
      </c>
    </row>
    <row r="89" spans="1:48" s="7" customFormat="1" ht="30" hidden="1" customHeight="1" x14ac:dyDescent="0.2">
      <c r="A89"/>
      <c r="B89" s="252"/>
      <c r="C89" s="250" t="s">
        <v>88</v>
      </c>
      <c r="D89" s="253" t="s">
        <v>5</v>
      </c>
      <c r="E89" s="254" t="s">
        <v>1520</v>
      </c>
      <c r="F89" s="63"/>
      <c r="G89" s="255">
        <v>134.49</v>
      </c>
      <c r="H89" s="256"/>
      <c r="I89" s="257"/>
      <c r="J89" s="209"/>
      <c r="K89" s="210"/>
      <c r="L89" s="209"/>
      <c r="M89" s="210"/>
      <c r="N89" s="209"/>
      <c r="O89" s="210"/>
      <c r="P89" s="209"/>
      <c r="Q89" s="210"/>
      <c r="R89" s="209"/>
      <c r="S89" s="210"/>
      <c r="T89" s="209"/>
      <c r="U89" s="210"/>
      <c r="V89" s="209"/>
      <c r="W89" s="210"/>
      <c r="X89" s="209"/>
      <c r="Y89" s="210"/>
      <c r="Z89" s="209"/>
      <c r="AA89" s="210"/>
      <c r="AB89" s="209"/>
      <c r="AC89" s="210"/>
      <c r="AD89" s="209"/>
      <c r="AE89" s="210"/>
      <c r="AF89" s="209"/>
      <c r="AG89" s="210"/>
      <c r="AH89" s="209"/>
      <c r="AI89" s="210"/>
      <c r="AJ89" s="209"/>
      <c r="AK89" s="210"/>
      <c r="AL89" s="209"/>
      <c r="AM89" s="210"/>
      <c r="AN89" s="209"/>
      <c r="AO89" s="210"/>
      <c r="AP89" s="209"/>
      <c r="AQ89" s="210"/>
      <c r="AR89" s="209"/>
      <c r="AS89" s="210"/>
      <c r="AT89" s="209"/>
      <c r="AU89" s="221"/>
      <c r="AV89" s="477"/>
    </row>
    <row r="90" spans="1:48" s="1" customFormat="1" ht="30" customHeight="1" x14ac:dyDescent="0.2">
      <c r="A90"/>
      <c r="B90" s="283" t="s">
        <v>190</v>
      </c>
      <c r="C90" s="48" t="s">
        <v>80</v>
      </c>
      <c r="D90" s="49" t="s">
        <v>1299</v>
      </c>
      <c r="E90" s="50" t="s">
        <v>1300</v>
      </c>
      <c r="F90" s="51" t="s">
        <v>234</v>
      </c>
      <c r="G90" s="52">
        <v>8</v>
      </c>
      <c r="H90" s="53">
        <v>188.8</v>
      </c>
      <c r="I90" s="284">
        <f>ROUND(H90*G90,2)</f>
        <v>1510.4</v>
      </c>
      <c r="J90" s="286"/>
      <c r="K90" s="287">
        <f>ROUND(J90*$H90,2)</f>
        <v>0</v>
      </c>
      <c r="L90" s="286"/>
      <c r="M90" s="287">
        <f>ROUND(L90*$H90,2)</f>
        <v>0</v>
      </c>
      <c r="N90" s="286"/>
      <c r="O90" s="287">
        <f>ROUND(N90*$H90,2)</f>
        <v>0</v>
      </c>
      <c r="P90" s="286"/>
      <c r="Q90" s="287">
        <f>ROUND(P90*$H90,2)</f>
        <v>0</v>
      </c>
      <c r="R90" s="286"/>
      <c r="S90" s="287">
        <f>ROUND(R90*$H90,2)</f>
        <v>0</v>
      </c>
      <c r="T90" s="286"/>
      <c r="U90" s="287">
        <f>ROUND(T90*$H90,2)</f>
        <v>0</v>
      </c>
      <c r="V90" s="286"/>
      <c r="W90" s="287">
        <f>ROUND(V90*$H90,2)</f>
        <v>0</v>
      </c>
      <c r="X90" s="286"/>
      <c r="Y90" s="287">
        <f>ROUND(X90*$H90,2)</f>
        <v>0</v>
      </c>
      <c r="Z90" s="286"/>
      <c r="AA90" s="287">
        <f>ROUND(Z90*$H90,2)</f>
        <v>0</v>
      </c>
      <c r="AB90" s="286"/>
      <c r="AC90" s="287">
        <f>ROUND(AB90*$H90,2)</f>
        <v>0</v>
      </c>
      <c r="AD90" s="526">
        <v>1</v>
      </c>
      <c r="AE90" s="527">
        <f>ROUND(AD90*$H90,2)</f>
        <v>188.8</v>
      </c>
      <c r="AF90" s="286"/>
      <c r="AG90" s="287">
        <f>ROUND(AF90*$H90,2)</f>
        <v>0</v>
      </c>
      <c r="AH90" s="286"/>
      <c r="AI90" s="287">
        <f>ROUND(AH90*$H90,2)</f>
        <v>0</v>
      </c>
      <c r="AJ90" s="286"/>
      <c r="AK90" s="287">
        <f>ROUND(AJ90*$H90,2)</f>
        <v>0</v>
      </c>
      <c r="AL90" s="286"/>
      <c r="AM90" s="287">
        <f>ROUND(AL90*$H90,2)</f>
        <v>0</v>
      </c>
      <c r="AN90" s="286"/>
      <c r="AO90" s="287">
        <f>ROUND(AN90*$H90,2)</f>
        <v>0</v>
      </c>
      <c r="AP90" s="286"/>
      <c r="AQ90" s="287">
        <f>ROUND(AP90*$H90,2)</f>
        <v>0</v>
      </c>
      <c r="AR90" s="286">
        <f>SUM(J90,L90,N90,P90,R90,T90,V90,X90,Z90,AB90,AD90,AF90,AH90,AJ90,AL90,AN90,AP90)</f>
        <v>1</v>
      </c>
      <c r="AS90" s="287">
        <f>AR90*$H90</f>
        <v>188.8</v>
      </c>
      <c r="AT90" s="286">
        <f>$G90-AR90</f>
        <v>7</v>
      </c>
      <c r="AU90" s="458">
        <f>AT90*$H90</f>
        <v>1321.6000000000001</v>
      </c>
      <c r="AV90" s="496">
        <f t="shared" ref="AV90" si="39">AU90/I90</f>
        <v>0.875</v>
      </c>
    </row>
    <row r="91" spans="1:48" s="1" customFormat="1" ht="30" hidden="1" customHeight="1" x14ac:dyDescent="0.2">
      <c r="A91"/>
      <c r="B91" s="249"/>
      <c r="C91" s="250" t="s">
        <v>86</v>
      </c>
      <c r="D91" s="23"/>
      <c r="E91" s="251" t="s">
        <v>1302</v>
      </c>
      <c r="F91" s="23"/>
      <c r="G91" s="23"/>
      <c r="H91" s="230"/>
      <c r="I91" s="231"/>
      <c r="J91" s="288"/>
      <c r="K91" s="208"/>
      <c r="L91" s="288"/>
      <c r="M91" s="208"/>
      <c r="N91" s="288"/>
      <c r="O91" s="208"/>
      <c r="P91" s="288"/>
      <c r="Q91" s="208"/>
      <c r="R91" s="288"/>
      <c r="S91" s="208"/>
      <c r="T91" s="288"/>
      <c r="U91" s="208"/>
      <c r="V91" s="288"/>
      <c r="W91" s="208"/>
      <c r="X91" s="288"/>
      <c r="Y91" s="208"/>
      <c r="Z91" s="288"/>
      <c r="AA91" s="208"/>
      <c r="AB91" s="288"/>
      <c r="AC91" s="208"/>
      <c r="AD91" s="288"/>
      <c r="AE91" s="208"/>
      <c r="AF91" s="288"/>
      <c r="AG91" s="208"/>
      <c r="AH91" s="288"/>
      <c r="AI91" s="208"/>
      <c r="AJ91" s="288"/>
      <c r="AK91" s="208"/>
      <c r="AL91" s="288"/>
      <c r="AM91" s="208"/>
      <c r="AN91" s="288"/>
      <c r="AO91" s="208"/>
      <c r="AP91" s="288"/>
      <c r="AQ91" s="208"/>
      <c r="AR91" s="288"/>
      <c r="AS91" s="208"/>
      <c r="AT91" s="288"/>
      <c r="AU91" s="219"/>
      <c r="AV91" s="504"/>
    </row>
    <row r="92" spans="1:48" s="1" customFormat="1" ht="30" hidden="1" customHeight="1" x14ac:dyDescent="0.2">
      <c r="A92"/>
      <c r="B92" s="258"/>
      <c r="C92" s="250" t="s">
        <v>88</v>
      </c>
      <c r="D92" s="259" t="s">
        <v>5</v>
      </c>
      <c r="E92" s="260" t="s">
        <v>1522</v>
      </c>
      <c r="F92" s="67"/>
      <c r="G92" s="259" t="s">
        <v>5</v>
      </c>
      <c r="H92" s="261"/>
      <c r="I92" s="262"/>
      <c r="J92" s="207"/>
      <c r="K92" s="208"/>
      <c r="L92" s="207"/>
      <c r="M92" s="208"/>
      <c r="N92" s="207"/>
      <c r="O92" s="208"/>
      <c r="P92" s="207"/>
      <c r="Q92" s="208"/>
      <c r="R92" s="207"/>
      <c r="S92" s="208"/>
      <c r="T92" s="207"/>
      <c r="U92" s="208"/>
      <c r="V92" s="207"/>
      <c r="W92" s="208"/>
      <c r="X92" s="207"/>
      <c r="Y92" s="208"/>
      <c r="Z92" s="207"/>
      <c r="AA92" s="208"/>
      <c r="AB92" s="207"/>
      <c r="AC92" s="208"/>
      <c r="AD92" s="207"/>
      <c r="AE92" s="208"/>
      <c r="AF92" s="207"/>
      <c r="AG92" s="208"/>
      <c r="AH92" s="207"/>
      <c r="AI92" s="208"/>
      <c r="AJ92" s="207"/>
      <c r="AK92" s="208"/>
      <c r="AL92" s="207"/>
      <c r="AM92" s="208"/>
      <c r="AN92" s="207"/>
      <c r="AO92" s="208"/>
      <c r="AP92" s="207"/>
      <c r="AQ92" s="208"/>
      <c r="AR92" s="207"/>
      <c r="AS92" s="208"/>
      <c r="AT92" s="207"/>
      <c r="AU92" s="219"/>
      <c r="AV92" s="476"/>
    </row>
    <row r="93" spans="1:48" s="1" customFormat="1" ht="30" hidden="1" customHeight="1" x14ac:dyDescent="0.2">
      <c r="A93"/>
      <c r="B93" s="252"/>
      <c r="C93" s="250" t="s">
        <v>88</v>
      </c>
      <c r="D93" s="253" t="s">
        <v>5</v>
      </c>
      <c r="E93" s="254" t="s">
        <v>1523</v>
      </c>
      <c r="F93" s="63"/>
      <c r="G93" s="255">
        <v>8</v>
      </c>
      <c r="H93" s="256"/>
      <c r="I93" s="257"/>
      <c r="J93" s="207"/>
      <c r="K93" s="208"/>
      <c r="L93" s="207"/>
      <c r="M93" s="208"/>
      <c r="N93" s="207"/>
      <c r="O93" s="208"/>
      <c r="P93" s="207"/>
      <c r="Q93" s="208"/>
      <c r="R93" s="207"/>
      <c r="S93" s="208"/>
      <c r="T93" s="207"/>
      <c r="U93" s="208"/>
      <c r="V93" s="207"/>
      <c r="W93" s="208"/>
      <c r="X93" s="207"/>
      <c r="Y93" s="208"/>
      <c r="Z93" s="207"/>
      <c r="AA93" s="208"/>
      <c r="AB93" s="207"/>
      <c r="AC93" s="208"/>
      <c r="AD93" s="207"/>
      <c r="AE93" s="208"/>
      <c r="AF93" s="207"/>
      <c r="AG93" s="208"/>
      <c r="AH93" s="207"/>
      <c r="AI93" s="208"/>
      <c r="AJ93" s="207"/>
      <c r="AK93" s="208"/>
      <c r="AL93" s="207"/>
      <c r="AM93" s="208"/>
      <c r="AN93" s="207"/>
      <c r="AO93" s="208"/>
      <c r="AP93" s="207"/>
      <c r="AQ93" s="208"/>
      <c r="AR93" s="207"/>
      <c r="AS93" s="208"/>
      <c r="AT93" s="207"/>
      <c r="AU93" s="219"/>
      <c r="AV93" s="476"/>
    </row>
    <row r="94" spans="1:48" s="8" customFormat="1" ht="30" customHeight="1" x14ac:dyDescent="0.2">
      <c r="A94"/>
      <c r="B94" s="281" t="s">
        <v>197</v>
      </c>
      <c r="C94" s="78" t="s">
        <v>231</v>
      </c>
      <c r="D94" s="79" t="s">
        <v>1524</v>
      </c>
      <c r="E94" s="80" t="s">
        <v>1525</v>
      </c>
      <c r="F94" s="81" t="s">
        <v>234</v>
      </c>
      <c r="G94" s="82">
        <v>8</v>
      </c>
      <c r="H94" s="83">
        <v>175</v>
      </c>
      <c r="I94" s="282">
        <f>ROUND(H94*G94,2)</f>
        <v>1400</v>
      </c>
      <c r="J94" s="286"/>
      <c r="K94" s="287">
        <f t="shared" ref="K94:K96" si="40">ROUND(J94*$H94,2)</f>
        <v>0</v>
      </c>
      <c r="L94" s="286"/>
      <c r="M94" s="287">
        <f t="shared" ref="M94:M96" si="41">ROUND(L94*$H94,2)</f>
        <v>0</v>
      </c>
      <c r="N94" s="286"/>
      <c r="O94" s="287">
        <f t="shared" ref="O94:O96" si="42">ROUND(N94*$H94,2)</f>
        <v>0</v>
      </c>
      <c r="P94" s="286"/>
      <c r="Q94" s="287">
        <f t="shared" ref="Q94:Q96" si="43">ROUND(P94*$H94,2)</f>
        <v>0</v>
      </c>
      <c r="R94" s="286"/>
      <c r="S94" s="287">
        <f t="shared" ref="S94:S96" si="44">ROUND(R94*$H94,2)</f>
        <v>0</v>
      </c>
      <c r="T94" s="286"/>
      <c r="U94" s="287">
        <f t="shared" ref="U94:U96" si="45">ROUND(T94*$H94,2)</f>
        <v>0</v>
      </c>
      <c r="V94" s="286"/>
      <c r="W94" s="287">
        <f t="shared" ref="W94:W96" si="46">ROUND(V94*$H94,2)</f>
        <v>0</v>
      </c>
      <c r="X94" s="286"/>
      <c r="Y94" s="287">
        <f t="shared" ref="Y94:Y96" si="47">ROUND(X94*$H94,2)</f>
        <v>0</v>
      </c>
      <c r="Z94" s="286"/>
      <c r="AA94" s="287">
        <f t="shared" ref="AA94:AA96" si="48">ROUND(Z94*$H94,2)</f>
        <v>0</v>
      </c>
      <c r="AB94" s="286"/>
      <c r="AC94" s="287">
        <f t="shared" ref="AC94:AC96" si="49">ROUND(AB94*$H94,2)</f>
        <v>0</v>
      </c>
      <c r="AD94" s="526">
        <v>1</v>
      </c>
      <c r="AE94" s="527">
        <f t="shared" ref="AE94:AE96" si="50">ROUND(AD94*$H94,2)</f>
        <v>175</v>
      </c>
      <c r="AF94" s="286"/>
      <c r="AG94" s="287">
        <f t="shared" ref="AG94:AG96" si="51">ROUND(AF94*$H94,2)</f>
        <v>0</v>
      </c>
      <c r="AH94" s="286"/>
      <c r="AI94" s="287">
        <f t="shared" ref="AI94:AI96" si="52">ROUND(AH94*$H94,2)</f>
        <v>0</v>
      </c>
      <c r="AJ94" s="286"/>
      <c r="AK94" s="287">
        <f t="shared" ref="AK94:AK96" si="53">ROUND(AJ94*$H94,2)</f>
        <v>0</v>
      </c>
      <c r="AL94" s="286"/>
      <c r="AM94" s="287">
        <f t="shared" ref="AM94:AM96" si="54">ROUND(AL94*$H94,2)</f>
        <v>0</v>
      </c>
      <c r="AN94" s="286"/>
      <c r="AO94" s="287">
        <f t="shared" ref="AO94:AO96" si="55">ROUND(AN94*$H94,2)</f>
        <v>0</v>
      </c>
      <c r="AP94" s="286"/>
      <c r="AQ94" s="287">
        <f t="shared" ref="AQ94:AQ96" si="56">ROUND(AP94*$H94,2)</f>
        <v>0</v>
      </c>
      <c r="AR94" s="286">
        <f t="shared" ref="AR94:AR96" si="57">SUM(J94,L94,N94,P94,R94,T94,V94,X94,Z94,AB94,AD94,AF94,AH94,AJ94,AL94,AN94,AP94)</f>
        <v>1</v>
      </c>
      <c r="AS94" s="287">
        <f t="shared" ref="AS94:AS96" si="58">AR94*$H94</f>
        <v>175</v>
      </c>
      <c r="AT94" s="286">
        <f t="shared" ref="AT94:AT96" si="59">$G94-AR94</f>
        <v>7</v>
      </c>
      <c r="AU94" s="458">
        <f t="shared" ref="AU94:AU96" si="60">AT94*$H94</f>
        <v>1225</v>
      </c>
      <c r="AV94" s="496">
        <f t="shared" ref="AV94:AV96" si="61">AU94/I94</f>
        <v>0.875</v>
      </c>
    </row>
    <row r="95" spans="1:48" s="7" customFormat="1" ht="30" customHeight="1" x14ac:dyDescent="0.2">
      <c r="A95"/>
      <c r="B95" s="281" t="s">
        <v>211</v>
      </c>
      <c r="C95" s="78" t="s">
        <v>231</v>
      </c>
      <c r="D95" s="79" t="s">
        <v>1527</v>
      </c>
      <c r="E95" s="80" t="s">
        <v>1528</v>
      </c>
      <c r="F95" s="81" t="s">
        <v>234</v>
      </c>
      <c r="G95" s="82">
        <v>4</v>
      </c>
      <c r="H95" s="83">
        <v>920</v>
      </c>
      <c r="I95" s="282">
        <f>ROUND(H95*G95,2)</f>
        <v>3680</v>
      </c>
      <c r="J95" s="286"/>
      <c r="K95" s="287">
        <f t="shared" si="40"/>
        <v>0</v>
      </c>
      <c r="L95" s="286"/>
      <c r="M95" s="287">
        <f t="shared" si="41"/>
        <v>0</v>
      </c>
      <c r="N95" s="286"/>
      <c r="O95" s="287">
        <f t="shared" si="42"/>
        <v>0</v>
      </c>
      <c r="P95" s="286"/>
      <c r="Q95" s="287">
        <f t="shared" si="43"/>
        <v>0</v>
      </c>
      <c r="R95" s="286"/>
      <c r="S95" s="287">
        <f t="shared" si="44"/>
        <v>0</v>
      </c>
      <c r="T95" s="286"/>
      <c r="U95" s="287">
        <f t="shared" si="45"/>
        <v>0</v>
      </c>
      <c r="V95" s="286"/>
      <c r="W95" s="287">
        <f t="shared" si="46"/>
        <v>0</v>
      </c>
      <c r="X95" s="286"/>
      <c r="Y95" s="287">
        <f t="shared" si="47"/>
        <v>0</v>
      </c>
      <c r="Z95" s="286"/>
      <c r="AA95" s="287">
        <f t="shared" si="48"/>
        <v>0</v>
      </c>
      <c r="AB95" s="286"/>
      <c r="AC95" s="287">
        <f t="shared" si="49"/>
        <v>0</v>
      </c>
      <c r="AD95" s="526">
        <v>1</v>
      </c>
      <c r="AE95" s="527">
        <f t="shared" si="50"/>
        <v>920</v>
      </c>
      <c r="AF95" s="286"/>
      <c r="AG95" s="287">
        <f t="shared" si="51"/>
        <v>0</v>
      </c>
      <c r="AH95" s="286"/>
      <c r="AI95" s="287">
        <f t="shared" si="52"/>
        <v>0</v>
      </c>
      <c r="AJ95" s="286"/>
      <c r="AK95" s="287">
        <f t="shared" si="53"/>
        <v>0</v>
      </c>
      <c r="AL95" s="286"/>
      <c r="AM95" s="287">
        <f t="shared" si="54"/>
        <v>0</v>
      </c>
      <c r="AN95" s="286"/>
      <c r="AO95" s="287">
        <f t="shared" si="55"/>
        <v>0</v>
      </c>
      <c r="AP95" s="286"/>
      <c r="AQ95" s="287">
        <f t="shared" si="56"/>
        <v>0</v>
      </c>
      <c r="AR95" s="286">
        <f t="shared" si="57"/>
        <v>1</v>
      </c>
      <c r="AS95" s="287">
        <f t="shared" si="58"/>
        <v>920</v>
      </c>
      <c r="AT95" s="286">
        <f t="shared" si="59"/>
        <v>3</v>
      </c>
      <c r="AU95" s="458">
        <f t="shared" si="60"/>
        <v>2760</v>
      </c>
      <c r="AV95" s="496">
        <f t="shared" si="61"/>
        <v>0.75</v>
      </c>
    </row>
    <row r="96" spans="1:48" s="7" customFormat="1" ht="30" customHeight="1" x14ac:dyDescent="0.2">
      <c r="A96"/>
      <c r="B96" s="283" t="s">
        <v>1</v>
      </c>
      <c r="C96" s="48" t="s">
        <v>80</v>
      </c>
      <c r="D96" s="49" t="s">
        <v>1530</v>
      </c>
      <c r="E96" s="50" t="s">
        <v>1531</v>
      </c>
      <c r="F96" s="51" t="s">
        <v>234</v>
      </c>
      <c r="G96" s="52">
        <v>7</v>
      </c>
      <c r="H96" s="53">
        <v>175.3</v>
      </c>
      <c r="I96" s="284">
        <f>ROUND(H96*G96,2)</f>
        <v>1227.0999999999999</v>
      </c>
      <c r="J96" s="286"/>
      <c r="K96" s="287">
        <f t="shared" si="40"/>
        <v>0</v>
      </c>
      <c r="L96" s="286"/>
      <c r="M96" s="287">
        <f t="shared" si="41"/>
        <v>0</v>
      </c>
      <c r="N96" s="286"/>
      <c r="O96" s="287">
        <f t="shared" si="42"/>
        <v>0</v>
      </c>
      <c r="P96" s="286"/>
      <c r="Q96" s="287">
        <f t="shared" si="43"/>
        <v>0</v>
      </c>
      <c r="R96" s="286"/>
      <c r="S96" s="287">
        <f t="shared" si="44"/>
        <v>0</v>
      </c>
      <c r="T96" s="286"/>
      <c r="U96" s="287">
        <f t="shared" si="45"/>
        <v>0</v>
      </c>
      <c r="V96" s="286"/>
      <c r="W96" s="287">
        <f t="shared" si="46"/>
        <v>0</v>
      </c>
      <c r="X96" s="286"/>
      <c r="Y96" s="287">
        <f t="shared" si="47"/>
        <v>0</v>
      </c>
      <c r="Z96" s="286"/>
      <c r="AA96" s="287">
        <f t="shared" si="48"/>
        <v>0</v>
      </c>
      <c r="AB96" s="286"/>
      <c r="AC96" s="287">
        <f t="shared" si="49"/>
        <v>0</v>
      </c>
      <c r="AD96" s="526">
        <v>1</v>
      </c>
      <c r="AE96" s="527">
        <f t="shared" si="50"/>
        <v>175.3</v>
      </c>
      <c r="AF96" s="286"/>
      <c r="AG96" s="287">
        <f t="shared" si="51"/>
        <v>0</v>
      </c>
      <c r="AH96" s="286"/>
      <c r="AI96" s="287">
        <f t="shared" si="52"/>
        <v>0</v>
      </c>
      <c r="AJ96" s="286"/>
      <c r="AK96" s="287">
        <f t="shared" si="53"/>
        <v>0</v>
      </c>
      <c r="AL96" s="286"/>
      <c r="AM96" s="287">
        <f t="shared" si="54"/>
        <v>0</v>
      </c>
      <c r="AN96" s="286"/>
      <c r="AO96" s="287">
        <f t="shared" si="55"/>
        <v>0</v>
      </c>
      <c r="AP96" s="286"/>
      <c r="AQ96" s="287">
        <f t="shared" si="56"/>
        <v>0</v>
      </c>
      <c r="AR96" s="286">
        <f t="shared" si="57"/>
        <v>1</v>
      </c>
      <c r="AS96" s="287">
        <f t="shared" si="58"/>
        <v>175.3</v>
      </c>
      <c r="AT96" s="286">
        <f t="shared" si="59"/>
        <v>6</v>
      </c>
      <c r="AU96" s="458">
        <f t="shared" si="60"/>
        <v>1051.8000000000002</v>
      </c>
      <c r="AV96" s="496">
        <f t="shared" si="61"/>
        <v>0.85714285714285732</v>
      </c>
    </row>
    <row r="97" spans="1:48" s="10" customFormat="1" ht="30" hidden="1" customHeight="1" x14ac:dyDescent="0.2">
      <c r="A97"/>
      <c r="B97" s="249"/>
      <c r="C97" s="250" t="s">
        <v>86</v>
      </c>
      <c r="D97" s="23"/>
      <c r="E97" s="251" t="s">
        <v>1302</v>
      </c>
      <c r="F97" s="23"/>
      <c r="G97" s="23"/>
      <c r="H97" s="230"/>
      <c r="I97" s="231"/>
      <c r="J97" s="215"/>
      <c r="K97" s="216"/>
      <c r="L97" s="215"/>
      <c r="M97" s="216"/>
      <c r="N97" s="215"/>
      <c r="O97" s="216"/>
      <c r="P97" s="215"/>
      <c r="Q97" s="216"/>
      <c r="R97" s="215"/>
      <c r="S97" s="216"/>
      <c r="T97" s="215"/>
      <c r="U97" s="216"/>
      <c r="V97" s="215"/>
      <c r="W97" s="216"/>
      <c r="X97" s="215"/>
      <c r="Y97" s="216"/>
      <c r="Z97" s="215"/>
      <c r="AA97" s="216"/>
      <c r="AB97" s="215"/>
      <c r="AC97" s="216"/>
      <c r="AD97" s="215"/>
      <c r="AE97" s="216"/>
      <c r="AF97" s="215"/>
      <c r="AG97" s="216"/>
      <c r="AH97" s="215"/>
      <c r="AI97" s="216"/>
      <c r="AJ97" s="215"/>
      <c r="AK97" s="216"/>
      <c r="AL97" s="215"/>
      <c r="AM97" s="216"/>
      <c r="AN97" s="215"/>
      <c r="AO97" s="216"/>
      <c r="AP97" s="215"/>
      <c r="AQ97" s="216"/>
      <c r="AR97" s="215"/>
      <c r="AS97" s="216"/>
      <c r="AT97" s="215"/>
      <c r="AU97" s="224"/>
      <c r="AV97" s="481"/>
    </row>
    <row r="98" spans="1:48" s="1" customFormat="1" ht="30" hidden="1" customHeight="1" x14ac:dyDescent="0.2">
      <c r="A98"/>
      <c r="B98" s="258"/>
      <c r="C98" s="250" t="s">
        <v>88</v>
      </c>
      <c r="D98" s="259" t="s">
        <v>5</v>
      </c>
      <c r="E98" s="260" t="s">
        <v>1522</v>
      </c>
      <c r="F98" s="67"/>
      <c r="G98" s="259" t="s">
        <v>5</v>
      </c>
      <c r="H98" s="261"/>
      <c r="I98" s="262"/>
      <c r="J98" s="288"/>
      <c r="K98" s="208"/>
      <c r="L98" s="288"/>
      <c r="M98" s="208"/>
      <c r="N98" s="288"/>
      <c r="O98" s="208"/>
      <c r="P98" s="288"/>
      <c r="Q98" s="208"/>
      <c r="R98" s="288"/>
      <c r="S98" s="208"/>
      <c r="T98" s="288"/>
      <c r="U98" s="208"/>
      <c r="V98" s="288"/>
      <c r="W98" s="208"/>
      <c r="X98" s="288"/>
      <c r="Y98" s="208"/>
      <c r="Z98" s="288"/>
      <c r="AA98" s="208"/>
      <c r="AB98" s="288"/>
      <c r="AC98" s="208"/>
      <c r="AD98" s="288"/>
      <c r="AE98" s="208"/>
      <c r="AF98" s="288"/>
      <c r="AG98" s="208"/>
      <c r="AH98" s="288"/>
      <c r="AI98" s="208"/>
      <c r="AJ98" s="288"/>
      <c r="AK98" s="208"/>
      <c r="AL98" s="288"/>
      <c r="AM98" s="208"/>
      <c r="AN98" s="288"/>
      <c r="AO98" s="208"/>
      <c r="AP98" s="288"/>
      <c r="AQ98" s="208"/>
      <c r="AR98" s="288"/>
      <c r="AS98" s="208"/>
      <c r="AT98" s="288"/>
      <c r="AU98" s="219"/>
      <c r="AV98" s="504"/>
    </row>
    <row r="99" spans="1:48" s="1" customFormat="1" ht="30" hidden="1" customHeight="1" x14ac:dyDescent="0.2">
      <c r="A99"/>
      <c r="B99" s="252"/>
      <c r="C99" s="250" t="s">
        <v>88</v>
      </c>
      <c r="D99" s="253" t="s">
        <v>5</v>
      </c>
      <c r="E99" s="254" t="s">
        <v>1533</v>
      </c>
      <c r="F99" s="63"/>
      <c r="G99" s="255">
        <v>3</v>
      </c>
      <c r="H99" s="256"/>
      <c r="I99" s="257"/>
      <c r="J99" s="207"/>
      <c r="K99" s="208"/>
      <c r="L99" s="207"/>
      <c r="M99" s="208"/>
      <c r="N99" s="207"/>
      <c r="O99" s="208"/>
      <c r="P99" s="207"/>
      <c r="Q99" s="208"/>
      <c r="R99" s="207"/>
      <c r="S99" s="208"/>
      <c r="T99" s="207"/>
      <c r="U99" s="208"/>
      <c r="V99" s="207"/>
      <c r="W99" s="208"/>
      <c r="X99" s="207"/>
      <c r="Y99" s="208"/>
      <c r="Z99" s="207"/>
      <c r="AA99" s="208"/>
      <c r="AB99" s="207"/>
      <c r="AC99" s="208"/>
      <c r="AD99" s="207"/>
      <c r="AE99" s="208"/>
      <c r="AF99" s="207"/>
      <c r="AG99" s="208"/>
      <c r="AH99" s="207"/>
      <c r="AI99" s="208"/>
      <c r="AJ99" s="207"/>
      <c r="AK99" s="208"/>
      <c r="AL99" s="207"/>
      <c r="AM99" s="208"/>
      <c r="AN99" s="207"/>
      <c r="AO99" s="208"/>
      <c r="AP99" s="207"/>
      <c r="AQ99" s="208"/>
      <c r="AR99" s="207"/>
      <c r="AS99" s="208"/>
      <c r="AT99" s="207"/>
      <c r="AU99" s="219"/>
      <c r="AV99" s="476"/>
    </row>
    <row r="100" spans="1:48" s="1" customFormat="1" ht="30" hidden="1" customHeight="1" x14ac:dyDescent="0.2">
      <c r="A100"/>
      <c r="B100" s="252"/>
      <c r="C100" s="250" t="s">
        <v>88</v>
      </c>
      <c r="D100" s="253" t="s">
        <v>5</v>
      </c>
      <c r="E100" s="254" t="s">
        <v>1534</v>
      </c>
      <c r="F100" s="63"/>
      <c r="G100" s="255">
        <v>4</v>
      </c>
      <c r="H100" s="256"/>
      <c r="I100" s="257"/>
      <c r="J100" s="207"/>
      <c r="K100" s="208"/>
      <c r="L100" s="207"/>
      <c r="M100" s="208"/>
      <c r="N100" s="207"/>
      <c r="O100" s="208"/>
      <c r="P100" s="207"/>
      <c r="Q100" s="208"/>
      <c r="R100" s="207"/>
      <c r="S100" s="208"/>
      <c r="T100" s="207"/>
      <c r="U100" s="208"/>
      <c r="V100" s="207"/>
      <c r="W100" s="208"/>
      <c r="X100" s="207"/>
      <c r="Y100" s="208"/>
      <c r="Z100" s="207"/>
      <c r="AA100" s="208"/>
      <c r="AB100" s="207"/>
      <c r="AC100" s="208"/>
      <c r="AD100" s="207"/>
      <c r="AE100" s="208"/>
      <c r="AF100" s="207"/>
      <c r="AG100" s="208"/>
      <c r="AH100" s="207"/>
      <c r="AI100" s="208"/>
      <c r="AJ100" s="207"/>
      <c r="AK100" s="208"/>
      <c r="AL100" s="207"/>
      <c r="AM100" s="208"/>
      <c r="AN100" s="207"/>
      <c r="AO100" s="208"/>
      <c r="AP100" s="207"/>
      <c r="AQ100" s="208"/>
      <c r="AR100" s="207"/>
      <c r="AS100" s="208"/>
      <c r="AT100" s="207"/>
      <c r="AU100" s="219"/>
      <c r="AV100" s="476"/>
    </row>
    <row r="101" spans="1:48" s="8" customFormat="1" ht="30" hidden="1" customHeight="1" x14ac:dyDescent="0.2">
      <c r="A101"/>
      <c r="B101" s="269"/>
      <c r="C101" s="250" t="s">
        <v>88</v>
      </c>
      <c r="D101" s="270" t="s">
        <v>5</v>
      </c>
      <c r="E101" s="271" t="s">
        <v>112</v>
      </c>
      <c r="F101" s="75"/>
      <c r="G101" s="272">
        <v>7</v>
      </c>
      <c r="H101" s="273"/>
      <c r="I101" s="274"/>
      <c r="J101" s="211"/>
      <c r="K101" s="212"/>
      <c r="L101" s="211"/>
      <c r="M101" s="212"/>
      <c r="N101" s="211"/>
      <c r="O101" s="212"/>
      <c r="P101" s="211"/>
      <c r="Q101" s="212"/>
      <c r="R101" s="211"/>
      <c r="S101" s="212"/>
      <c r="T101" s="211"/>
      <c r="U101" s="212"/>
      <c r="V101" s="211"/>
      <c r="W101" s="212"/>
      <c r="X101" s="211"/>
      <c r="Y101" s="212"/>
      <c r="Z101" s="211"/>
      <c r="AA101" s="212"/>
      <c r="AB101" s="211"/>
      <c r="AC101" s="212"/>
      <c r="AD101" s="211"/>
      <c r="AE101" s="212"/>
      <c r="AF101" s="211"/>
      <c r="AG101" s="212"/>
      <c r="AH101" s="211"/>
      <c r="AI101" s="212"/>
      <c r="AJ101" s="211"/>
      <c r="AK101" s="212"/>
      <c r="AL101" s="211"/>
      <c r="AM101" s="212"/>
      <c r="AN101" s="211"/>
      <c r="AO101" s="212"/>
      <c r="AP101" s="211"/>
      <c r="AQ101" s="212"/>
      <c r="AR101" s="211"/>
      <c r="AS101" s="212"/>
      <c r="AT101" s="211"/>
      <c r="AU101" s="222"/>
      <c r="AV101" s="479"/>
    </row>
    <row r="102" spans="1:48" s="7" customFormat="1" ht="30" customHeight="1" x14ac:dyDescent="0.2">
      <c r="A102"/>
      <c r="B102" s="281" t="s">
        <v>225</v>
      </c>
      <c r="C102" s="78" t="s">
        <v>231</v>
      </c>
      <c r="D102" s="79" t="s">
        <v>1535</v>
      </c>
      <c r="E102" s="80" t="s">
        <v>1536</v>
      </c>
      <c r="F102" s="81" t="s">
        <v>234</v>
      </c>
      <c r="G102" s="82">
        <v>3</v>
      </c>
      <c r="H102" s="83">
        <v>442</v>
      </c>
      <c r="I102" s="282">
        <f>ROUND(H102*G102,2)</f>
        <v>1326</v>
      </c>
      <c r="J102" s="286"/>
      <c r="K102" s="287">
        <f t="shared" ref="K102:K103" si="62">ROUND(J102*$H102,2)</f>
        <v>0</v>
      </c>
      <c r="L102" s="286"/>
      <c r="M102" s="287">
        <f t="shared" ref="M102:M103" si="63">ROUND(L102*$H102,2)</f>
        <v>0</v>
      </c>
      <c r="N102" s="286"/>
      <c r="O102" s="287">
        <f t="shared" ref="O102:O103" si="64">ROUND(N102*$H102,2)</f>
        <v>0</v>
      </c>
      <c r="P102" s="286"/>
      <c r="Q102" s="287">
        <f t="shared" ref="Q102:Q103" si="65">ROUND(P102*$H102,2)</f>
        <v>0</v>
      </c>
      <c r="R102" s="286"/>
      <c r="S102" s="287">
        <f t="shared" ref="S102:S103" si="66">ROUND(R102*$H102,2)</f>
        <v>0</v>
      </c>
      <c r="T102" s="286"/>
      <c r="U102" s="287">
        <f t="shared" ref="U102:U103" si="67">ROUND(T102*$H102,2)</f>
        <v>0</v>
      </c>
      <c r="V102" s="286"/>
      <c r="W102" s="287">
        <f t="shared" ref="W102:W103" si="68">ROUND(V102*$H102,2)</f>
        <v>0</v>
      </c>
      <c r="X102" s="286"/>
      <c r="Y102" s="287">
        <f t="shared" ref="Y102:Y103" si="69">ROUND(X102*$H102,2)</f>
        <v>0</v>
      </c>
      <c r="Z102" s="286"/>
      <c r="AA102" s="287">
        <f t="shared" ref="AA102:AA103" si="70">ROUND(Z102*$H102,2)</f>
        <v>0</v>
      </c>
      <c r="AB102" s="286"/>
      <c r="AC102" s="287">
        <f t="shared" ref="AC102:AC103" si="71">ROUND(AB102*$H102,2)</f>
        <v>0</v>
      </c>
      <c r="AD102" s="526">
        <v>1</v>
      </c>
      <c r="AE102" s="527">
        <f t="shared" ref="AE102:AE103" si="72">ROUND(AD102*$H102,2)</f>
        <v>442</v>
      </c>
      <c r="AF102" s="286"/>
      <c r="AG102" s="287">
        <f t="shared" ref="AG102:AG103" si="73">ROUND(AF102*$H102,2)</f>
        <v>0</v>
      </c>
      <c r="AH102" s="286"/>
      <c r="AI102" s="287">
        <f t="shared" ref="AI102:AI103" si="74">ROUND(AH102*$H102,2)</f>
        <v>0</v>
      </c>
      <c r="AJ102" s="286"/>
      <c r="AK102" s="287">
        <f t="shared" ref="AK102:AK103" si="75">ROUND(AJ102*$H102,2)</f>
        <v>0</v>
      </c>
      <c r="AL102" s="286"/>
      <c r="AM102" s="287">
        <f t="shared" ref="AM102:AM103" si="76">ROUND(AL102*$H102,2)</f>
        <v>0</v>
      </c>
      <c r="AN102" s="286"/>
      <c r="AO102" s="287">
        <f t="shared" ref="AO102:AO103" si="77">ROUND(AN102*$H102,2)</f>
        <v>0</v>
      </c>
      <c r="AP102" s="286"/>
      <c r="AQ102" s="287">
        <f t="shared" ref="AQ102:AQ103" si="78">ROUND(AP102*$H102,2)</f>
        <v>0</v>
      </c>
      <c r="AR102" s="286">
        <f t="shared" ref="AR102:AR103" si="79">SUM(J102,L102,N102,P102,R102,T102,V102,X102,Z102,AB102,AD102,AF102,AH102,AJ102,AL102,AN102,AP102)</f>
        <v>1</v>
      </c>
      <c r="AS102" s="287">
        <f t="shared" ref="AS102:AS103" si="80">AR102*$H102</f>
        <v>442</v>
      </c>
      <c r="AT102" s="286">
        <f t="shared" ref="AT102:AT103" si="81">$G102-AR102</f>
        <v>2</v>
      </c>
      <c r="AU102" s="458">
        <f t="shared" ref="AU102:AU103" si="82">AT102*$H102</f>
        <v>884</v>
      </c>
      <c r="AV102" s="496">
        <f t="shared" ref="AV102:AV103" si="83">AU102/I102</f>
        <v>0.66666666666666663</v>
      </c>
    </row>
    <row r="103" spans="1:48" s="1" customFormat="1" ht="30" customHeight="1" x14ac:dyDescent="0.2">
      <c r="A103"/>
      <c r="B103" s="283" t="s">
        <v>230</v>
      </c>
      <c r="C103" s="48" t="s">
        <v>80</v>
      </c>
      <c r="D103" s="49" t="s">
        <v>1307</v>
      </c>
      <c r="E103" s="50" t="s">
        <v>1308</v>
      </c>
      <c r="F103" s="51" t="s">
        <v>234</v>
      </c>
      <c r="G103" s="52">
        <v>3</v>
      </c>
      <c r="H103" s="53">
        <v>188.8</v>
      </c>
      <c r="I103" s="284">
        <f>ROUND(H103*G103,2)</f>
        <v>566.4</v>
      </c>
      <c r="J103" s="286"/>
      <c r="K103" s="287">
        <f t="shared" si="62"/>
        <v>0</v>
      </c>
      <c r="L103" s="286"/>
      <c r="M103" s="287">
        <f t="shared" si="63"/>
        <v>0</v>
      </c>
      <c r="N103" s="286"/>
      <c r="O103" s="287">
        <f t="shared" si="64"/>
        <v>0</v>
      </c>
      <c r="P103" s="286"/>
      <c r="Q103" s="287">
        <f t="shared" si="65"/>
        <v>0</v>
      </c>
      <c r="R103" s="286"/>
      <c r="S103" s="287">
        <f t="shared" si="66"/>
        <v>0</v>
      </c>
      <c r="T103" s="286"/>
      <c r="U103" s="287">
        <f t="shared" si="67"/>
        <v>0</v>
      </c>
      <c r="V103" s="286"/>
      <c r="W103" s="287">
        <f t="shared" si="68"/>
        <v>0</v>
      </c>
      <c r="X103" s="286"/>
      <c r="Y103" s="287">
        <f t="shared" si="69"/>
        <v>0</v>
      </c>
      <c r="Z103" s="286"/>
      <c r="AA103" s="287">
        <f t="shared" si="70"/>
        <v>0</v>
      </c>
      <c r="AB103" s="286"/>
      <c r="AC103" s="287">
        <f t="shared" si="71"/>
        <v>0</v>
      </c>
      <c r="AD103" s="526">
        <v>1</v>
      </c>
      <c r="AE103" s="527">
        <f t="shared" si="72"/>
        <v>188.8</v>
      </c>
      <c r="AF103" s="286"/>
      <c r="AG103" s="287">
        <f t="shared" si="73"/>
        <v>0</v>
      </c>
      <c r="AH103" s="286"/>
      <c r="AI103" s="287">
        <f t="shared" si="74"/>
        <v>0</v>
      </c>
      <c r="AJ103" s="286"/>
      <c r="AK103" s="287">
        <f t="shared" si="75"/>
        <v>0</v>
      </c>
      <c r="AL103" s="286"/>
      <c r="AM103" s="287">
        <f t="shared" si="76"/>
        <v>0</v>
      </c>
      <c r="AN103" s="286"/>
      <c r="AO103" s="287">
        <f t="shared" si="77"/>
        <v>0</v>
      </c>
      <c r="AP103" s="286"/>
      <c r="AQ103" s="287">
        <f t="shared" si="78"/>
        <v>0</v>
      </c>
      <c r="AR103" s="286">
        <f t="shared" si="79"/>
        <v>1</v>
      </c>
      <c r="AS103" s="287">
        <f t="shared" si="80"/>
        <v>188.8</v>
      </c>
      <c r="AT103" s="286">
        <f t="shared" si="81"/>
        <v>2</v>
      </c>
      <c r="AU103" s="458">
        <f t="shared" si="82"/>
        <v>377.6</v>
      </c>
      <c r="AV103" s="496">
        <f t="shared" si="83"/>
        <v>0.66666666666666674</v>
      </c>
    </row>
    <row r="104" spans="1:48" s="1" customFormat="1" ht="30" hidden="1" customHeight="1" x14ac:dyDescent="0.2">
      <c r="A104"/>
      <c r="B104" s="249"/>
      <c r="C104" s="250" t="s">
        <v>86</v>
      </c>
      <c r="D104" s="23"/>
      <c r="E104" s="251" t="s">
        <v>1302</v>
      </c>
      <c r="F104" s="23"/>
      <c r="G104" s="23"/>
      <c r="H104" s="230"/>
      <c r="I104" s="231"/>
      <c r="J104" s="207"/>
      <c r="K104" s="208"/>
      <c r="L104" s="207"/>
      <c r="M104" s="208"/>
      <c r="N104" s="207"/>
      <c r="O104" s="208"/>
      <c r="P104" s="207"/>
      <c r="Q104" s="208"/>
      <c r="R104" s="207"/>
      <c r="S104" s="208"/>
      <c r="T104" s="207"/>
      <c r="U104" s="208"/>
      <c r="V104" s="207"/>
      <c r="W104" s="208"/>
      <c r="X104" s="207"/>
      <c r="Y104" s="208"/>
      <c r="Z104" s="207"/>
      <c r="AA104" s="208"/>
      <c r="AB104" s="207"/>
      <c r="AC104" s="208"/>
      <c r="AD104" s="207"/>
      <c r="AE104" s="208"/>
      <c r="AF104" s="207"/>
      <c r="AG104" s="208"/>
      <c r="AH104" s="207"/>
      <c r="AI104" s="208"/>
      <c r="AJ104" s="207"/>
      <c r="AK104" s="208"/>
      <c r="AL104" s="207"/>
      <c r="AM104" s="208"/>
      <c r="AN104" s="207"/>
      <c r="AO104" s="208"/>
      <c r="AP104" s="207"/>
      <c r="AQ104" s="208"/>
      <c r="AR104" s="207"/>
      <c r="AS104" s="208"/>
      <c r="AT104" s="207"/>
      <c r="AU104" s="219"/>
      <c r="AV104" s="476"/>
    </row>
    <row r="105" spans="1:48" s="1" customFormat="1" ht="30" hidden="1" customHeight="1" x14ac:dyDescent="0.2">
      <c r="A105"/>
      <c r="B105" s="258"/>
      <c r="C105" s="250" t="s">
        <v>88</v>
      </c>
      <c r="D105" s="259" t="s">
        <v>5</v>
      </c>
      <c r="E105" s="260" t="s">
        <v>1522</v>
      </c>
      <c r="F105" s="67"/>
      <c r="G105" s="259" t="s">
        <v>5</v>
      </c>
      <c r="H105" s="261"/>
      <c r="I105" s="262"/>
      <c r="J105" s="207"/>
      <c r="K105" s="208"/>
      <c r="L105" s="207"/>
      <c r="M105" s="208"/>
      <c r="N105" s="207"/>
      <c r="O105" s="208"/>
      <c r="P105" s="207"/>
      <c r="Q105" s="208"/>
      <c r="R105" s="207"/>
      <c r="S105" s="208"/>
      <c r="T105" s="207"/>
      <c r="U105" s="208"/>
      <c r="V105" s="207"/>
      <c r="W105" s="208"/>
      <c r="X105" s="207"/>
      <c r="Y105" s="208"/>
      <c r="Z105" s="207"/>
      <c r="AA105" s="208"/>
      <c r="AB105" s="207"/>
      <c r="AC105" s="208"/>
      <c r="AD105" s="207"/>
      <c r="AE105" s="208"/>
      <c r="AF105" s="207"/>
      <c r="AG105" s="208"/>
      <c r="AH105" s="207"/>
      <c r="AI105" s="208"/>
      <c r="AJ105" s="207"/>
      <c r="AK105" s="208"/>
      <c r="AL105" s="207"/>
      <c r="AM105" s="208"/>
      <c r="AN105" s="207"/>
      <c r="AO105" s="208"/>
      <c r="AP105" s="207"/>
      <c r="AQ105" s="208"/>
      <c r="AR105" s="207"/>
      <c r="AS105" s="208"/>
      <c r="AT105" s="207"/>
      <c r="AU105" s="219"/>
      <c r="AV105" s="476"/>
    </row>
    <row r="106" spans="1:48" s="8" customFormat="1" ht="30" hidden="1" customHeight="1" x14ac:dyDescent="0.2">
      <c r="A106"/>
      <c r="B106" s="252"/>
      <c r="C106" s="250" t="s">
        <v>88</v>
      </c>
      <c r="D106" s="253" t="s">
        <v>5</v>
      </c>
      <c r="E106" s="254" t="s">
        <v>34</v>
      </c>
      <c r="F106" s="63"/>
      <c r="G106" s="255">
        <v>3</v>
      </c>
      <c r="H106" s="256"/>
      <c r="I106" s="257"/>
      <c r="J106" s="211"/>
      <c r="K106" s="212"/>
      <c r="L106" s="211"/>
      <c r="M106" s="212"/>
      <c r="N106" s="211"/>
      <c r="O106" s="212"/>
      <c r="P106" s="211"/>
      <c r="Q106" s="212"/>
      <c r="R106" s="211"/>
      <c r="S106" s="212"/>
      <c r="T106" s="211"/>
      <c r="U106" s="212"/>
      <c r="V106" s="211"/>
      <c r="W106" s="212"/>
      <c r="X106" s="211"/>
      <c r="Y106" s="212"/>
      <c r="Z106" s="211"/>
      <c r="AA106" s="212"/>
      <c r="AB106" s="211"/>
      <c r="AC106" s="212"/>
      <c r="AD106" s="211"/>
      <c r="AE106" s="212"/>
      <c r="AF106" s="211"/>
      <c r="AG106" s="212"/>
      <c r="AH106" s="211"/>
      <c r="AI106" s="212"/>
      <c r="AJ106" s="211"/>
      <c r="AK106" s="212"/>
      <c r="AL106" s="211"/>
      <c r="AM106" s="212"/>
      <c r="AN106" s="211"/>
      <c r="AO106" s="212"/>
      <c r="AP106" s="211"/>
      <c r="AQ106" s="212"/>
      <c r="AR106" s="211"/>
      <c r="AS106" s="212"/>
      <c r="AT106" s="211"/>
      <c r="AU106" s="222"/>
      <c r="AV106" s="479"/>
    </row>
    <row r="107" spans="1:48" s="7" customFormat="1" ht="30" customHeight="1" x14ac:dyDescent="0.2">
      <c r="A107"/>
      <c r="B107" s="281" t="s">
        <v>237</v>
      </c>
      <c r="C107" s="78" t="s">
        <v>231</v>
      </c>
      <c r="D107" s="79" t="s">
        <v>1310</v>
      </c>
      <c r="E107" s="80" t="s">
        <v>1311</v>
      </c>
      <c r="F107" s="81" t="s">
        <v>234</v>
      </c>
      <c r="G107" s="82">
        <v>3</v>
      </c>
      <c r="H107" s="83">
        <v>442</v>
      </c>
      <c r="I107" s="282">
        <f>ROUND(H107*G107,2)</f>
        <v>1326</v>
      </c>
      <c r="J107" s="286"/>
      <c r="K107" s="287">
        <f t="shared" ref="K107:K108" si="84">ROUND(J107*$H107,2)</f>
        <v>0</v>
      </c>
      <c r="L107" s="286"/>
      <c r="M107" s="287">
        <f t="shared" ref="M107:M108" si="85">ROUND(L107*$H107,2)</f>
        <v>0</v>
      </c>
      <c r="N107" s="286"/>
      <c r="O107" s="287">
        <f t="shared" ref="O107:O108" si="86">ROUND(N107*$H107,2)</f>
        <v>0</v>
      </c>
      <c r="P107" s="286"/>
      <c r="Q107" s="287">
        <f t="shared" ref="Q107:Q108" si="87">ROUND(P107*$H107,2)</f>
        <v>0</v>
      </c>
      <c r="R107" s="286"/>
      <c r="S107" s="287">
        <f t="shared" ref="S107:S108" si="88">ROUND(R107*$H107,2)</f>
        <v>0</v>
      </c>
      <c r="T107" s="286"/>
      <c r="U107" s="287">
        <f t="shared" ref="U107:U108" si="89">ROUND(T107*$H107,2)</f>
        <v>0</v>
      </c>
      <c r="V107" s="286"/>
      <c r="W107" s="287">
        <f t="shared" ref="W107:W108" si="90">ROUND(V107*$H107,2)</f>
        <v>0</v>
      </c>
      <c r="X107" s="286"/>
      <c r="Y107" s="287">
        <f t="shared" ref="Y107:Y108" si="91">ROUND(X107*$H107,2)</f>
        <v>0</v>
      </c>
      <c r="Z107" s="286"/>
      <c r="AA107" s="287">
        <f t="shared" ref="AA107:AA108" si="92">ROUND(Z107*$H107,2)</f>
        <v>0</v>
      </c>
      <c r="AB107" s="286"/>
      <c r="AC107" s="287">
        <f t="shared" ref="AC107:AC108" si="93">ROUND(AB107*$H107,2)</f>
        <v>0</v>
      </c>
      <c r="AD107" s="526">
        <v>1</v>
      </c>
      <c r="AE107" s="527">
        <f t="shared" ref="AE107:AE108" si="94">ROUND(AD107*$H107,2)</f>
        <v>442</v>
      </c>
      <c r="AF107" s="286"/>
      <c r="AG107" s="287">
        <f t="shared" ref="AG107:AG108" si="95">ROUND(AF107*$H107,2)</f>
        <v>0</v>
      </c>
      <c r="AH107" s="286"/>
      <c r="AI107" s="287">
        <f t="shared" ref="AI107:AI108" si="96">ROUND(AH107*$H107,2)</f>
        <v>0</v>
      </c>
      <c r="AJ107" s="286"/>
      <c r="AK107" s="287">
        <f t="shared" ref="AK107:AK108" si="97">ROUND(AJ107*$H107,2)</f>
        <v>0</v>
      </c>
      <c r="AL107" s="286"/>
      <c r="AM107" s="287">
        <f t="shared" ref="AM107:AM108" si="98">ROUND(AL107*$H107,2)</f>
        <v>0</v>
      </c>
      <c r="AN107" s="286"/>
      <c r="AO107" s="287">
        <f t="shared" ref="AO107:AO108" si="99">ROUND(AN107*$H107,2)</f>
        <v>0</v>
      </c>
      <c r="AP107" s="286"/>
      <c r="AQ107" s="287">
        <f t="shared" ref="AQ107:AQ108" si="100">ROUND(AP107*$H107,2)</f>
        <v>0</v>
      </c>
      <c r="AR107" s="286">
        <f t="shared" ref="AR107:AR108" si="101">SUM(J107,L107,N107,P107,R107,T107,V107,X107,Z107,AB107,AD107,AF107,AH107,AJ107,AL107,AN107,AP107)</f>
        <v>1</v>
      </c>
      <c r="AS107" s="287">
        <f t="shared" ref="AS107:AS108" si="102">AR107*$H107</f>
        <v>442</v>
      </c>
      <c r="AT107" s="286">
        <f t="shared" ref="AT107:AT108" si="103">$G107-AR107</f>
        <v>2</v>
      </c>
      <c r="AU107" s="458">
        <f t="shared" ref="AU107:AU108" si="104">AT107*$H107</f>
        <v>884</v>
      </c>
      <c r="AV107" s="496">
        <f t="shared" ref="AV107:AV108" si="105">AU107/I107</f>
        <v>0.66666666666666663</v>
      </c>
    </row>
    <row r="108" spans="1:48" s="1" customFormat="1" ht="30" customHeight="1" x14ac:dyDescent="0.2">
      <c r="A108"/>
      <c r="B108" s="283" t="s">
        <v>243</v>
      </c>
      <c r="C108" s="48" t="s">
        <v>80</v>
      </c>
      <c r="D108" s="49" t="s">
        <v>1540</v>
      </c>
      <c r="E108" s="50" t="s">
        <v>1541</v>
      </c>
      <c r="F108" s="51" t="s">
        <v>234</v>
      </c>
      <c r="G108" s="52">
        <v>1</v>
      </c>
      <c r="H108" s="53">
        <v>444.4</v>
      </c>
      <c r="I108" s="284">
        <f>ROUND(H108*G108,2)</f>
        <v>444.4</v>
      </c>
      <c r="J108" s="286"/>
      <c r="K108" s="287">
        <f t="shared" si="84"/>
        <v>0</v>
      </c>
      <c r="L108" s="286"/>
      <c r="M108" s="287">
        <f t="shared" si="85"/>
        <v>0</v>
      </c>
      <c r="N108" s="286"/>
      <c r="O108" s="287">
        <f t="shared" si="86"/>
        <v>0</v>
      </c>
      <c r="P108" s="286"/>
      <c r="Q108" s="287">
        <f t="shared" si="87"/>
        <v>0</v>
      </c>
      <c r="R108" s="286"/>
      <c r="S108" s="287">
        <f t="shared" si="88"/>
        <v>0</v>
      </c>
      <c r="T108" s="286"/>
      <c r="U108" s="287">
        <f t="shared" si="89"/>
        <v>0</v>
      </c>
      <c r="V108" s="286"/>
      <c r="W108" s="287">
        <f t="shared" si="90"/>
        <v>0</v>
      </c>
      <c r="X108" s="286"/>
      <c r="Y108" s="287">
        <f t="shared" si="91"/>
        <v>0</v>
      </c>
      <c r="Z108" s="286"/>
      <c r="AA108" s="287">
        <f t="shared" si="92"/>
        <v>0</v>
      </c>
      <c r="AB108" s="286"/>
      <c r="AC108" s="287">
        <f t="shared" si="93"/>
        <v>0</v>
      </c>
      <c r="AD108" s="526">
        <v>1</v>
      </c>
      <c r="AE108" s="527">
        <f t="shared" si="94"/>
        <v>444.4</v>
      </c>
      <c r="AF108" s="286"/>
      <c r="AG108" s="287">
        <f t="shared" si="95"/>
        <v>0</v>
      </c>
      <c r="AH108" s="286"/>
      <c r="AI108" s="287">
        <f t="shared" si="96"/>
        <v>0</v>
      </c>
      <c r="AJ108" s="286"/>
      <c r="AK108" s="287">
        <f t="shared" si="97"/>
        <v>0</v>
      </c>
      <c r="AL108" s="286"/>
      <c r="AM108" s="287">
        <f t="shared" si="98"/>
        <v>0</v>
      </c>
      <c r="AN108" s="286"/>
      <c r="AO108" s="287">
        <f t="shared" si="99"/>
        <v>0</v>
      </c>
      <c r="AP108" s="286"/>
      <c r="AQ108" s="287">
        <f t="shared" si="100"/>
        <v>0</v>
      </c>
      <c r="AR108" s="286">
        <f t="shared" si="101"/>
        <v>1</v>
      </c>
      <c r="AS108" s="287">
        <f t="shared" si="102"/>
        <v>444.4</v>
      </c>
      <c r="AT108" s="286">
        <f t="shared" si="103"/>
        <v>0</v>
      </c>
      <c r="AU108" s="458">
        <f t="shared" si="104"/>
        <v>0</v>
      </c>
      <c r="AV108" s="496">
        <f t="shared" si="105"/>
        <v>0</v>
      </c>
    </row>
    <row r="109" spans="1:48" s="1" customFormat="1" ht="30" hidden="1" customHeight="1" x14ac:dyDescent="0.2">
      <c r="A109"/>
      <c r="B109" s="249"/>
      <c r="C109" s="250" t="s">
        <v>86</v>
      </c>
      <c r="D109" s="23"/>
      <c r="E109" s="251" t="s">
        <v>1543</v>
      </c>
      <c r="F109" s="23"/>
      <c r="G109" s="23"/>
      <c r="H109" s="230"/>
      <c r="I109" s="231"/>
      <c r="J109" s="288"/>
      <c r="K109" s="208"/>
      <c r="L109" s="288"/>
      <c r="M109" s="208"/>
      <c r="N109" s="288"/>
      <c r="O109" s="208"/>
      <c r="P109" s="288"/>
      <c r="Q109" s="208"/>
      <c r="R109" s="288"/>
      <c r="S109" s="208"/>
      <c r="T109" s="288"/>
      <c r="U109" s="208"/>
      <c r="V109" s="288"/>
      <c r="W109" s="208"/>
      <c r="X109" s="288"/>
      <c r="Y109" s="208"/>
      <c r="Z109" s="288"/>
      <c r="AA109" s="208"/>
      <c r="AB109" s="288"/>
      <c r="AC109" s="208"/>
      <c r="AD109" s="288"/>
      <c r="AE109" s="208"/>
      <c r="AF109" s="288"/>
      <c r="AG109" s="208"/>
      <c r="AH109" s="288"/>
      <c r="AI109" s="208"/>
      <c r="AJ109" s="288"/>
      <c r="AK109" s="208"/>
      <c r="AL109" s="288"/>
      <c r="AM109" s="208"/>
      <c r="AN109" s="288"/>
      <c r="AO109" s="208"/>
      <c r="AP109" s="288"/>
      <c r="AQ109" s="208"/>
      <c r="AR109" s="288"/>
      <c r="AS109" s="208"/>
      <c r="AT109" s="288"/>
      <c r="AU109" s="219"/>
      <c r="AV109" s="504"/>
    </row>
    <row r="110" spans="1:48" s="1" customFormat="1" ht="30" hidden="1" customHeight="1" x14ac:dyDescent="0.2">
      <c r="A110"/>
      <c r="B110" s="258"/>
      <c r="C110" s="250" t="s">
        <v>88</v>
      </c>
      <c r="D110" s="259" t="s">
        <v>5</v>
      </c>
      <c r="E110" s="260" t="s">
        <v>1522</v>
      </c>
      <c r="F110" s="67"/>
      <c r="G110" s="259" t="s">
        <v>5</v>
      </c>
      <c r="H110" s="261"/>
      <c r="I110" s="262"/>
      <c r="J110" s="207"/>
      <c r="K110" s="208"/>
      <c r="L110" s="207"/>
      <c r="M110" s="208"/>
      <c r="N110" s="207"/>
      <c r="O110" s="208"/>
      <c r="P110" s="207"/>
      <c r="Q110" s="208"/>
      <c r="R110" s="207"/>
      <c r="S110" s="208"/>
      <c r="T110" s="207"/>
      <c r="U110" s="208"/>
      <c r="V110" s="207"/>
      <c r="W110" s="208"/>
      <c r="X110" s="207"/>
      <c r="Y110" s="208"/>
      <c r="Z110" s="207"/>
      <c r="AA110" s="208"/>
      <c r="AB110" s="207"/>
      <c r="AC110" s="208"/>
      <c r="AD110" s="207"/>
      <c r="AE110" s="208"/>
      <c r="AF110" s="207"/>
      <c r="AG110" s="208"/>
      <c r="AH110" s="207"/>
      <c r="AI110" s="208"/>
      <c r="AJ110" s="207"/>
      <c r="AK110" s="208"/>
      <c r="AL110" s="207"/>
      <c r="AM110" s="208"/>
      <c r="AN110" s="207"/>
      <c r="AO110" s="208"/>
      <c r="AP110" s="207"/>
      <c r="AQ110" s="208"/>
      <c r="AR110" s="207"/>
      <c r="AS110" s="208"/>
      <c r="AT110" s="207"/>
      <c r="AU110" s="219"/>
      <c r="AV110" s="476"/>
    </row>
    <row r="111" spans="1:48" s="1" customFormat="1" ht="30" hidden="1" customHeight="1" x14ac:dyDescent="0.2">
      <c r="A111"/>
      <c r="B111" s="252"/>
      <c r="C111" s="250" t="s">
        <v>88</v>
      </c>
      <c r="D111" s="253" t="s">
        <v>5</v>
      </c>
      <c r="E111" s="254" t="s">
        <v>30</v>
      </c>
      <c r="F111" s="63"/>
      <c r="G111" s="255">
        <v>1</v>
      </c>
      <c r="H111" s="256"/>
      <c r="I111" s="257"/>
      <c r="J111" s="207"/>
      <c r="K111" s="208"/>
      <c r="L111" s="207"/>
      <c r="M111" s="208"/>
      <c r="N111" s="207"/>
      <c r="O111" s="208"/>
      <c r="P111" s="207"/>
      <c r="Q111" s="208"/>
      <c r="R111" s="207"/>
      <c r="S111" s="208"/>
      <c r="T111" s="207"/>
      <c r="U111" s="208"/>
      <c r="V111" s="207"/>
      <c r="W111" s="208"/>
      <c r="X111" s="207"/>
      <c r="Y111" s="208"/>
      <c r="Z111" s="207"/>
      <c r="AA111" s="208"/>
      <c r="AB111" s="207"/>
      <c r="AC111" s="208"/>
      <c r="AD111" s="207"/>
      <c r="AE111" s="208"/>
      <c r="AF111" s="207"/>
      <c r="AG111" s="208"/>
      <c r="AH111" s="207"/>
      <c r="AI111" s="208"/>
      <c r="AJ111" s="207"/>
      <c r="AK111" s="208"/>
      <c r="AL111" s="207"/>
      <c r="AM111" s="208"/>
      <c r="AN111" s="207"/>
      <c r="AO111" s="208"/>
      <c r="AP111" s="207"/>
      <c r="AQ111" s="208"/>
      <c r="AR111" s="207"/>
      <c r="AS111" s="208"/>
      <c r="AT111" s="207"/>
      <c r="AU111" s="219"/>
      <c r="AV111" s="476"/>
    </row>
    <row r="112" spans="1:48" s="8" customFormat="1" ht="30" customHeight="1" x14ac:dyDescent="0.2">
      <c r="A112"/>
      <c r="B112" s="281" t="s">
        <v>249</v>
      </c>
      <c r="C112" s="78" t="s">
        <v>231</v>
      </c>
      <c r="D112" s="79" t="s">
        <v>1544</v>
      </c>
      <c r="E112" s="80" t="s">
        <v>1545</v>
      </c>
      <c r="F112" s="81" t="s">
        <v>234</v>
      </c>
      <c r="G112" s="82">
        <v>1</v>
      </c>
      <c r="H112" s="83">
        <v>4763</v>
      </c>
      <c r="I112" s="282">
        <f>ROUND(H112*G112,2)</f>
        <v>4763</v>
      </c>
      <c r="J112" s="286"/>
      <c r="K112" s="287">
        <f t="shared" ref="K112:K114" si="106">ROUND(J112*$H112,2)</f>
        <v>0</v>
      </c>
      <c r="L112" s="286"/>
      <c r="M112" s="287">
        <f t="shared" ref="M112:M114" si="107">ROUND(L112*$H112,2)</f>
        <v>0</v>
      </c>
      <c r="N112" s="286"/>
      <c r="O112" s="287">
        <f t="shared" ref="O112:O114" si="108">ROUND(N112*$H112,2)</f>
        <v>0</v>
      </c>
      <c r="P112" s="286"/>
      <c r="Q112" s="287">
        <f t="shared" ref="Q112:Q114" si="109">ROUND(P112*$H112,2)</f>
        <v>0</v>
      </c>
      <c r="R112" s="286"/>
      <c r="S112" s="287">
        <f t="shared" ref="S112:S114" si="110">ROUND(R112*$H112,2)</f>
        <v>0</v>
      </c>
      <c r="T112" s="286"/>
      <c r="U112" s="287">
        <f t="shared" ref="U112:U114" si="111">ROUND(T112*$H112,2)</f>
        <v>0</v>
      </c>
      <c r="V112" s="286"/>
      <c r="W112" s="287">
        <f t="shared" ref="W112:W114" si="112">ROUND(V112*$H112,2)</f>
        <v>0</v>
      </c>
      <c r="X112" s="286"/>
      <c r="Y112" s="287">
        <f t="shared" ref="Y112:Y114" si="113">ROUND(X112*$H112,2)</f>
        <v>0</v>
      </c>
      <c r="Z112" s="286"/>
      <c r="AA112" s="287">
        <f t="shared" ref="AA112:AA114" si="114">ROUND(Z112*$H112,2)</f>
        <v>0</v>
      </c>
      <c r="AB112" s="286"/>
      <c r="AC112" s="287">
        <f t="shared" ref="AC112:AC114" si="115">ROUND(AB112*$H112,2)</f>
        <v>0</v>
      </c>
      <c r="AD112" s="526">
        <v>1</v>
      </c>
      <c r="AE112" s="527">
        <f t="shared" ref="AE112:AE114" si="116">ROUND(AD112*$H112,2)</f>
        <v>4763</v>
      </c>
      <c r="AF112" s="286"/>
      <c r="AG112" s="287">
        <f t="shared" ref="AG112:AG114" si="117">ROUND(AF112*$H112,2)</f>
        <v>0</v>
      </c>
      <c r="AH112" s="286"/>
      <c r="AI112" s="287">
        <f t="shared" ref="AI112:AI114" si="118">ROUND(AH112*$H112,2)</f>
        <v>0</v>
      </c>
      <c r="AJ112" s="286"/>
      <c r="AK112" s="287">
        <f t="shared" ref="AK112:AK114" si="119">ROUND(AJ112*$H112,2)</f>
        <v>0</v>
      </c>
      <c r="AL112" s="286"/>
      <c r="AM112" s="287">
        <f t="shared" ref="AM112:AM114" si="120">ROUND(AL112*$H112,2)</f>
        <v>0</v>
      </c>
      <c r="AN112" s="286"/>
      <c r="AO112" s="287">
        <f t="shared" ref="AO112:AO114" si="121">ROUND(AN112*$H112,2)</f>
        <v>0</v>
      </c>
      <c r="AP112" s="286"/>
      <c r="AQ112" s="287">
        <f t="shared" ref="AQ112:AQ114" si="122">ROUND(AP112*$H112,2)</f>
        <v>0</v>
      </c>
      <c r="AR112" s="286">
        <f t="shared" ref="AR112:AR114" si="123">SUM(J112,L112,N112,P112,R112,T112,V112,X112,Z112,AB112,AD112,AF112,AH112,AJ112,AL112,AN112,AP112)</f>
        <v>1</v>
      </c>
      <c r="AS112" s="287">
        <f t="shared" ref="AS112:AS114" si="124">AR112*$H112</f>
        <v>4763</v>
      </c>
      <c r="AT112" s="286">
        <f t="shared" ref="AT112:AT114" si="125">$G112-AR112</f>
        <v>0</v>
      </c>
      <c r="AU112" s="458">
        <f t="shared" ref="AU112:AU114" si="126">AT112*$H112</f>
        <v>0</v>
      </c>
      <c r="AV112" s="496">
        <f t="shared" ref="AV112:AV114" si="127">AU112/I112</f>
        <v>0</v>
      </c>
    </row>
    <row r="113" spans="1:48" s="7" customFormat="1" ht="30" customHeight="1" x14ac:dyDescent="0.2">
      <c r="A113"/>
      <c r="B113" s="281" t="s">
        <v>256</v>
      </c>
      <c r="C113" s="78" t="s">
        <v>231</v>
      </c>
      <c r="D113" s="79" t="s">
        <v>1547</v>
      </c>
      <c r="E113" s="80" t="s">
        <v>1548</v>
      </c>
      <c r="F113" s="81" t="s">
        <v>234</v>
      </c>
      <c r="G113" s="82">
        <v>1</v>
      </c>
      <c r="H113" s="83">
        <v>1571</v>
      </c>
      <c r="I113" s="282">
        <f>ROUND(H113*G113,2)</f>
        <v>1571</v>
      </c>
      <c r="J113" s="286"/>
      <c r="K113" s="287">
        <f t="shared" si="106"/>
        <v>0</v>
      </c>
      <c r="L113" s="286"/>
      <c r="M113" s="287">
        <f t="shared" si="107"/>
        <v>0</v>
      </c>
      <c r="N113" s="286"/>
      <c r="O113" s="287">
        <f t="shared" si="108"/>
        <v>0</v>
      </c>
      <c r="P113" s="286"/>
      <c r="Q113" s="287">
        <f t="shared" si="109"/>
        <v>0</v>
      </c>
      <c r="R113" s="286"/>
      <c r="S113" s="287">
        <f t="shared" si="110"/>
        <v>0</v>
      </c>
      <c r="T113" s="286"/>
      <c r="U113" s="287">
        <f t="shared" si="111"/>
        <v>0</v>
      </c>
      <c r="V113" s="286"/>
      <c r="W113" s="287">
        <f t="shared" si="112"/>
        <v>0</v>
      </c>
      <c r="X113" s="286"/>
      <c r="Y113" s="287">
        <f t="shared" si="113"/>
        <v>0</v>
      </c>
      <c r="Z113" s="286"/>
      <c r="AA113" s="287">
        <f t="shared" si="114"/>
        <v>0</v>
      </c>
      <c r="AB113" s="286"/>
      <c r="AC113" s="287">
        <f t="shared" si="115"/>
        <v>0</v>
      </c>
      <c r="AD113" s="526">
        <v>1</v>
      </c>
      <c r="AE113" s="527">
        <f t="shared" si="116"/>
        <v>1571</v>
      </c>
      <c r="AF113" s="286"/>
      <c r="AG113" s="287">
        <f t="shared" si="117"/>
        <v>0</v>
      </c>
      <c r="AH113" s="286"/>
      <c r="AI113" s="287">
        <f t="shared" si="118"/>
        <v>0</v>
      </c>
      <c r="AJ113" s="286"/>
      <c r="AK113" s="287">
        <f t="shared" si="119"/>
        <v>0</v>
      </c>
      <c r="AL113" s="286"/>
      <c r="AM113" s="287">
        <f t="shared" si="120"/>
        <v>0</v>
      </c>
      <c r="AN113" s="286"/>
      <c r="AO113" s="287">
        <f t="shared" si="121"/>
        <v>0</v>
      </c>
      <c r="AP113" s="286"/>
      <c r="AQ113" s="287">
        <f t="shared" si="122"/>
        <v>0</v>
      </c>
      <c r="AR113" s="286">
        <f t="shared" si="123"/>
        <v>1</v>
      </c>
      <c r="AS113" s="287">
        <f t="shared" si="124"/>
        <v>1571</v>
      </c>
      <c r="AT113" s="286">
        <f t="shared" si="125"/>
        <v>0</v>
      </c>
      <c r="AU113" s="458">
        <f t="shared" si="126"/>
        <v>0</v>
      </c>
      <c r="AV113" s="496">
        <f t="shared" si="127"/>
        <v>0</v>
      </c>
    </row>
    <row r="114" spans="1:48" s="1" customFormat="1" ht="30" customHeight="1" x14ac:dyDescent="0.2">
      <c r="A114"/>
      <c r="B114" s="283" t="s">
        <v>261</v>
      </c>
      <c r="C114" s="48" t="s">
        <v>80</v>
      </c>
      <c r="D114" s="49" t="s">
        <v>1550</v>
      </c>
      <c r="E114" s="50" t="s">
        <v>1551</v>
      </c>
      <c r="F114" s="51" t="s">
        <v>234</v>
      </c>
      <c r="G114" s="52">
        <v>1</v>
      </c>
      <c r="H114" s="53">
        <v>1042.2</v>
      </c>
      <c r="I114" s="284">
        <f>ROUND(H114*G114,2)</f>
        <v>1042.2</v>
      </c>
      <c r="J114" s="286"/>
      <c r="K114" s="287">
        <f t="shared" si="106"/>
        <v>0</v>
      </c>
      <c r="L114" s="286"/>
      <c r="M114" s="287">
        <f t="shared" si="107"/>
        <v>0</v>
      </c>
      <c r="N114" s="286"/>
      <c r="O114" s="287">
        <f t="shared" si="108"/>
        <v>0</v>
      </c>
      <c r="P114" s="286"/>
      <c r="Q114" s="287">
        <f t="shared" si="109"/>
        <v>0</v>
      </c>
      <c r="R114" s="286"/>
      <c r="S114" s="287">
        <f t="shared" si="110"/>
        <v>0</v>
      </c>
      <c r="T114" s="286"/>
      <c r="U114" s="287">
        <f t="shared" si="111"/>
        <v>0</v>
      </c>
      <c r="V114" s="286"/>
      <c r="W114" s="287">
        <f t="shared" si="112"/>
        <v>0</v>
      </c>
      <c r="X114" s="286"/>
      <c r="Y114" s="287">
        <f t="shared" si="113"/>
        <v>0</v>
      </c>
      <c r="Z114" s="286"/>
      <c r="AA114" s="287">
        <f t="shared" si="114"/>
        <v>0</v>
      </c>
      <c r="AB114" s="286"/>
      <c r="AC114" s="287">
        <f t="shared" si="115"/>
        <v>0</v>
      </c>
      <c r="AD114" s="526">
        <v>1</v>
      </c>
      <c r="AE114" s="527">
        <f t="shared" si="116"/>
        <v>1042.2</v>
      </c>
      <c r="AF114" s="286"/>
      <c r="AG114" s="287">
        <f t="shared" si="117"/>
        <v>0</v>
      </c>
      <c r="AH114" s="286"/>
      <c r="AI114" s="287">
        <f t="shared" si="118"/>
        <v>0</v>
      </c>
      <c r="AJ114" s="286"/>
      <c r="AK114" s="287">
        <f t="shared" si="119"/>
        <v>0</v>
      </c>
      <c r="AL114" s="286"/>
      <c r="AM114" s="287">
        <f t="shared" si="120"/>
        <v>0</v>
      </c>
      <c r="AN114" s="286"/>
      <c r="AO114" s="287">
        <f t="shared" si="121"/>
        <v>0</v>
      </c>
      <c r="AP114" s="286"/>
      <c r="AQ114" s="287">
        <f t="shared" si="122"/>
        <v>0</v>
      </c>
      <c r="AR114" s="286">
        <f t="shared" si="123"/>
        <v>1</v>
      </c>
      <c r="AS114" s="287">
        <f t="shared" si="124"/>
        <v>1042.2</v>
      </c>
      <c r="AT114" s="286">
        <f t="shared" si="125"/>
        <v>0</v>
      </c>
      <c r="AU114" s="458">
        <f t="shared" si="126"/>
        <v>0</v>
      </c>
      <c r="AV114" s="496">
        <f t="shared" si="127"/>
        <v>0</v>
      </c>
    </row>
    <row r="115" spans="1:48" s="1" customFormat="1" ht="30" hidden="1" customHeight="1" x14ac:dyDescent="0.2">
      <c r="A115"/>
      <c r="B115" s="249"/>
      <c r="C115" s="250" t="s">
        <v>86</v>
      </c>
      <c r="D115" s="23"/>
      <c r="E115" s="251" t="s">
        <v>1543</v>
      </c>
      <c r="F115" s="23"/>
      <c r="G115" s="23"/>
      <c r="H115" s="230"/>
      <c r="I115" s="231"/>
      <c r="J115" s="288"/>
      <c r="K115" s="208"/>
      <c r="L115" s="288"/>
      <c r="M115" s="208"/>
      <c r="N115" s="288"/>
      <c r="O115" s="208"/>
      <c r="P115" s="288"/>
      <c r="Q115" s="208"/>
      <c r="R115" s="288"/>
      <c r="S115" s="208"/>
      <c r="T115" s="288"/>
      <c r="U115" s="208"/>
      <c r="V115" s="288"/>
      <c r="W115" s="208"/>
      <c r="X115" s="288"/>
      <c r="Y115" s="208"/>
      <c r="Z115" s="288"/>
      <c r="AA115" s="208"/>
      <c r="AB115" s="288"/>
      <c r="AC115" s="208"/>
      <c r="AD115" s="288"/>
      <c r="AE115" s="208"/>
      <c r="AF115" s="288"/>
      <c r="AG115" s="208"/>
      <c r="AH115" s="288"/>
      <c r="AI115" s="208"/>
      <c r="AJ115" s="288"/>
      <c r="AK115" s="208"/>
      <c r="AL115" s="288"/>
      <c r="AM115" s="208"/>
      <c r="AN115" s="288"/>
      <c r="AO115" s="208"/>
      <c r="AP115" s="288"/>
      <c r="AQ115" s="208"/>
      <c r="AR115" s="288"/>
      <c r="AS115" s="208"/>
      <c r="AT115" s="288"/>
      <c r="AU115" s="219"/>
      <c r="AV115" s="504"/>
    </row>
    <row r="116" spans="1:48" s="8" customFormat="1" ht="30" hidden="1" customHeight="1" x14ac:dyDescent="0.2">
      <c r="A116"/>
      <c r="B116" s="258"/>
      <c r="C116" s="250" t="s">
        <v>88</v>
      </c>
      <c r="D116" s="259" t="s">
        <v>5</v>
      </c>
      <c r="E116" s="260" t="s">
        <v>1522</v>
      </c>
      <c r="F116" s="67"/>
      <c r="G116" s="259" t="s">
        <v>5</v>
      </c>
      <c r="H116" s="261"/>
      <c r="I116" s="262"/>
      <c r="J116" s="211"/>
      <c r="K116" s="212"/>
      <c r="L116" s="211"/>
      <c r="M116" s="212"/>
      <c r="N116" s="211"/>
      <c r="O116" s="212"/>
      <c r="P116" s="211"/>
      <c r="Q116" s="212"/>
      <c r="R116" s="211"/>
      <c r="S116" s="212"/>
      <c r="T116" s="211"/>
      <c r="U116" s="212"/>
      <c r="V116" s="211"/>
      <c r="W116" s="212"/>
      <c r="X116" s="211"/>
      <c r="Y116" s="212"/>
      <c r="Z116" s="211"/>
      <c r="AA116" s="212"/>
      <c r="AB116" s="211"/>
      <c r="AC116" s="212"/>
      <c r="AD116" s="211"/>
      <c r="AE116" s="212"/>
      <c r="AF116" s="211"/>
      <c r="AG116" s="212"/>
      <c r="AH116" s="211"/>
      <c r="AI116" s="212"/>
      <c r="AJ116" s="211"/>
      <c r="AK116" s="212"/>
      <c r="AL116" s="211"/>
      <c r="AM116" s="212"/>
      <c r="AN116" s="211"/>
      <c r="AO116" s="212"/>
      <c r="AP116" s="211"/>
      <c r="AQ116" s="212"/>
      <c r="AR116" s="211"/>
      <c r="AS116" s="212"/>
      <c r="AT116" s="211"/>
      <c r="AU116" s="222"/>
      <c r="AV116" s="479"/>
    </row>
    <row r="117" spans="1:48" s="7" customFormat="1" ht="30" hidden="1" customHeight="1" x14ac:dyDescent="0.2">
      <c r="A117"/>
      <c r="B117" s="252"/>
      <c r="C117" s="250" t="s">
        <v>88</v>
      </c>
      <c r="D117" s="253" t="s">
        <v>5</v>
      </c>
      <c r="E117" s="254" t="s">
        <v>30</v>
      </c>
      <c r="F117" s="63"/>
      <c r="G117" s="255">
        <v>1</v>
      </c>
      <c r="H117" s="256"/>
      <c r="I117" s="257"/>
      <c r="J117" s="209"/>
      <c r="K117" s="210"/>
      <c r="L117" s="209"/>
      <c r="M117" s="210"/>
      <c r="N117" s="209"/>
      <c r="O117" s="210"/>
      <c r="P117" s="209"/>
      <c r="Q117" s="210"/>
      <c r="R117" s="209"/>
      <c r="S117" s="210"/>
      <c r="T117" s="209"/>
      <c r="U117" s="210"/>
      <c r="V117" s="209"/>
      <c r="W117" s="210"/>
      <c r="X117" s="209"/>
      <c r="Y117" s="210"/>
      <c r="Z117" s="209"/>
      <c r="AA117" s="210"/>
      <c r="AB117" s="209"/>
      <c r="AC117" s="210"/>
      <c r="AD117" s="209"/>
      <c r="AE117" s="210"/>
      <c r="AF117" s="209"/>
      <c r="AG117" s="210"/>
      <c r="AH117" s="209"/>
      <c r="AI117" s="210"/>
      <c r="AJ117" s="209"/>
      <c r="AK117" s="210"/>
      <c r="AL117" s="209"/>
      <c r="AM117" s="210"/>
      <c r="AN117" s="209"/>
      <c r="AO117" s="210"/>
      <c r="AP117" s="209"/>
      <c r="AQ117" s="210"/>
      <c r="AR117" s="209"/>
      <c r="AS117" s="210"/>
      <c r="AT117" s="209"/>
      <c r="AU117" s="221"/>
      <c r="AV117" s="477"/>
    </row>
    <row r="118" spans="1:48" s="1" customFormat="1" ht="30" customHeight="1" x14ac:dyDescent="0.2">
      <c r="A118"/>
      <c r="B118" s="281" t="s">
        <v>267</v>
      </c>
      <c r="C118" s="78" t="s">
        <v>231</v>
      </c>
      <c r="D118" s="79" t="s">
        <v>1553</v>
      </c>
      <c r="E118" s="80" t="s">
        <v>1554</v>
      </c>
      <c r="F118" s="81" t="s">
        <v>234</v>
      </c>
      <c r="G118" s="82">
        <v>1</v>
      </c>
      <c r="H118" s="83">
        <v>1415</v>
      </c>
      <c r="I118" s="282">
        <f>ROUND(H118*G118,2)</f>
        <v>1415</v>
      </c>
      <c r="J118" s="286"/>
      <c r="K118" s="287">
        <f t="shared" ref="K118:K119" si="128">ROUND(J118*$H118,2)</f>
        <v>0</v>
      </c>
      <c r="L118" s="286"/>
      <c r="M118" s="287">
        <f t="shared" ref="M118:M119" si="129">ROUND(L118*$H118,2)</f>
        <v>0</v>
      </c>
      <c r="N118" s="286"/>
      <c r="O118" s="287">
        <f t="shared" ref="O118:O119" si="130">ROUND(N118*$H118,2)</f>
        <v>0</v>
      </c>
      <c r="P118" s="286"/>
      <c r="Q118" s="287">
        <f t="shared" ref="Q118:Q119" si="131">ROUND(P118*$H118,2)</f>
        <v>0</v>
      </c>
      <c r="R118" s="286"/>
      <c r="S118" s="287">
        <f t="shared" ref="S118:S119" si="132">ROUND(R118*$H118,2)</f>
        <v>0</v>
      </c>
      <c r="T118" s="286"/>
      <c r="U118" s="287">
        <f t="shared" ref="U118:U119" si="133">ROUND(T118*$H118,2)</f>
        <v>0</v>
      </c>
      <c r="V118" s="286"/>
      <c r="W118" s="287">
        <f t="shared" ref="W118:W119" si="134">ROUND(V118*$H118,2)</f>
        <v>0</v>
      </c>
      <c r="X118" s="286"/>
      <c r="Y118" s="287">
        <f t="shared" ref="Y118:Y119" si="135">ROUND(X118*$H118,2)</f>
        <v>0</v>
      </c>
      <c r="Z118" s="286"/>
      <c r="AA118" s="287">
        <f t="shared" ref="AA118:AA119" si="136">ROUND(Z118*$H118,2)</f>
        <v>0</v>
      </c>
      <c r="AB118" s="286"/>
      <c r="AC118" s="287">
        <f t="shared" ref="AC118:AC119" si="137">ROUND(AB118*$H118,2)</f>
        <v>0</v>
      </c>
      <c r="AD118" s="526">
        <v>1</v>
      </c>
      <c r="AE118" s="527">
        <f t="shared" ref="AE118:AE119" si="138">ROUND(AD118*$H118,2)</f>
        <v>1415</v>
      </c>
      <c r="AF118" s="286"/>
      <c r="AG118" s="287">
        <f t="shared" ref="AG118:AG119" si="139">ROUND(AF118*$H118,2)</f>
        <v>0</v>
      </c>
      <c r="AH118" s="286"/>
      <c r="AI118" s="287">
        <f t="shared" ref="AI118:AI119" si="140">ROUND(AH118*$H118,2)</f>
        <v>0</v>
      </c>
      <c r="AJ118" s="286"/>
      <c r="AK118" s="287">
        <f t="shared" ref="AK118:AK119" si="141">ROUND(AJ118*$H118,2)</f>
        <v>0</v>
      </c>
      <c r="AL118" s="286"/>
      <c r="AM118" s="287">
        <f t="shared" ref="AM118:AM119" si="142">ROUND(AL118*$H118,2)</f>
        <v>0</v>
      </c>
      <c r="AN118" s="286"/>
      <c r="AO118" s="287">
        <f t="shared" ref="AO118:AO119" si="143">ROUND(AN118*$H118,2)</f>
        <v>0</v>
      </c>
      <c r="AP118" s="286"/>
      <c r="AQ118" s="287">
        <f t="shared" ref="AQ118:AQ119" si="144">ROUND(AP118*$H118,2)</f>
        <v>0</v>
      </c>
      <c r="AR118" s="286">
        <f t="shared" ref="AR118:AR119" si="145">SUM(J118,L118,N118,P118,R118,T118,V118,X118,Z118,AB118,AD118,AF118,AH118,AJ118,AL118,AN118,AP118)</f>
        <v>1</v>
      </c>
      <c r="AS118" s="287">
        <f t="shared" ref="AS118:AS119" si="146">AR118*$H118</f>
        <v>1415</v>
      </c>
      <c r="AT118" s="286">
        <f t="shared" ref="AT118:AT119" si="147">$G118-AR118</f>
        <v>0</v>
      </c>
      <c r="AU118" s="458">
        <f t="shared" ref="AU118:AU119" si="148">AT118*$H118</f>
        <v>0</v>
      </c>
      <c r="AV118" s="496">
        <f t="shared" ref="AV118:AV119" si="149">AU118/I118</f>
        <v>0</v>
      </c>
    </row>
    <row r="119" spans="1:48" s="1" customFormat="1" ht="30" customHeight="1" x14ac:dyDescent="0.2">
      <c r="A119"/>
      <c r="B119" s="281" t="s">
        <v>273</v>
      </c>
      <c r="C119" s="78" t="s">
        <v>231</v>
      </c>
      <c r="D119" s="79" t="s">
        <v>1556</v>
      </c>
      <c r="E119" s="80" t="s">
        <v>1557</v>
      </c>
      <c r="F119" s="81" t="s">
        <v>234</v>
      </c>
      <c r="G119" s="82">
        <v>2</v>
      </c>
      <c r="H119" s="83">
        <v>1062</v>
      </c>
      <c r="I119" s="282">
        <f>ROUND(H119*G119,2)</f>
        <v>2124</v>
      </c>
      <c r="J119" s="286"/>
      <c r="K119" s="287">
        <f t="shared" si="128"/>
        <v>0</v>
      </c>
      <c r="L119" s="286"/>
      <c r="M119" s="287">
        <f t="shared" si="129"/>
        <v>0</v>
      </c>
      <c r="N119" s="286"/>
      <c r="O119" s="287">
        <f t="shared" si="130"/>
        <v>0</v>
      </c>
      <c r="P119" s="286"/>
      <c r="Q119" s="287">
        <f t="shared" si="131"/>
        <v>0</v>
      </c>
      <c r="R119" s="286"/>
      <c r="S119" s="287">
        <f t="shared" si="132"/>
        <v>0</v>
      </c>
      <c r="T119" s="286"/>
      <c r="U119" s="287">
        <f t="shared" si="133"/>
        <v>0</v>
      </c>
      <c r="V119" s="286"/>
      <c r="W119" s="287">
        <f t="shared" si="134"/>
        <v>0</v>
      </c>
      <c r="X119" s="286"/>
      <c r="Y119" s="287">
        <f t="shared" si="135"/>
        <v>0</v>
      </c>
      <c r="Z119" s="286"/>
      <c r="AA119" s="287">
        <f t="shared" si="136"/>
        <v>0</v>
      </c>
      <c r="AB119" s="286"/>
      <c r="AC119" s="287">
        <f t="shared" si="137"/>
        <v>0</v>
      </c>
      <c r="AD119" s="526"/>
      <c r="AE119" s="527">
        <f t="shared" si="138"/>
        <v>0</v>
      </c>
      <c r="AF119" s="286"/>
      <c r="AG119" s="287">
        <f t="shared" si="139"/>
        <v>0</v>
      </c>
      <c r="AH119" s="286"/>
      <c r="AI119" s="287">
        <f t="shared" si="140"/>
        <v>0</v>
      </c>
      <c r="AJ119" s="286"/>
      <c r="AK119" s="287">
        <f t="shared" si="141"/>
        <v>0</v>
      </c>
      <c r="AL119" s="286"/>
      <c r="AM119" s="287">
        <f t="shared" si="142"/>
        <v>0</v>
      </c>
      <c r="AN119" s="286"/>
      <c r="AO119" s="287">
        <f t="shared" si="143"/>
        <v>0</v>
      </c>
      <c r="AP119" s="286"/>
      <c r="AQ119" s="287">
        <f t="shared" si="144"/>
        <v>0</v>
      </c>
      <c r="AR119" s="286">
        <f t="shared" si="145"/>
        <v>0</v>
      </c>
      <c r="AS119" s="287">
        <f t="shared" si="146"/>
        <v>0</v>
      </c>
      <c r="AT119" s="286">
        <f t="shared" si="147"/>
        <v>2</v>
      </c>
      <c r="AU119" s="458">
        <f t="shared" si="148"/>
        <v>2124</v>
      </c>
      <c r="AV119" s="496">
        <f t="shared" si="149"/>
        <v>1</v>
      </c>
    </row>
    <row r="120" spans="1:48" s="8" customFormat="1" ht="30" hidden="1" customHeight="1" x14ac:dyDescent="0.2">
      <c r="A120"/>
      <c r="B120" s="258"/>
      <c r="C120" s="250" t="s">
        <v>88</v>
      </c>
      <c r="D120" s="259" t="s">
        <v>5</v>
      </c>
      <c r="E120" s="260" t="s">
        <v>1522</v>
      </c>
      <c r="F120" s="67"/>
      <c r="G120" s="259" t="s">
        <v>5</v>
      </c>
      <c r="H120" s="261"/>
      <c r="I120" s="262"/>
      <c r="J120" s="211"/>
      <c r="K120" s="212"/>
      <c r="L120" s="211"/>
      <c r="M120" s="212"/>
      <c r="N120" s="211"/>
      <c r="O120" s="212"/>
      <c r="P120" s="211"/>
      <c r="Q120" s="212"/>
      <c r="R120" s="211"/>
      <c r="S120" s="212"/>
      <c r="T120" s="211"/>
      <c r="U120" s="212"/>
      <c r="V120" s="211"/>
      <c r="W120" s="212"/>
      <c r="X120" s="211"/>
      <c r="Y120" s="212"/>
      <c r="Z120" s="211"/>
      <c r="AA120" s="212"/>
      <c r="AB120" s="211"/>
      <c r="AC120" s="212"/>
      <c r="AD120" s="211"/>
      <c r="AE120" s="212"/>
      <c r="AF120" s="211"/>
      <c r="AG120" s="212"/>
      <c r="AH120" s="211"/>
      <c r="AI120" s="212"/>
      <c r="AJ120" s="211"/>
      <c r="AK120" s="212"/>
      <c r="AL120" s="211"/>
      <c r="AM120" s="212"/>
      <c r="AN120" s="211"/>
      <c r="AO120" s="212"/>
      <c r="AP120" s="211"/>
      <c r="AQ120" s="212"/>
      <c r="AR120" s="211"/>
      <c r="AS120" s="212"/>
      <c r="AT120" s="211"/>
      <c r="AU120" s="222"/>
      <c r="AV120" s="479"/>
    </row>
    <row r="121" spans="1:48" s="7" customFormat="1" ht="30" hidden="1" customHeight="1" x14ac:dyDescent="0.2">
      <c r="A121"/>
      <c r="B121" s="252"/>
      <c r="C121" s="250" t="s">
        <v>88</v>
      </c>
      <c r="D121" s="253" t="s">
        <v>5</v>
      </c>
      <c r="E121" s="254" t="s">
        <v>31</v>
      </c>
      <c r="F121" s="63"/>
      <c r="G121" s="255">
        <v>2</v>
      </c>
      <c r="H121" s="256"/>
      <c r="I121" s="257"/>
      <c r="J121" s="209"/>
      <c r="K121" s="210"/>
      <c r="L121" s="209"/>
      <c r="M121" s="210"/>
      <c r="N121" s="209"/>
      <c r="O121" s="210"/>
      <c r="P121" s="209"/>
      <c r="Q121" s="210"/>
      <c r="R121" s="209"/>
      <c r="S121" s="210"/>
      <c r="T121" s="209"/>
      <c r="U121" s="210"/>
      <c r="V121" s="209"/>
      <c r="W121" s="210"/>
      <c r="X121" s="209"/>
      <c r="Y121" s="210"/>
      <c r="Z121" s="209"/>
      <c r="AA121" s="210"/>
      <c r="AB121" s="209"/>
      <c r="AC121" s="210"/>
      <c r="AD121" s="209"/>
      <c r="AE121" s="210"/>
      <c r="AF121" s="209"/>
      <c r="AG121" s="210"/>
      <c r="AH121" s="209"/>
      <c r="AI121" s="210"/>
      <c r="AJ121" s="209"/>
      <c r="AK121" s="210"/>
      <c r="AL121" s="209"/>
      <c r="AM121" s="210"/>
      <c r="AN121" s="209"/>
      <c r="AO121" s="210"/>
      <c r="AP121" s="209"/>
      <c r="AQ121" s="210"/>
      <c r="AR121" s="209"/>
      <c r="AS121" s="210"/>
      <c r="AT121" s="209"/>
      <c r="AU121" s="221"/>
      <c r="AV121" s="477"/>
    </row>
    <row r="122" spans="1:48" s="1" customFormat="1" ht="30" customHeight="1" x14ac:dyDescent="0.2">
      <c r="A122"/>
      <c r="B122" s="283" t="s">
        <v>280</v>
      </c>
      <c r="C122" s="48" t="s">
        <v>80</v>
      </c>
      <c r="D122" s="49" t="s">
        <v>1559</v>
      </c>
      <c r="E122" s="50" t="s">
        <v>1560</v>
      </c>
      <c r="F122" s="51" t="s">
        <v>234</v>
      </c>
      <c r="G122" s="52">
        <v>1</v>
      </c>
      <c r="H122" s="53">
        <v>261.5</v>
      </c>
      <c r="I122" s="284">
        <f>ROUND(H122*G122,2)</f>
        <v>261.5</v>
      </c>
      <c r="J122" s="286"/>
      <c r="K122" s="287">
        <f>ROUND(J122*$H122,2)</f>
        <v>0</v>
      </c>
      <c r="L122" s="286"/>
      <c r="M122" s="287">
        <f>ROUND(L122*$H122,2)</f>
        <v>0</v>
      </c>
      <c r="N122" s="286"/>
      <c r="O122" s="287">
        <f>ROUND(N122*$H122,2)</f>
        <v>0</v>
      </c>
      <c r="P122" s="286"/>
      <c r="Q122" s="287">
        <f>ROUND(P122*$H122,2)</f>
        <v>0</v>
      </c>
      <c r="R122" s="286"/>
      <c r="S122" s="287">
        <f>ROUND(R122*$H122,2)</f>
        <v>0</v>
      </c>
      <c r="T122" s="286"/>
      <c r="U122" s="287">
        <f>ROUND(T122*$H122,2)</f>
        <v>0</v>
      </c>
      <c r="V122" s="286"/>
      <c r="W122" s="287">
        <f>ROUND(V122*$H122,2)</f>
        <v>0</v>
      </c>
      <c r="X122" s="286"/>
      <c r="Y122" s="287">
        <f>ROUND(X122*$H122,2)</f>
        <v>0</v>
      </c>
      <c r="Z122" s="286"/>
      <c r="AA122" s="287">
        <f>ROUND(Z122*$H122,2)</f>
        <v>0</v>
      </c>
      <c r="AB122" s="286"/>
      <c r="AC122" s="287">
        <f>ROUND(AB122*$H122,2)</f>
        <v>0</v>
      </c>
      <c r="AD122" s="526"/>
      <c r="AE122" s="527">
        <f>ROUND(AD122*$H122,2)</f>
        <v>0</v>
      </c>
      <c r="AF122" s="286"/>
      <c r="AG122" s="287">
        <f>ROUND(AF122*$H122,2)</f>
        <v>0</v>
      </c>
      <c r="AH122" s="286"/>
      <c r="AI122" s="287">
        <f>ROUND(AH122*$H122,2)</f>
        <v>0</v>
      </c>
      <c r="AJ122" s="286"/>
      <c r="AK122" s="287">
        <f>ROUND(AJ122*$H122,2)</f>
        <v>0</v>
      </c>
      <c r="AL122" s="286"/>
      <c r="AM122" s="287">
        <f>ROUND(AL122*$H122,2)</f>
        <v>0</v>
      </c>
      <c r="AN122" s="286"/>
      <c r="AO122" s="287">
        <f>ROUND(AN122*$H122,2)</f>
        <v>0</v>
      </c>
      <c r="AP122" s="286"/>
      <c r="AQ122" s="287">
        <f>ROUND(AP122*$H122,2)</f>
        <v>0</v>
      </c>
      <c r="AR122" s="286">
        <f>SUM(J122,L122,N122,P122,R122,T122,V122,X122,Z122,AB122,AD122,AF122,AH122,AJ122,AL122,AN122,AP122)</f>
        <v>0</v>
      </c>
      <c r="AS122" s="287">
        <f>AR122*$H122</f>
        <v>0</v>
      </c>
      <c r="AT122" s="286">
        <f>$G122-AR122</f>
        <v>1</v>
      </c>
      <c r="AU122" s="458">
        <f>AT122*$H122</f>
        <v>261.5</v>
      </c>
      <c r="AV122" s="496">
        <f t="shared" ref="AV122" si="150">AU122/I122</f>
        <v>1</v>
      </c>
    </row>
    <row r="123" spans="1:48" s="8" customFormat="1" ht="30" hidden="1" customHeight="1" x14ac:dyDescent="0.2">
      <c r="A123"/>
      <c r="B123" s="249"/>
      <c r="C123" s="250" t="s">
        <v>86</v>
      </c>
      <c r="D123" s="23"/>
      <c r="E123" s="251" t="s">
        <v>1543</v>
      </c>
      <c r="F123" s="23"/>
      <c r="G123" s="23"/>
      <c r="H123" s="230"/>
      <c r="I123" s="231"/>
      <c r="J123" s="211"/>
      <c r="K123" s="212"/>
      <c r="L123" s="211"/>
      <c r="M123" s="212"/>
      <c r="N123" s="211"/>
      <c r="O123" s="212"/>
      <c r="P123" s="211"/>
      <c r="Q123" s="212"/>
      <c r="R123" s="211"/>
      <c r="S123" s="212"/>
      <c r="T123" s="211"/>
      <c r="U123" s="212"/>
      <c r="V123" s="211"/>
      <c r="W123" s="212"/>
      <c r="X123" s="211"/>
      <c r="Y123" s="212"/>
      <c r="Z123" s="211"/>
      <c r="AA123" s="212"/>
      <c r="AB123" s="211"/>
      <c r="AC123" s="212"/>
      <c r="AD123" s="211"/>
      <c r="AE123" s="212"/>
      <c r="AF123" s="211"/>
      <c r="AG123" s="212"/>
      <c r="AH123" s="211"/>
      <c r="AI123" s="212"/>
      <c r="AJ123" s="211"/>
      <c r="AK123" s="212"/>
      <c r="AL123" s="211"/>
      <c r="AM123" s="212"/>
      <c r="AN123" s="211"/>
      <c r="AO123" s="212"/>
      <c r="AP123" s="211"/>
      <c r="AQ123" s="212"/>
      <c r="AR123" s="211"/>
      <c r="AS123" s="212"/>
      <c r="AT123" s="211"/>
      <c r="AU123" s="222"/>
      <c r="AV123" s="479"/>
    </row>
    <row r="124" spans="1:48" s="7" customFormat="1" ht="30" hidden="1" customHeight="1" x14ac:dyDescent="0.2">
      <c r="A124"/>
      <c r="B124" s="258"/>
      <c r="C124" s="250" t="s">
        <v>88</v>
      </c>
      <c r="D124" s="259" t="s">
        <v>5</v>
      </c>
      <c r="E124" s="260" t="s">
        <v>1522</v>
      </c>
      <c r="F124" s="67"/>
      <c r="G124" s="259" t="s">
        <v>5</v>
      </c>
      <c r="H124" s="261"/>
      <c r="I124" s="262"/>
      <c r="J124" s="209"/>
      <c r="K124" s="210"/>
      <c r="L124" s="209"/>
      <c r="M124" s="210"/>
      <c r="N124" s="209"/>
      <c r="O124" s="210"/>
      <c r="P124" s="209"/>
      <c r="Q124" s="210"/>
      <c r="R124" s="209"/>
      <c r="S124" s="210"/>
      <c r="T124" s="209"/>
      <c r="U124" s="210"/>
      <c r="V124" s="209"/>
      <c r="W124" s="210"/>
      <c r="X124" s="209"/>
      <c r="Y124" s="210"/>
      <c r="Z124" s="209"/>
      <c r="AA124" s="210"/>
      <c r="AB124" s="209"/>
      <c r="AC124" s="210"/>
      <c r="AD124" s="209"/>
      <c r="AE124" s="210"/>
      <c r="AF124" s="209"/>
      <c r="AG124" s="210"/>
      <c r="AH124" s="209"/>
      <c r="AI124" s="210"/>
      <c r="AJ124" s="209"/>
      <c r="AK124" s="210"/>
      <c r="AL124" s="209"/>
      <c r="AM124" s="210"/>
      <c r="AN124" s="209"/>
      <c r="AO124" s="210"/>
      <c r="AP124" s="209"/>
      <c r="AQ124" s="210"/>
      <c r="AR124" s="209"/>
      <c r="AS124" s="210"/>
      <c r="AT124" s="209"/>
      <c r="AU124" s="221"/>
      <c r="AV124" s="477"/>
    </row>
    <row r="125" spans="1:48" s="1" customFormat="1" ht="30" hidden="1" customHeight="1" x14ac:dyDescent="0.2">
      <c r="A125"/>
      <c r="B125" s="252"/>
      <c r="C125" s="250" t="s">
        <v>88</v>
      </c>
      <c r="D125" s="253" t="s">
        <v>5</v>
      </c>
      <c r="E125" s="254" t="s">
        <v>30</v>
      </c>
      <c r="F125" s="63"/>
      <c r="G125" s="255">
        <v>1</v>
      </c>
      <c r="H125" s="256"/>
      <c r="I125" s="257"/>
      <c r="J125" s="288"/>
      <c r="K125" s="208"/>
      <c r="L125" s="288"/>
      <c r="M125" s="208"/>
      <c r="N125" s="288"/>
      <c r="O125" s="208"/>
      <c r="P125" s="288"/>
      <c r="Q125" s="208"/>
      <c r="R125" s="288"/>
      <c r="S125" s="208"/>
      <c r="T125" s="288"/>
      <c r="U125" s="208"/>
      <c r="V125" s="288"/>
      <c r="W125" s="208"/>
      <c r="X125" s="288"/>
      <c r="Y125" s="208"/>
      <c r="Z125" s="288"/>
      <c r="AA125" s="208"/>
      <c r="AB125" s="288"/>
      <c r="AC125" s="208"/>
      <c r="AD125" s="288"/>
      <c r="AE125" s="208"/>
      <c r="AF125" s="288"/>
      <c r="AG125" s="208"/>
      <c r="AH125" s="288"/>
      <c r="AI125" s="208"/>
      <c r="AJ125" s="288"/>
      <c r="AK125" s="208"/>
      <c r="AL125" s="288"/>
      <c r="AM125" s="208"/>
      <c r="AN125" s="288"/>
      <c r="AO125" s="208"/>
      <c r="AP125" s="288"/>
      <c r="AQ125" s="208"/>
      <c r="AR125" s="288"/>
      <c r="AS125" s="208"/>
      <c r="AT125" s="288"/>
      <c r="AU125" s="219"/>
      <c r="AV125" s="504"/>
    </row>
    <row r="126" spans="1:48" s="8" customFormat="1" ht="30" customHeight="1" x14ac:dyDescent="0.2">
      <c r="A126"/>
      <c r="B126" s="281" t="s">
        <v>287</v>
      </c>
      <c r="C126" s="78" t="s">
        <v>231</v>
      </c>
      <c r="D126" s="79" t="s">
        <v>1562</v>
      </c>
      <c r="E126" s="80" t="s">
        <v>1563</v>
      </c>
      <c r="F126" s="81" t="s">
        <v>234</v>
      </c>
      <c r="G126" s="82">
        <v>2</v>
      </c>
      <c r="H126" s="83">
        <v>96</v>
      </c>
      <c r="I126" s="282">
        <f>ROUND(H126*G126,2)</f>
        <v>192</v>
      </c>
      <c r="J126" s="286"/>
      <c r="K126" s="287">
        <f>ROUND(J126*$H126,2)</f>
        <v>0</v>
      </c>
      <c r="L126" s="286"/>
      <c r="M126" s="287">
        <f>ROUND(L126*$H126,2)</f>
        <v>0</v>
      </c>
      <c r="N126" s="286"/>
      <c r="O126" s="287">
        <f>ROUND(N126*$H126,2)</f>
        <v>0</v>
      </c>
      <c r="P126" s="286"/>
      <c r="Q126" s="287">
        <f>ROUND(P126*$H126,2)</f>
        <v>0</v>
      </c>
      <c r="R126" s="286"/>
      <c r="S126" s="287">
        <f>ROUND(R126*$H126,2)</f>
        <v>0</v>
      </c>
      <c r="T126" s="286"/>
      <c r="U126" s="287">
        <f>ROUND(T126*$H126,2)</f>
        <v>0</v>
      </c>
      <c r="V126" s="286"/>
      <c r="W126" s="287">
        <f>ROUND(V126*$H126,2)</f>
        <v>0</v>
      </c>
      <c r="X126" s="286"/>
      <c r="Y126" s="287">
        <f>ROUND(X126*$H126,2)</f>
        <v>0</v>
      </c>
      <c r="Z126" s="286"/>
      <c r="AA126" s="287">
        <f>ROUND(Z126*$H126,2)</f>
        <v>0</v>
      </c>
      <c r="AB126" s="286"/>
      <c r="AC126" s="287">
        <f>ROUND(AB126*$H126,2)</f>
        <v>0</v>
      </c>
      <c r="AD126" s="526"/>
      <c r="AE126" s="527">
        <f>ROUND(AD126*$H126,2)</f>
        <v>0</v>
      </c>
      <c r="AF126" s="286"/>
      <c r="AG126" s="287">
        <f>ROUND(AF126*$H126,2)</f>
        <v>0</v>
      </c>
      <c r="AH126" s="286"/>
      <c r="AI126" s="287">
        <f>ROUND(AH126*$H126,2)</f>
        <v>0</v>
      </c>
      <c r="AJ126" s="286"/>
      <c r="AK126" s="287">
        <f>ROUND(AJ126*$H126,2)</f>
        <v>0</v>
      </c>
      <c r="AL126" s="286"/>
      <c r="AM126" s="287">
        <f>ROUND(AL126*$H126,2)</f>
        <v>0</v>
      </c>
      <c r="AN126" s="286"/>
      <c r="AO126" s="287">
        <f>ROUND(AN126*$H126,2)</f>
        <v>0</v>
      </c>
      <c r="AP126" s="286"/>
      <c r="AQ126" s="287">
        <f>ROUND(AP126*$H126,2)</f>
        <v>0</v>
      </c>
      <c r="AR126" s="286">
        <f>SUM(J126,L126,N126,P126,R126,T126,V126,X126,Z126,AB126,AD126,AF126,AH126,AJ126,AL126,AN126,AP126)</f>
        <v>0</v>
      </c>
      <c r="AS126" s="287">
        <f>AR126*$H126</f>
        <v>0</v>
      </c>
      <c r="AT126" s="286">
        <f>$G126-AR126</f>
        <v>2</v>
      </c>
      <c r="AU126" s="458">
        <f>AT126*$H126</f>
        <v>192</v>
      </c>
      <c r="AV126" s="496">
        <f t="shared" ref="AV126" si="151">AU126/I126</f>
        <v>1</v>
      </c>
    </row>
    <row r="127" spans="1:48" s="7" customFormat="1" ht="30" hidden="1" customHeight="1" x14ac:dyDescent="0.2">
      <c r="A127"/>
      <c r="B127" s="258"/>
      <c r="C127" s="250" t="s">
        <v>88</v>
      </c>
      <c r="D127" s="259" t="s">
        <v>5</v>
      </c>
      <c r="E127" s="260" t="s">
        <v>1522</v>
      </c>
      <c r="F127" s="67"/>
      <c r="G127" s="259" t="s">
        <v>5</v>
      </c>
      <c r="H127" s="261"/>
      <c r="I127" s="262"/>
      <c r="J127" s="209"/>
      <c r="K127" s="210"/>
      <c r="L127" s="209"/>
      <c r="M127" s="210"/>
      <c r="N127" s="209"/>
      <c r="O127" s="210"/>
      <c r="P127" s="209"/>
      <c r="Q127" s="210"/>
      <c r="R127" s="209"/>
      <c r="S127" s="210"/>
      <c r="T127" s="209"/>
      <c r="U127" s="210"/>
      <c r="V127" s="209"/>
      <c r="W127" s="210"/>
      <c r="X127" s="209"/>
      <c r="Y127" s="210"/>
      <c r="Z127" s="209"/>
      <c r="AA127" s="210"/>
      <c r="AB127" s="209"/>
      <c r="AC127" s="210"/>
      <c r="AD127" s="209"/>
      <c r="AE127" s="210"/>
      <c r="AF127" s="209"/>
      <c r="AG127" s="210"/>
      <c r="AH127" s="209"/>
      <c r="AI127" s="210"/>
      <c r="AJ127" s="209"/>
      <c r="AK127" s="210"/>
      <c r="AL127" s="209"/>
      <c r="AM127" s="210"/>
      <c r="AN127" s="209"/>
      <c r="AO127" s="210"/>
      <c r="AP127" s="209"/>
      <c r="AQ127" s="210"/>
      <c r="AR127" s="209"/>
      <c r="AS127" s="210"/>
      <c r="AT127" s="209"/>
      <c r="AU127" s="221"/>
      <c r="AV127" s="477"/>
    </row>
    <row r="128" spans="1:48" s="1" customFormat="1" ht="30" hidden="1" customHeight="1" x14ac:dyDescent="0.2">
      <c r="A128"/>
      <c r="B128" s="252"/>
      <c r="C128" s="250" t="s">
        <v>88</v>
      </c>
      <c r="D128" s="253" t="s">
        <v>5</v>
      </c>
      <c r="E128" s="254" t="s">
        <v>31</v>
      </c>
      <c r="F128" s="63"/>
      <c r="G128" s="255">
        <v>2</v>
      </c>
      <c r="H128" s="256"/>
      <c r="I128" s="257"/>
      <c r="J128" s="288"/>
      <c r="K128" s="208"/>
      <c r="L128" s="288"/>
      <c r="M128" s="208"/>
      <c r="N128" s="288"/>
      <c r="O128" s="208"/>
      <c r="P128" s="288"/>
      <c r="Q128" s="208"/>
      <c r="R128" s="288"/>
      <c r="S128" s="208"/>
      <c r="T128" s="288"/>
      <c r="U128" s="208"/>
      <c r="V128" s="288"/>
      <c r="W128" s="208"/>
      <c r="X128" s="288"/>
      <c r="Y128" s="208"/>
      <c r="Z128" s="288"/>
      <c r="AA128" s="208"/>
      <c r="AB128" s="288"/>
      <c r="AC128" s="208"/>
      <c r="AD128" s="288"/>
      <c r="AE128" s="208"/>
      <c r="AF128" s="288"/>
      <c r="AG128" s="208"/>
      <c r="AH128" s="288"/>
      <c r="AI128" s="208"/>
      <c r="AJ128" s="288"/>
      <c r="AK128" s="208"/>
      <c r="AL128" s="288"/>
      <c r="AM128" s="208"/>
      <c r="AN128" s="288"/>
      <c r="AO128" s="208"/>
      <c r="AP128" s="288"/>
      <c r="AQ128" s="208"/>
      <c r="AR128" s="288"/>
      <c r="AS128" s="208"/>
      <c r="AT128" s="288"/>
      <c r="AU128" s="219"/>
      <c r="AV128" s="504"/>
    </row>
    <row r="129" spans="1:48" s="8" customFormat="1" ht="30" customHeight="1" x14ac:dyDescent="0.2">
      <c r="A129"/>
      <c r="B129" s="281" t="s">
        <v>293</v>
      </c>
      <c r="C129" s="78" t="s">
        <v>231</v>
      </c>
      <c r="D129" s="79" t="s">
        <v>1565</v>
      </c>
      <c r="E129" s="80" t="s">
        <v>1566</v>
      </c>
      <c r="F129" s="81" t="s">
        <v>234</v>
      </c>
      <c r="G129" s="82">
        <v>1</v>
      </c>
      <c r="H129" s="83">
        <v>1139</v>
      </c>
      <c r="I129" s="282">
        <f>ROUND(H129*G129,2)</f>
        <v>1139</v>
      </c>
      <c r="J129" s="286"/>
      <c r="K129" s="287">
        <f>ROUND(J129*$H129,2)</f>
        <v>0</v>
      </c>
      <c r="L129" s="286"/>
      <c r="M129" s="287">
        <f>ROUND(L129*$H129,2)</f>
        <v>0</v>
      </c>
      <c r="N129" s="286"/>
      <c r="O129" s="287">
        <f>ROUND(N129*$H129,2)</f>
        <v>0</v>
      </c>
      <c r="P129" s="286"/>
      <c r="Q129" s="287">
        <f>ROUND(P129*$H129,2)</f>
        <v>0</v>
      </c>
      <c r="R129" s="286"/>
      <c r="S129" s="287">
        <f>ROUND(R129*$H129,2)</f>
        <v>0</v>
      </c>
      <c r="T129" s="286"/>
      <c r="U129" s="287">
        <f>ROUND(T129*$H129,2)</f>
        <v>0</v>
      </c>
      <c r="V129" s="286"/>
      <c r="W129" s="287">
        <f>ROUND(V129*$H129,2)</f>
        <v>0</v>
      </c>
      <c r="X129" s="286"/>
      <c r="Y129" s="287">
        <f>ROUND(X129*$H129,2)</f>
        <v>0</v>
      </c>
      <c r="Z129" s="286"/>
      <c r="AA129" s="287">
        <f>ROUND(Z129*$H129,2)</f>
        <v>0</v>
      </c>
      <c r="AB129" s="286"/>
      <c r="AC129" s="287">
        <f>ROUND(AB129*$H129,2)</f>
        <v>0</v>
      </c>
      <c r="AD129" s="526"/>
      <c r="AE129" s="527">
        <f>ROUND(AD129*$H129,2)</f>
        <v>0</v>
      </c>
      <c r="AF129" s="286"/>
      <c r="AG129" s="287">
        <f>ROUND(AF129*$H129,2)</f>
        <v>0</v>
      </c>
      <c r="AH129" s="286"/>
      <c r="AI129" s="287">
        <f>ROUND(AH129*$H129,2)</f>
        <v>0</v>
      </c>
      <c r="AJ129" s="286"/>
      <c r="AK129" s="287">
        <f>ROUND(AJ129*$H129,2)</f>
        <v>0</v>
      </c>
      <c r="AL129" s="286"/>
      <c r="AM129" s="287">
        <f>ROUND(AL129*$H129,2)</f>
        <v>0</v>
      </c>
      <c r="AN129" s="286"/>
      <c r="AO129" s="287">
        <f>ROUND(AN129*$H129,2)</f>
        <v>0</v>
      </c>
      <c r="AP129" s="286"/>
      <c r="AQ129" s="287">
        <f>ROUND(AP129*$H129,2)</f>
        <v>0</v>
      </c>
      <c r="AR129" s="286">
        <f>SUM(J129,L129,N129,P129,R129,T129,V129,X129,Z129,AB129,AD129,AF129,AH129,AJ129,AL129,AN129,AP129)</f>
        <v>0</v>
      </c>
      <c r="AS129" s="287">
        <f>AR129*$H129</f>
        <v>0</v>
      </c>
      <c r="AT129" s="286">
        <f>$G129-AR129</f>
        <v>1</v>
      </c>
      <c r="AU129" s="458">
        <f>AT129*$H129</f>
        <v>1139</v>
      </c>
      <c r="AV129" s="496">
        <f t="shared" ref="AV129" si="152">AU129/I129</f>
        <v>1</v>
      </c>
    </row>
    <row r="130" spans="1:48" s="7" customFormat="1" ht="30" hidden="1" customHeight="1" x14ac:dyDescent="0.2">
      <c r="A130"/>
      <c r="B130" s="258"/>
      <c r="C130" s="250" t="s">
        <v>88</v>
      </c>
      <c r="D130" s="259" t="s">
        <v>5</v>
      </c>
      <c r="E130" s="260" t="s">
        <v>1522</v>
      </c>
      <c r="F130" s="67"/>
      <c r="G130" s="259" t="s">
        <v>5</v>
      </c>
      <c r="H130" s="261"/>
      <c r="I130" s="262"/>
      <c r="J130" s="209"/>
      <c r="K130" s="210"/>
      <c r="L130" s="209"/>
      <c r="M130" s="210"/>
      <c r="N130" s="209"/>
      <c r="O130" s="210"/>
      <c r="P130" s="209"/>
      <c r="Q130" s="210"/>
      <c r="R130" s="209"/>
      <c r="S130" s="210"/>
      <c r="T130" s="209"/>
      <c r="U130" s="210"/>
      <c r="V130" s="209"/>
      <c r="W130" s="210"/>
      <c r="X130" s="209"/>
      <c r="Y130" s="210"/>
      <c r="Z130" s="209"/>
      <c r="AA130" s="210"/>
      <c r="AB130" s="209"/>
      <c r="AC130" s="210"/>
      <c r="AD130" s="209"/>
      <c r="AE130" s="210"/>
      <c r="AF130" s="209"/>
      <c r="AG130" s="210"/>
      <c r="AH130" s="209"/>
      <c r="AI130" s="210"/>
      <c r="AJ130" s="209"/>
      <c r="AK130" s="210"/>
      <c r="AL130" s="209"/>
      <c r="AM130" s="210"/>
      <c r="AN130" s="209"/>
      <c r="AO130" s="210"/>
      <c r="AP130" s="209"/>
      <c r="AQ130" s="210"/>
      <c r="AR130" s="209"/>
      <c r="AS130" s="210"/>
      <c r="AT130" s="209"/>
      <c r="AU130" s="221"/>
      <c r="AV130" s="477"/>
    </row>
    <row r="131" spans="1:48" s="1" customFormat="1" ht="30" hidden="1" customHeight="1" x14ac:dyDescent="0.2">
      <c r="A131"/>
      <c r="B131" s="252"/>
      <c r="C131" s="250" t="s">
        <v>88</v>
      </c>
      <c r="D131" s="253" t="s">
        <v>5</v>
      </c>
      <c r="E131" s="254" t="s">
        <v>30</v>
      </c>
      <c r="F131" s="63"/>
      <c r="G131" s="255">
        <v>1</v>
      </c>
      <c r="H131" s="256"/>
      <c r="I131" s="257"/>
      <c r="J131" s="288"/>
      <c r="K131" s="208"/>
      <c r="L131" s="288"/>
      <c r="M131" s="208"/>
      <c r="N131" s="288"/>
      <c r="O131" s="208"/>
      <c r="P131" s="288"/>
      <c r="Q131" s="208"/>
      <c r="R131" s="288"/>
      <c r="S131" s="208"/>
      <c r="T131" s="288"/>
      <c r="U131" s="208"/>
      <c r="V131" s="288"/>
      <c r="W131" s="208"/>
      <c r="X131" s="288"/>
      <c r="Y131" s="208"/>
      <c r="Z131" s="288"/>
      <c r="AA131" s="208"/>
      <c r="AB131" s="288"/>
      <c r="AC131" s="208"/>
      <c r="AD131" s="288"/>
      <c r="AE131" s="208"/>
      <c r="AF131" s="288"/>
      <c r="AG131" s="208"/>
      <c r="AH131" s="288"/>
      <c r="AI131" s="208"/>
      <c r="AJ131" s="288"/>
      <c r="AK131" s="208"/>
      <c r="AL131" s="288"/>
      <c r="AM131" s="208"/>
      <c r="AN131" s="288"/>
      <c r="AO131" s="208"/>
      <c r="AP131" s="288"/>
      <c r="AQ131" s="208"/>
      <c r="AR131" s="288"/>
      <c r="AS131" s="208"/>
      <c r="AT131" s="288"/>
      <c r="AU131" s="219"/>
      <c r="AV131" s="504"/>
    </row>
    <row r="132" spans="1:48" s="8" customFormat="1" ht="30" customHeight="1" x14ac:dyDescent="0.2">
      <c r="A132"/>
      <c r="B132" s="281" t="s">
        <v>299</v>
      </c>
      <c r="C132" s="78" t="s">
        <v>231</v>
      </c>
      <c r="D132" s="79" t="s">
        <v>1568</v>
      </c>
      <c r="E132" s="80" t="s">
        <v>1569</v>
      </c>
      <c r="F132" s="81" t="s">
        <v>234</v>
      </c>
      <c r="G132" s="82">
        <v>1</v>
      </c>
      <c r="H132" s="83">
        <v>583</v>
      </c>
      <c r="I132" s="282">
        <f>ROUND(H132*G132,2)</f>
        <v>583</v>
      </c>
      <c r="J132" s="286"/>
      <c r="K132" s="287">
        <f>ROUND(J132*$H132,2)</f>
        <v>0</v>
      </c>
      <c r="L132" s="286"/>
      <c r="M132" s="287">
        <f>ROUND(L132*$H132,2)</f>
        <v>0</v>
      </c>
      <c r="N132" s="286"/>
      <c r="O132" s="287">
        <f>ROUND(N132*$H132,2)</f>
        <v>0</v>
      </c>
      <c r="P132" s="286"/>
      <c r="Q132" s="287">
        <f>ROUND(P132*$H132,2)</f>
        <v>0</v>
      </c>
      <c r="R132" s="286"/>
      <c r="S132" s="287">
        <f>ROUND(R132*$H132,2)</f>
        <v>0</v>
      </c>
      <c r="T132" s="286"/>
      <c r="U132" s="287">
        <f>ROUND(T132*$H132,2)</f>
        <v>0</v>
      </c>
      <c r="V132" s="286"/>
      <c r="W132" s="287">
        <f>ROUND(V132*$H132,2)</f>
        <v>0</v>
      </c>
      <c r="X132" s="286"/>
      <c r="Y132" s="287">
        <f>ROUND(X132*$H132,2)</f>
        <v>0</v>
      </c>
      <c r="Z132" s="286"/>
      <c r="AA132" s="287">
        <f>ROUND(Z132*$H132,2)</f>
        <v>0</v>
      </c>
      <c r="AB132" s="286"/>
      <c r="AC132" s="287">
        <f>ROUND(AB132*$H132,2)</f>
        <v>0</v>
      </c>
      <c r="AD132" s="526"/>
      <c r="AE132" s="527">
        <f>ROUND(AD132*$H132,2)</f>
        <v>0</v>
      </c>
      <c r="AF132" s="286"/>
      <c r="AG132" s="287">
        <f>ROUND(AF132*$H132,2)</f>
        <v>0</v>
      </c>
      <c r="AH132" s="286"/>
      <c r="AI132" s="287">
        <f>ROUND(AH132*$H132,2)</f>
        <v>0</v>
      </c>
      <c r="AJ132" s="286"/>
      <c r="AK132" s="287">
        <f>ROUND(AJ132*$H132,2)</f>
        <v>0</v>
      </c>
      <c r="AL132" s="286"/>
      <c r="AM132" s="287">
        <f>ROUND(AL132*$H132,2)</f>
        <v>0</v>
      </c>
      <c r="AN132" s="286"/>
      <c r="AO132" s="287">
        <f>ROUND(AN132*$H132,2)</f>
        <v>0</v>
      </c>
      <c r="AP132" s="286"/>
      <c r="AQ132" s="287">
        <f>ROUND(AP132*$H132,2)</f>
        <v>0</v>
      </c>
      <c r="AR132" s="286">
        <f>SUM(J132,L132,N132,P132,R132,T132,V132,X132,Z132,AB132,AD132,AF132,AH132,AJ132,AL132,AN132,AP132)</f>
        <v>0</v>
      </c>
      <c r="AS132" s="287">
        <f>AR132*$H132</f>
        <v>0</v>
      </c>
      <c r="AT132" s="286">
        <f>$G132-AR132</f>
        <v>1</v>
      </c>
      <c r="AU132" s="458">
        <f>AT132*$H132</f>
        <v>583</v>
      </c>
      <c r="AV132" s="496">
        <f t="shared" ref="AV132" si="153">AU132/I132</f>
        <v>1</v>
      </c>
    </row>
    <row r="133" spans="1:48" s="7" customFormat="1" ht="30" hidden="1" customHeight="1" x14ac:dyDescent="0.2">
      <c r="A133"/>
      <c r="B133" s="258"/>
      <c r="C133" s="250" t="s">
        <v>88</v>
      </c>
      <c r="D133" s="259" t="s">
        <v>5</v>
      </c>
      <c r="E133" s="260" t="s">
        <v>1522</v>
      </c>
      <c r="F133" s="67"/>
      <c r="G133" s="259" t="s">
        <v>5</v>
      </c>
      <c r="H133" s="261"/>
      <c r="I133" s="262"/>
      <c r="J133" s="209"/>
      <c r="K133" s="210"/>
      <c r="L133" s="209"/>
      <c r="M133" s="210"/>
      <c r="N133" s="209"/>
      <c r="O133" s="210"/>
      <c r="P133" s="209"/>
      <c r="Q133" s="210"/>
      <c r="R133" s="209"/>
      <c r="S133" s="210"/>
      <c r="T133" s="209"/>
      <c r="U133" s="210"/>
      <c r="V133" s="209"/>
      <c r="W133" s="210"/>
      <c r="X133" s="209"/>
      <c r="Y133" s="210"/>
      <c r="Z133" s="209"/>
      <c r="AA133" s="210"/>
      <c r="AB133" s="209"/>
      <c r="AC133" s="210"/>
      <c r="AD133" s="209"/>
      <c r="AE133" s="210"/>
      <c r="AF133" s="209"/>
      <c r="AG133" s="210"/>
      <c r="AH133" s="209"/>
      <c r="AI133" s="210"/>
      <c r="AJ133" s="209"/>
      <c r="AK133" s="210"/>
      <c r="AL133" s="209"/>
      <c r="AM133" s="210"/>
      <c r="AN133" s="209"/>
      <c r="AO133" s="210"/>
      <c r="AP133" s="209"/>
      <c r="AQ133" s="210"/>
      <c r="AR133" s="209"/>
      <c r="AS133" s="210"/>
      <c r="AT133" s="209"/>
      <c r="AU133" s="221"/>
      <c r="AV133" s="477"/>
    </row>
    <row r="134" spans="1:48" s="1" customFormat="1" ht="30" hidden="1" customHeight="1" x14ac:dyDescent="0.2">
      <c r="A134"/>
      <c r="B134" s="252"/>
      <c r="C134" s="250" t="s">
        <v>88</v>
      </c>
      <c r="D134" s="253" t="s">
        <v>5</v>
      </c>
      <c r="E134" s="254" t="s">
        <v>30</v>
      </c>
      <c r="F134" s="63"/>
      <c r="G134" s="255">
        <v>1</v>
      </c>
      <c r="H134" s="256"/>
      <c r="I134" s="257"/>
      <c r="J134" s="288"/>
      <c r="K134" s="208"/>
      <c r="L134" s="288"/>
      <c r="M134" s="208"/>
      <c r="N134" s="288"/>
      <c r="O134" s="208"/>
      <c r="P134" s="288"/>
      <c r="Q134" s="208"/>
      <c r="R134" s="288"/>
      <c r="S134" s="208"/>
      <c r="T134" s="288"/>
      <c r="U134" s="208"/>
      <c r="V134" s="288"/>
      <c r="W134" s="208"/>
      <c r="X134" s="288"/>
      <c r="Y134" s="208"/>
      <c r="Z134" s="288"/>
      <c r="AA134" s="208"/>
      <c r="AB134" s="288"/>
      <c r="AC134" s="208"/>
      <c r="AD134" s="288"/>
      <c r="AE134" s="208"/>
      <c r="AF134" s="288"/>
      <c r="AG134" s="208"/>
      <c r="AH134" s="288"/>
      <c r="AI134" s="208"/>
      <c r="AJ134" s="288"/>
      <c r="AK134" s="208"/>
      <c r="AL134" s="288"/>
      <c r="AM134" s="208"/>
      <c r="AN134" s="288"/>
      <c r="AO134" s="208"/>
      <c r="AP134" s="288"/>
      <c r="AQ134" s="208"/>
      <c r="AR134" s="288"/>
      <c r="AS134" s="208"/>
      <c r="AT134" s="288"/>
      <c r="AU134" s="219"/>
      <c r="AV134" s="504"/>
    </row>
    <row r="135" spans="1:48" s="8" customFormat="1" ht="30" customHeight="1" x14ac:dyDescent="0.2">
      <c r="A135"/>
      <c r="B135" s="281" t="s">
        <v>305</v>
      </c>
      <c r="C135" s="78" t="s">
        <v>231</v>
      </c>
      <c r="D135" s="79" t="s">
        <v>1571</v>
      </c>
      <c r="E135" s="80" t="s">
        <v>1572</v>
      </c>
      <c r="F135" s="81" t="s">
        <v>1573</v>
      </c>
      <c r="G135" s="82">
        <v>1</v>
      </c>
      <c r="H135" s="83">
        <v>272</v>
      </c>
      <c r="I135" s="282">
        <f>ROUND(H135*G135,2)</f>
        <v>272</v>
      </c>
      <c r="J135" s="286"/>
      <c r="K135" s="287">
        <f>ROUND(J135*$H135,2)</f>
        <v>0</v>
      </c>
      <c r="L135" s="286"/>
      <c r="M135" s="287">
        <f>ROUND(L135*$H135,2)</f>
        <v>0</v>
      </c>
      <c r="N135" s="286"/>
      <c r="O135" s="287">
        <f>ROUND(N135*$H135,2)</f>
        <v>0</v>
      </c>
      <c r="P135" s="286"/>
      <c r="Q135" s="287">
        <f>ROUND(P135*$H135,2)</f>
        <v>0</v>
      </c>
      <c r="R135" s="286"/>
      <c r="S135" s="287">
        <f>ROUND(R135*$H135,2)</f>
        <v>0</v>
      </c>
      <c r="T135" s="286"/>
      <c r="U135" s="287">
        <f>ROUND(T135*$H135,2)</f>
        <v>0</v>
      </c>
      <c r="V135" s="286"/>
      <c r="W135" s="287">
        <f>ROUND(V135*$H135,2)</f>
        <v>0</v>
      </c>
      <c r="X135" s="286"/>
      <c r="Y135" s="287">
        <f>ROUND(X135*$H135,2)</f>
        <v>0</v>
      </c>
      <c r="Z135" s="286"/>
      <c r="AA135" s="287">
        <f>ROUND(Z135*$H135,2)</f>
        <v>0</v>
      </c>
      <c r="AB135" s="286"/>
      <c r="AC135" s="287">
        <f>ROUND(AB135*$H135,2)</f>
        <v>0</v>
      </c>
      <c r="AD135" s="526"/>
      <c r="AE135" s="527">
        <f>ROUND(AD135*$H135,2)</f>
        <v>0</v>
      </c>
      <c r="AF135" s="286"/>
      <c r="AG135" s="287">
        <f>ROUND(AF135*$H135,2)</f>
        <v>0</v>
      </c>
      <c r="AH135" s="286"/>
      <c r="AI135" s="287">
        <f>ROUND(AH135*$H135,2)</f>
        <v>0</v>
      </c>
      <c r="AJ135" s="286"/>
      <c r="AK135" s="287">
        <f>ROUND(AJ135*$H135,2)</f>
        <v>0</v>
      </c>
      <c r="AL135" s="286"/>
      <c r="AM135" s="287">
        <f>ROUND(AL135*$H135,2)</f>
        <v>0</v>
      </c>
      <c r="AN135" s="286"/>
      <c r="AO135" s="287">
        <f>ROUND(AN135*$H135,2)</f>
        <v>0</v>
      </c>
      <c r="AP135" s="286"/>
      <c r="AQ135" s="287">
        <f>ROUND(AP135*$H135,2)</f>
        <v>0</v>
      </c>
      <c r="AR135" s="286">
        <f>SUM(J135,L135,N135,P135,R135,T135,V135,X135,Z135,AB135,AD135,AF135,AH135,AJ135,AL135,AN135,AP135)</f>
        <v>0</v>
      </c>
      <c r="AS135" s="287">
        <f>AR135*$H135</f>
        <v>0</v>
      </c>
      <c r="AT135" s="286">
        <f>$G135-AR135</f>
        <v>1</v>
      </c>
      <c r="AU135" s="458">
        <f>AT135*$H135</f>
        <v>272</v>
      </c>
      <c r="AV135" s="496">
        <f t="shared" ref="AV135" si="154">AU135/I135</f>
        <v>1</v>
      </c>
    </row>
    <row r="136" spans="1:48" s="7" customFormat="1" ht="30" hidden="1" customHeight="1" x14ac:dyDescent="0.2">
      <c r="A136"/>
      <c r="B136" s="258"/>
      <c r="C136" s="250" t="s">
        <v>88</v>
      </c>
      <c r="D136" s="259" t="s">
        <v>5</v>
      </c>
      <c r="E136" s="260" t="s">
        <v>1522</v>
      </c>
      <c r="F136" s="67"/>
      <c r="G136" s="259" t="s">
        <v>5</v>
      </c>
      <c r="H136" s="261"/>
      <c r="I136" s="262"/>
      <c r="J136" s="209"/>
      <c r="K136" s="210"/>
      <c r="L136" s="209"/>
      <c r="M136" s="210"/>
      <c r="N136" s="209"/>
      <c r="O136" s="210"/>
      <c r="P136" s="209"/>
      <c r="Q136" s="210"/>
      <c r="R136" s="209"/>
      <c r="S136" s="210"/>
      <c r="T136" s="209"/>
      <c r="U136" s="210"/>
      <c r="V136" s="209"/>
      <c r="W136" s="210"/>
      <c r="X136" s="209"/>
      <c r="Y136" s="210"/>
      <c r="Z136" s="209"/>
      <c r="AA136" s="210"/>
      <c r="AB136" s="209"/>
      <c r="AC136" s="210"/>
      <c r="AD136" s="209"/>
      <c r="AE136" s="210"/>
      <c r="AF136" s="209"/>
      <c r="AG136" s="210"/>
      <c r="AH136" s="209"/>
      <c r="AI136" s="210"/>
      <c r="AJ136" s="209"/>
      <c r="AK136" s="210"/>
      <c r="AL136" s="209"/>
      <c r="AM136" s="210"/>
      <c r="AN136" s="209"/>
      <c r="AO136" s="210"/>
      <c r="AP136" s="209"/>
      <c r="AQ136" s="210"/>
      <c r="AR136" s="209"/>
      <c r="AS136" s="210"/>
      <c r="AT136" s="209"/>
      <c r="AU136" s="221"/>
      <c r="AV136" s="477"/>
    </row>
    <row r="137" spans="1:48" s="1" customFormat="1" ht="30" hidden="1" customHeight="1" x14ac:dyDescent="0.2">
      <c r="A137"/>
      <c r="B137" s="252"/>
      <c r="C137" s="250" t="s">
        <v>88</v>
      </c>
      <c r="D137" s="253" t="s">
        <v>5</v>
      </c>
      <c r="E137" s="254" t="s">
        <v>30</v>
      </c>
      <c r="F137" s="63"/>
      <c r="G137" s="255">
        <v>1</v>
      </c>
      <c r="H137" s="256"/>
      <c r="I137" s="257"/>
      <c r="J137" s="207"/>
      <c r="K137" s="208"/>
      <c r="L137" s="207"/>
      <c r="M137" s="208"/>
      <c r="N137" s="207"/>
      <c r="O137" s="208"/>
      <c r="P137" s="207"/>
      <c r="Q137" s="208"/>
      <c r="R137" s="207"/>
      <c r="S137" s="208"/>
      <c r="T137" s="207"/>
      <c r="U137" s="208"/>
      <c r="V137" s="207"/>
      <c r="W137" s="208"/>
      <c r="X137" s="207"/>
      <c r="Y137" s="208"/>
      <c r="Z137" s="207"/>
      <c r="AA137" s="208"/>
      <c r="AB137" s="207"/>
      <c r="AC137" s="208"/>
      <c r="AD137" s="207"/>
      <c r="AE137" s="208"/>
      <c r="AF137" s="207"/>
      <c r="AG137" s="208"/>
      <c r="AH137" s="207"/>
      <c r="AI137" s="208"/>
      <c r="AJ137" s="207"/>
      <c r="AK137" s="208"/>
      <c r="AL137" s="207"/>
      <c r="AM137" s="208"/>
      <c r="AN137" s="207"/>
      <c r="AO137" s="208"/>
      <c r="AP137" s="207"/>
      <c r="AQ137" s="208"/>
      <c r="AR137" s="207"/>
      <c r="AS137" s="208"/>
      <c r="AT137" s="207"/>
      <c r="AU137" s="219"/>
      <c r="AV137" s="476"/>
    </row>
    <row r="138" spans="1:48" s="1" customFormat="1" ht="30" customHeight="1" x14ac:dyDescent="0.2">
      <c r="A138"/>
      <c r="B138" s="281" t="s">
        <v>310</v>
      </c>
      <c r="C138" s="78" t="s">
        <v>231</v>
      </c>
      <c r="D138" s="79" t="s">
        <v>1575</v>
      </c>
      <c r="E138" s="80" t="s">
        <v>1576</v>
      </c>
      <c r="F138" s="81" t="s">
        <v>234</v>
      </c>
      <c r="G138" s="82">
        <v>1</v>
      </c>
      <c r="H138" s="83">
        <v>722.6</v>
      </c>
      <c r="I138" s="282">
        <f>ROUND(H138*G138,2)</f>
        <v>722.6</v>
      </c>
      <c r="J138" s="286"/>
      <c r="K138" s="287">
        <f>ROUND(J138*$H138,2)</f>
        <v>0</v>
      </c>
      <c r="L138" s="286"/>
      <c r="M138" s="287">
        <f>ROUND(L138*$H138,2)</f>
        <v>0</v>
      </c>
      <c r="N138" s="286"/>
      <c r="O138" s="287">
        <f>ROUND(N138*$H138,2)</f>
        <v>0</v>
      </c>
      <c r="P138" s="286"/>
      <c r="Q138" s="287">
        <f>ROUND(P138*$H138,2)</f>
        <v>0</v>
      </c>
      <c r="R138" s="286"/>
      <c r="S138" s="287">
        <f>ROUND(R138*$H138,2)</f>
        <v>0</v>
      </c>
      <c r="T138" s="286"/>
      <c r="U138" s="287">
        <f>ROUND(T138*$H138,2)</f>
        <v>0</v>
      </c>
      <c r="V138" s="286"/>
      <c r="W138" s="287">
        <f>ROUND(V138*$H138,2)</f>
        <v>0</v>
      </c>
      <c r="X138" s="286"/>
      <c r="Y138" s="287">
        <f>ROUND(X138*$H138,2)</f>
        <v>0</v>
      </c>
      <c r="Z138" s="286"/>
      <c r="AA138" s="287">
        <f>ROUND(Z138*$H138,2)</f>
        <v>0</v>
      </c>
      <c r="AB138" s="286"/>
      <c r="AC138" s="287">
        <f>ROUND(AB138*$H138,2)</f>
        <v>0</v>
      </c>
      <c r="AD138" s="526"/>
      <c r="AE138" s="527">
        <f>ROUND(AD138*$H138,2)</f>
        <v>0</v>
      </c>
      <c r="AF138" s="286"/>
      <c r="AG138" s="287">
        <f>ROUND(AF138*$H138,2)</f>
        <v>0</v>
      </c>
      <c r="AH138" s="286"/>
      <c r="AI138" s="287">
        <f>ROUND(AH138*$H138,2)</f>
        <v>0</v>
      </c>
      <c r="AJ138" s="286"/>
      <c r="AK138" s="287">
        <f>ROUND(AJ138*$H138,2)</f>
        <v>0</v>
      </c>
      <c r="AL138" s="286"/>
      <c r="AM138" s="287">
        <f>ROUND(AL138*$H138,2)</f>
        <v>0</v>
      </c>
      <c r="AN138" s="286"/>
      <c r="AO138" s="287">
        <f>ROUND(AN138*$H138,2)</f>
        <v>0</v>
      </c>
      <c r="AP138" s="286"/>
      <c r="AQ138" s="287">
        <f>ROUND(AP138*$H138,2)</f>
        <v>0</v>
      </c>
      <c r="AR138" s="286">
        <f>SUM(J138,L138,N138,P138,R138,T138,V138,X138,Z138,AB138,AD138,AF138,AH138,AJ138,AL138,AN138,AP138)</f>
        <v>0</v>
      </c>
      <c r="AS138" s="287">
        <f>AR138*$H138</f>
        <v>0</v>
      </c>
      <c r="AT138" s="286">
        <f>$G138-AR138</f>
        <v>1</v>
      </c>
      <c r="AU138" s="458">
        <f>AT138*$H138</f>
        <v>722.6</v>
      </c>
      <c r="AV138" s="496">
        <f t="shared" ref="AV138" si="155">AU138/I138</f>
        <v>1</v>
      </c>
    </row>
    <row r="139" spans="1:48" s="7" customFormat="1" ht="30" hidden="1" customHeight="1" x14ac:dyDescent="0.2">
      <c r="A139"/>
      <c r="B139" s="258"/>
      <c r="C139" s="250" t="s">
        <v>88</v>
      </c>
      <c r="D139" s="259" t="s">
        <v>5</v>
      </c>
      <c r="E139" s="260" t="s">
        <v>1522</v>
      </c>
      <c r="F139" s="67"/>
      <c r="G139" s="259" t="s">
        <v>5</v>
      </c>
      <c r="H139" s="261"/>
      <c r="I139" s="262"/>
      <c r="J139" s="209"/>
      <c r="K139" s="210"/>
      <c r="L139" s="209"/>
      <c r="M139" s="210"/>
      <c r="N139" s="209"/>
      <c r="O139" s="210"/>
      <c r="P139" s="209"/>
      <c r="Q139" s="210"/>
      <c r="R139" s="209"/>
      <c r="S139" s="210"/>
      <c r="T139" s="209"/>
      <c r="U139" s="210"/>
      <c r="V139" s="209"/>
      <c r="W139" s="210"/>
      <c r="X139" s="209"/>
      <c r="Y139" s="210"/>
      <c r="Z139" s="209"/>
      <c r="AA139" s="210"/>
      <c r="AB139" s="209"/>
      <c r="AC139" s="210"/>
      <c r="AD139" s="209"/>
      <c r="AE139" s="210"/>
      <c r="AF139" s="209"/>
      <c r="AG139" s="210"/>
      <c r="AH139" s="209"/>
      <c r="AI139" s="210"/>
      <c r="AJ139" s="209"/>
      <c r="AK139" s="210"/>
      <c r="AL139" s="209"/>
      <c r="AM139" s="210"/>
      <c r="AN139" s="209"/>
      <c r="AO139" s="210"/>
      <c r="AP139" s="209"/>
      <c r="AQ139" s="210"/>
      <c r="AR139" s="209"/>
      <c r="AS139" s="210"/>
      <c r="AT139" s="209"/>
      <c r="AU139" s="221"/>
      <c r="AV139" s="477"/>
    </row>
    <row r="140" spans="1:48" s="1" customFormat="1" ht="30" hidden="1" customHeight="1" x14ac:dyDescent="0.2">
      <c r="A140"/>
      <c r="B140" s="252"/>
      <c r="C140" s="250" t="s">
        <v>88</v>
      </c>
      <c r="D140" s="253" t="s">
        <v>5</v>
      </c>
      <c r="E140" s="254" t="s">
        <v>30</v>
      </c>
      <c r="F140" s="63"/>
      <c r="G140" s="255">
        <v>1</v>
      </c>
      <c r="H140" s="256"/>
      <c r="I140" s="257"/>
      <c r="J140" s="207"/>
      <c r="K140" s="208"/>
      <c r="L140" s="207"/>
      <c r="M140" s="208"/>
      <c r="N140" s="207"/>
      <c r="O140" s="208"/>
      <c r="P140" s="207"/>
      <c r="Q140" s="208"/>
      <c r="R140" s="207"/>
      <c r="S140" s="208"/>
      <c r="T140" s="207"/>
      <c r="U140" s="208"/>
      <c r="V140" s="207"/>
      <c r="W140" s="208"/>
      <c r="X140" s="207"/>
      <c r="Y140" s="208"/>
      <c r="Z140" s="207"/>
      <c r="AA140" s="208"/>
      <c r="AB140" s="207"/>
      <c r="AC140" s="208"/>
      <c r="AD140" s="207"/>
      <c r="AE140" s="208"/>
      <c r="AF140" s="207"/>
      <c r="AG140" s="208"/>
      <c r="AH140" s="207"/>
      <c r="AI140" s="208"/>
      <c r="AJ140" s="207"/>
      <c r="AK140" s="208"/>
      <c r="AL140" s="207"/>
      <c r="AM140" s="208"/>
      <c r="AN140" s="207"/>
      <c r="AO140" s="208"/>
      <c r="AP140" s="207"/>
      <c r="AQ140" s="208"/>
      <c r="AR140" s="207"/>
      <c r="AS140" s="208"/>
      <c r="AT140" s="207"/>
      <c r="AU140" s="219"/>
      <c r="AV140" s="476"/>
    </row>
    <row r="141" spans="1:48" s="1" customFormat="1" ht="30" customHeight="1" x14ac:dyDescent="0.2">
      <c r="A141"/>
      <c r="B141" s="283" t="s">
        <v>315</v>
      </c>
      <c r="C141" s="48" t="s">
        <v>80</v>
      </c>
      <c r="D141" s="49" t="s">
        <v>1317</v>
      </c>
      <c r="E141" s="50" t="s">
        <v>1318</v>
      </c>
      <c r="F141" s="51" t="s">
        <v>220</v>
      </c>
      <c r="G141" s="52">
        <v>132.5</v>
      </c>
      <c r="H141" s="53">
        <v>13.8</v>
      </c>
      <c r="I141" s="284">
        <f>ROUND(H141*G141,2)</f>
        <v>1828.5</v>
      </c>
      <c r="J141" s="286"/>
      <c r="K141" s="287">
        <f>ROUND(J141*$H141,2)</f>
        <v>0</v>
      </c>
      <c r="L141" s="286"/>
      <c r="M141" s="287">
        <f>ROUND(L141*$H141,2)</f>
        <v>0</v>
      </c>
      <c r="N141" s="286"/>
      <c r="O141" s="287">
        <f>ROUND(N141*$H141,2)</f>
        <v>0</v>
      </c>
      <c r="P141" s="286"/>
      <c r="Q141" s="287">
        <f>ROUND(P141*$H141,2)</f>
        <v>0</v>
      </c>
      <c r="R141" s="286"/>
      <c r="S141" s="287">
        <f>ROUND(R141*$H141,2)</f>
        <v>0</v>
      </c>
      <c r="T141" s="286"/>
      <c r="U141" s="287">
        <f>ROUND(T141*$H141,2)</f>
        <v>0</v>
      </c>
      <c r="V141" s="286"/>
      <c r="W141" s="287">
        <f>ROUND(V141*$H141,2)</f>
        <v>0</v>
      </c>
      <c r="X141" s="286"/>
      <c r="Y141" s="287">
        <f>ROUND(X141*$H141,2)</f>
        <v>0</v>
      </c>
      <c r="Z141" s="286"/>
      <c r="AA141" s="287">
        <f>ROUND(Z141*$H141,2)</f>
        <v>0</v>
      </c>
      <c r="AB141" s="286"/>
      <c r="AC141" s="287">
        <f>ROUND(AB141*$H141,2)</f>
        <v>0</v>
      </c>
      <c r="AD141" s="526"/>
      <c r="AE141" s="527">
        <f>ROUND(AD141*$H141,2)</f>
        <v>0</v>
      </c>
      <c r="AF141" s="286"/>
      <c r="AG141" s="287">
        <f>ROUND(AF141*$H141,2)</f>
        <v>0</v>
      </c>
      <c r="AH141" s="286"/>
      <c r="AI141" s="287">
        <f>ROUND(AH141*$H141,2)</f>
        <v>0</v>
      </c>
      <c r="AJ141" s="286"/>
      <c r="AK141" s="287">
        <f>ROUND(AJ141*$H141,2)</f>
        <v>0</v>
      </c>
      <c r="AL141" s="286"/>
      <c r="AM141" s="287">
        <f>ROUND(AL141*$H141,2)</f>
        <v>0</v>
      </c>
      <c r="AN141" s="286"/>
      <c r="AO141" s="287">
        <f>ROUND(AN141*$H141,2)</f>
        <v>0</v>
      </c>
      <c r="AP141" s="286"/>
      <c r="AQ141" s="287">
        <f>ROUND(AP141*$H141,2)</f>
        <v>0</v>
      </c>
      <c r="AR141" s="286">
        <f>SUM(J141,L141,N141,P141,R141,T141,V141,X141,Z141,AB141,AD141,AF141,AH141,AJ141,AL141,AN141,AP141)</f>
        <v>0</v>
      </c>
      <c r="AS141" s="287">
        <f>AR141*$H141</f>
        <v>0</v>
      </c>
      <c r="AT141" s="286">
        <f>$G141-AR141</f>
        <v>132.5</v>
      </c>
      <c r="AU141" s="458">
        <f>AT141*$H141</f>
        <v>1828.5</v>
      </c>
      <c r="AV141" s="496">
        <f t="shared" ref="AV141" si="156">AU141/I141</f>
        <v>1</v>
      </c>
    </row>
    <row r="142" spans="1:48" s="7" customFormat="1" ht="30" hidden="1" customHeight="1" x14ac:dyDescent="0.2">
      <c r="A142"/>
      <c r="B142" s="249"/>
      <c r="C142" s="250" t="s">
        <v>86</v>
      </c>
      <c r="D142" s="23"/>
      <c r="E142" s="251" t="s">
        <v>1320</v>
      </c>
      <c r="F142" s="23"/>
      <c r="G142" s="23"/>
      <c r="H142" s="230"/>
      <c r="I142" s="231"/>
      <c r="J142" s="209"/>
      <c r="K142" s="210"/>
      <c r="L142" s="209"/>
      <c r="M142" s="210"/>
      <c r="N142" s="209"/>
      <c r="O142" s="210"/>
      <c r="P142" s="209"/>
      <c r="Q142" s="210"/>
      <c r="R142" s="209"/>
      <c r="S142" s="210"/>
      <c r="T142" s="209"/>
      <c r="U142" s="210"/>
      <c r="V142" s="209"/>
      <c r="W142" s="210"/>
      <c r="X142" s="209"/>
      <c r="Y142" s="210"/>
      <c r="Z142" s="209"/>
      <c r="AA142" s="210"/>
      <c r="AB142" s="209"/>
      <c r="AC142" s="210"/>
      <c r="AD142" s="209"/>
      <c r="AE142" s="210"/>
      <c r="AF142" s="209"/>
      <c r="AG142" s="210"/>
      <c r="AH142" s="209"/>
      <c r="AI142" s="210"/>
      <c r="AJ142" s="209"/>
      <c r="AK142" s="210"/>
      <c r="AL142" s="209"/>
      <c r="AM142" s="210"/>
      <c r="AN142" s="209"/>
      <c r="AO142" s="210"/>
      <c r="AP142" s="209"/>
      <c r="AQ142" s="210"/>
      <c r="AR142" s="209"/>
      <c r="AS142" s="210"/>
      <c r="AT142" s="209"/>
      <c r="AU142" s="221"/>
      <c r="AV142" s="477"/>
    </row>
    <row r="143" spans="1:48" s="1" customFormat="1" ht="30" hidden="1" customHeight="1" x14ac:dyDescent="0.2">
      <c r="A143"/>
      <c r="B143" s="252"/>
      <c r="C143" s="250" t="s">
        <v>88</v>
      </c>
      <c r="D143" s="253" t="s">
        <v>5</v>
      </c>
      <c r="E143" s="254" t="s">
        <v>1517</v>
      </c>
      <c r="F143" s="63"/>
      <c r="G143" s="255">
        <v>132.5</v>
      </c>
      <c r="H143" s="256"/>
      <c r="I143" s="257"/>
      <c r="J143" s="207"/>
      <c r="K143" s="208"/>
      <c r="L143" s="207"/>
      <c r="M143" s="208"/>
      <c r="N143" s="207"/>
      <c r="O143" s="208"/>
      <c r="P143" s="207"/>
      <c r="Q143" s="208"/>
      <c r="R143" s="207"/>
      <c r="S143" s="208"/>
      <c r="T143" s="207"/>
      <c r="U143" s="208"/>
      <c r="V143" s="207"/>
      <c r="W143" s="208"/>
      <c r="X143" s="207"/>
      <c r="Y143" s="208"/>
      <c r="Z143" s="207"/>
      <c r="AA143" s="208"/>
      <c r="AB143" s="207"/>
      <c r="AC143" s="208"/>
      <c r="AD143" s="207"/>
      <c r="AE143" s="208"/>
      <c r="AF143" s="207"/>
      <c r="AG143" s="208"/>
      <c r="AH143" s="207"/>
      <c r="AI143" s="208"/>
      <c r="AJ143" s="207"/>
      <c r="AK143" s="208"/>
      <c r="AL143" s="207"/>
      <c r="AM143" s="208"/>
      <c r="AN143" s="207"/>
      <c r="AO143" s="208"/>
      <c r="AP143" s="207"/>
      <c r="AQ143" s="208"/>
      <c r="AR143" s="207"/>
      <c r="AS143" s="208"/>
      <c r="AT143" s="207"/>
      <c r="AU143" s="219"/>
      <c r="AV143" s="476"/>
    </row>
    <row r="144" spans="1:48" s="7" customFormat="1" ht="30" customHeight="1" x14ac:dyDescent="0.2">
      <c r="A144"/>
      <c r="B144" s="283" t="s">
        <v>324</v>
      </c>
      <c r="C144" s="48" t="s">
        <v>80</v>
      </c>
      <c r="D144" s="49" t="s">
        <v>1579</v>
      </c>
      <c r="E144" s="50" t="s">
        <v>1580</v>
      </c>
      <c r="F144" s="51" t="s">
        <v>220</v>
      </c>
      <c r="G144" s="52">
        <v>132.5</v>
      </c>
      <c r="H144" s="53">
        <v>95.8</v>
      </c>
      <c r="I144" s="284">
        <f>ROUND(H144*G144,2)</f>
        <v>12693.5</v>
      </c>
      <c r="J144" s="286"/>
      <c r="K144" s="287">
        <f>ROUND(J144*$H144,2)</f>
        <v>0</v>
      </c>
      <c r="L144" s="286"/>
      <c r="M144" s="287">
        <f>ROUND(L144*$H144,2)</f>
        <v>0</v>
      </c>
      <c r="N144" s="286"/>
      <c r="O144" s="287">
        <f>ROUND(N144*$H144,2)</f>
        <v>0</v>
      </c>
      <c r="P144" s="286"/>
      <c r="Q144" s="287">
        <f>ROUND(P144*$H144,2)</f>
        <v>0</v>
      </c>
      <c r="R144" s="286"/>
      <c r="S144" s="287">
        <f>ROUND(R144*$H144,2)</f>
        <v>0</v>
      </c>
      <c r="T144" s="286"/>
      <c r="U144" s="287">
        <f>ROUND(T144*$H144,2)</f>
        <v>0</v>
      </c>
      <c r="V144" s="286"/>
      <c r="W144" s="287">
        <f>ROUND(V144*$H144,2)</f>
        <v>0</v>
      </c>
      <c r="X144" s="286"/>
      <c r="Y144" s="287">
        <f>ROUND(X144*$H144,2)</f>
        <v>0</v>
      </c>
      <c r="Z144" s="286"/>
      <c r="AA144" s="287">
        <f>ROUND(Z144*$H144,2)</f>
        <v>0</v>
      </c>
      <c r="AB144" s="286"/>
      <c r="AC144" s="287">
        <f>ROUND(AB144*$H144,2)</f>
        <v>0</v>
      </c>
      <c r="AD144" s="526"/>
      <c r="AE144" s="527">
        <f>ROUND(AD144*$H144,2)</f>
        <v>0</v>
      </c>
      <c r="AF144" s="286"/>
      <c r="AG144" s="287">
        <f>ROUND(AF144*$H144,2)</f>
        <v>0</v>
      </c>
      <c r="AH144" s="286"/>
      <c r="AI144" s="287">
        <f>ROUND(AH144*$H144,2)</f>
        <v>0</v>
      </c>
      <c r="AJ144" s="286"/>
      <c r="AK144" s="287">
        <f>ROUND(AJ144*$H144,2)</f>
        <v>0</v>
      </c>
      <c r="AL144" s="286"/>
      <c r="AM144" s="287">
        <f>ROUND(AL144*$H144,2)</f>
        <v>0</v>
      </c>
      <c r="AN144" s="286"/>
      <c r="AO144" s="287">
        <f>ROUND(AN144*$H144,2)</f>
        <v>0</v>
      </c>
      <c r="AP144" s="286"/>
      <c r="AQ144" s="287">
        <f>ROUND(AP144*$H144,2)</f>
        <v>0</v>
      </c>
      <c r="AR144" s="286">
        <f>SUM(J144,L144,N144,P144,R144,T144,V144,X144,Z144,AB144,AD144,AF144,AH144,AJ144,AL144,AN144,AP144)</f>
        <v>0</v>
      </c>
      <c r="AS144" s="287">
        <f>AR144*$H144</f>
        <v>0</v>
      </c>
      <c r="AT144" s="286">
        <f>$G144-AR144</f>
        <v>132.5</v>
      </c>
      <c r="AU144" s="458">
        <f>AT144*$H144</f>
        <v>12693.5</v>
      </c>
      <c r="AV144" s="496">
        <f t="shared" ref="AV144" si="157">AU144/I144</f>
        <v>1</v>
      </c>
    </row>
    <row r="145" spans="1:48" s="1" customFormat="1" ht="30" hidden="1" customHeight="1" x14ac:dyDescent="0.2">
      <c r="A145"/>
      <c r="B145" s="249"/>
      <c r="C145" s="250" t="s">
        <v>86</v>
      </c>
      <c r="D145" s="23"/>
      <c r="E145" s="251" t="s">
        <v>1316</v>
      </c>
      <c r="F145" s="23"/>
      <c r="G145" s="23"/>
      <c r="H145" s="230"/>
      <c r="I145" s="231"/>
      <c r="J145" s="288"/>
      <c r="K145" s="208"/>
      <c r="L145" s="288"/>
      <c r="M145" s="208"/>
      <c r="N145" s="288"/>
      <c r="O145" s="208"/>
      <c r="P145" s="288"/>
      <c r="Q145" s="208"/>
      <c r="R145" s="288"/>
      <c r="S145" s="208"/>
      <c r="T145" s="288"/>
      <c r="U145" s="208"/>
      <c r="V145" s="288"/>
      <c r="W145" s="208"/>
      <c r="X145" s="288"/>
      <c r="Y145" s="208"/>
      <c r="Z145" s="288"/>
      <c r="AA145" s="208"/>
      <c r="AB145" s="288"/>
      <c r="AC145" s="208"/>
      <c r="AD145" s="288"/>
      <c r="AE145" s="208"/>
      <c r="AF145" s="288"/>
      <c r="AG145" s="208"/>
      <c r="AH145" s="288"/>
      <c r="AI145" s="208"/>
      <c r="AJ145" s="288"/>
      <c r="AK145" s="208"/>
      <c r="AL145" s="288"/>
      <c r="AM145" s="208"/>
      <c r="AN145" s="288"/>
      <c r="AO145" s="208"/>
      <c r="AP145" s="288"/>
      <c r="AQ145" s="208"/>
      <c r="AR145" s="288"/>
      <c r="AS145" s="208"/>
      <c r="AT145" s="288"/>
      <c r="AU145" s="219"/>
      <c r="AV145" s="504"/>
    </row>
    <row r="146" spans="1:48" s="1" customFormat="1" ht="30" hidden="1" customHeight="1" x14ac:dyDescent="0.2">
      <c r="A146"/>
      <c r="B146" s="252"/>
      <c r="C146" s="250" t="s">
        <v>88</v>
      </c>
      <c r="D146" s="253" t="s">
        <v>5</v>
      </c>
      <c r="E146" s="254" t="s">
        <v>1517</v>
      </c>
      <c r="F146" s="63"/>
      <c r="G146" s="255">
        <v>132.5</v>
      </c>
      <c r="H146" s="256"/>
      <c r="I146" s="257"/>
      <c r="J146" s="207"/>
      <c r="K146" s="208"/>
      <c r="L146" s="207"/>
      <c r="M146" s="208"/>
      <c r="N146" s="207"/>
      <c r="O146" s="208"/>
      <c r="P146" s="207"/>
      <c r="Q146" s="208"/>
      <c r="R146" s="207"/>
      <c r="S146" s="208"/>
      <c r="T146" s="207"/>
      <c r="U146" s="208"/>
      <c r="V146" s="207"/>
      <c r="W146" s="208"/>
      <c r="X146" s="207"/>
      <c r="Y146" s="208"/>
      <c r="Z146" s="207"/>
      <c r="AA146" s="208"/>
      <c r="AB146" s="207"/>
      <c r="AC146" s="208"/>
      <c r="AD146" s="207"/>
      <c r="AE146" s="208"/>
      <c r="AF146" s="207"/>
      <c r="AG146" s="208"/>
      <c r="AH146" s="207"/>
      <c r="AI146" s="208"/>
      <c r="AJ146" s="207"/>
      <c r="AK146" s="208"/>
      <c r="AL146" s="207"/>
      <c r="AM146" s="208"/>
      <c r="AN146" s="207"/>
      <c r="AO146" s="208"/>
      <c r="AP146" s="207"/>
      <c r="AQ146" s="208"/>
      <c r="AR146" s="207"/>
      <c r="AS146" s="208"/>
      <c r="AT146" s="207"/>
      <c r="AU146" s="219"/>
      <c r="AV146" s="476"/>
    </row>
    <row r="147" spans="1:48" s="1" customFormat="1" ht="30" customHeight="1" x14ac:dyDescent="0.2">
      <c r="A147"/>
      <c r="B147" s="283" t="s">
        <v>332</v>
      </c>
      <c r="C147" s="48" t="s">
        <v>80</v>
      </c>
      <c r="D147" s="49" t="s">
        <v>1582</v>
      </c>
      <c r="E147" s="50" t="s">
        <v>1583</v>
      </c>
      <c r="F147" s="51" t="s">
        <v>234</v>
      </c>
      <c r="G147" s="52">
        <v>1</v>
      </c>
      <c r="H147" s="53">
        <v>761.4</v>
      </c>
      <c r="I147" s="284">
        <f>ROUND(H147*G147,2)</f>
        <v>761.4</v>
      </c>
      <c r="J147" s="286"/>
      <c r="K147" s="287">
        <f>ROUND(J147*$H147,2)</f>
        <v>0</v>
      </c>
      <c r="L147" s="286"/>
      <c r="M147" s="287">
        <f>ROUND(L147*$H147,2)</f>
        <v>0</v>
      </c>
      <c r="N147" s="286"/>
      <c r="O147" s="287">
        <f>ROUND(N147*$H147,2)</f>
        <v>0</v>
      </c>
      <c r="P147" s="286"/>
      <c r="Q147" s="287">
        <f>ROUND(P147*$H147,2)</f>
        <v>0</v>
      </c>
      <c r="R147" s="286"/>
      <c r="S147" s="287">
        <f>ROUND(R147*$H147,2)</f>
        <v>0</v>
      </c>
      <c r="T147" s="286"/>
      <c r="U147" s="287">
        <f>ROUND(T147*$H147,2)</f>
        <v>0</v>
      </c>
      <c r="V147" s="286"/>
      <c r="W147" s="287">
        <f>ROUND(V147*$H147,2)</f>
        <v>0</v>
      </c>
      <c r="X147" s="286"/>
      <c r="Y147" s="287">
        <f>ROUND(X147*$H147,2)</f>
        <v>0</v>
      </c>
      <c r="Z147" s="286"/>
      <c r="AA147" s="287">
        <f>ROUND(Z147*$H147,2)</f>
        <v>0</v>
      </c>
      <c r="AB147" s="286"/>
      <c r="AC147" s="287">
        <f>ROUND(AB147*$H147,2)</f>
        <v>0</v>
      </c>
      <c r="AD147" s="526"/>
      <c r="AE147" s="527">
        <f>ROUND(AD147*$H147,2)</f>
        <v>0</v>
      </c>
      <c r="AF147" s="286"/>
      <c r="AG147" s="287">
        <f>ROUND(AF147*$H147,2)</f>
        <v>0</v>
      </c>
      <c r="AH147" s="286"/>
      <c r="AI147" s="287">
        <f>ROUND(AH147*$H147,2)</f>
        <v>0</v>
      </c>
      <c r="AJ147" s="286"/>
      <c r="AK147" s="287">
        <f>ROUND(AJ147*$H147,2)</f>
        <v>0</v>
      </c>
      <c r="AL147" s="286"/>
      <c r="AM147" s="287">
        <f>ROUND(AL147*$H147,2)</f>
        <v>0</v>
      </c>
      <c r="AN147" s="286"/>
      <c r="AO147" s="287">
        <f>ROUND(AN147*$H147,2)</f>
        <v>0</v>
      </c>
      <c r="AP147" s="286"/>
      <c r="AQ147" s="287">
        <f>ROUND(AP147*$H147,2)</f>
        <v>0</v>
      </c>
      <c r="AR147" s="286">
        <f>SUM(J147,L147,N147,P147,R147,T147,V147,X147,Z147,AB147,AD147,AF147,AH147,AJ147,AL147,AN147,AP147)</f>
        <v>0</v>
      </c>
      <c r="AS147" s="287">
        <f>AR147*$H147</f>
        <v>0</v>
      </c>
      <c r="AT147" s="286">
        <f>$G147-AR147</f>
        <v>1</v>
      </c>
      <c r="AU147" s="458">
        <f>AT147*$H147</f>
        <v>761.4</v>
      </c>
      <c r="AV147" s="496">
        <f t="shared" ref="AV147" si="158">AU147/I147</f>
        <v>1</v>
      </c>
    </row>
    <row r="148" spans="1:48" s="8" customFormat="1" ht="30" hidden="1" customHeight="1" x14ac:dyDescent="0.2">
      <c r="A148"/>
      <c r="B148" s="252"/>
      <c r="C148" s="250" t="s">
        <v>88</v>
      </c>
      <c r="D148" s="253" t="s">
        <v>5</v>
      </c>
      <c r="E148" s="254" t="s">
        <v>1585</v>
      </c>
      <c r="F148" s="63"/>
      <c r="G148" s="255">
        <v>1</v>
      </c>
      <c r="H148" s="256"/>
      <c r="I148" s="257"/>
      <c r="J148" s="211"/>
      <c r="K148" s="212"/>
      <c r="L148" s="211"/>
      <c r="M148" s="212"/>
      <c r="N148" s="211"/>
      <c r="O148" s="212"/>
      <c r="P148" s="211"/>
      <c r="Q148" s="212"/>
      <c r="R148" s="211"/>
      <c r="S148" s="212"/>
      <c r="T148" s="211"/>
      <c r="U148" s="212"/>
      <c r="V148" s="211"/>
      <c r="W148" s="212"/>
      <c r="X148" s="211"/>
      <c r="Y148" s="212"/>
      <c r="Z148" s="211"/>
      <c r="AA148" s="212"/>
      <c r="AB148" s="211"/>
      <c r="AC148" s="212"/>
      <c r="AD148" s="211"/>
      <c r="AE148" s="212"/>
      <c r="AF148" s="211"/>
      <c r="AG148" s="212"/>
      <c r="AH148" s="211"/>
      <c r="AI148" s="212"/>
      <c r="AJ148" s="211"/>
      <c r="AK148" s="212"/>
      <c r="AL148" s="211"/>
      <c r="AM148" s="212"/>
      <c r="AN148" s="211"/>
      <c r="AO148" s="212"/>
      <c r="AP148" s="211"/>
      <c r="AQ148" s="212"/>
      <c r="AR148" s="211"/>
      <c r="AS148" s="212"/>
      <c r="AT148" s="211"/>
      <c r="AU148" s="222"/>
      <c r="AV148" s="479"/>
    </row>
    <row r="149" spans="1:48" s="7" customFormat="1" ht="30" customHeight="1" x14ac:dyDescent="0.2">
      <c r="A149"/>
      <c r="B149" s="281" t="s">
        <v>342</v>
      </c>
      <c r="C149" s="78" t="s">
        <v>231</v>
      </c>
      <c r="D149" s="79" t="s">
        <v>1586</v>
      </c>
      <c r="E149" s="80" t="s">
        <v>1587</v>
      </c>
      <c r="F149" s="81" t="s">
        <v>234</v>
      </c>
      <c r="G149" s="82">
        <v>1</v>
      </c>
      <c r="H149" s="83">
        <v>12500</v>
      </c>
      <c r="I149" s="282">
        <f>ROUND(H149*G149,2)</f>
        <v>12500</v>
      </c>
      <c r="J149" s="286"/>
      <c r="K149" s="287">
        <f t="shared" ref="K149:K150" si="159">ROUND(J149*$H149,2)</f>
        <v>0</v>
      </c>
      <c r="L149" s="286"/>
      <c r="M149" s="287">
        <f t="shared" ref="M149:M150" si="160">ROUND(L149*$H149,2)</f>
        <v>0</v>
      </c>
      <c r="N149" s="286"/>
      <c r="O149" s="287">
        <f t="shared" ref="O149:O150" si="161">ROUND(N149*$H149,2)</f>
        <v>0</v>
      </c>
      <c r="P149" s="286"/>
      <c r="Q149" s="287">
        <f t="shared" ref="Q149:Q150" si="162">ROUND(P149*$H149,2)</f>
        <v>0</v>
      </c>
      <c r="R149" s="286"/>
      <c r="S149" s="287">
        <f t="shared" ref="S149:S150" si="163">ROUND(R149*$H149,2)</f>
        <v>0</v>
      </c>
      <c r="T149" s="286"/>
      <c r="U149" s="287">
        <f t="shared" ref="U149:U150" si="164">ROUND(T149*$H149,2)</f>
        <v>0</v>
      </c>
      <c r="V149" s="286"/>
      <c r="W149" s="287">
        <f t="shared" ref="W149:W150" si="165">ROUND(V149*$H149,2)</f>
        <v>0</v>
      </c>
      <c r="X149" s="286"/>
      <c r="Y149" s="287">
        <f t="shared" ref="Y149:Y150" si="166">ROUND(X149*$H149,2)</f>
        <v>0</v>
      </c>
      <c r="Z149" s="286"/>
      <c r="AA149" s="287">
        <f t="shared" ref="AA149:AA150" si="167">ROUND(Z149*$H149,2)</f>
        <v>0</v>
      </c>
      <c r="AB149" s="286"/>
      <c r="AC149" s="287">
        <f t="shared" ref="AC149:AC150" si="168">ROUND(AB149*$H149,2)</f>
        <v>0</v>
      </c>
      <c r="AD149" s="526">
        <v>1</v>
      </c>
      <c r="AE149" s="527">
        <f t="shared" ref="AE149:AE150" si="169">ROUND(AD149*$H149,2)</f>
        <v>12500</v>
      </c>
      <c r="AF149" s="286"/>
      <c r="AG149" s="287">
        <f t="shared" ref="AG149:AG150" si="170">ROUND(AF149*$H149,2)</f>
        <v>0</v>
      </c>
      <c r="AH149" s="286"/>
      <c r="AI149" s="287">
        <f t="shared" ref="AI149:AI150" si="171">ROUND(AH149*$H149,2)</f>
        <v>0</v>
      </c>
      <c r="AJ149" s="286"/>
      <c r="AK149" s="287">
        <f t="shared" ref="AK149:AK150" si="172">ROUND(AJ149*$H149,2)</f>
        <v>0</v>
      </c>
      <c r="AL149" s="286"/>
      <c r="AM149" s="287">
        <f t="shared" ref="AM149:AM150" si="173">ROUND(AL149*$H149,2)</f>
        <v>0</v>
      </c>
      <c r="AN149" s="286"/>
      <c r="AO149" s="287">
        <f t="shared" ref="AO149:AO150" si="174">ROUND(AN149*$H149,2)</f>
        <v>0</v>
      </c>
      <c r="AP149" s="286"/>
      <c r="AQ149" s="287">
        <f t="shared" ref="AQ149:AQ150" si="175">ROUND(AP149*$H149,2)</f>
        <v>0</v>
      </c>
      <c r="AR149" s="286">
        <f t="shared" ref="AR149:AR150" si="176">SUM(J149,L149,N149,P149,R149,T149,V149,X149,Z149,AB149,AD149,AF149,AH149,AJ149,AL149,AN149,AP149)</f>
        <v>1</v>
      </c>
      <c r="AS149" s="287">
        <f t="shared" ref="AS149:AS150" si="177">AR149*$H149</f>
        <v>12500</v>
      </c>
      <c r="AT149" s="286">
        <f t="shared" ref="AT149:AT150" si="178">$G149-AR149</f>
        <v>0</v>
      </c>
      <c r="AU149" s="458">
        <f t="shared" ref="AU149:AU150" si="179">AT149*$H149</f>
        <v>0</v>
      </c>
      <c r="AV149" s="496">
        <f t="shared" ref="AV149:AV150" si="180">AU149/I149</f>
        <v>0</v>
      </c>
    </row>
    <row r="150" spans="1:48" s="1" customFormat="1" ht="30" customHeight="1" x14ac:dyDescent="0.2">
      <c r="A150"/>
      <c r="B150" s="283" t="s">
        <v>347</v>
      </c>
      <c r="C150" s="48" t="s">
        <v>80</v>
      </c>
      <c r="D150" s="49" t="s">
        <v>1589</v>
      </c>
      <c r="E150" s="50" t="s">
        <v>1590</v>
      </c>
      <c r="F150" s="51" t="s">
        <v>234</v>
      </c>
      <c r="G150" s="52">
        <v>1</v>
      </c>
      <c r="H150" s="53">
        <v>399.3</v>
      </c>
      <c r="I150" s="284">
        <f>ROUND(H150*G150,2)</f>
        <v>399.3</v>
      </c>
      <c r="J150" s="286"/>
      <c r="K150" s="287">
        <f t="shared" si="159"/>
        <v>0</v>
      </c>
      <c r="L150" s="286"/>
      <c r="M150" s="287">
        <f t="shared" si="160"/>
        <v>0</v>
      </c>
      <c r="N150" s="286"/>
      <c r="O150" s="287">
        <f t="shared" si="161"/>
        <v>0</v>
      </c>
      <c r="P150" s="286"/>
      <c r="Q150" s="287">
        <f t="shared" si="162"/>
        <v>0</v>
      </c>
      <c r="R150" s="286"/>
      <c r="S150" s="287">
        <f t="shared" si="163"/>
        <v>0</v>
      </c>
      <c r="T150" s="286"/>
      <c r="U150" s="287">
        <f t="shared" si="164"/>
        <v>0</v>
      </c>
      <c r="V150" s="286"/>
      <c r="W150" s="287">
        <f t="shared" si="165"/>
        <v>0</v>
      </c>
      <c r="X150" s="286"/>
      <c r="Y150" s="287">
        <f t="shared" si="166"/>
        <v>0</v>
      </c>
      <c r="Z150" s="286"/>
      <c r="AA150" s="287">
        <f t="shared" si="167"/>
        <v>0</v>
      </c>
      <c r="AB150" s="286"/>
      <c r="AC150" s="287">
        <f t="shared" si="168"/>
        <v>0</v>
      </c>
      <c r="AD150" s="526"/>
      <c r="AE150" s="527">
        <f t="shared" si="169"/>
        <v>0</v>
      </c>
      <c r="AF150" s="286"/>
      <c r="AG150" s="287">
        <f t="shared" si="170"/>
        <v>0</v>
      </c>
      <c r="AH150" s="286"/>
      <c r="AI150" s="287">
        <f t="shared" si="171"/>
        <v>0</v>
      </c>
      <c r="AJ150" s="286"/>
      <c r="AK150" s="287">
        <f t="shared" si="172"/>
        <v>0</v>
      </c>
      <c r="AL150" s="286"/>
      <c r="AM150" s="287">
        <f t="shared" si="173"/>
        <v>0</v>
      </c>
      <c r="AN150" s="286"/>
      <c r="AO150" s="287">
        <f t="shared" si="174"/>
        <v>0</v>
      </c>
      <c r="AP150" s="286"/>
      <c r="AQ150" s="287">
        <f t="shared" si="175"/>
        <v>0</v>
      </c>
      <c r="AR150" s="286">
        <f t="shared" si="176"/>
        <v>0</v>
      </c>
      <c r="AS150" s="287">
        <f t="shared" si="177"/>
        <v>0</v>
      </c>
      <c r="AT150" s="286">
        <f t="shared" si="178"/>
        <v>1</v>
      </c>
      <c r="AU150" s="458">
        <f t="shared" si="179"/>
        <v>399.3</v>
      </c>
      <c r="AV150" s="496">
        <f t="shared" si="180"/>
        <v>1</v>
      </c>
    </row>
    <row r="151" spans="1:48" s="8" customFormat="1" ht="30" hidden="1" customHeight="1" x14ac:dyDescent="0.2">
      <c r="A151"/>
      <c r="B151" s="249"/>
      <c r="C151" s="250" t="s">
        <v>86</v>
      </c>
      <c r="D151" s="23"/>
      <c r="E151" s="251" t="s">
        <v>1592</v>
      </c>
      <c r="F151" s="23"/>
      <c r="G151" s="23"/>
      <c r="H151" s="230"/>
      <c r="I151" s="231"/>
      <c r="J151" s="211"/>
      <c r="K151" s="212"/>
      <c r="L151" s="211"/>
      <c r="M151" s="212"/>
      <c r="N151" s="211"/>
      <c r="O151" s="212"/>
      <c r="P151" s="211"/>
      <c r="Q151" s="212"/>
      <c r="R151" s="211"/>
      <c r="S151" s="212"/>
      <c r="T151" s="211"/>
      <c r="U151" s="212"/>
      <c r="V151" s="211"/>
      <c r="W151" s="212"/>
      <c r="X151" s="211"/>
      <c r="Y151" s="212"/>
      <c r="Z151" s="211"/>
      <c r="AA151" s="212"/>
      <c r="AB151" s="211"/>
      <c r="AC151" s="212"/>
      <c r="AD151" s="211"/>
      <c r="AE151" s="212"/>
      <c r="AF151" s="211"/>
      <c r="AG151" s="212"/>
      <c r="AH151" s="211"/>
      <c r="AI151" s="212"/>
      <c r="AJ151" s="211"/>
      <c r="AK151" s="212"/>
      <c r="AL151" s="211"/>
      <c r="AM151" s="212"/>
      <c r="AN151" s="211"/>
      <c r="AO151" s="212"/>
      <c r="AP151" s="211"/>
      <c r="AQ151" s="212"/>
      <c r="AR151" s="211"/>
      <c r="AS151" s="212"/>
      <c r="AT151" s="211"/>
      <c r="AU151" s="222"/>
      <c r="AV151" s="479"/>
    </row>
    <row r="152" spans="1:48" s="7" customFormat="1" ht="30" hidden="1" customHeight="1" x14ac:dyDescent="0.2">
      <c r="A152"/>
      <c r="B152" s="258"/>
      <c r="C152" s="250" t="s">
        <v>88</v>
      </c>
      <c r="D152" s="259" t="s">
        <v>5</v>
      </c>
      <c r="E152" s="260" t="s">
        <v>1593</v>
      </c>
      <c r="F152" s="67"/>
      <c r="G152" s="259" t="s">
        <v>5</v>
      </c>
      <c r="H152" s="261"/>
      <c r="I152" s="262"/>
      <c r="J152" s="209"/>
      <c r="K152" s="210"/>
      <c r="L152" s="209"/>
      <c r="M152" s="210"/>
      <c r="N152" s="209"/>
      <c r="O152" s="210"/>
      <c r="P152" s="209"/>
      <c r="Q152" s="210"/>
      <c r="R152" s="209"/>
      <c r="S152" s="210"/>
      <c r="T152" s="209"/>
      <c r="U152" s="210"/>
      <c r="V152" s="209"/>
      <c r="W152" s="210"/>
      <c r="X152" s="209"/>
      <c r="Y152" s="210"/>
      <c r="Z152" s="209"/>
      <c r="AA152" s="210"/>
      <c r="AB152" s="209"/>
      <c r="AC152" s="210"/>
      <c r="AD152" s="209"/>
      <c r="AE152" s="210"/>
      <c r="AF152" s="209"/>
      <c r="AG152" s="210"/>
      <c r="AH152" s="209"/>
      <c r="AI152" s="210"/>
      <c r="AJ152" s="209"/>
      <c r="AK152" s="210"/>
      <c r="AL152" s="209"/>
      <c r="AM152" s="210"/>
      <c r="AN152" s="209"/>
      <c r="AO152" s="210"/>
      <c r="AP152" s="209"/>
      <c r="AQ152" s="210"/>
      <c r="AR152" s="209"/>
      <c r="AS152" s="210"/>
      <c r="AT152" s="209"/>
      <c r="AU152" s="221"/>
      <c r="AV152" s="477"/>
    </row>
    <row r="153" spans="1:48" s="1" customFormat="1" ht="30" hidden="1" customHeight="1" x14ac:dyDescent="0.2">
      <c r="A153"/>
      <c r="B153" s="252"/>
      <c r="C153" s="250" t="s">
        <v>88</v>
      </c>
      <c r="D153" s="253" t="s">
        <v>5</v>
      </c>
      <c r="E153" s="254" t="s">
        <v>1594</v>
      </c>
      <c r="F153" s="63"/>
      <c r="G153" s="255">
        <v>1</v>
      </c>
      <c r="H153" s="256"/>
      <c r="I153" s="257"/>
      <c r="J153" s="288"/>
      <c r="K153" s="208"/>
      <c r="L153" s="288"/>
      <c r="M153" s="208"/>
      <c r="N153" s="288"/>
      <c r="O153" s="208"/>
      <c r="P153" s="288"/>
      <c r="Q153" s="208"/>
      <c r="R153" s="288"/>
      <c r="S153" s="208"/>
      <c r="T153" s="288"/>
      <c r="U153" s="208"/>
      <c r="V153" s="288"/>
      <c r="W153" s="208"/>
      <c r="X153" s="288"/>
      <c r="Y153" s="208"/>
      <c r="Z153" s="288"/>
      <c r="AA153" s="208"/>
      <c r="AB153" s="288"/>
      <c r="AC153" s="208"/>
      <c r="AD153" s="288"/>
      <c r="AE153" s="208"/>
      <c r="AF153" s="288"/>
      <c r="AG153" s="208"/>
      <c r="AH153" s="288"/>
      <c r="AI153" s="208"/>
      <c r="AJ153" s="288"/>
      <c r="AK153" s="208"/>
      <c r="AL153" s="288"/>
      <c r="AM153" s="208"/>
      <c r="AN153" s="288"/>
      <c r="AO153" s="208"/>
      <c r="AP153" s="288"/>
      <c r="AQ153" s="208"/>
      <c r="AR153" s="288"/>
      <c r="AS153" s="208"/>
      <c r="AT153" s="288"/>
      <c r="AU153" s="219"/>
      <c r="AV153" s="504"/>
    </row>
    <row r="154" spans="1:48" s="1" customFormat="1" ht="30" customHeight="1" x14ac:dyDescent="0.2">
      <c r="A154"/>
      <c r="B154" s="281" t="s">
        <v>353</v>
      </c>
      <c r="C154" s="78" t="s">
        <v>231</v>
      </c>
      <c r="D154" s="79" t="s">
        <v>1595</v>
      </c>
      <c r="E154" s="80" t="s">
        <v>1596</v>
      </c>
      <c r="F154" s="81" t="s">
        <v>234</v>
      </c>
      <c r="G154" s="82">
        <v>1</v>
      </c>
      <c r="H154" s="83">
        <v>369</v>
      </c>
      <c r="I154" s="282">
        <f>ROUND(H154*G154,2)</f>
        <v>369</v>
      </c>
      <c r="J154" s="286"/>
      <c r="K154" s="287">
        <f>ROUND(J154*$H154,2)</f>
        <v>0</v>
      </c>
      <c r="L154" s="286"/>
      <c r="M154" s="287">
        <f>ROUND(L154*$H154,2)</f>
        <v>0</v>
      </c>
      <c r="N154" s="286"/>
      <c r="O154" s="287">
        <f>ROUND(N154*$H154,2)</f>
        <v>0</v>
      </c>
      <c r="P154" s="286"/>
      <c r="Q154" s="287">
        <f>ROUND(P154*$H154,2)</f>
        <v>0</v>
      </c>
      <c r="R154" s="286"/>
      <c r="S154" s="287">
        <f>ROUND(R154*$H154,2)</f>
        <v>0</v>
      </c>
      <c r="T154" s="286"/>
      <c r="U154" s="287">
        <f>ROUND(T154*$H154,2)</f>
        <v>0</v>
      </c>
      <c r="V154" s="286"/>
      <c r="W154" s="287">
        <f>ROUND(V154*$H154,2)</f>
        <v>0</v>
      </c>
      <c r="X154" s="286"/>
      <c r="Y154" s="287">
        <f>ROUND(X154*$H154,2)</f>
        <v>0</v>
      </c>
      <c r="Z154" s="286"/>
      <c r="AA154" s="287">
        <f>ROUND(Z154*$H154,2)</f>
        <v>0</v>
      </c>
      <c r="AB154" s="286"/>
      <c r="AC154" s="287">
        <f>ROUND(AB154*$H154,2)</f>
        <v>0</v>
      </c>
      <c r="AD154" s="526"/>
      <c r="AE154" s="527">
        <f>ROUND(AD154*$H154,2)</f>
        <v>0</v>
      </c>
      <c r="AF154" s="286"/>
      <c r="AG154" s="287">
        <f>ROUND(AF154*$H154,2)</f>
        <v>0</v>
      </c>
      <c r="AH154" s="286"/>
      <c r="AI154" s="287">
        <f>ROUND(AH154*$H154,2)</f>
        <v>0</v>
      </c>
      <c r="AJ154" s="286"/>
      <c r="AK154" s="287">
        <f>ROUND(AJ154*$H154,2)</f>
        <v>0</v>
      </c>
      <c r="AL154" s="286"/>
      <c r="AM154" s="287">
        <f>ROUND(AL154*$H154,2)</f>
        <v>0</v>
      </c>
      <c r="AN154" s="286"/>
      <c r="AO154" s="287">
        <f>ROUND(AN154*$H154,2)</f>
        <v>0</v>
      </c>
      <c r="AP154" s="286"/>
      <c r="AQ154" s="287">
        <f>ROUND(AP154*$H154,2)</f>
        <v>0</v>
      </c>
      <c r="AR154" s="286">
        <f>SUM(J154,L154,N154,P154,R154,T154,V154,X154,Z154,AB154,AD154,AF154,AH154,AJ154,AL154,AN154,AP154)</f>
        <v>0</v>
      </c>
      <c r="AS154" s="287">
        <f>AR154*$H154</f>
        <v>0</v>
      </c>
      <c r="AT154" s="286">
        <f>$G154-AR154</f>
        <v>1</v>
      </c>
      <c r="AU154" s="458">
        <f>AT154*$H154</f>
        <v>369</v>
      </c>
      <c r="AV154" s="496">
        <f t="shared" ref="AV154" si="181">AU154/I154</f>
        <v>1</v>
      </c>
    </row>
    <row r="155" spans="1:48" s="7" customFormat="1" ht="30" hidden="1" customHeight="1" x14ac:dyDescent="0.2">
      <c r="A155"/>
      <c r="B155" s="258"/>
      <c r="C155" s="250" t="s">
        <v>88</v>
      </c>
      <c r="D155" s="259" t="s">
        <v>5</v>
      </c>
      <c r="E155" s="260" t="s">
        <v>1593</v>
      </c>
      <c r="F155" s="67"/>
      <c r="G155" s="259" t="s">
        <v>5</v>
      </c>
      <c r="H155" s="261"/>
      <c r="I155" s="262"/>
      <c r="J155" s="209"/>
      <c r="K155" s="210"/>
      <c r="L155" s="209"/>
      <c r="M155" s="210"/>
      <c r="N155" s="209"/>
      <c r="O155" s="210"/>
      <c r="P155" s="209"/>
      <c r="Q155" s="210"/>
      <c r="R155" s="209"/>
      <c r="S155" s="210"/>
      <c r="T155" s="209"/>
      <c r="U155" s="210"/>
      <c r="V155" s="209"/>
      <c r="W155" s="210"/>
      <c r="X155" s="209"/>
      <c r="Y155" s="210"/>
      <c r="Z155" s="209"/>
      <c r="AA155" s="210"/>
      <c r="AB155" s="209"/>
      <c r="AC155" s="210"/>
      <c r="AD155" s="209"/>
      <c r="AE155" s="210"/>
      <c r="AF155" s="209"/>
      <c r="AG155" s="210"/>
      <c r="AH155" s="209"/>
      <c r="AI155" s="210"/>
      <c r="AJ155" s="209"/>
      <c r="AK155" s="210"/>
      <c r="AL155" s="209"/>
      <c r="AM155" s="210"/>
      <c r="AN155" s="209"/>
      <c r="AO155" s="210"/>
      <c r="AP155" s="209"/>
      <c r="AQ155" s="210"/>
      <c r="AR155" s="209"/>
      <c r="AS155" s="210"/>
      <c r="AT155" s="209"/>
      <c r="AU155" s="221"/>
      <c r="AV155" s="477"/>
    </row>
    <row r="156" spans="1:48" s="1" customFormat="1" ht="30" hidden="1" customHeight="1" x14ac:dyDescent="0.2">
      <c r="A156"/>
      <c r="B156" s="252"/>
      <c r="C156" s="250" t="s">
        <v>88</v>
      </c>
      <c r="D156" s="253" t="s">
        <v>5</v>
      </c>
      <c r="E156" s="254" t="s">
        <v>1598</v>
      </c>
      <c r="F156" s="63"/>
      <c r="G156" s="255">
        <v>1</v>
      </c>
      <c r="H156" s="256"/>
      <c r="I156" s="257"/>
      <c r="J156" s="207"/>
      <c r="K156" s="208"/>
      <c r="L156" s="207"/>
      <c r="M156" s="208"/>
      <c r="N156" s="207"/>
      <c r="O156" s="208"/>
      <c r="P156" s="207"/>
      <c r="Q156" s="208"/>
      <c r="R156" s="207"/>
      <c r="S156" s="208"/>
      <c r="T156" s="207"/>
      <c r="U156" s="208"/>
      <c r="V156" s="207"/>
      <c r="W156" s="208"/>
      <c r="X156" s="207"/>
      <c r="Y156" s="208"/>
      <c r="Z156" s="207"/>
      <c r="AA156" s="208"/>
      <c r="AB156" s="207"/>
      <c r="AC156" s="208"/>
      <c r="AD156" s="207"/>
      <c r="AE156" s="208"/>
      <c r="AF156" s="207"/>
      <c r="AG156" s="208"/>
      <c r="AH156" s="207"/>
      <c r="AI156" s="208"/>
      <c r="AJ156" s="207"/>
      <c r="AK156" s="208"/>
      <c r="AL156" s="207"/>
      <c r="AM156" s="208"/>
      <c r="AN156" s="207"/>
      <c r="AO156" s="208"/>
      <c r="AP156" s="207"/>
      <c r="AQ156" s="208"/>
      <c r="AR156" s="207"/>
      <c r="AS156" s="208"/>
      <c r="AT156" s="207"/>
      <c r="AU156" s="219"/>
      <c r="AV156" s="476"/>
    </row>
    <row r="157" spans="1:48" s="7" customFormat="1" ht="30" customHeight="1" x14ac:dyDescent="0.2">
      <c r="A157"/>
      <c r="B157" s="281" t="s">
        <v>360</v>
      </c>
      <c r="C157" s="78" t="s">
        <v>231</v>
      </c>
      <c r="D157" s="79" t="s">
        <v>1599</v>
      </c>
      <c r="E157" s="80" t="s">
        <v>1600</v>
      </c>
      <c r="F157" s="81" t="s">
        <v>234</v>
      </c>
      <c r="G157" s="82">
        <v>1</v>
      </c>
      <c r="H157" s="83">
        <v>182</v>
      </c>
      <c r="I157" s="282">
        <f>ROUND(H157*G157,2)</f>
        <v>182</v>
      </c>
      <c r="J157" s="286"/>
      <c r="K157" s="287">
        <f t="shared" ref="K157:K158" si="182">ROUND(J157*$H157,2)</f>
        <v>0</v>
      </c>
      <c r="L157" s="286"/>
      <c r="M157" s="287">
        <f t="shared" ref="M157:M158" si="183">ROUND(L157*$H157,2)</f>
        <v>0</v>
      </c>
      <c r="N157" s="286"/>
      <c r="O157" s="287">
        <f t="shared" ref="O157:O158" si="184">ROUND(N157*$H157,2)</f>
        <v>0</v>
      </c>
      <c r="P157" s="286"/>
      <c r="Q157" s="287">
        <f t="shared" ref="Q157:Q158" si="185">ROUND(P157*$H157,2)</f>
        <v>0</v>
      </c>
      <c r="R157" s="286"/>
      <c r="S157" s="287">
        <f t="shared" ref="S157:S158" si="186">ROUND(R157*$H157,2)</f>
        <v>0</v>
      </c>
      <c r="T157" s="286"/>
      <c r="U157" s="287">
        <f t="shared" ref="U157:U158" si="187">ROUND(T157*$H157,2)</f>
        <v>0</v>
      </c>
      <c r="V157" s="286"/>
      <c r="W157" s="287">
        <f t="shared" ref="W157:W158" si="188">ROUND(V157*$H157,2)</f>
        <v>0</v>
      </c>
      <c r="X157" s="286"/>
      <c r="Y157" s="287">
        <f t="shared" ref="Y157:Y158" si="189">ROUND(X157*$H157,2)</f>
        <v>0</v>
      </c>
      <c r="Z157" s="286"/>
      <c r="AA157" s="287">
        <f t="shared" ref="AA157:AA158" si="190">ROUND(Z157*$H157,2)</f>
        <v>0</v>
      </c>
      <c r="AB157" s="286"/>
      <c r="AC157" s="287">
        <f t="shared" ref="AC157:AC158" si="191">ROUND(AB157*$H157,2)</f>
        <v>0</v>
      </c>
      <c r="AD157" s="526"/>
      <c r="AE157" s="527">
        <f t="shared" ref="AE157:AE158" si="192">ROUND(AD157*$H157,2)</f>
        <v>0</v>
      </c>
      <c r="AF157" s="286"/>
      <c r="AG157" s="287">
        <f t="shared" ref="AG157:AG158" si="193">ROUND(AF157*$H157,2)</f>
        <v>0</v>
      </c>
      <c r="AH157" s="286"/>
      <c r="AI157" s="287">
        <f t="shared" ref="AI157:AI158" si="194">ROUND(AH157*$H157,2)</f>
        <v>0</v>
      </c>
      <c r="AJ157" s="286"/>
      <c r="AK157" s="287">
        <f t="shared" ref="AK157:AK158" si="195">ROUND(AJ157*$H157,2)</f>
        <v>0</v>
      </c>
      <c r="AL157" s="286"/>
      <c r="AM157" s="287">
        <f t="shared" ref="AM157:AM158" si="196">ROUND(AL157*$H157,2)</f>
        <v>0</v>
      </c>
      <c r="AN157" s="286"/>
      <c r="AO157" s="287">
        <f t="shared" ref="AO157:AO158" si="197">ROUND(AN157*$H157,2)</f>
        <v>0</v>
      </c>
      <c r="AP157" s="286"/>
      <c r="AQ157" s="287">
        <f t="shared" ref="AQ157:AQ158" si="198">ROUND(AP157*$H157,2)</f>
        <v>0</v>
      </c>
      <c r="AR157" s="286">
        <f t="shared" ref="AR157:AR158" si="199">SUM(J157,L157,N157,P157,R157,T157,V157,X157,Z157,AB157,AD157,AF157,AH157,AJ157,AL157,AN157,AP157)</f>
        <v>0</v>
      </c>
      <c r="AS157" s="287">
        <f t="shared" ref="AS157:AS158" si="200">AR157*$H157</f>
        <v>0</v>
      </c>
      <c r="AT157" s="286">
        <f t="shared" ref="AT157:AT158" si="201">$G157-AR157</f>
        <v>1</v>
      </c>
      <c r="AU157" s="458">
        <f t="shared" ref="AU157:AU158" si="202">AT157*$H157</f>
        <v>182</v>
      </c>
      <c r="AV157" s="496">
        <f t="shared" ref="AV157:AV158" si="203">AU157/I157</f>
        <v>1</v>
      </c>
    </row>
    <row r="158" spans="1:48" s="1" customFormat="1" ht="30" customHeight="1" x14ac:dyDescent="0.2">
      <c r="A158"/>
      <c r="B158" s="283" t="s">
        <v>365</v>
      </c>
      <c r="C158" s="48" t="s">
        <v>80</v>
      </c>
      <c r="D158" s="49" t="s">
        <v>1602</v>
      </c>
      <c r="E158" s="50" t="s">
        <v>1603</v>
      </c>
      <c r="F158" s="51" t="s">
        <v>98</v>
      </c>
      <c r="G158" s="52">
        <v>0.76</v>
      </c>
      <c r="H158" s="53">
        <v>2277.9</v>
      </c>
      <c r="I158" s="284">
        <f>ROUND(H158*G158,2)</f>
        <v>1731.2</v>
      </c>
      <c r="J158" s="286"/>
      <c r="K158" s="287">
        <f t="shared" si="182"/>
        <v>0</v>
      </c>
      <c r="L158" s="286"/>
      <c r="M158" s="287">
        <f t="shared" si="183"/>
        <v>0</v>
      </c>
      <c r="N158" s="286"/>
      <c r="O158" s="287">
        <f t="shared" si="184"/>
        <v>0</v>
      </c>
      <c r="P158" s="286"/>
      <c r="Q158" s="287">
        <f t="shared" si="185"/>
        <v>0</v>
      </c>
      <c r="R158" s="286"/>
      <c r="S158" s="287">
        <f t="shared" si="186"/>
        <v>0</v>
      </c>
      <c r="T158" s="286"/>
      <c r="U158" s="287">
        <f t="shared" si="187"/>
        <v>0</v>
      </c>
      <c r="V158" s="286"/>
      <c r="W158" s="287">
        <f t="shared" si="188"/>
        <v>0</v>
      </c>
      <c r="X158" s="286"/>
      <c r="Y158" s="287">
        <f t="shared" si="189"/>
        <v>0</v>
      </c>
      <c r="Z158" s="286"/>
      <c r="AA158" s="287">
        <f t="shared" si="190"/>
        <v>0</v>
      </c>
      <c r="AB158" s="286"/>
      <c r="AC158" s="287">
        <f t="shared" si="191"/>
        <v>0</v>
      </c>
      <c r="AD158" s="526"/>
      <c r="AE158" s="527">
        <f t="shared" si="192"/>
        <v>0</v>
      </c>
      <c r="AF158" s="286"/>
      <c r="AG158" s="287">
        <f t="shared" si="193"/>
        <v>0</v>
      </c>
      <c r="AH158" s="286"/>
      <c r="AI158" s="287">
        <f t="shared" si="194"/>
        <v>0</v>
      </c>
      <c r="AJ158" s="286"/>
      <c r="AK158" s="287">
        <f t="shared" si="195"/>
        <v>0</v>
      </c>
      <c r="AL158" s="286"/>
      <c r="AM158" s="287">
        <f t="shared" si="196"/>
        <v>0</v>
      </c>
      <c r="AN158" s="286"/>
      <c r="AO158" s="287">
        <f t="shared" si="197"/>
        <v>0</v>
      </c>
      <c r="AP158" s="286"/>
      <c r="AQ158" s="287">
        <f t="shared" si="198"/>
        <v>0</v>
      </c>
      <c r="AR158" s="286">
        <f t="shared" si="199"/>
        <v>0</v>
      </c>
      <c r="AS158" s="287">
        <f t="shared" si="200"/>
        <v>0</v>
      </c>
      <c r="AT158" s="286">
        <f t="shared" si="201"/>
        <v>0.76</v>
      </c>
      <c r="AU158" s="458">
        <f t="shared" si="202"/>
        <v>1731.2040000000002</v>
      </c>
      <c r="AV158" s="496">
        <f t="shared" si="203"/>
        <v>1.0000023105360445</v>
      </c>
    </row>
    <row r="159" spans="1:48" s="1" customFormat="1" ht="30" hidden="1" customHeight="1" x14ac:dyDescent="0.2">
      <c r="A159"/>
      <c r="B159" s="252"/>
      <c r="C159" s="250" t="s">
        <v>88</v>
      </c>
      <c r="D159" s="253" t="s">
        <v>5</v>
      </c>
      <c r="E159" s="254" t="s">
        <v>1605</v>
      </c>
      <c r="F159" s="63"/>
      <c r="G159" s="255">
        <v>0.76</v>
      </c>
      <c r="H159" s="256"/>
      <c r="I159" s="257"/>
      <c r="J159" s="207"/>
      <c r="K159" s="208"/>
      <c r="L159" s="207"/>
      <c r="M159" s="208"/>
      <c r="N159" s="207"/>
      <c r="O159" s="208"/>
      <c r="P159" s="207"/>
      <c r="Q159" s="208"/>
      <c r="R159" s="207"/>
      <c r="S159" s="208"/>
      <c r="T159" s="207"/>
      <c r="U159" s="208"/>
      <c r="V159" s="207"/>
      <c r="W159" s="208"/>
      <c r="X159" s="207"/>
      <c r="Y159" s="208"/>
      <c r="Z159" s="207"/>
      <c r="AA159" s="208"/>
      <c r="AB159" s="207"/>
      <c r="AC159" s="208"/>
      <c r="AD159" s="207"/>
      <c r="AE159" s="208"/>
      <c r="AF159" s="207"/>
      <c r="AG159" s="208"/>
      <c r="AH159" s="207"/>
      <c r="AI159" s="208"/>
      <c r="AJ159" s="207"/>
      <c r="AK159" s="208"/>
      <c r="AL159" s="207"/>
      <c r="AM159" s="208"/>
      <c r="AN159" s="207"/>
      <c r="AO159" s="208"/>
      <c r="AP159" s="207"/>
      <c r="AQ159" s="208"/>
      <c r="AR159" s="207"/>
      <c r="AS159" s="208"/>
      <c r="AT159" s="207"/>
      <c r="AU159" s="219"/>
      <c r="AV159" s="476"/>
    </row>
    <row r="160" spans="1:48" s="7" customFormat="1" ht="30" customHeight="1" x14ac:dyDescent="0.2">
      <c r="A160"/>
      <c r="B160" s="283" t="s">
        <v>370</v>
      </c>
      <c r="C160" s="48" t="s">
        <v>80</v>
      </c>
      <c r="D160" s="49" t="s">
        <v>1606</v>
      </c>
      <c r="E160" s="50" t="s">
        <v>1607</v>
      </c>
      <c r="F160" s="51" t="s">
        <v>133</v>
      </c>
      <c r="G160" s="52">
        <v>4.32</v>
      </c>
      <c r="H160" s="53">
        <v>800.8</v>
      </c>
      <c r="I160" s="284">
        <f>ROUND(H160*G160,2)</f>
        <v>3459.46</v>
      </c>
      <c r="J160" s="286"/>
      <c r="K160" s="287">
        <f>ROUND(J160*$H160,2)</f>
        <v>0</v>
      </c>
      <c r="L160" s="286"/>
      <c r="M160" s="287">
        <f>ROUND(L160*$H160,2)</f>
        <v>0</v>
      </c>
      <c r="N160" s="286"/>
      <c r="O160" s="287">
        <f>ROUND(N160*$H160,2)</f>
        <v>0</v>
      </c>
      <c r="P160" s="286"/>
      <c r="Q160" s="287">
        <f>ROUND(P160*$H160,2)</f>
        <v>0</v>
      </c>
      <c r="R160" s="286"/>
      <c r="S160" s="287">
        <f>ROUND(R160*$H160,2)</f>
        <v>0</v>
      </c>
      <c r="T160" s="286"/>
      <c r="U160" s="287">
        <f>ROUND(T160*$H160,2)</f>
        <v>0</v>
      </c>
      <c r="V160" s="286"/>
      <c r="W160" s="287">
        <f>ROUND(V160*$H160,2)</f>
        <v>0</v>
      </c>
      <c r="X160" s="286"/>
      <c r="Y160" s="287">
        <f>ROUND(X160*$H160,2)</f>
        <v>0</v>
      </c>
      <c r="Z160" s="286"/>
      <c r="AA160" s="287">
        <f>ROUND(Z160*$H160,2)</f>
        <v>0</v>
      </c>
      <c r="AB160" s="286"/>
      <c r="AC160" s="287">
        <f>ROUND(AB160*$H160,2)</f>
        <v>0</v>
      </c>
      <c r="AD160" s="526"/>
      <c r="AE160" s="527">
        <f>ROUND(AD160*$H160,2)</f>
        <v>0</v>
      </c>
      <c r="AF160" s="286"/>
      <c r="AG160" s="287">
        <f>ROUND(AF160*$H160,2)</f>
        <v>0</v>
      </c>
      <c r="AH160" s="286"/>
      <c r="AI160" s="287">
        <f>ROUND(AH160*$H160,2)</f>
        <v>0</v>
      </c>
      <c r="AJ160" s="286"/>
      <c r="AK160" s="287">
        <f>ROUND(AJ160*$H160,2)</f>
        <v>0</v>
      </c>
      <c r="AL160" s="286"/>
      <c r="AM160" s="287">
        <f>ROUND(AL160*$H160,2)</f>
        <v>0</v>
      </c>
      <c r="AN160" s="286"/>
      <c r="AO160" s="287">
        <f>ROUND(AN160*$H160,2)</f>
        <v>0</v>
      </c>
      <c r="AP160" s="286"/>
      <c r="AQ160" s="287">
        <f>ROUND(AP160*$H160,2)</f>
        <v>0</v>
      </c>
      <c r="AR160" s="286">
        <f>SUM(J160,L160,N160,P160,R160,T160,V160,X160,Z160,AB160,AD160,AF160,AH160,AJ160,AL160,AN160,AP160)</f>
        <v>0</v>
      </c>
      <c r="AS160" s="287">
        <f>AR160*$H160</f>
        <v>0</v>
      </c>
      <c r="AT160" s="286">
        <f>$G160-AR160</f>
        <v>4.32</v>
      </c>
      <c r="AU160" s="458">
        <f>AT160*$H160</f>
        <v>3459.4560000000001</v>
      </c>
      <c r="AV160" s="496">
        <f t="shared" ref="AV160" si="204">AU160/I160</f>
        <v>0.99999884375018067</v>
      </c>
    </row>
    <row r="161" spans="1:48" s="1" customFormat="1" ht="30" hidden="1" customHeight="1" x14ac:dyDescent="0.2">
      <c r="A161"/>
      <c r="B161" s="252"/>
      <c r="C161" s="250" t="s">
        <v>88</v>
      </c>
      <c r="D161" s="253" t="s">
        <v>5</v>
      </c>
      <c r="E161" s="254" t="s">
        <v>1609</v>
      </c>
      <c r="F161" s="63"/>
      <c r="G161" s="255">
        <v>4.32</v>
      </c>
      <c r="H161" s="256"/>
      <c r="I161" s="257"/>
      <c r="J161" s="207"/>
      <c r="K161" s="208"/>
      <c r="L161" s="207"/>
      <c r="M161" s="208"/>
      <c r="N161" s="207"/>
      <c r="O161" s="208"/>
      <c r="P161" s="207"/>
      <c r="Q161" s="208"/>
      <c r="R161" s="207"/>
      <c r="S161" s="208"/>
      <c r="T161" s="207"/>
      <c r="U161" s="208"/>
      <c r="V161" s="207"/>
      <c r="W161" s="208"/>
      <c r="X161" s="207"/>
      <c r="Y161" s="208"/>
      <c r="Z161" s="207"/>
      <c r="AA161" s="208"/>
      <c r="AB161" s="207"/>
      <c r="AC161" s="208"/>
      <c r="AD161" s="207"/>
      <c r="AE161" s="208"/>
      <c r="AF161" s="207"/>
      <c r="AG161" s="208"/>
      <c r="AH161" s="207"/>
      <c r="AI161" s="208"/>
      <c r="AJ161" s="207"/>
      <c r="AK161" s="208"/>
      <c r="AL161" s="207"/>
      <c r="AM161" s="208"/>
      <c r="AN161" s="207"/>
      <c r="AO161" s="208"/>
      <c r="AP161" s="207"/>
      <c r="AQ161" s="208"/>
      <c r="AR161" s="207"/>
      <c r="AS161" s="208"/>
      <c r="AT161" s="207"/>
      <c r="AU161" s="219"/>
      <c r="AV161" s="476"/>
    </row>
    <row r="162" spans="1:48" s="7" customFormat="1" ht="30" customHeight="1" x14ac:dyDescent="0.2">
      <c r="A162"/>
      <c r="B162" s="283" t="s">
        <v>377</v>
      </c>
      <c r="C162" s="48" t="s">
        <v>80</v>
      </c>
      <c r="D162" s="49" t="s">
        <v>1610</v>
      </c>
      <c r="E162" s="50" t="s">
        <v>1611</v>
      </c>
      <c r="F162" s="51" t="s">
        <v>234</v>
      </c>
      <c r="G162" s="52">
        <v>1</v>
      </c>
      <c r="H162" s="53">
        <v>175.4</v>
      </c>
      <c r="I162" s="284">
        <f>ROUND(H162*G162,2)</f>
        <v>175.4</v>
      </c>
      <c r="J162" s="286"/>
      <c r="K162" s="287">
        <f>ROUND(J162*$H162,2)</f>
        <v>0</v>
      </c>
      <c r="L162" s="286"/>
      <c r="M162" s="287">
        <f>ROUND(L162*$H162,2)</f>
        <v>0</v>
      </c>
      <c r="N162" s="286"/>
      <c r="O162" s="287">
        <f>ROUND(N162*$H162,2)</f>
        <v>0</v>
      </c>
      <c r="P162" s="286"/>
      <c r="Q162" s="287">
        <f>ROUND(P162*$H162,2)</f>
        <v>0</v>
      </c>
      <c r="R162" s="286"/>
      <c r="S162" s="287">
        <f>ROUND(R162*$H162,2)</f>
        <v>0</v>
      </c>
      <c r="T162" s="286"/>
      <c r="U162" s="287">
        <f>ROUND(T162*$H162,2)</f>
        <v>0</v>
      </c>
      <c r="V162" s="286"/>
      <c r="W162" s="287">
        <f>ROUND(V162*$H162,2)</f>
        <v>0</v>
      </c>
      <c r="X162" s="286"/>
      <c r="Y162" s="287">
        <f>ROUND(X162*$H162,2)</f>
        <v>0</v>
      </c>
      <c r="Z162" s="286"/>
      <c r="AA162" s="287">
        <f>ROUND(Z162*$H162,2)</f>
        <v>0</v>
      </c>
      <c r="AB162" s="286"/>
      <c r="AC162" s="287">
        <f>ROUND(AB162*$H162,2)</f>
        <v>0</v>
      </c>
      <c r="AD162" s="526"/>
      <c r="AE162" s="527">
        <f>ROUND(AD162*$H162,2)</f>
        <v>0</v>
      </c>
      <c r="AF162" s="286"/>
      <c r="AG162" s="287">
        <f>ROUND(AF162*$H162,2)</f>
        <v>0</v>
      </c>
      <c r="AH162" s="286"/>
      <c r="AI162" s="287">
        <f>ROUND(AH162*$H162,2)</f>
        <v>0</v>
      </c>
      <c r="AJ162" s="286"/>
      <c r="AK162" s="287">
        <f>ROUND(AJ162*$H162,2)</f>
        <v>0</v>
      </c>
      <c r="AL162" s="286"/>
      <c r="AM162" s="287">
        <f>ROUND(AL162*$H162,2)</f>
        <v>0</v>
      </c>
      <c r="AN162" s="286"/>
      <c r="AO162" s="287">
        <f>ROUND(AN162*$H162,2)</f>
        <v>0</v>
      </c>
      <c r="AP162" s="286"/>
      <c r="AQ162" s="287">
        <f>ROUND(AP162*$H162,2)</f>
        <v>0</v>
      </c>
      <c r="AR162" s="286">
        <f>SUM(J162,L162,N162,P162,R162,T162,V162,X162,Z162,AB162,AD162,AF162,AH162,AJ162,AL162,AN162,AP162)</f>
        <v>0</v>
      </c>
      <c r="AS162" s="287">
        <f>AR162*$H162</f>
        <v>0</v>
      </c>
      <c r="AT162" s="286">
        <f>$G162-AR162</f>
        <v>1</v>
      </c>
      <c r="AU162" s="458">
        <f>AT162*$H162</f>
        <v>175.4</v>
      </c>
      <c r="AV162" s="496">
        <f t="shared" ref="AV162" si="205">AU162/I162</f>
        <v>1</v>
      </c>
    </row>
    <row r="163" spans="1:48" s="1" customFormat="1" ht="30" hidden="1" customHeight="1" x14ac:dyDescent="0.2">
      <c r="A163"/>
      <c r="B163" s="249"/>
      <c r="C163" s="250" t="s">
        <v>86</v>
      </c>
      <c r="D163" s="23"/>
      <c r="E163" s="251" t="s">
        <v>1613</v>
      </c>
      <c r="F163" s="23"/>
      <c r="G163" s="23"/>
      <c r="H163" s="230"/>
      <c r="I163" s="231"/>
      <c r="J163" s="207"/>
      <c r="K163" s="208"/>
      <c r="L163" s="207"/>
      <c r="M163" s="208"/>
      <c r="N163" s="207"/>
      <c r="O163" s="208"/>
      <c r="P163" s="207"/>
      <c r="Q163" s="208"/>
      <c r="R163" s="207"/>
      <c r="S163" s="208"/>
      <c r="T163" s="207"/>
      <c r="U163" s="208"/>
      <c r="V163" s="207"/>
      <c r="W163" s="208"/>
      <c r="X163" s="207"/>
      <c r="Y163" s="208"/>
      <c r="Z163" s="207"/>
      <c r="AA163" s="208"/>
      <c r="AB163" s="207"/>
      <c r="AC163" s="208"/>
      <c r="AD163" s="207"/>
      <c r="AE163" s="208"/>
      <c r="AF163" s="207"/>
      <c r="AG163" s="208"/>
      <c r="AH163" s="207"/>
      <c r="AI163" s="208"/>
      <c r="AJ163" s="207"/>
      <c r="AK163" s="208"/>
      <c r="AL163" s="207"/>
      <c r="AM163" s="208"/>
      <c r="AN163" s="207"/>
      <c r="AO163" s="208"/>
      <c r="AP163" s="207"/>
      <c r="AQ163" s="208"/>
      <c r="AR163" s="207"/>
      <c r="AS163" s="208"/>
      <c r="AT163" s="207"/>
      <c r="AU163" s="219"/>
      <c r="AV163" s="476"/>
    </row>
    <row r="164" spans="1:48" s="7" customFormat="1" ht="30" hidden="1" customHeight="1" x14ac:dyDescent="0.2">
      <c r="A164"/>
      <c r="B164" s="252"/>
      <c r="C164" s="250" t="s">
        <v>88</v>
      </c>
      <c r="D164" s="253" t="s">
        <v>5</v>
      </c>
      <c r="E164" s="254" t="s">
        <v>248</v>
      </c>
      <c r="F164" s="63"/>
      <c r="G164" s="255">
        <v>1</v>
      </c>
      <c r="H164" s="256"/>
      <c r="I164" s="257"/>
      <c r="J164" s="209"/>
      <c r="K164" s="210"/>
      <c r="L164" s="209"/>
      <c r="M164" s="210"/>
      <c r="N164" s="209"/>
      <c r="O164" s="210"/>
      <c r="P164" s="209"/>
      <c r="Q164" s="210"/>
      <c r="R164" s="209"/>
      <c r="S164" s="210"/>
      <c r="T164" s="209"/>
      <c r="U164" s="210"/>
      <c r="V164" s="209"/>
      <c r="W164" s="210"/>
      <c r="X164" s="209"/>
      <c r="Y164" s="210"/>
      <c r="Z164" s="209"/>
      <c r="AA164" s="210"/>
      <c r="AB164" s="209"/>
      <c r="AC164" s="210"/>
      <c r="AD164" s="209"/>
      <c r="AE164" s="210"/>
      <c r="AF164" s="209"/>
      <c r="AG164" s="210"/>
      <c r="AH164" s="209"/>
      <c r="AI164" s="210"/>
      <c r="AJ164" s="209"/>
      <c r="AK164" s="210"/>
      <c r="AL164" s="209"/>
      <c r="AM164" s="210"/>
      <c r="AN164" s="209"/>
      <c r="AO164" s="210"/>
      <c r="AP164" s="209"/>
      <c r="AQ164" s="210"/>
      <c r="AR164" s="209"/>
      <c r="AS164" s="210"/>
      <c r="AT164" s="209"/>
      <c r="AU164" s="221"/>
      <c r="AV164" s="477"/>
    </row>
    <row r="165" spans="1:48" s="1" customFormat="1" ht="30" customHeight="1" x14ac:dyDescent="0.2">
      <c r="A165"/>
      <c r="B165" s="283" t="s">
        <v>382</v>
      </c>
      <c r="C165" s="48" t="s">
        <v>80</v>
      </c>
      <c r="D165" s="49" t="s">
        <v>1614</v>
      </c>
      <c r="E165" s="50" t="s">
        <v>1615</v>
      </c>
      <c r="F165" s="51" t="s">
        <v>220</v>
      </c>
      <c r="G165" s="52">
        <v>133</v>
      </c>
      <c r="H165" s="53">
        <v>10.7</v>
      </c>
      <c r="I165" s="284">
        <f>ROUND(H165*G165,2)</f>
        <v>1423.1</v>
      </c>
      <c r="J165" s="286"/>
      <c r="K165" s="287">
        <f>ROUND(J165*$H165,2)</f>
        <v>0</v>
      </c>
      <c r="L165" s="286"/>
      <c r="M165" s="287">
        <f>ROUND(L165*$H165,2)</f>
        <v>0</v>
      </c>
      <c r="N165" s="286"/>
      <c r="O165" s="287">
        <f>ROUND(N165*$H165,2)</f>
        <v>0</v>
      </c>
      <c r="P165" s="286"/>
      <c r="Q165" s="287">
        <f>ROUND(P165*$H165,2)</f>
        <v>0</v>
      </c>
      <c r="R165" s="286"/>
      <c r="S165" s="287">
        <f>ROUND(R165*$H165,2)</f>
        <v>0</v>
      </c>
      <c r="T165" s="286"/>
      <c r="U165" s="287">
        <f>ROUND(T165*$H165,2)</f>
        <v>0</v>
      </c>
      <c r="V165" s="286"/>
      <c r="W165" s="287">
        <f>ROUND(V165*$H165,2)</f>
        <v>0</v>
      </c>
      <c r="X165" s="286"/>
      <c r="Y165" s="287">
        <f>ROUND(X165*$H165,2)</f>
        <v>0</v>
      </c>
      <c r="Z165" s="286"/>
      <c r="AA165" s="287">
        <f>ROUND(Z165*$H165,2)</f>
        <v>0</v>
      </c>
      <c r="AB165" s="286"/>
      <c r="AC165" s="287">
        <f>ROUND(AB165*$H165,2)</f>
        <v>0</v>
      </c>
      <c r="AD165" s="526"/>
      <c r="AE165" s="527">
        <f>ROUND(AD165*$H165,2)</f>
        <v>0</v>
      </c>
      <c r="AF165" s="286"/>
      <c r="AG165" s="287">
        <f>ROUND(AF165*$H165,2)</f>
        <v>0</v>
      </c>
      <c r="AH165" s="286"/>
      <c r="AI165" s="287">
        <f>ROUND(AH165*$H165,2)</f>
        <v>0</v>
      </c>
      <c r="AJ165" s="286"/>
      <c r="AK165" s="287">
        <f>ROUND(AJ165*$H165,2)</f>
        <v>0</v>
      </c>
      <c r="AL165" s="286"/>
      <c r="AM165" s="287">
        <f>ROUND(AL165*$H165,2)</f>
        <v>0</v>
      </c>
      <c r="AN165" s="286"/>
      <c r="AO165" s="287">
        <f>ROUND(AN165*$H165,2)</f>
        <v>0</v>
      </c>
      <c r="AP165" s="286"/>
      <c r="AQ165" s="287">
        <f>ROUND(AP165*$H165,2)</f>
        <v>0</v>
      </c>
      <c r="AR165" s="286">
        <f>SUM(J165,L165,N165,P165,R165,T165,V165,X165,Z165,AB165,AD165,AF165,AH165,AJ165,AL165,AN165,AP165)</f>
        <v>0</v>
      </c>
      <c r="AS165" s="287">
        <f>AR165*$H165</f>
        <v>0</v>
      </c>
      <c r="AT165" s="286">
        <f>$G165-AR165</f>
        <v>133</v>
      </c>
      <c r="AU165" s="458">
        <f>AT165*$H165</f>
        <v>1423.1</v>
      </c>
      <c r="AV165" s="496">
        <f t="shared" ref="AV165" si="206">AU165/I165</f>
        <v>1</v>
      </c>
    </row>
    <row r="166" spans="1:48" s="7" customFormat="1" ht="30" hidden="1" customHeight="1" x14ac:dyDescent="0.2">
      <c r="A166"/>
      <c r="B166" s="252"/>
      <c r="C166" s="250" t="s">
        <v>88</v>
      </c>
      <c r="D166" s="253" t="s">
        <v>5</v>
      </c>
      <c r="E166" s="254" t="s">
        <v>1617</v>
      </c>
      <c r="F166" s="63"/>
      <c r="G166" s="255">
        <v>133</v>
      </c>
      <c r="H166" s="256"/>
      <c r="I166" s="257"/>
      <c r="J166" s="209"/>
      <c r="K166" s="210"/>
      <c r="L166" s="209"/>
      <c r="M166" s="210"/>
      <c r="N166" s="209"/>
      <c r="O166" s="210"/>
      <c r="P166" s="209"/>
      <c r="Q166" s="210"/>
      <c r="R166" s="209"/>
      <c r="S166" s="210"/>
      <c r="T166" s="209"/>
      <c r="U166" s="210"/>
      <c r="V166" s="209"/>
      <c r="W166" s="210"/>
      <c r="X166" s="209"/>
      <c r="Y166" s="210"/>
      <c r="Z166" s="209"/>
      <c r="AA166" s="210"/>
      <c r="AB166" s="209"/>
      <c r="AC166" s="210"/>
      <c r="AD166" s="209"/>
      <c r="AE166" s="210"/>
      <c r="AF166" s="209"/>
      <c r="AG166" s="210"/>
      <c r="AH166" s="209"/>
      <c r="AI166" s="210"/>
      <c r="AJ166" s="209"/>
      <c r="AK166" s="210"/>
      <c r="AL166" s="209"/>
      <c r="AM166" s="210"/>
      <c r="AN166" s="209"/>
      <c r="AO166" s="210"/>
      <c r="AP166" s="209"/>
      <c r="AQ166" s="210"/>
      <c r="AR166" s="209"/>
      <c r="AS166" s="210"/>
      <c r="AT166" s="209"/>
      <c r="AU166" s="221"/>
      <c r="AV166" s="477"/>
    </row>
    <row r="167" spans="1:48" s="8" customFormat="1" ht="30" customHeight="1" x14ac:dyDescent="0.2">
      <c r="A167"/>
      <c r="B167" s="283" t="s">
        <v>393</v>
      </c>
      <c r="C167" s="48" t="s">
        <v>80</v>
      </c>
      <c r="D167" s="49" t="s">
        <v>1324</v>
      </c>
      <c r="E167" s="50" t="s">
        <v>1618</v>
      </c>
      <c r="F167" s="51" t="s">
        <v>220</v>
      </c>
      <c r="G167" s="52">
        <v>133</v>
      </c>
      <c r="H167" s="53">
        <v>25.4</v>
      </c>
      <c r="I167" s="284">
        <f>ROUND(H167*G167,2)</f>
        <v>3378.2</v>
      </c>
      <c r="J167" s="286"/>
      <c r="K167" s="287">
        <f>ROUND(J167*$H167,2)</f>
        <v>0</v>
      </c>
      <c r="L167" s="286"/>
      <c r="M167" s="287">
        <f>ROUND(L167*$H167,2)</f>
        <v>0</v>
      </c>
      <c r="N167" s="286"/>
      <c r="O167" s="287">
        <f>ROUND(N167*$H167,2)</f>
        <v>0</v>
      </c>
      <c r="P167" s="286"/>
      <c r="Q167" s="287">
        <f>ROUND(P167*$H167,2)</f>
        <v>0</v>
      </c>
      <c r="R167" s="286"/>
      <c r="S167" s="287">
        <f>ROUND(R167*$H167,2)</f>
        <v>0</v>
      </c>
      <c r="T167" s="286"/>
      <c r="U167" s="287">
        <f>ROUND(T167*$H167,2)</f>
        <v>0</v>
      </c>
      <c r="V167" s="286"/>
      <c r="W167" s="287">
        <f>ROUND(V167*$H167,2)</f>
        <v>0</v>
      </c>
      <c r="X167" s="286"/>
      <c r="Y167" s="287">
        <f>ROUND(X167*$H167,2)</f>
        <v>0</v>
      </c>
      <c r="Z167" s="286"/>
      <c r="AA167" s="287">
        <f>ROUND(Z167*$H167,2)</f>
        <v>0</v>
      </c>
      <c r="AB167" s="286"/>
      <c r="AC167" s="287">
        <f>ROUND(AB167*$H167,2)</f>
        <v>0</v>
      </c>
      <c r="AD167" s="526"/>
      <c r="AE167" s="527">
        <f>ROUND(AD167*$H167,2)</f>
        <v>0</v>
      </c>
      <c r="AF167" s="286"/>
      <c r="AG167" s="287">
        <f>ROUND(AF167*$H167,2)</f>
        <v>0</v>
      </c>
      <c r="AH167" s="286"/>
      <c r="AI167" s="287">
        <f>ROUND(AH167*$H167,2)</f>
        <v>0</v>
      </c>
      <c r="AJ167" s="286"/>
      <c r="AK167" s="287">
        <f>ROUND(AJ167*$H167,2)</f>
        <v>0</v>
      </c>
      <c r="AL167" s="286"/>
      <c r="AM167" s="287">
        <f>ROUND(AL167*$H167,2)</f>
        <v>0</v>
      </c>
      <c r="AN167" s="286"/>
      <c r="AO167" s="287">
        <f>ROUND(AN167*$H167,2)</f>
        <v>0</v>
      </c>
      <c r="AP167" s="286"/>
      <c r="AQ167" s="287">
        <f>ROUND(AP167*$H167,2)</f>
        <v>0</v>
      </c>
      <c r="AR167" s="286">
        <f>SUM(J167,L167,N167,P167,R167,T167,V167,X167,Z167,AB167,AD167,AF167,AH167,AJ167,AL167,AN167,AP167)</f>
        <v>0</v>
      </c>
      <c r="AS167" s="287">
        <f>AR167*$H167</f>
        <v>0</v>
      </c>
      <c r="AT167" s="286">
        <f>$G167-AR167</f>
        <v>133</v>
      </c>
      <c r="AU167" s="458">
        <f>AT167*$H167</f>
        <v>3378.2</v>
      </c>
      <c r="AV167" s="496">
        <f t="shared" ref="AV167" si="207">AU167/I167</f>
        <v>1</v>
      </c>
    </row>
    <row r="168" spans="1:48" s="1" customFormat="1" ht="30" hidden="1" customHeight="1" x14ac:dyDescent="0.2">
      <c r="A168"/>
      <c r="B168" s="252"/>
      <c r="C168" s="250" t="s">
        <v>88</v>
      </c>
      <c r="D168" s="253" t="s">
        <v>5</v>
      </c>
      <c r="E168" s="254" t="s">
        <v>1617</v>
      </c>
      <c r="F168" s="63"/>
      <c r="G168" s="255">
        <v>133</v>
      </c>
      <c r="H168" s="256"/>
      <c r="I168" s="257"/>
      <c r="J168" s="288"/>
      <c r="K168" s="208"/>
      <c r="L168" s="288"/>
      <c r="M168" s="208"/>
      <c r="N168" s="288"/>
      <c r="O168" s="208"/>
      <c r="P168" s="288"/>
      <c r="Q168" s="208"/>
      <c r="R168" s="288"/>
      <c r="S168" s="208"/>
      <c r="T168" s="288"/>
      <c r="U168" s="208"/>
      <c r="V168" s="288"/>
      <c r="W168" s="208"/>
      <c r="X168" s="288"/>
      <c r="Y168" s="208"/>
      <c r="Z168" s="288"/>
      <c r="AA168" s="208"/>
      <c r="AB168" s="288"/>
      <c r="AC168" s="208"/>
      <c r="AD168" s="288"/>
      <c r="AE168" s="208"/>
      <c r="AF168" s="288"/>
      <c r="AG168" s="208"/>
      <c r="AH168" s="288"/>
      <c r="AI168" s="208"/>
      <c r="AJ168" s="288"/>
      <c r="AK168" s="208"/>
      <c r="AL168" s="288"/>
      <c r="AM168" s="208"/>
      <c r="AN168" s="288"/>
      <c r="AO168" s="208"/>
      <c r="AP168" s="288"/>
      <c r="AQ168" s="208"/>
      <c r="AR168" s="288"/>
      <c r="AS168" s="208"/>
      <c r="AT168" s="288"/>
      <c r="AU168" s="219"/>
      <c r="AV168" s="504"/>
    </row>
    <row r="169" spans="1:48" s="7" customFormat="1" ht="30" customHeight="1" x14ac:dyDescent="0.2">
      <c r="A169"/>
      <c r="B169" s="281" t="s">
        <v>400</v>
      </c>
      <c r="C169" s="78" t="s">
        <v>231</v>
      </c>
      <c r="D169" s="79" t="s">
        <v>1620</v>
      </c>
      <c r="E169" s="80" t="s">
        <v>1621</v>
      </c>
      <c r="F169" s="81" t="s">
        <v>234</v>
      </c>
      <c r="G169" s="82">
        <v>1</v>
      </c>
      <c r="H169" s="83">
        <v>360</v>
      </c>
      <c r="I169" s="282">
        <f>ROUND(H169*G169,2)</f>
        <v>360</v>
      </c>
      <c r="J169" s="286"/>
      <c r="K169" s="287">
        <f>ROUND(J169*$H169,2)</f>
        <v>0</v>
      </c>
      <c r="L169" s="286"/>
      <c r="M169" s="287">
        <f>ROUND(L169*$H169,2)</f>
        <v>0</v>
      </c>
      <c r="N169" s="286"/>
      <c r="O169" s="287">
        <f>ROUND(N169*$H169,2)</f>
        <v>0</v>
      </c>
      <c r="P169" s="286"/>
      <c r="Q169" s="287">
        <f>ROUND(P169*$H169,2)</f>
        <v>0</v>
      </c>
      <c r="R169" s="286"/>
      <c r="S169" s="287">
        <f>ROUND(R169*$H169,2)</f>
        <v>0</v>
      </c>
      <c r="T169" s="286"/>
      <c r="U169" s="287">
        <f>ROUND(T169*$H169,2)</f>
        <v>0</v>
      </c>
      <c r="V169" s="286"/>
      <c r="W169" s="287">
        <f>ROUND(V169*$H169,2)</f>
        <v>0</v>
      </c>
      <c r="X169" s="286"/>
      <c r="Y169" s="287">
        <f>ROUND(X169*$H169,2)</f>
        <v>0</v>
      </c>
      <c r="Z169" s="286"/>
      <c r="AA169" s="287">
        <f>ROUND(Z169*$H169,2)</f>
        <v>0</v>
      </c>
      <c r="AB169" s="286"/>
      <c r="AC169" s="287">
        <f>ROUND(AB169*$H169,2)</f>
        <v>0</v>
      </c>
      <c r="AD169" s="526"/>
      <c r="AE169" s="527">
        <f>ROUND(AD169*$H169,2)</f>
        <v>0</v>
      </c>
      <c r="AF169" s="286"/>
      <c r="AG169" s="287">
        <f>ROUND(AF169*$H169,2)</f>
        <v>0</v>
      </c>
      <c r="AH169" s="286"/>
      <c r="AI169" s="287">
        <f>ROUND(AH169*$H169,2)</f>
        <v>0</v>
      </c>
      <c r="AJ169" s="286"/>
      <c r="AK169" s="287">
        <f>ROUND(AJ169*$H169,2)</f>
        <v>0</v>
      </c>
      <c r="AL169" s="286"/>
      <c r="AM169" s="287">
        <f>ROUND(AL169*$H169,2)</f>
        <v>0</v>
      </c>
      <c r="AN169" s="286"/>
      <c r="AO169" s="287">
        <f>ROUND(AN169*$H169,2)</f>
        <v>0</v>
      </c>
      <c r="AP169" s="286"/>
      <c r="AQ169" s="287">
        <f>ROUND(AP169*$H169,2)</f>
        <v>0</v>
      </c>
      <c r="AR169" s="286">
        <f>SUM(J169,L169,N169,P169,R169,T169,V169,X169,Z169,AB169,AD169,AF169,AH169,AJ169,AL169,AN169,AP169)</f>
        <v>0</v>
      </c>
      <c r="AS169" s="287">
        <f>AR169*$H169</f>
        <v>0</v>
      </c>
      <c r="AT169" s="286">
        <f>$G169-AR169</f>
        <v>1</v>
      </c>
      <c r="AU169" s="458">
        <f>AT169*$H169</f>
        <v>360</v>
      </c>
      <c r="AV169" s="496">
        <f t="shared" ref="AV169" si="208">AU169/I169</f>
        <v>1</v>
      </c>
    </row>
    <row r="170" spans="1:48" s="6" customFormat="1" ht="30" hidden="1" customHeight="1" x14ac:dyDescent="0.2">
      <c r="A170"/>
      <c r="B170" s="252"/>
      <c r="C170" s="250" t="s">
        <v>88</v>
      </c>
      <c r="D170" s="253" t="s">
        <v>5</v>
      </c>
      <c r="E170" s="254" t="s">
        <v>1303</v>
      </c>
      <c r="F170" s="63"/>
      <c r="G170" s="255">
        <v>1</v>
      </c>
      <c r="H170" s="256"/>
      <c r="I170" s="257"/>
      <c r="J170" s="217"/>
      <c r="K170" s="218"/>
      <c r="L170" s="217"/>
      <c r="M170" s="218"/>
      <c r="N170" s="217"/>
      <c r="O170" s="218"/>
      <c r="P170" s="217"/>
      <c r="Q170" s="218"/>
      <c r="R170" s="217"/>
      <c r="S170" s="218"/>
      <c r="T170" s="217"/>
      <c r="U170" s="218"/>
      <c r="V170" s="217"/>
      <c r="W170" s="218"/>
      <c r="X170" s="217"/>
      <c r="Y170" s="218"/>
      <c r="Z170" s="217"/>
      <c r="AA170" s="218"/>
      <c r="AB170" s="217"/>
      <c r="AC170" s="218"/>
      <c r="AD170" s="217"/>
      <c r="AE170" s="218"/>
      <c r="AF170" s="217"/>
      <c r="AG170" s="218"/>
      <c r="AH170" s="217"/>
      <c r="AI170" s="218"/>
      <c r="AJ170" s="217"/>
      <c r="AK170" s="218"/>
      <c r="AL170" s="217"/>
      <c r="AM170" s="218"/>
      <c r="AN170" s="217"/>
      <c r="AO170" s="218"/>
      <c r="AP170" s="217"/>
      <c r="AQ170" s="218"/>
      <c r="AR170" s="217"/>
      <c r="AS170" s="218"/>
      <c r="AT170" s="217"/>
      <c r="AU170" s="225"/>
      <c r="AV170" s="505"/>
    </row>
    <row r="171" spans="1:48" s="1" customFormat="1" ht="30" hidden="1" customHeight="1" x14ac:dyDescent="0.2">
      <c r="A171"/>
      <c r="B171" s="258"/>
      <c r="C171" s="250" t="s">
        <v>88</v>
      </c>
      <c r="D171" s="259" t="s">
        <v>5</v>
      </c>
      <c r="E171" s="260" t="s">
        <v>1623</v>
      </c>
      <c r="F171" s="67"/>
      <c r="G171" s="259" t="s">
        <v>5</v>
      </c>
      <c r="H171" s="261"/>
      <c r="I171" s="262"/>
      <c r="J171" s="207"/>
      <c r="K171" s="208"/>
      <c r="L171" s="207"/>
      <c r="M171" s="208"/>
      <c r="N171" s="207"/>
      <c r="O171" s="208"/>
      <c r="P171" s="207"/>
      <c r="Q171" s="208"/>
      <c r="R171" s="207"/>
      <c r="S171" s="208"/>
      <c r="T171" s="207"/>
      <c r="U171" s="208"/>
      <c r="V171" s="207"/>
      <c r="W171" s="208"/>
      <c r="X171" s="207"/>
      <c r="Y171" s="208"/>
      <c r="Z171" s="207"/>
      <c r="AA171" s="208"/>
      <c r="AB171" s="207"/>
      <c r="AC171" s="208"/>
      <c r="AD171" s="207"/>
      <c r="AE171" s="208"/>
      <c r="AF171" s="207"/>
      <c r="AG171" s="208"/>
      <c r="AH171" s="207"/>
      <c r="AI171" s="208"/>
      <c r="AJ171" s="207"/>
      <c r="AK171" s="208"/>
      <c r="AL171" s="207"/>
      <c r="AM171" s="208"/>
      <c r="AN171" s="207"/>
      <c r="AO171" s="208"/>
      <c r="AP171" s="207"/>
      <c r="AQ171" s="208"/>
      <c r="AR171" s="207"/>
      <c r="AS171" s="208"/>
      <c r="AT171" s="207"/>
      <c r="AU171" s="219"/>
      <c r="AV171" s="476"/>
    </row>
    <row r="172" spans="1:48" s="1" customFormat="1" ht="30" customHeight="1" thickBot="1" x14ac:dyDescent="0.25">
      <c r="A172"/>
      <c r="B172" s="281" t="s">
        <v>407</v>
      </c>
      <c r="C172" s="78" t="s">
        <v>231</v>
      </c>
      <c r="D172" s="79" t="s">
        <v>1624</v>
      </c>
      <c r="E172" s="80" t="s">
        <v>1625</v>
      </c>
      <c r="F172" s="81" t="s">
        <v>234</v>
      </c>
      <c r="G172" s="82">
        <v>2</v>
      </c>
      <c r="H172" s="83">
        <v>120</v>
      </c>
      <c r="I172" s="282">
        <f>ROUND(H172*G172,2)</f>
        <v>240</v>
      </c>
      <c r="J172" s="286"/>
      <c r="K172" s="287">
        <f>ROUND(J172*$H172,2)</f>
        <v>0</v>
      </c>
      <c r="L172" s="286"/>
      <c r="M172" s="287">
        <f>ROUND(L172*$H172,2)</f>
        <v>0</v>
      </c>
      <c r="N172" s="286"/>
      <c r="O172" s="287">
        <f>ROUND(N172*$H172,2)</f>
        <v>0</v>
      </c>
      <c r="P172" s="286"/>
      <c r="Q172" s="287">
        <f>ROUND(P172*$H172,2)</f>
        <v>0</v>
      </c>
      <c r="R172" s="286"/>
      <c r="S172" s="287">
        <f>ROUND(R172*$H172,2)</f>
        <v>0</v>
      </c>
      <c r="T172" s="286"/>
      <c r="U172" s="287">
        <f>ROUND(T172*$H172,2)</f>
        <v>0</v>
      </c>
      <c r="V172" s="286"/>
      <c r="W172" s="287">
        <f>ROUND(V172*$H172,2)</f>
        <v>0</v>
      </c>
      <c r="X172" s="286"/>
      <c r="Y172" s="287">
        <f>ROUND(X172*$H172,2)</f>
        <v>0</v>
      </c>
      <c r="Z172" s="286"/>
      <c r="AA172" s="287">
        <f>ROUND(Z172*$H172,2)</f>
        <v>0</v>
      </c>
      <c r="AB172" s="286"/>
      <c r="AC172" s="287">
        <f>ROUND(AB172*$H172,2)</f>
        <v>0</v>
      </c>
      <c r="AD172" s="526"/>
      <c r="AE172" s="527">
        <f>ROUND(AD172*$H172,2)</f>
        <v>0</v>
      </c>
      <c r="AF172" s="286"/>
      <c r="AG172" s="287">
        <f>ROUND(AF172*$H172,2)</f>
        <v>0</v>
      </c>
      <c r="AH172" s="286"/>
      <c r="AI172" s="287">
        <f>ROUND(AH172*$H172,2)</f>
        <v>0</v>
      </c>
      <c r="AJ172" s="286"/>
      <c r="AK172" s="287">
        <f>ROUND(AJ172*$H172,2)</f>
        <v>0</v>
      </c>
      <c r="AL172" s="286"/>
      <c r="AM172" s="287">
        <f>ROUND(AL172*$H172,2)</f>
        <v>0</v>
      </c>
      <c r="AN172" s="286"/>
      <c r="AO172" s="287">
        <f>ROUND(AN172*$H172,2)</f>
        <v>0</v>
      </c>
      <c r="AP172" s="286"/>
      <c r="AQ172" s="287">
        <f>ROUND(AP172*$H172,2)</f>
        <v>0</v>
      </c>
      <c r="AR172" s="286">
        <f>SUM(J172,L172,N172,P172,R172,T172,V172,X172,Z172,AB172,AD172,AF172,AH172,AJ172,AL172,AN172,AP172)</f>
        <v>0</v>
      </c>
      <c r="AS172" s="287">
        <f>AR172*$H172</f>
        <v>0</v>
      </c>
      <c r="AT172" s="286">
        <f>$G172-AR172</f>
        <v>2</v>
      </c>
      <c r="AU172" s="458">
        <f>AT172*$H172</f>
        <v>240</v>
      </c>
      <c r="AV172" s="496">
        <f t="shared" ref="AV172" si="209">AU172/I172</f>
        <v>1</v>
      </c>
    </row>
    <row r="173" spans="1:48" s="1" customFormat="1" ht="30" hidden="1" customHeight="1" thickBot="1" x14ac:dyDescent="0.25">
      <c r="A173"/>
      <c r="B173" s="252"/>
      <c r="C173" s="250" t="s">
        <v>88</v>
      </c>
      <c r="D173" s="253" t="s">
        <v>5</v>
      </c>
      <c r="E173" s="254" t="s">
        <v>1627</v>
      </c>
      <c r="F173" s="63"/>
      <c r="G173" s="255">
        <v>2</v>
      </c>
      <c r="H173" s="256"/>
      <c r="I173" s="257"/>
      <c r="J173" s="207"/>
      <c r="K173" s="208"/>
      <c r="L173" s="207"/>
      <c r="M173" s="208"/>
      <c r="N173" s="207"/>
      <c r="O173" s="208"/>
      <c r="P173" s="207"/>
      <c r="Q173" s="208"/>
      <c r="R173" s="207"/>
      <c r="S173" s="208"/>
      <c r="T173" s="207"/>
      <c r="U173" s="208"/>
      <c r="V173" s="207"/>
      <c r="W173" s="208"/>
      <c r="X173" s="207"/>
      <c r="Y173" s="208"/>
      <c r="Z173" s="207"/>
      <c r="AA173" s="208"/>
      <c r="AB173" s="207"/>
      <c r="AC173" s="208"/>
      <c r="AD173" s="207"/>
      <c r="AE173" s="208"/>
      <c r="AF173" s="207"/>
      <c r="AG173" s="208"/>
      <c r="AH173" s="207"/>
      <c r="AI173" s="208"/>
      <c r="AJ173" s="207"/>
      <c r="AK173" s="208"/>
      <c r="AL173" s="207"/>
      <c r="AM173" s="208"/>
      <c r="AN173" s="207"/>
      <c r="AO173" s="208"/>
      <c r="AP173" s="207"/>
      <c r="AQ173" s="208"/>
      <c r="AR173" s="207"/>
      <c r="AS173" s="208"/>
      <c r="AT173" s="207"/>
      <c r="AU173" s="219"/>
      <c r="AV173" s="476"/>
    </row>
    <row r="174" spans="1:48" ht="30" hidden="1" customHeight="1" thickBot="1" x14ac:dyDescent="0.25">
      <c r="B174" s="292"/>
      <c r="C174" s="220"/>
      <c r="D174" s="220"/>
      <c r="E174" s="220"/>
      <c r="F174" s="220"/>
      <c r="G174" s="220"/>
      <c r="H174" s="232"/>
      <c r="I174" s="293"/>
      <c r="J174" s="757" t="s">
        <v>2350</v>
      </c>
      <c r="K174" s="758"/>
      <c r="L174" s="761" t="s">
        <v>2351</v>
      </c>
      <c r="M174" s="758"/>
      <c r="N174" s="757" t="s">
        <v>2352</v>
      </c>
      <c r="O174" s="758"/>
      <c r="P174" s="757" t="s">
        <v>2353</v>
      </c>
      <c r="Q174" s="758"/>
      <c r="R174" s="757" t="s">
        <v>2354</v>
      </c>
      <c r="S174" s="758"/>
      <c r="T174" s="757" t="s">
        <v>2355</v>
      </c>
      <c r="U174" s="758"/>
      <c r="V174" s="757" t="s">
        <v>2356</v>
      </c>
      <c r="W174" s="758"/>
      <c r="X174" s="757" t="s">
        <v>2357</v>
      </c>
      <c r="Y174" s="758"/>
      <c r="Z174" s="757" t="s">
        <v>2358</v>
      </c>
      <c r="AA174" s="758"/>
      <c r="AB174" s="757" t="s">
        <v>2359</v>
      </c>
      <c r="AC174" s="758"/>
      <c r="AD174" s="757" t="s">
        <v>2360</v>
      </c>
      <c r="AE174" s="758"/>
      <c r="AF174" s="757" t="s">
        <v>2361</v>
      </c>
      <c r="AG174" s="758"/>
      <c r="AH174" s="757" t="s">
        <v>2362</v>
      </c>
      <c r="AI174" s="758"/>
      <c r="AJ174" s="757" t="s">
        <v>2363</v>
      </c>
      <c r="AK174" s="758"/>
      <c r="AL174" s="757" t="s">
        <v>2364</v>
      </c>
      <c r="AM174" s="758"/>
      <c r="AN174" s="757" t="s">
        <v>2365</v>
      </c>
      <c r="AO174" s="758"/>
      <c r="AP174" s="757" t="s">
        <v>2366</v>
      </c>
      <c r="AQ174" s="758"/>
      <c r="AR174" s="757" t="s">
        <v>2367</v>
      </c>
      <c r="AS174" s="758"/>
      <c r="AT174" s="757" t="s">
        <v>2368</v>
      </c>
      <c r="AU174" s="769"/>
      <c r="AV174" s="449" t="s">
        <v>2369</v>
      </c>
    </row>
    <row r="175" spans="1:48" ht="30" hidden="1" customHeight="1" thickBot="1" x14ac:dyDescent="0.25">
      <c r="B175" s="292"/>
      <c r="C175" s="220"/>
      <c r="D175" s="220"/>
      <c r="E175" s="220"/>
      <c r="F175" s="220"/>
      <c r="G175" s="220"/>
      <c r="H175" s="232"/>
      <c r="I175" s="293"/>
      <c r="J175" s="184" t="s">
        <v>66</v>
      </c>
      <c r="K175" s="185" t="s">
        <v>2370</v>
      </c>
      <c r="L175" s="184" t="s">
        <v>66</v>
      </c>
      <c r="M175" s="185" t="s">
        <v>2370</v>
      </c>
      <c r="N175" s="184" t="s">
        <v>66</v>
      </c>
      <c r="O175" s="185" t="s">
        <v>2370</v>
      </c>
      <c r="P175" s="184" t="s">
        <v>66</v>
      </c>
      <c r="Q175" s="185" t="s">
        <v>2370</v>
      </c>
      <c r="R175" s="184" t="s">
        <v>66</v>
      </c>
      <c r="S175" s="185" t="s">
        <v>2370</v>
      </c>
      <c r="T175" s="184" t="s">
        <v>66</v>
      </c>
      <c r="U175" s="185" t="s">
        <v>2370</v>
      </c>
      <c r="V175" s="184" t="s">
        <v>66</v>
      </c>
      <c r="W175" s="185" t="s">
        <v>2370</v>
      </c>
      <c r="X175" s="184" t="s">
        <v>66</v>
      </c>
      <c r="Y175" s="185" t="s">
        <v>2370</v>
      </c>
      <c r="Z175" s="184" t="s">
        <v>66</v>
      </c>
      <c r="AA175" s="185" t="s">
        <v>2370</v>
      </c>
      <c r="AB175" s="184" t="s">
        <v>66</v>
      </c>
      <c r="AC175" s="185" t="s">
        <v>2370</v>
      </c>
      <c r="AD175" s="184" t="s">
        <v>66</v>
      </c>
      <c r="AE175" s="185" t="s">
        <v>2370</v>
      </c>
      <c r="AF175" s="184" t="s">
        <v>66</v>
      </c>
      <c r="AG175" s="185" t="s">
        <v>2370</v>
      </c>
      <c r="AH175" s="184" t="s">
        <v>66</v>
      </c>
      <c r="AI175" s="185" t="s">
        <v>2370</v>
      </c>
      <c r="AJ175" s="184" t="s">
        <v>66</v>
      </c>
      <c r="AK175" s="185" t="s">
        <v>2370</v>
      </c>
      <c r="AL175" s="184" t="s">
        <v>66</v>
      </c>
      <c r="AM175" s="185" t="s">
        <v>2370</v>
      </c>
      <c r="AN175" s="184" t="s">
        <v>66</v>
      </c>
      <c r="AO175" s="185" t="s">
        <v>2370</v>
      </c>
      <c r="AP175" s="184" t="s">
        <v>66</v>
      </c>
      <c r="AQ175" s="185" t="s">
        <v>2370</v>
      </c>
      <c r="AR175" s="184" t="s">
        <v>66</v>
      </c>
      <c r="AS175" s="185" t="s">
        <v>2370</v>
      </c>
      <c r="AT175" s="184" t="s">
        <v>66</v>
      </c>
      <c r="AU175" s="448" t="s">
        <v>2370</v>
      </c>
      <c r="AV175" s="482" t="s">
        <v>66</v>
      </c>
    </row>
    <row r="176" spans="1:48" ht="30" customHeight="1" thickBot="1" x14ac:dyDescent="0.35">
      <c r="B176" s="242"/>
      <c r="C176" s="243" t="s">
        <v>26</v>
      </c>
      <c r="D176" s="247" t="s">
        <v>622</v>
      </c>
      <c r="E176" s="247" t="s">
        <v>623</v>
      </c>
      <c r="F176" s="42"/>
      <c r="G176" s="42"/>
      <c r="H176" s="245"/>
      <c r="I176" s="248">
        <f>BM403</f>
        <v>13879.94</v>
      </c>
      <c r="J176" s="188"/>
      <c r="K176" s="188">
        <f>K177</f>
        <v>0</v>
      </c>
      <c r="L176" s="188"/>
      <c r="M176" s="188">
        <f>M177</f>
        <v>0</v>
      </c>
      <c r="N176" s="188"/>
      <c r="O176" s="188">
        <f>O177</f>
        <v>0</v>
      </c>
      <c r="P176" s="188"/>
      <c r="Q176" s="188">
        <f>Q177</f>
        <v>0</v>
      </c>
      <c r="R176" s="188"/>
      <c r="S176" s="188">
        <f>S177</f>
        <v>0</v>
      </c>
      <c r="T176" s="188"/>
      <c r="U176" s="188">
        <f>U177</f>
        <v>0</v>
      </c>
      <c r="V176" s="188"/>
      <c r="W176" s="188">
        <f>W177</f>
        <v>0</v>
      </c>
      <c r="X176" s="188"/>
      <c r="Y176" s="188">
        <f>Y177</f>
        <v>0</v>
      </c>
      <c r="Z176" s="188"/>
      <c r="AA176" s="188">
        <f>AA177</f>
        <v>0</v>
      </c>
      <c r="AB176" s="188"/>
      <c r="AC176" s="188">
        <f>AC177</f>
        <v>0</v>
      </c>
      <c r="AD176" s="524"/>
      <c r="AE176" s="524">
        <f>AE177</f>
        <v>6939.97</v>
      </c>
      <c r="AF176" s="188"/>
      <c r="AG176" s="188">
        <f>AG177</f>
        <v>0</v>
      </c>
      <c r="AH176" s="188"/>
      <c r="AI176" s="188">
        <f>AI177</f>
        <v>0</v>
      </c>
      <c r="AJ176" s="188"/>
      <c r="AK176" s="188">
        <f>AK177</f>
        <v>0</v>
      </c>
      <c r="AL176" s="188"/>
      <c r="AM176" s="188">
        <f>AM177</f>
        <v>0</v>
      </c>
      <c r="AN176" s="188"/>
      <c r="AO176" s="188">
        <f>AO177</f>
        <v>0</v>
      </c>
      <c r="AP176" s="188"/>
      <c r="AQ176" s="188">
        <f>AQ177</f>
        <v>0</v>
      </c>
      <c r="AR176" s="188"/>
      <c r="AS176" s="188">
        <f>AS177</f>
        <v>6939.97</v>
      </c>
      <c r="AT176" s="188"/>
      <c r="AU176" s="447">
        <f>AU177</f>
        <v>6939.97</v>
      </c>
      <c r="AV176" s="475">
        <f t="shared" ref="AV176" si="210">AU176/I176</f>
        <v>0.5</v>
      </c>
    </row>
    <row r="177" spans="2:48" ht="30" customHeight="1" x14ac:dyDescent="0.2">
      <c r="B177" s="283" t="s">
        <v>413</v>
      </c>
      <c r="C177" s="48" t="s">
        <v>80</v>
      </c>
      <c r="D177" s="49" t="s">
        <v>1389</v>
      </c>
      <c r="E177" s="50" t="s">
        <v>1390</v>
      </c>
      <c r="F177" s="51" t="s">
        <v>193</v>
      </c>
      <c r="G177" s="52">
        <v>37.82</v>
      </c>
      <c r="H177" s="53">
        <v>367</v>
      </c>
      <c r="I177" s="284">
        <f>ROUND(H177*G177,2)</f>
        <v>13879.94</v>
      </c>
      <c r="J177" s="286"/>
      <c r="K177" s="287">
        <f>ROUND(J177*$H177,2)</f>
        <v>0</v>
      </c>
      <c r="L177" s="286"/>
      <c r="M177" s="287">
        <f>ROUND(L177*$H177,2)</f>
        <v>0</v>
      </c>
      <c r="N177" s="286"/>
      <c r="O177" s="287">
        <f>ROUND(N177*$H177,2)</f>
        <v>0</v>
      </c>
      <c r="P177" s="286"/>
      <c r="Q177" s="287">
        <f>ROUND(P177*$H177,2)</f>
        <v>0</v>
      </c>
      <c r="R177" s="286"/>
      <c r="S177" s="287">
        <f>ROUND(R177*$H177,2)</f>
        <v>0</v>
      </c>
      <c r="T177" s="286"/>
      <c r="U177" s="287">
        <f>ROUND(T177*$H177,2)</f>
        <v>0</v>
      </c>
      <c r="V177" s="286"/>
      <c r="W177" s="287">
        <f>ROUND(V177*$H177,2)</f>
        <v>0</v>
      </c>
      <c r="X177" s="286"/>
      <c r="Y177" s="287">
        <f>ROUND(X177*$H177,2)</f>
        <v>0</v>
      </c>
      <c r="Z177" s="286"/>
      <c r="AA177" s="287">
        <f>ROUND(Z177*$H177,2)</f>
        <v>0</v>
      </c>
      <c r="AB177" s="286"/>
      <c r="AC177" s="287">
        <f>ROUND(AB177*$H177,2)</f>
        <v>0</v>
      </c>
      <c r="AD177" s="526">
        <f>G177/2</f>
        <v>18.91</v>
      </c>
      <c r="AE177" s="527">
        <f>ROUND(AD177*$H177,2)</f>
        <v>6939.97</v>
      </c>
      <c r="AF177" s="286"/>
      <c r="AG177" s="287">
        <f>ROUND(AF177*$H177,2)</f>
        <v>0</v>
      </c>
      <c r="AH177" s="286"/>
      <c r="AI177" s="287">
        <f>ROUND(AH177*$H177,2)</f>
        <v>0</v>
      </c>
      <c r="AJ177" s="286"/>
      <c r="AK177" s="287">
        <f>ROUND(AJ177*$H177,2)</f>
        <v>0</v>
      </c>
      <c r="AL177" s="286"/>
      <c r="AM177" s="287">
        <f>ROUND(AL177*$H177,2)</f>
        <v>0</v>
      </c>
      <c r="AN177" s="286"/>
      <c r="AO177" s="287">
        <f>ROUND(AN177*$H177,2)</f>
        <v>0</v>
      </c>
      <c r="AP177" s="286"/>
      <c r="AQ177" s="287">
        <f>ROUND(AP177*$H177,2)</f>
        <v>0</v>
      </c>
      <c r="AR177" s="286">
        <f>SUM(J177,L177,N177,P177,R177,T177,V177,X177,Z177,AB177,AD177,AF177,AH177,AJ177,AL177,AN177,AP177)</f>
        <v>18.91</v>
      </c>
      <c r="AS177" s="287">
        <f>AR177*$H177</f>
        <v>6939.97</v>
      </c>
      <c r="AT177" s="286">
        <f>$G177-AR177</f>
        <v>18.91</v>
      </c>
      <c r="AU177" s="458">
        <f>AT177*$H177</f>
        <v>6939.97</v>
      </c>
      <c r="AV177" s="496">
        <f t="shared" ref="AV177" si="211">AU177/I177</f>
        <v>0.5</v>
      </c>
    </row>
    <row r="178" spans="2:48" ht="30" hidden="1" customHeight="1" x14ac:dyDescent="0.2">
      <c r="B178" s="249"/>
      <c r="C178" s="250" t="s">
        <v>86</v>
      </c>
      <c r="D178" s="23"/>
      <c r="E178" s="251" t="s">
        <v>1392</v>
      </c>
      <c r="F178" s="23"/>
      <c r="G178" s="23"/>
      <c r="H178" s="230"/>
      <c r="I178" s="231"/>
      <c r="J178" s="292"/>
      <c r="K178" s="293"/>
      <c r="L178" s="292"/>
      <c r="M178" s="293"/>
      <c r="N178" s="292"/>
      <c r="O178" s="293"/>
      <c r="P178" s="292"/>
      <c r="Q178" s="293"/>
      <c r="R178" s="292"/>
      <c r="S178" s="293"/>
      <c r="T178" s="292"/>
      <c r="U178" s="293"/>
      <c r="V178" s="292"/>
      <c r="W178" s="293"/>
      <c r="X178" s="292"/>
      <c r="Y178" s="293"/>
      <c r="Z178" s="292"/>
      <c r="AA178" s="293"/>
      <c r="AB178" s="292"/>
      <c r="AC178" s="293"/>
      <c r="AD178" s="292"/>
      <c r="AE178" s="293"/>
      <c r="AF178" s="292"/>
      <c r="AG178" s="293"/>
      <c r="AH178" s="292"/>
      <c r="AI178" s="293"/>
      <c r="AJ178" s="292"/>
      <c r="AK178" s="293"/>
      <c r="AL178" s="292"/>
      <c r="AM178" s="293"/>
      <c r="AN178" s="292"/>
      <c r="AO178" s="293"/>
      <c r="AP178" s="292"/>
      <c r="AQ178" s="293"/>
      <c r="AR178" s="292"/>
      <c r="AS178" s="293"/>
      <c r="AT178" s="292"/>
      <c r="AU178" s="220"/>
      <c r="AV178" s="508"/>
    </row>
    <row r="179" spans="2:48" ht="30" hidden="1" customHeight="1" thickBot="1" x14ac:dyDescent="0.25">
      <c r="B179" s="275"/>
      <c r="C179" s="276"/>
      <c r="D179" s="276"/>
      <c r="E179" s="276"/>
      <c r="F179" s="276"/>
      <c r="G179" s="276"/>
      <c r="H179" s="277"/>
      <c r="I179" s="278"/>
      <c r="J179" s="289"/>
      <c r="K179" s="290"/>
      <c r="L179" s="289"/>
      <c r="M179" s="290"/>
      <c r="N179" s="289"/>
      <c r="O179" s="290"/>
      <c r="P179" s="289"/>
      <c r="Q179" s="290"/>
      <c r="R179" s="289"/>
      <c r="S179" s="290"/>
      <c r="T179" s="289"/>
      <c r="U179" s="290"/>
      <c r="V179" s="289"/>
      <c r="W179" s="290"/>
      <c r="X179" s="289"/>
      <c r="Y179" s="290"/>
      <c r="Z179" s="289"/>
      <c r="AA179" s="290"/>
      <c r="AB179" s="289"/>
      <c r="AC179" s="290"/>
      <c r="AD179" s="289"/>
      <c r="AE179" s="290"/>
      <c r="AF179" s="289"/>
      <c r="AG179" s="290"/>
      <c r="AH179" s="289"/>
      <c r="AI179" s="290"/>
      <c r="AJ179" s="289"/>
      <c r="AK179" s="290"/>
      <c r="AL179" s="289"/>
      <c r="AM179" s="290"/>
      <c r="AN179" s="289"/>
      <c r="AO179" s="290"/>
      <c r="AP179" s="289"/>
      <c r="AQ179" s="290"/>
      <c r="AR179" s="289"/>
      <c r="AS179" s="290"/>
      <c r="AT179" s="289"/>
      <c r="AU179" s="297"/>
      <c r="AV179" s="498"/>
    </row>
    <row r="180" spans="2:48" hidden="1" x14ac:dyDescent="0.2"/>
    <row r="181" spans="2:48" hidden="1" x14ac:dyDescent="0.2"/>
    <row r="182" spans="2:48" hidden="1" x14ac:dyDescent="0.2"/>
    <row r="183" spans="2:48" hidden="1" x14ac:dyDescent="0.2"/>
    <row r="184" spans="2:48" hidden="1" x14ac:dyDescent="0.2"/>
    <row r="185" spans="2:48" hidden="1" x14ac:dyDescent="0.2"/>
    <row r="186" spans="2:48" hidden="1" x14ac:dyDescent="0.2"/>
    <row r="187" spans="2:48" hidden="1" x14ac:dyDescent="0.2"/>
    <row r="188" spans="2:48" hidden="1" x14ac:dyDescent="0.2"/>
    <row r="189" spans="2:48" hidden="1" x14ac:dyDescent="0.2"/>
    <row r="190" spans="2:48" hidden="1" x14ac:dyDescent="0.2"/>
    <row r="191" spans="2:48" hidden="1" x14ac:dyDescent="0.2"/>
    <row r="192" spans="2:48" hidden="1" x14ac:dyDescent="0.2"/>
    <row r="193" hidden="1" x14ac:dyDescent="0.2"/>
    <row r="194" hidden="1" x14ac:dyDescent="0.2"/>
    <row r="195" hidden="1" x14ac:dyDescent="0.2"/>
    <row r="196" hidden="1" x14ac:dyDescent="0.2"/>
    <row r="197" hidden="1" x14ac:dyDescent="0.2"/>
    <row r="198" hidden="1" x14ac:dyDescent="0.2"/>
    <row r="199" hidden="1" x14ac:dyDescent="0.2"/>
    <row r="200" hidden="1" x14ac:dyDescent="0.2"/>
    <row r="201" hidden="1" x14ac:dyDescent="0.2"/>
    <row r="202" hidden="1" x14ac:dyDescent="0.2"/>
    <row r="203" hidden="1" x14ac:dyDescent="0.2"/>
    <row r="204" hidden="1" x14ac:dyDescent="0.2"/>
    <row r="205" hidden="1" x14ac:dyDescent="0.2"/>
    <row r="206" hidden="1" x14ac:dyDescent="0.2"/>
    <row r="207" hidden="1" x14ac:dyDescent="0.2"/>
    <row r="208" hidden="1" x14ac:dyDescent="0.2"/>
    <row r="209" hidden="1" x14ac:dyDescent="0.2"/>
    <row r="210" hidden="1" x14ac:dyDescent="0.2"/>
    <row r="211" hidden="1" x14ac:dyDescent="0.2"/>
    <row r="212" hidden="1" x14ac:dyDescent="0.2"/>
    <row r="213" hidden="1" x14ac:dyDescent="0.2"/>
    <row r="214" hidden="1" x14ac:dyDescent="0.2"/>
    <row r="215" hidden="1" x14ac:dyDescent="0.2"/>
    <row r="216" hidden="1" x14ac:dyDescent="0.2"/>
    <row r="217" hidden="1" x14ac:dyDescent="0.2"/>
    <row r="218" hidden="1" x14ac:dyDescent="0.2"/>
    <row r="219" hidden="1" x14ac:dyDescent="0.2"/>
    <row r="220" hidden="1" x14ac:dyDescent="0.2"/>
    <row r="221" hidden="1" x14ac:dyDescent="0.2"/>
    <row r="222" hidden="1" x14ac:dyDescent="0.2"/>
    <row r="223" hidden="1" x14ac:dyDescent="0.2"/>
    <row r="224" hidden="1" x14ac:dyDescent="0.2"/>
    <row r="225" spans="16:72" hidden="1" x14ac:dyDescent="0.2"/>
    <row r="226" spans="16:72" hidden="1" x14ac:dyDescent="0.2"/>
    <row r="227" spans="16:72" hidden="1" x14ac:dyDescent="0.2"/>
    <row r="228" spans="16:72" hidden="1" x14ac:dyDescent="0.2"/>
    <row r="229" spans="16:72" hidden="1" x14ac:dyDescent="0.2"/>
    <row r="230" spans="16:72" hidden="1" x14ac:dyDescent="0.2"/>
    <row r="231" spans="16:72" hidden="1" x14ac:dyDescent="0.2"/>
    <row r="232" spans="16:72" hidden="1" x14ac:dyDescent="0.2"/>
    <row r="233" spans="16:72" hidden="1" x14ac:dyDescent="0.2"/>
    <row r="234" spans="16:72" hidden="1" x14ac:dyDescent="0.2"/>
    <row r="235" spans="16:72" hidden="1" x14ac:dyDescent="0.2"/>
    <row r="236" spans="16:72" hidden="1" x14ac:dyDescent="0.2">
      <c r="P236" s="1"/>
      <c r="Q236" s="1"/>
      <c r="R236" s="1"/>
      <c r="S236" s="1"/>
      <c r="T236" s="1"/>
      <c r="U236" s="1"/>
      <c r="V236" s="14"/>
      <c r="W236" s="14"/>
      <c r="X236" s="14"/>
      <c r="Y236" s="14"/>
      <c r="Z236" s="14"/>
      <c r="AA236" s="14"/>
      <c r="AB236" s="14"/>
      <c r="AC236" s="14"/>
      <c r="AD236" s="14"/>
      <c r="AE236" s="14"/>
      <c r="AF236" s="14"/>
      <c r="AG236" s="14"/>
      <c r="AH236" s="14"/>
      <c r="AI236" s="1"/>
      <c r="AJ236" s="1"/>
      <c r="AK236" s="1"/>
      <c r="AL236" s="1"/>
      <c r="AM236" s="1"/>
      <c r="AN236" s="1"/>
      <c r="AO236" s="1"/>
      <c r="AP236" s="1"/>
      <c r="AQ236" s="1"/>
      <c r="AR236" s="1"/>
      <c r="AS236" s="1"/>
      <c r="AT236" s="1"/>
      <c r="AU236" s="1"/>
      <c r="AV236" s="473"/>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row>
    <row r="237" spans="16:72" hidden="1" x14ac:dyDescent="0.2">
      <c r="P237" s="1"/>
      <c r="Q237" s="1"/>
      <c r="R237" s="1"/>
      <c r="S237" s="1"/>
      <c r="T237" s="1"/>
      <c r="U237" s="1"/>
      <c r="V237" s="14"/>
      <c r="W237" s="14"/>
      <c r="X237" s="14"/>
      <c r="Y237" s="14"/>
      <c r="Z237" s="14"/>
      <c r="AA237" s="14"/>
      <c r="AB237" s="14"/>
      <c r="AC237" s="14"/>
      <c r="AD237" s="14"/>
      <c r="AE237" s="14"/>
      <c r="AF237" s="14"/>
      <c r="AG237" s="14"/>
      <c r="AH237" s="14"/>
      <c r="AI237" s="1"/>
      <c r="AJ237" s="1"/>
      <c r="AK237" s="1"/>
      <c r="AL237" s="1"/>
      <c r="AM237" s="1"/>
      <c r="AN237" s="1"/>
      <c r="AO237" s="1"/>
      <c r="AP237" s="1"/>
      <c r="AQ237" s="1"/>
      <c r="AR237" s="1"/>
      <c r="AS237" s="1"/>
      <c r="AT237" s="1"/>
      <c r="AU237" s="1"/>
      <c r="AV237" s="473"/>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row>
    <row r="238" spans="16:72" hidden="1" x14ac:dyDescent="0.2">
      <c r="P238" s="1"/>
      <c r="Q238" s="1"/>
      <c r="R238" s="1"/>
      <c r="S238" s="1"/>
      <c r="T238" s="1"/>
      <c r="U238" s="1"/>
      <c r="V238" s="14"/>
      <c r="W238" s="14"/>
      <c r="X238" s="14"/>
      <c r="Y238" s="14"/>
      <c r="Z238" s="14"/>
      <c r="AA238" s="14"/>
      <c r="AB238" s="14"/>
      <c r="AC238" s="14"/>
      <c r="AD238" s="14"/>
      <c r="AE238" s="14"/>
      <c r="AF238" s="14"/>
      <c r="AG238" s="14"/>
      <c r="AH238" s="14"/>
      <c r="AI238" s="1"/>
      <c r="AJ238" s="1"/>
      <c r="AK238" s="1"/>
      <c r="AL238" s="1"/>
      <c r="AM238" s="1"/>
      <c r="AN238" s="1"/>
      <c r="AO238" s="1"/>
      <c r="AP238" s="1"/>
      <c r="AQ238" s="1"/>
      <c r="AR238" s="1"/>
      <c r="AS238" s="1"/>
      <c r="AT238" s="1"/>
      <c r="AU238" s="1"/>
      <c r="AV238" s="473"/>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row>
    <row r="239" spans="16:72" hidden="1" x14ac:dyDescent="0.2">
      <c r="P239" s="1"/>
      <c r="Q239" s="1"/>
      <c r="R239" s="1"/>
      <c r="S239" s="1"/>
      <c r="T239" s="1"/>
      <c r="U239" s="1"/>
      <c r="V239" s="14"/>
      <c r="W239" s="14"/>
      <c r="X239" s="14"/>
      <c r="Y239" s="14"/>
      <c r="Z239" s="14"/>
      <c r="AA239" s="14"/>
      <c r="AB239" s="14"/>
      <c r="AC239" s="14"/>
      <c r="AD239" s="14"/>
      <c r="AE239" s="14"/>
      <c r="AF239" s="14"/>
      <c r="AG239" s="14"/>
      <c r="AH239" s="14"/>
      <c r="AI239" s="1"/>
      <c r="AJ239" s="1"/>
      <c r="AK239" s="1"/>
      <c r="AL239" s="1"/>
      <c r="AM239" s="1"/>
      <c r="AN239" s="1"/>
      <c r="AO239" s="1"/>
      <c r="AP239" s="1"/>
      <c r="AQ239" s="1"/>
      <c r="AR239" s="1"/>
      <c r="AS239" s="1"/>
      <c r="AT239" s="1"/>
      <c r="AU239" s="1"/>
      <c r="AV239" s="473"/>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row>
    <row r="240" spans="16:72" hidden="1" x14ac:dyDescent="0.2">
      <c r="P240" s="1"/>
      <c r="Q240" s="1"/>
      <c r="R240" s="1"/>
      <c r="S240" s="1"/>
      <c r="T240" s="1"/>
      <c r="U240" s="1"/>
      <c r="V240" s="14"/>
      <c r="W240" s="14"/>
      <c r="X240" s="14"/>
      <c r="Y240" s="14"/>
      <c r="Z240" s="14"/>
      <c r="AA240" s="14"/>
      <c r="AB240" s="14"/>
      <c r="AC240" s="14"/>
      <c r="AD240" s="14"/>
      <c r="AE240" s="14"/>
      <c r="AF240" s="14"/>
      <c r="AG240" s="14"/>
      <c r="AH240" s="14"/>
      <c r="AI240" s="1"/>
      <c r="AJ240" s="1"/>
      <c r="AK240" s="1"/>
      <c r="AL240" s="1"/>
      <c r="AM240" s="1"/>
      <c r="AN240" s="1"/>
      <c r="AO240" s="1"/>
      <c r="AP240" s="1"/>
      <c r="AQ240" s="1"/>
      <c r="AR240" s="1"/>
      <c r="AS240" s="1"/>
      <c r="AT240" s="1"/>
      <c r="AU240" s="1"/>
      <c r="AV240" s="473"/>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row>
    <row r="241" spans="16:72" ht="11.4" hidden="1" x14ac:dyDescent="0.2">
      <c r="P241" s="25" t="s">
        <v>5</v>
      </c>
      <c r="Q241" s="26" t="s">
        <v>14</v>
      </c>
      <c r="R241" s="26" t="s">
        <v>69</v>
      </c>
      <c r="S241" s="26" t="s">
        <v>70</v>
      </c>
      <c r="T241" s="26" t="s">
        <v>71</v>
      </c>
      <c r="U241" s="26" t="s">
        <v>72</v>
      </c>
      <c r="V241" s="26" t="s">
        <v>73</v>
      </c>
      <c r="W241" s="27" t="s">
        <v>74</v>
      </c>
      <c r="X241" s="34"/>
      <c r="Y241" s="34"/>
      <c r="Z241" s="34"/>
      <c r="AA241" s="34"/>
      <c r="AB241" s="34"/>
      <c r="AC241" s="34"/>
      <c r="AD241" s="34"/>
      <c r="AE241" s="34"/>
      <c r="AF241" s="34"/>
      <c r="AG241" s="34"/>
      <c r="AH241" s="34"/>
      <c r="AI241" s="5"/>
      <c r="AJ241" s="5"/>
      <c r="AK241" s="5"/>
      <c r="AL241" s="5"/>
      <c r="AM241" s="5"/>
      <c r="AN241" s="5"/>
      <c r="AO241" s="5"/>
      <c r="AP241" s="5"/>
      <c r="AQ241" s="5"/>
      <c r="AR241" s="5"/>
      <c r="AS241" s="5"/>
      <c r="AT241" s="5"/>
      <c r="AU241" s="5"/>
      <c r="AV241" s="490"/>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row>
    <row r="242" spans="16:72" hidden="1" x14ac:dyDescent="0.2">
      <c r="P242" s="28"/>
      <c r="Q242" s="37"/>
      <c r="R242" s="29"/>
      <c r="S242" s="38">
        <f>S243</f>
        <v>0</v>
      </c>
      <c r="T242" s="29"/>
      <c r="U242" s="38">
        <f>U243</f>
        <v>37.818707799999999</v>
      </c>
      <c r="V242" s="29"/>
      <c r="W242" s="39">
        <f>W243</f>
        <v>0</v>
      </c>
      <c r="X242" s="14"/>
      <c r="Y242" s="14"/>
      <c r="Z242" s="14"/>
      <c r="AA242" s="14"/>
      <c r="AB242" s="14"/>
      <c r="AC242" s="14"/>
      <c r="AD242" s="14"/>
      <c r="AE242" s="14"/>
      <c r="AF242" s="14"/>
      <c r="AG242" s="14"/>
      <c r="AH242" s="14"/>
      <c r="AI242" s="1"/>
      <c r="AJ242" s="1"/>
      <c r="AK242" s="1"/>
      <c r="AL242" s="1"/>
      <c r="AM242" s="1"/>
      <c r="AN242" s="1"/>
      <c r="AO242" s="1"/>
      <c r="AP242" s="1"/>
      <c r="AQ242" s="1"/>
      <c r="AR242" s="1"/>
      <c r="AS242" s="1"/>
      <c r="AT242" s="1"/>
      <c r="AU242" s="1"/>
      <c r="AV242" s="473"/>
      <c r="AW242" s="12" t="s">
        <v>62</v>
      </c>
      <c r="AX242" s="1"/>
      <c r="AY242" s="1"/>
      <c r="AZ242" s="1"/>
      <c r="BA242" s="1"/>
      <c r="BB242" s="1"/>
      <c r="BC242" s="1"/>
      <c r="BD242" s="1"/>
      <c r="BE242" s="1"/>
      <c r="BF242" s="1"/>
      <c r="BG242" s="1"/>
      <c r="BH242" s="1"/>
      <c r="BI242" s="1"/>
      <c r="BJ242" s="1"/>
      <c r="BK242" s="1"/>
      <c r="BL242" s="1"/>
      <c r="BM242" s="40">
        <f>BM243</f>
        <v>150854.13</v>
      </c>
      <c r="BN242" s="1"/>
      <c r="BO242" s="1"/>
      <c r="BP242" s="1"/>
      <c r="BQ242" s="1"/>
      <c r="BR242" s="1"/>
      <c r="BS242" s="1"/>
      <c r="BT242" s="1"/>
    </row>
    <row r="243" spans="16:72" hidden="1" x14ac:dyDescent="0.2">
      <c r="P243" s="41"/>
      <c r="Q243" s="42"/>
      <c r="R243" s="42"/>
      <c r="S243" s="43">
        <f>S244+S303+S313+S403</f>
        <v>0</v>
      </c>
      <c r="T243" s="42"/>
      <c r="U243" s="43">
        <f>U244+U303+U313+U403</f>
        <v>37.818707799999999</v>
      </c>
      <c r="V243" s="42"/>
      <c r="W243" s="44">
        <f>W244+W303+W313+W403</f>
        <v>0</v>
      </c>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45" t="s">
        <v>30</v>
      </c>
      <c r="AV243" s="484"/>
      <c r="AW243" s="46" t="s">
        <v>27</v>
      </c>
      <c r="AX243" s="6"/>
      <c r="AY243" s="6"/>
      <c r="AZ243" s="6"/>
      <c r="BA243" s="45" t="s">
        <v>78</v>
      </c>
      <c r="BB243" s="6"/>
      <c r="BC243" s="6"/>
      <c r="BD243" s="6"/>
      <c r="BE243" s="6"/>
      <c r="BF243" s="6"/>
      <c r="BG243" s="6"/>
      <c r="BH243" s="6"/>
      <c r="BI243" s="6"/>
      <c r="BJ243" s="6"/>
      <c r="BK243" s="6"/>
      <c r="BL243" s="6"/>
      <c r="BM243" s="47">
        <f>BM244+BM303+BM313+BM403</f>
        <v>150854.13</v>
      </c>
      <c r="BN243" s="6"/>
      <c r="BO243" s="6"/>
      <c r="BP243" s="6"/>
      <c r="BQ243" s="6"/>
      <c r="BR243" s="6"/>
      <c r="BS243" s="6"/>
      <c r="BT243" s="6"/>
    </row>
    <row r="244" spans="16:72" hidden="1" x14ac:dyDescent="0.2">
      <c r="P244" s="41"/>
      <c r="Q244" s="42"/>
      <c r="R244" s="42"/>
      <c r="S244" s="43">
        <f>SUM(S245:S302)</f>
        <v>0</v>
      </c>
      <c r="T244" s="42"/>
      <c r="U244" s="43">
        <f>SUM(U245:U302)</f>
        <v>36.917791999999999</v>
      </c>
      <c r="V244" s="42"/>
      <c r="W244" s="44">
        <f>SUM(W245:W302)</f>
        <v>0</v>
      </c>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45" t="s">
        <v>30</v>
      </c>
      <c r="AV244" s="484"/>
      <c r="AW244" s="46" t="s">
        <v>30</v>
      </c>
      <c r="AX244" s="6"/>
      <c r="AY244" s="6"/>
      <c r="AZ244" s="6"/>
      <c r="BA244" s="45" t="s">
        <v>78</v>
      </c>
      <c r="BB244" s="6"/>
      <c r="BC244" s="6"/>
      <c r="BD244" s="6"/>
      <c r="BE244" s="6"/>
      <c r="BF244" s="6"/>
      <c r="BG244" s="6"/>
      <c r="BH244" s="6"/>
      <c r="BI244" s="6"/>
      <c r="BJ244" s="6"/>
      <c r="BK244" s="6"/>
      <c r="BL244" s="6"/>
      <c r="BM244" s="47">
        <f>SUM(BM245:BM302)</f>
        <v>35707.440000000002</v>
      </c>
      <c r="BN244" s="6"/>
      <c r="BO244" s="6"/>
      <c r="BP244" s="6"/>
      <c r="BQ244" s="6"/>
      <c r="BR244" s="6"/>
      <c r="BS244" s="6"/>
      <c r="BT244" s="6"/>
    </row>
    <row r="245" spans="16:72" ht="11.4" hidden="1" x14ac:dyDescent="0.2">
      <c r="P245" s="54" t="s">
        <v>5</v>
      </c>
      <c r="Q245" s="55" t="s">
        <v>15</v>
      </c>
      <c r="R245" s="23"/>
      <c r="S245" s="56">
        <f>R245*G12</f>
        <v>0</v>
      </c>
      <c r="T245" s="56">
        <v>0</v>
      </c>
      <c r="U245" s="56">
        <f>T245*G12</f>
        <v>0</v>
      </c>
      <c r="V245" s="56">
        <v>0</v>
      </c>
      <c r="W245" s="57">
        <f>V245*G12</f>
        <v>0</v>
      </c>
      <c r="X245" s="14"/>
      <c r="Y245" s="14"/>
      <c r="Z245" s="14"/>
      <c r="AA245" s="14"/>
      <c r="AB245" s="14"/>
      <c r="AC245" s="14"/>
      <c r="AD245" s="14"/>
      <c r="AE245" s="14"/>
      <c r="AF245" s="14"/>
      <c r="AG245" s="14"/>
      <c r="AH245" s="14"/>
      <c r="AI245" s="1"/>
      <c r="AJ245" s="1"/>
      <c r="AK245" s="1"/>
      <c r="AL245" s="1"/>
      <c r="AM245" s="1"/>
      <c r="AN245" s="1"/>
      <c r="AO245" s="1"/>
      <c r="AP245" s="1"/>
      <c r="AQ245" s="1"/>
      <c r="AR245" s="1"/>
      <c r="AS245" s="1"/>
      <c r="AT245" s="1"/>
      <c r="AU245" s="58" t="s">
        <v>84</v>
      </c>
      <c r="AV245" s="473"/>
      <c r="AW245" s="58" t="s">
        <v>31</v>
      </c>
      <c r="AX245" s="1"/>
      <c r="AY245" s="1"/>
      <c r="AZ245" s="1"/>
      <c r="BA245" s="12" t="s">
        <v>78</v>
      </c>
      <c r="BB245" s="1"/>
      <c r="BC245" s="1"/>
      <c r="BD245" s="1"/>
      <c r="BE245" s="1"/>
      <c r="BF245" s="1"/>
      <c r="BG245" s="59">
        <f>IF(Q245="základní",I12,0)</f>
        <v>773</v>
      </c>
      <c r="BH245" s="59">
        <f>IF(Q245="snížená",I12,0)</f>
        <v>0</v>
      </c>
      <c r="BI245" s="59">
        <f>IF(Q245="zákl. přenesená",I12,0)</f>
        <v>0</v>
      </c>
      <c r="BJ245" s="59">
        <f>IF(Q245="sníž. přenesená",I12,0)</f>
        <v>0</v>
      </c>
      <c r="BK245" s="59">
        <f>IF(Q245="nulová",I12,0)</f>
        <v>0</v>
      </c>
      <c r="BL245" s="12" t="s">
        <v>30</v>
      </c>
      <c r="BM245" s="59">
        <f>ROUND(H12*G12,2)</f>
        <v>773</v>
      </c>
      <c r="BN245" s="12" t="s">
        <v>84</v>
      </c>
      <c r="BO245" s="58" t="s">
        <v>1454</v>
      </c>
      <c r="BP245" s="1"/>
      <c r="BQ245" s="1"/>
      <c r="BR245" s="1"/>
      <c r="BS245" s="1"/>
      <c r="BT245" s="1"/>
    </row>
    <row r="246" spans="16:72" hidden="1" x14ac:dyDescent="0.2">
      <c r="P246" s="60"/>
      <c r="Q246" s="61"/>
      <c r="R246" s="23"/>
      <c r="S246" s="23"/>
      <c r="T246" s="23"/>
      <c r="U246" s="23"/>
      <c r="V246" s="23"/>
      <c r="W246" s="24"/>
      <c r="X246" s="14"/>
      <c r="Y246" s="14"/>
      <c r="Z246" s="14"/>
      <c r="AA246" s="14"/>
      <c r="AB246" s="14"/>
      <c r="AC246" s="14"/>
      <c r="AD246" s="14"/>
      <c r="AE246" s="14"/>
      <c r="AF246" s="14"/>
      <c r="AG246" s="14"/>
      <c r="AH246" s="14"/>
      <c r="AI246" s="1"/>
      <c r="AJ246" s="1"/>
      <c r="AK246" s="1"/>
      <c r="AL246" s="1"/>
      <c r="AM246" s="1"/>
      <c r="AN246" s="1"/>
      <c r="AO246" s="1"/>
      <c r="AP246" s="1"/>
      <c r="AQ246" s="1"/>
      <c r="AR246" s="1"/>
      <c r="AS246" s="1"/>
      <c r="AT246" s="1"/>
      <c r="AU246" s="1"/>
      <c r="AV246" s="473"/>
      <c r="AW246" s="12" t="s">
        <v>31</v>
      </c>
      <c r="AX246" s="1"/>
      <c r="AY246" s="1"/>
      <c r="AZ246" s="1"/>
      <c r="BA246" s="1"/>
      <c r="BB246" s="1"/>
      <c r="BC246" s="1"/>
      <c r="BD246" s="1"/>
      <c r="BE246" s="1"/>
      <c r="BF246" s="1"/>
      <c r="BG246" s="1"/>
      <c r="BH246" s="1"/>
      <c r="BI246" s="1"/>
      <c r="BJ246" s="1"/>
      <c r="BK246" s="1"/>
      <c r="BL246" s="1"/>
      <c r="BM246" s="1"/>
      <c r="BN246" s="1"/>
      <c r="BO246" s="1"/>
      <c r="BP246" s="1"/>
      <c r="BQ246" s="1"/>
      <c r="BR246" s="1"/>
      <c r="BS246" s="1"/>
      <c r="BT246" s="1"/>
    </row>
    <row r="247" spans="16:72" hidden="1" x14ac:dyDescent="0.2">
      <c r="P247" s="62"/>
      <c r="Q247" s="63"/>
      <c r="R247" s="63"/>
      <c r="S247" s="63"/>
      <c r="T247" s="63"/>
      <c r="U247" s="63"/>
      <c r="V247" s="63"/>
      <c r="W247" s="64"/>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485"/>
      <c r="AW247" s="65" t="s">
        <v>31</v>
      </c>
      <c r="AX247" s="7" t="s">
        <v>31</v>
      </c>
      <c r="AY247" s="7" t="s">
        <v>11</v>
      </c>
      <c r="AZ247" s="7" t="s">
        <v>30</v>
      </c>
      <c r="BA247" s="65" t="s">
        <v>78</v>
      </c>
      <c r="BB247" s="7"/>
      <c r="BC247" s="7"/>
      <c r="BD247" s="7"/>
      <c r="BE247" s="7"/>
      <c r="BF247" s="7"/>
      <c r="BG247" s="7"/>
      <c r="BH247" s="7"/>
      <c r="BI247" s="7"/>
      <c r="BJ247" s="7"/>
      <c r="BK247" s="7"/>
      <c r="BL247" s="7"/>
      <c r="BM247" s="7"/>
      <c r="BN247" s="7"/>
      <c r="BO247" s="7"/>
      <c r="BP247" s="7"/>
      <c r="BQ247" s="7"/>
      <c r="BR247" s="7"/>
      <c r="BS247" s="7"/>
      <c r="BT247" s="7"/>
    </row>
    <row r="248" spans="16:72" ht="11.4" hidden="1" x14ac:dyDescent="0.2">
      <c r="P248" s="54" t="s">
        <v>5</v>
      </c>
      <c r="Q248" s="55" t="s">
        <v>15</v>
      </c>
      <c r="R248" s="23"/>
      <c r="S248" s="56">
        <f>R248*G15</f>
        <v>0</v>
      </c>
      <c r="T248" s="56">
        <v>0</v>
      </c>
      <c r="U248" s="56">
        <f>T248*G15</f>
        <v>0</v>
      </c>
      <c r="V248" s="56">
        <v>0</v>
      </c>
      <c r="W248" s="57">
        <f>V248*G15</f>
        <v>0</v>
      </c>
      <c r="X248" s="14"/>
      <c r="Y248" s="14"/>
      <c r="Z248" s="14"/>
      <c r="AA248" s="14"/>
      <c r="AB248" s="14"/>
      <c r="AC248" s="14"/>
      <c r="AD248" s="14"/>
      <c r="AE248" s="14"/>
      <c r="AF248" s="14"/>
      <c r="AG248" s="14"/>
      <c r="AH248" s="14"/>
      <c r="AI248" s="1"/>
      <c r="AJ248" s="1"/>
      <c r="AK248" s="1"/>
      <c r="AL248" s="1"/>
      <c r="AM248" s="1"/>
      <c r="AN248" s="1"/>
      <c r="AO248" s="1"/>
      <c r="AP248" s="1"/>
      <c r="AQ248" s="1"/>
      <c r="AR248" s="1"/>
      <c r="AS248" s="1"/>
      <c r="AT248" s="1"/>
      <c r="AU248" s="58" t="s">
        <v>84</v>
      </c>
      <c r="AV248" s="473"/>
      <c r="AW248" s="58" t="s">
        <v>31</v>
      </c>
      <c r="AX248" s="1"/>
      <c r="AY248" s="1"/>
      <c r="AZ248" s="1"/>
      <c r="BA248" s="12" t="s">
        <v>78</v>
      </c>
      <c r="BB248" s="1"/>
      <c r="BC248" s="1"/>
      <c r="BD248" s="1"/>
      <c r="BE248" s="1"/>
      <c r="BF248" s="1"/>
      <c r="BG248" s="59">
        <f>IF(Q248="základní",I15,0)</f>
        <v>750</v>
      </c>
      <c r="BH248" s="59">
        <f>IF(Q248="snížená",I15,0)</f>
        <v>0</v>
      </c>
      <c r="BI248" s="59">
        <f>IF(Q248="zákl. přenesená",I15,0)</f>
        <v>0</v>
      </c>
      <c r="BJ248" s="59">
        <f>IF(Q248="sníž. přenesená",I15,0)</f>
        <v>0</v>
      </c>
      <c r="BK248" s="59">
        <f>IF(Q248="nulová",I15,0)</f>
        <v>0</v>
      </c>
      <c r="BL248" s="12" t="s">
        <v>30</v>
      </c>
      <c r="BM248" s="59">
        <f>ROUND(H15*G15,2)</f>
        <v>750</v>
      </c>
      <c r="BN248" s="12" t="s">
        <v>84</v>
      </c>
      <c r="BO248" s="58" t="s">
        <v>1456</v>
      </c>
      <c r="BP248" s="1"/>
      <c r="BQ248" s="1"/>
      <c r="BR248" s="1"/>
      <c r="BS248" s="1"/>
      <c r="BT248" s="1"/>
    </row>
    <row r="249" spans="16:72" hidden="1" x14ac:dyDescent="0.2">
      <c r="P249" s="60"/>
      <c r="Q249" s="61"/>
      <c r="R249" s="23"/>
      <c r="S249" s="23"/>
      <c r="T249" s="23"/>
      <c r="U249" s="23"/>
      <c r="V249" s="23"/>
      <c r="W249" s="24"/>
      <c r="X249" s="14"/>
      <c r="Y249" s="14"/>
      <c r="Z249" s="14"/>
      <c r="AA249" s="14"/>
      <c r="AB249" s="14"/>
      <c r="AC249" s="14"/>
      <c r="AD249" s="14"/>
      <c r="AE249" s="14"/>
      <c r="AF249" s="14"/>
      <c r="AG249" s="14"/>
      <c r="AH249" s="14"/>
      <c r="AI249" s="1"/>
      <c r="AJ249" s="1"/>
      <c r="AK249" s="1"/>
      <c r="AL249" s="1"/>
      <c r="AM249" s="1"/>
      <c r="AN249" s="1"/>
      <c r="AO249" s="1"/>
      <c r="AP249" s="1"/>
      <c r="AQ249" s="1"/>
      <c r="AR249" s="1"/>
      <c r="AS249" s="1"/>
      <c r="AT249" s="1"/>
      <c r="AU249" s="1"/>
      <c r="AV249" s="473"/>
      <c r="AW249" s="12" t="s">
        <v>31</v>
      </c>
      <c r="AX249" s="1"/>
      <c r="AY249" s="1"/>
      <c r="AZ249" s="1"/>
      <c r="BA249" s="1"/>
      <c r="BB249" s="1"/>
      <c r="BC249" s="1"/>
      <c r="BD249" s="1"/>
      <c r="BE249" s="1"/>
      <c r="BF249" s="1"/>
      <c r="BG249" s="1"/>
      <c r="BH249" s="1"/>
      <c r="BI249" s="1"/>
      <c r="BJ249" s="1"/>
      <c r="BK249" s="1"/>
      <c r="BL249" s="1"/>
      <c r="BM249" s="1"/>
      <c r="BN249" s="1"/>
      <c r="BO249" s="1"/>
      <c r="BP249" s="1"/>
      <c r="BQ249" s="1"/>
      <c r="BR249" s="1"/>
      <c r="BS249" s="1"/>
      <c r="BT249" s="1"/>
    </row>
    <row r="250" spans="16:72" hidden="1" x14ac:dyDescent="0.2">
      <c r="P250" s="62"/>
      <c r="Q250" s="63"/>
      <c r="R250" s="63"/>
      <c r="S250" s="63"/>
      <c r="T250" s="63"/>
      <c r="U250" s="63"/>
      <c r="V250" s="63"/>
      <c r="W250" s="64"/>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485"/>
      <c r="AW250" s="65" t="s">
        <v>31</v>
      </c>
      <c r="AX250" s="7" t="s">
        <v>31</v>
      </c>
      <c r="AY250" s="7" t="s">
        <v>11</v>
      </c>
      <c r="AZ250" s="7" t="s">
        <v>30</v>
      </c>
      <c r="BA250" s="65" t="s">
        <v>78</v>
      </c>
      <c r="BB250" s="7"/>
      <c r="BC250" s="7"/>
      <c r="BD250" s="7"/>
      <c r="BE250" s="7"/>
      <c r="BF250" s="7"/>
      <c r="BG250" s="7"/>
      <c r="BH250" s="7"/>
      <c r="BI250" s="7"/>
      <c r="BJ250" s="7"/>
      <c r="BK250" s="7"/>
      <c r="BL250" s="7"/>
      <c r="BM250" s="7"/>
      <c r="BN250" s="7"/>
      <c r="BO250" s="7"/>
      <c r="BP250" s="7"/>
      <c r="BQ250" s="7"/>
      <c r="BR250" s="7"/>
      <c r="BS250" s="7"/>
      <c r="BT250" s="7"/>
    </row>
    <row r="251" spans="16:72" ht="11.4" hidden="1" x14ac:dyDescent="0.2">
      <c r="P251" s="54" t="s">
        <v>5</v>
      </c>
      <c r="Q251" s="55" t="s">
        <v>15</v>
      </c>
      <c r="R251" s="23"/>
      <c r="S251" s="56">
        <f>R251*G18</f>
        <v>0</v>
      </c>
      <c r="T251" s="56">
        <v>0</v>
      </c>
      <c r="U251" s="56">
        <f>T251*G18</f>
        <v>0</v>
      </c>
      <c r="V251" s="56">
        <v>0</v>
      </c>
      <c r="W251" s="57">
        <f>V251*G18</f>
        <v>0</v>
      </c>
      <c r="X251" s="14"/>
      <c r="Y251" s="14"/>
      <c r="Z251" s="14"/>
      <c r="AA251" s="14"/>
      <c r="AB251" s="14"/>
      <c r="AC251" s="14"/>
      <c r="AD251" s="14"/>
      <c r="AE251" s="14"/>
      <c r="AF251" s="14"/>
      <c r="AG251" s="14"/>
      <c r="AH251" s="14"/>
      <c r="AI251" s="1"/>
      <c r="AJ251" s="1"/>
      <c r="AK251" s="1"/>
      <c r="AL251" s="1"/>
      <c r="AM251" s="1"/>
      <c r="AN251" s="1"/>
      <c r="AO251" s="1"/>
      <c r="AP251" s="1"/>
      <c r="AQ251" s="1"/>
      <c r="AR251" s="1"/>
      <c r="AS251" s="1"/>
      <c r="AT251" s="1"/>
      <c r="AU251" s="58" t="s">
        <v>84</v>
      </c>
      <c r="AV251" s="473"/>
      <c r="AW251" s="58" t="s">
        <v>31</v>
      </c>
      <c r="AX251" s="1"/>
      <c r="AY251" s="1"/>
      <c r="AZ251" s="1"/>
      <c r="BA251" s="12" t="s">
        <v>78</v>
      </c>
      <c r="BB251" s="1"/>
      <c r="BC251" s="1"/>
      <c r="BD251" s="1"/>
      <c r="BE251" s="1"/>
      <c r="BF251" s="1"/>
      <c r="BG251" s="59">
        <f>IF(Q251="základní",I18,0)</f>
        <v>776.06</v>
      </c>
      <c r="BH251" s="59">
        <f>IF(Q251="snížená",I18,0)</f>
        <v>0</v>
      </c>
      <c r="BI251" s="59">
        <f>IF(Q251="zákl. přenesená",I18,0)</f>
        <v>0</v>
      </c>
      <c r="BJ251" s="59">
        <f>IF(Q251="sníž. přenesená",I18,0)</f>
        <v>0</v>
      </c>
      <c r="BK251" s="59">
        <f>IF(Q251="nulová",I18,0)</f>
        <v>0</v>
      </c>
      <c r="BL251" s="12" t="s">
        <v>30</v>
      </c>
      <c r="BM251" s="59">
        <f>ROUND(H18*G18,2)</f>
        <v>776.06</v>
      </c>
      <c r="BN251" s="12" t="s">
        <v>84</v>
      </c>
      <c r="BO251" s="58" t="s">
        <v>1460</v>
      </c>
      <c r="BP251" s="1"/>
      <c r="BQ251" s="1"/>
      <c r="BR251" s="1"/>
      <c r="BS251" s="1"/>
      <c r="BT251" s="1"/>
    </row>
    <row r="252" spans="16:72" hidden="1" x14ac:dyDescent="0.2">
      <c r="P252" s="60"/>
      <c r="Q252" s="61"/>
      <c r="R252" s="23"/>
      <c r="S252" s="23"/>
      <c r="T252" s="23"/>
      <c r="U252" s="23"/>
      <c r="V252" s="23"/>
      <c r="W252" s="24"/>
      <c r="X252" s="14"/>
      <c r="Y252" s="14"/>
      <c r="Z252" s="14"/>
      <c r="AA252" s="14"/>
      <c r="AB252" s="14"/>
      <c r="AC252" s="14"/>
      <c r="AD252" s="14"/>
      <c r="AE252" s="14"/>
      <c r="AF252" s="14"/>
      <c r="AG252" s="14"/>
      <c r="AH252" s="14"/>
      <c r="AI252" s="1"/>
      <c r="AJ252" s="1"/>
      <c r="AK252" s="1"/>
      <c r="AL252" s="1"/>
      <c r="AM252" s="1"/>
      <c r="AN252" s="1"/>
      <c r="AO252" s="1"/>
      <c r="AP252" s="1"/>
      <c r="AQ252" s="1"/>
      <c r="AR252" s="1"/>
      <c r="AS252" s="1"/>
      <c r="AT252" s="1"/>
      <c r="AU252" s="1"/>
      <c r="AV252" s="473"/>
      <c r="AW252" s="12" t="s">
        <v>31</v>
      </c>
      <c r="AX252" s="1"/>
      <c r="AY252" s="1"/>
      <c r="AZ252" s="1"/>
      <c r="BA252" s="1"/>
      <c r="BB252" s="1"/>
      <c r="BC252" s="1"/>
      <c r="BD252" s="1"/>
      <c r="BE252" s="1"/>
      <c r="BF252" s="1"/>
      <c r="BG252" s="1"/>
      <c r="BH252" s="1"/>
      <c r="BI252" s="1"/>
      <c r="BJ252" s="1"/>
      <c r="BK252" s="1"/>
      <c r="BL252" s="1"/>
      <c r="BM252" s="1"/>
      <c r="BN252" s="1"/>
      <c r="BO252" s="1"/>
      <c r="BP252" s="1"/>
      <c r="BQ252" s="1"/>
      <c r="BR252" s="1"/>
      <c r="BS252" s="1"/>
      <c r="BT252" s="1"/>
    </row>
    <row r="253" spans="16:72" hidden="1" x14ac:dyDescent="0.2">
      <c r="P253" s="66"/>
      <c r="Q253" s="67"/>
      <c r="R253" s="67"/>
      <c r="S253" s="67"/>
      <c r="T253" s="67"/>
      <c r="U253" s="67"/>
      <c r="V253" s="67"/>
      <c r="W253" s="6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486"/>
      <c r="AW253" s="69" t="s">
        <v>31</v>
      </c>
      <c r="AX253" s="8" t="s">
        <v>30</v>
      </c>
      <c r="AY253" s="8" t="s">
        <v>11</v>
      </c>
      <c r="AZ253" s="8" t="s">
        <v>27</v>
      </c>
      <c r="BA253" s="69" t="s">
        <v>78</v>
      </c>
      <c r="BB253" s="8"/>
      <c r="BC253" s="8"/>
      <c r="BD253" s="8"/>
      <c r="BE253" s="8"/>
      <c r="BF253" s="8"/>
      <c r="BG253" s="8"/>
      <c r="BH253" s="8"/>
      <c r="BI253" s="8"/>
      <c r="BJ253" s="8"/>
      <c r="BK253" s="8"/>
      <c r="BL253" s="8"/>
      <c r="BM253" s="8"/>
      <c r="BN253" s="8"/>
      <c r="BO253" s="8"/>
      <c r="BP253" s="8"/>
      <c r="BQ253" s="8"/>
      <c r="BR253" s="8"/>
      <c r="BS253" s="8"/>
      <c r="BT253" s="8"/>
    </row>
    <row r="254" spans="16:72" hidden="1" x14ac:dyDescent="0.2">
      <c r="P254" s="66"/>
      <c r="Q254" s="67"/>
      <c r="R254" s="67"/>
      <c r="S254" s="67"/>
      <c r="T254" s="67"/>
      <c r="U254" s="67"/>
      <c r="V254" s="67"/>
      <c r="W254" s="6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486"/>
      <c r="AW254" s="69" t="s">
        <v>31</v>
      </c>
      <c r="AX254" s="8" t="s">
        <v>30</v>
      </c>
      <c r="AY254" s="8" t="s">
        <v>11</v>
      </c>
      <c r="AZ254" s="8" t="s">
        <v>27</v>
      </c>
      <c r="BA254" s="69" t="s">
        <v>78</v>
      </c>
      <c r="BB254" s="8"/>
      <c r="BC254" s="8"/>
      <c r="BD254" s="8"/>
      <c r="BE254" s="8"/>
      <c r="BF254" s="8"/>
      <c r="BG254" s="8"/>
      <c r="BH254" s="8"/>
      <c r="BI254" s="8"/>
      <c r="BJ254" s="8"/>
      <c r="BK254" s="8"/>
      <c r="BL254" s="8"/>
      <c r="BM254" s="8"/>
      <c r="BN254" s="8"/>
      <c r="BO254" s="8"/>
      <c r="BP254" s="8"/>
      <c r="BQ254" s="8"/>
      <c r="BR254" s="8"/>
      <c r="BS254" s="8"/>
      <c r="BT254" s="8"/>
    </row>
    <row r="255" spans="16:72" hidden="1" x14ac:dyDescent="0.2">
      <c r="P255" s="62"/>
      <c r="Q255" s="63"/>
      <c r="R255" s="63"/>
      <c r="S255" s="63"/>
      <c r="T255" s="63"/>
      <c r="U255" s="63"/>
      <c r="V255" s="63"/>
      <c r="W255" s="64"/>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485"/>
      <c r="AW255" s="65" t="s">
        <v>31</v>
      </c>
      <c r="AX255" s="7" t="s">
        <v>31</v>
      </c>
      <c r="AY255" s="7" t="s">
        <v>11</v>
      </c>
      <c r="AZ255" s="7" t="s">
        <v>27</v>
      </c>
      <c r="BA255" s="65" t="s">
        <v>78</v>
      </c>
      <c r="BB255" s="7"/>
      <c r="BC255" s="7"/>
      <c r="BD255" s="7"/>
      <c r="BE255" s="7"/>
      <c r="BF255" s="7"/>
      <c r="BG255" s="7"/>
      <c r="BH255" s="7"/>
      <c r="BI255" s="7"/>
      <c r="BJ255" s="7"/>
      <c r="BK255" s="7"/>
      <c r="BL255" s="7"/>
      <c r="BM255" s="7"/>
      <c r="BN255" s="7"/>
      <c r="BO255" s="7"/>
      <c r="BP255" s="7"/>
      <c r="BQ255" s="7"/>
      <c r="BR255" s="7"/>
      <c r="BS255" s="7"/>
      <c r="BT255" s="7"/>
    </row>
    <row r="256" spans="16:72" hidden="1" x14ac:dyDescent="0.2">
      <c r="P256" s="62"/>
      <c r="Q256" s="63"/>
      <c r="R256" s="63"/>
      <c r="S256" s="63"/>
      <c r="T256" s="63"/>
      <c r="U256" s="63"/>
      <c r="V256" s="63"/>
      <c r="W256" s="64"/>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485"/>
      <c r="AW256" s="65" t="s">
        <v>31</v>
      </c>
      <c r="AX256" s="7" t="s">
        <v>31</v>
      </c>
      <c r="AY256" s="7" t="s">
        <v>11</v>
      </c>
      <c r="AZ256" s="7" t="s">
        <v>27</v>
      </c>
      <c r="BA256" s="65" t="s">
        <v>78</v>
      </c>
      <c r="BB256" s="7"/>
      <c r="BC256" s="7"/>
      <c r="BD256" s="7"/>
      <c r="BE256" s="7"/>
      <c r="BF256" s="7"/>
      <c r="BG256" s="7"/>
      <c r="BH256" s="7"/>
      <c r="BI256" s="7"/>
      <c r="BJ256" s="7"/>
      <c r="BK256" s="7"/>
      <c r="BL256" s="7"/>
      <c r="BM256" s="7"/>
      <c r="BN256" s="7"/>
      <c r="BO256" s="7"/>
      <c r="BP256" s="7"/>
      <c r="BQ256" s="7"/>
      <c r="BR256" s="7"/>
      <c r="BS256" s="7"/>
      <c r="BT256" s="7"/>
    </row>
    <row r="257" spans="16:72" hidden="1" x14ac:dyDescent="0.2">
      <c r="P257" s="70"/>
      <c r="Q257" s="71"/>
      <c r="R257" s="71"/>
      <c r="S257" s="71"/>
      <c r="T257" s="71"/>
      <c r="U257" s="71"/>
      <c r="V257" s="71"/>
      <c r="W257" s="72"/>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487"/>
      <c r="AW257" s="73" t="s">
        <v>31</v>
      </c>
      <c r="AX257" s="9" t="s">
        <v>34</v>
      </c>
      <c r="AY257" s="9" t="s">
        <v>11</v>
      </c>
      <c r="AZ257" s="9" t="s">
        <v>27</v>
      </c>
      <c r="BA257" s="73" t="s">
        <v>78</v>
      </c>
      <c r="BB257" s="9"/>
      <c r="BC257" s="9"/>
      <c r="BD257" s="9"/>
      <c r="BE257" s="9"/>
      <c r="BF257" s="9"/>
      <c r="BG257" s="9"/>
      <c r="BH257" s="9"/>
      <c r="BI257" s="9"/>
      <c r="BJ257" s="9"/>
      <c r="BK257" s="9"/>
      <c r="BL257" s="9"/>
      <c r="BM257" s="9"/>
      <c r="BN257" s="9"/>
      <c r="BO257" s="9"/>
      <c r="BP257" s="9"/>
      <c r="BQ257" s="9"/>
      <c r="BR257" s="9"/>
      <c r="BS257" s="9"/>
      <c r="BT257" s="9"/>
    </row>
    <row r="258" spans="16:72" hidden="1" x14ac:dyDescent="0.2">
      <c r="P258" s="62"/>
      <c r="Q258" s="63"/>
      <c r="R258" s="63"/>
      <c r="S258" s="63"/>
      <c r="T258" s="63"/>
      <c r="U258" s="63"/>
      <c r="V258" s="63"/>
      <c r="W258" s="64"/>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485"/>
      <c r="AW258" s="65" t="s">
        <v>31</v>
      </c>
      <c r="AX258" s="7" t="s">
        <v>31</v>
      </c>
      <c r="AY258" s="7" t="s">
        <v>11</v>
      </c>
      <c r="AZ258" s="7" t="s">
        <v>27</v>
      </c>
      <c r="BA258" s="65" t="s">
        <v>78</v>
      </c>
      <c r="BB258" s="7"/>
      <c r="BC258" s="7"/>
      <c r="BD258" s="7"/>
      <c r="BE258" s="7"/>
      <c r="BF258" s="7"/>
      <c r="BG258" s="7"/>
      <c r="BH258" s="7"/>
      <c r="BI258" s="7"/>
      <c r="BJ258" s="7"/>
      <c r="BK258" s="7"/>
      <c r="BL258" s="7"/>
      <c r="BM258" s="7"/>
      <c r="BN258" s="7"/>
      <c r="BO258" s="7"/>
      <c r="BP258" s="7"/>
      <c r="BQ258" s="7"/>
      <c r="BR258" s="7"/>
      <c r="BS258" s="7"/>
      <c r="BT258" s="7"/>
    </row>
    <row r="259" spans="16:72" hidden="1" x14ac:dyDescent="0.2">
      <c r="P259" s="74"/>
      <c r="Q259" s="75"/>
      <c r="R259" s="75"/>
      <c r="S259" s="75"/>
      <c r="T259" s="75"/>
      <c r="U259" s="75"/>
      <c r="V259" s="75"/>
      <c r="W259" s="76"/>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488"/>
      <c r="AW259" s="77" t="s">
        <v>31</v>
      </c>
      <c r="AX259" s="10" t="s">
        <v>84</v>
      </c>
      <c r="AY259" s="10" t="s">
        <v>11</v>
      </c>
      <c r="AZ259" s="10" t="s">
        <v>27</v>
      </c>
      <c r="BA259" s="77" t="s">
        <v>78</v>
      </c>
      <c r="BB259" s="10"/>
      <c r="BC259" s="10"/>
      <c r="BD259" s="10"/>
      <c r="BE259" s="10"/>
      <c r="BF259" s="10"/>
      <c r="BG259" s="10"/>
      <c r="BH259" s="10"/>
      <c r="BI259" s="10"/>
      <c r="BJ259" s="10"/>
      <c r="BK259" s="10"/>
      <c r="BL259" s="10"/>
      <c r="BM259" s="10"/>
      <c r="BN259" s="10"/>
      <c r="BO259" s="10"/>
      <c r="BP259" s="10"/>
      <c r="BQ259" s="10"/>
      <c r="BR259" s="10"/>
      <c r="BS259" s="10"/>
      <c r="BT259" s="10"/>
    </row>
    <row r="260" spans="16:72" hidden="1" x14ac:dyDescent="0.2">
      <c r="P260" s="66"/>
      <c r="Q260" s="67"/>
      <c r="R260" s="67"/>
      <c r="S260" s="67"/>
      <c r="T260" s="67"/>
      <c r="U260" s="67"/>
      <c r="V260" s="67"/>
      <c r="W260" s="6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486"/>
      <c r="AW260" s="69" t="s">
        <v>31</v>
      </c>
      <c r="AX260" s="8" t="s">
        <v>30</v>
      </c>
      <c r="AY260" s="8" t="s">
        <v>11</v>
      </c>
      <c r="AZ260" s="8" t="s">
        <v>27</v>
      </c>
      <c r="BA260" s="69" t="s">
        <v>78</v>
      </c>
      <c r="BB260" s="8"/>
      <c r="BC260" s="8"/>
      <c r="BD260" s="8"/>
      <c r="BE260" s="8"/>
      <c r="BF260" s="8"/>
      <c r="BG260" s="8"/>
      <c r="BH260" s="8"/>
      <c r="BI260" s="8"/>
      <c r="BJ260" s="8"/>
      <c r="BK260" s="8"/>
      <c r="BL260" s="8"/>
      <c r="BM260" s="8"/>
      <c r="BN260" s="8"/>
      <c r="BO260" s="8"/>
      <c r="BP260" s="8"/>
      <c r="BQ260" s="8"/>
      <c r="BR260" s="8"/>
      <c r="BS260" s="8"/>
      <c r="BT260" s="8"/>
    </row>
    <row r="261" spans="16:72" hidden="1" x14ac:dyDescent="0.2">
      <c r="P261" s="66"/>
      <c r="Q261" s="67"/>
      <c r="R261" s="67"/>
      <c r="S261" s="67"/>
      <c r="T261" s="67"/>
      <c r="U261" s="67"/>
      <c r="V261" s="67"/>
      <c r="W261" s="6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486"/>
      <c r="AW261" s="69" t="s">
        <v>31</v>
      </c>
      <c r="AX261" s="8" t="s">
        <v>30</v>
      </c>
      <c r="AY261" s="8" t="s">
        <v>11</v>
      </c>
      <c r="AZ261" s="8" t="s">
        <v>27</v>
      </c>
      <c r="BA261" s="69" t="s">
        <v>78</v>
      </c>
      <c r="BB261" s="8"/>
      <c r="BC261" s="8"/>
      <c r="BD261" s="8"/>
      <c r="BE261" s="8"/>
      <c r="BF261" s="8"/>
      <c r="BG261" s="8"/>
      <c r="BH261" s="8"/>
      <c r="BI261" s="8"/>
      <c r="BJ261" s="8"/>
      <c r="BK261" s="8"/>
      <c r="BL261" s="8"/>
      <c r="BM261" s="8"/>
      <c r="BN261" s="8"/>
      <c r="BO261" s="8"/>
      <c r="BP261" s="8"/>
      <c r="BQ261" s="8"/>
      <c r="BR261" s="8"/>
      <c r="BS261" s="8"/>
      <c r="BT261" s="8"/>
    </row>
    <row r="262" spans="16:72" hidden="1" x14ac:dyDescent="0.2">
      <c r="P262" s="62"/>
      <c r="Q262" s="63"/>
      <c r="R262" s="63"/>
      <c r="S262" s="63"/>
      <c r="T262" s="63"/>
      <c r="U262" s="63"/>
      <c r="V262" s="63"/>
      <c r="W262" s="64"/>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485"/>
      <c r="AW262" s="65" t="s">
        <v>31</v>
      </c>
      <c r="AX262" s="7" t="s">
        <v>31</v>
      </c>
      <c r="AY262" s="7" t="s">
        <v>11</v>
      </c>
      <c r="AZ262" s="7" t="s">
        <v>30</v>
      </c>
      <c r="BA262" s="65" t="s">
        <v>78</v>
      </c>
      <c r="BB262" s="7"/>
      <c r="BC262" s="7"/>
      <c r="BD262" s="7"/>
      <c r="BE262" s="7"/>
      <c r="BF262" s="7"/>
      <c r="BG262" s="7"/>
      <c r="BH262" s="7"/>
      <c r="BI262" s="7"/>
      <c r="BJ262" s="7"/>
      <c r="BK262" s="7"/>
      <c r="BL262" s="7"/>
      <c r="BM262" s="7"/>
      <c r="BN262" s="7"/>
      <c r="BO262" s="7"/>
      <c r="BP262" s="7"/>
      <c r="BQ262" s="7"/>
      <c r="BR262" s="7"/>
      <c r="BS262" s="7"/>
      <c r="BT262" s="7"/>
    </row>
    <row r="263" spans="16:72" ht="11.4" hidden="1" x14ac:dyDescent="0.2">
      <c r="P263" s="54" t="s">
        <v>5</v>
      </c>
      <c r="Q263" s="55" t="s">
        <v>15</v>
      </c>
      <c r="R263" s="23"/>
      <c r="S263" s="56">
        <f>R263*G30</f>
        <v>0</v>
      </c>
      <c r="T263" s="56">
        <v>0</v>
      </c>
      <c r="U263" s="56">
        <f>T263*G30</f>
        <v>0</v>
      </c>
      <c r="V263" s="56">
        <v>0</v>
      </c>
      <c r="W263" s="57">
        <f>V263*G30</f>
        <v>0</v>
      </c>
      <c r="X263" s="14"/>
      <c r="Y263" s="14"/>
      <c r="Z263" s="14"/>
      <c r="AA263" s="14"/>
      <c r="AB263" s="14"/>
      <c r="AC263" s="14"/>
      <c r="AD263" s="14"/>
      <c r="AE263" s="14"/>
      <c r="AF263" s="14"/>
      <c r="AG263" s="14"/>
      <c r="AH263" s="14"/>
      <c r="AI263" s="1"/>
      <c r="AJ263" s="1"/>
      <c r="AK263" s="1"/>
      <c r="AL263" s="1"/>
      <c r="AM263" s="1"/>
      <c r="AN263" s="1"/>
      <c r="AO263" s="1"/>
      <c r="AP263" s="1"/>
      <c r="AQ263" s="1"/>
      <c r="AR263" s="1"/>
      <c r="AS263" s="1"/>
      <c r="AT263" s="1"/>
      <c r="AU263" s="58" t="s">
        <v>84</v>
      </c>
      <c r="AV263" s="473"/>
      <c r="AW263" s="58" t="s">
        <v>31</v>
      </c>
      <c r="AX263" s="1"/>
      <c r="AY263" s="1"/>
      <c r="AZ263" s="1"/>
      <c r="BA263" s="12" t="s">
        <v>78</v>
      </c>
      <c r="BB263" s="1"/>
      <c r="BC263" s="1"/>
      <c r="BD263" s="1"/>
      <c r="BE263" s="1"/>
      <c r="BF263" s="1"/>
      <c r="BG263" s="59">
        <f>IF(Q263="základní",I30,0)</f>
        <v>3100</v>
      </c>
      <c r="BH263" s="59">
        <f>IF(Q263="snížená",I30,0)</f>
        <v>0</v>
      </c>
      <c r="BI263" s="59">
        <f>IF(Q263="zákl. přenesená",I30,0)</f>
        <v>0</v>
      </c>
      <c r="BJ263" s="59">
        <f>IF(Q263="sníž. přenesená",I30,0)</f>
        <v>0</v>
      </c>
      <c r="BK263" s="59">
        <f>IF(Q263="nulová",I30,0)</f>
        <v>0</v>
      </c>
      <c r="BL263" s="12" t="s">
        <v>30</v>
      </c>
      <c r="BM263" s="59">
        <f>ROUND(H30*G30,2)</f>
        <v>3100</v>
      </c>
      <c r="BN263" s="12" t="s">
        <v>84</v>
      </c>
      <c r="BO263" s="58" t="s">
        <v>1471</v>
      </c>
      <c r="BP263" s="1"/>
      <c r="BQ263" s="1"/>
      <c r="BR263" s="1"/>
      <c r="BS263" s="1"/>
      <c r="BT263" s="1"/>
    </row>
    <row r="264" spans="16:72" hidden="1" x14ac:dyDescent="0.2">
      <c r="P264" s="60"/>
      <c r="Q264" s="61"/>
      <c r="R264" s="23"/>
      <c r="S264" s="23"/>
      <c r="T264" s="23"/>
      <c r="U264" s="23"/>
      <c r="V264" s="23"/>
      <c r="W264" s="24"/>
      <c r="X264" s="14"/>
      <c r="Y264" s="14"/>
      <c r="Z264" s="14"/>
      <c r="AA264" s="14"/>
      <c r="AB264" s="14"/>
      <c r="AC264" s="14"/>
      <c r="AD264" s="14"/>
      <c r="AE264" s="14"/>
      <c r="AF264" s="14"/>
      <c r="AG264" s="14"/>
      <c r="AH264" s="14"/>
      <c r="AI264" s="1"/>
      <c r="AJ264" s="1"/>
      <c r="AK264" s="1"/>
      <c r="AL264" s="1"/>
      <c r="AM264" s="1"/>
      <c r="AN264" s="1"/>
      <c r="AO264" s="1"/>
      <c r="AP264" s="1"/>
      <c r="AQ264" s="1"/>
      <c r="AR264" s="1"/>
      <c r="AS264" s="1"/>
      <c r="AT264" s="1"/>
      <c r="AU264" s="1"/>
      <c r="AV264" s="473"/>
      <c r="AW264" s="12" t="s">
        <v>31</v>
      </c>
      <c r="AX264" s="1"/>
      <c r="AY264" s="1"/>
      <c r="AZ264" s="1"/>
      <c r="BA264" s="1"/>
      <c r="BB264" s="1"/>
      <c r="BC264" s="1"/>
      <c r="BD264" s="1"/>
      <c r="BE264" s="1"/>
      <c r="BF264" s="1"/>
      <c r="BG264" s="1"/>
      <c r="BH264" s="1"/>
      <c r="BI264" s="1"/>
      <c r="BJ264" s="1"/>
      <c r="BK264" s="1"/>
      <c r="BL264" s="1"/>
      <c r="BM264" s="1"/>
      <c r="BN264" s="1"/>
      <c r="BO264" s="1"/>
      <c r="BP264" s="1"/>
      <c r="BQ264" s="1"/>
      <c r="BR264" s="1"/>
      <c r="BS264" s="1"/>
      <c r="BT264" s="1"/>
    </row>
    <row r="265" spans="16:72" hidden="1" x14ac:dyDescent="0.2">
      <c r="P265" s="66"/>
      <c r="Q265" s="67"/>
      <c r="R265" s="67"/>
      <c r="S265" s="67"/>
      <c r="T265" s="67"/>
      <c r="U265" s="67"/>
      <c r="V265" s="67"/>
      <c r="W265" s="6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486"/>
      <c r="AW265" s="69" t="s">
        <v>31</v>
      </c>
      <c r="AX265" s="8" t="s">
        <v>30</v>
      </c>
      <c r="AY265" s="8" t="s">
        <v>11</v>
      </c>
      <c r="AZ265" s="8" t="s">
        <v>27</v>
      </c>
      <c r="BA265" s="69" t="s">
        <v>78</v>
      </c>
      <c r="BB265" s="8"/>
      <c r="BC265" s="8"/>
      <c r="BD265" s="8"/>
      <c r="BE265" s="8"/>
      <c r="BF265" s="8"/>
      <c r="BG265" s="8"/>
      <c r="BH265" s="8"/>
      <c r="BI265" s="8"/>
      <c r="BJ265" s="8"/>
      <c r="BK265" s="8"/>
      <c r="BL265" s="8"/>
      <c r="BM265" s="8"/>
      <c r="BN265" s="8"/>
      <c r="BO265" s="8"/>
      <c r="BP265" s="8"/>
      <c r="BQ265" s="8"/>
      <c r="BR265" s="8"/>
      <c r="BS265" s="8"/>
      <c r="BT265" s="8"/>
    </row>
    <row r="266" spans="16:72" hidden="1" x14ac:dyDescent="0.2">
      <c r="P266" s="66"/>
      <c r="Q266" s="67"/>
      <c r="R266" s="67"/>
      <c r="S266" s="67"/>
      <c r="T266" s="67"/>
      <c r="U266" s="67"/>
      <c r="V266" s="67"/>
      <c r="W266" s="6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486"/>
      <c r="AW266" s="69" t="s">
        <v>31</v>
      </c>
      <c r="AX266" s="8" t="s">
        <v>30</v>
      </c>
      <c r="AY266" s="8" t="s">
        <v>11</v>
      </c>
      <c r="AZ266" s="8" t="s">
        <v>27</v>
      </c>
      <c r="BA266" s="69" t="s">
        <v>78</v>
      </c>
      <c r="BB266" s="8"/>
      <c r="BC266" s="8"/>
      <c r="BD266" s="8"/>
      <c r="BE266" s="8"/>
      <c r="BF266" s="8"/>
      <c r="BG266" s="8"/>
      <c r="BH266" s="8"/>
      <c r="BI266" s="8"/>
      <c r="BJ266" s="8"/>
      <c r="BK266" s="8"/>
      <c r="BL266" s="8"/>
      <c r="BM266" s="8"/>
      <c r="BN266" s="8"/>
      <c r="BO266" s="8"/>
      <c r="BP266" s="8"/>
      <c r="BQ266" s="8"/>
      <c r="BR266" s="8"/>
      <c r="BS266" s="8"/>
      <c r="BT266" s="8"/>
    </row>
    <row r="267" spans="16:72" hidden="1" x14ac:dyDescent="0.2">
      <c r="P267" s="62"/>
      <c r="Q267" s="63"/>
      <c r="R267" s="63"/>
      <c r="S267" s="63"/>
      <c r="T267" s="63"/>
      <c r="U267" s="63"/>
      <c r="V267" s="63"/>
      <c r="W267" s="64"/>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485"/>
      <c r="AW267" s="65" t="s">
        <v>31</v>
      </c>
      <c r="AX267" s="7" t="s">
        <v>31</v>
      </c>
      <c r="AY267" s="7" t="s">
        <v>11</v>
      </c>
      <c r="AZ267" s="7" t="s">
        <v>30</v>
      </c>
      <c r="BA267" s="65" t="s">
        <v>78</v>
      </c>
      <c r="BB267" s="7"/>
      <c r="BC267" s="7"/>
      <c r="BD267" s="7"/>
      <c r="BE267" s="7"/>
      <c r="BF267" s="7"/>
      <c r="BG267" s="7"/>
      <c r="BH267" s="7"/>
      <c r="BI267" s="7"/>
      <c r="BJ267" s="7"/>
      <c r="BK267" s="7"/>
      <c r="BL267" s="7"/>
      <c r="BM267" s="7"/>
      <c r="BN267" s="7"/>
      <c r="BO267" s="7"/>
      <c r="BP267" s="7"/>
      <c r="BQ267" s="7"/>
      <c r="BR267" s="7"/>
      <c r="BS267" s="7"/>
      <c r="BT267" s="7"/>
    </row>
    <row r="268" spans="16:72" ht="11.4" hidden="1" x14ac:dyDescent="0.2">
      <c r="P268" s="54" t="s">
        <v>5</v>
      </c>
      <c r="Q268" s="55" t="s">
        <v>15</v>
      </c>
      <c r="R268" s="23"/>
      <c r="S268" s="56">
        <f>R268*G35</f>
        <v>0</v>
      </c>
      <c r="T268" s="56">
        <v>0</v>
      </c>
      <c r="U268" s="56">
        <f>T268*G35</f>
        <v>0</v>
      </c>
      <c r="V268" s="56">
        <v>0</v>
      </c>
      <c r="W268" s="57">
        <f>V268*G35</f>
        <v>0</v>
      </c>
      <c r="X268" s="14"/>
      <c r="Y268" s="14"/>
      <c r="Z268" s="14"/>
      <c r="AA268" s="14"/>
      <c r="AB268" s="14"/>
      <c r="AC268" s="14"/>
      <c r="AD268" s="14"/>
      <c r="AE268" s="14"/>
      <c r="AF268" s="14"/>
      <c r="AG268" s="14"/>
      <c r="AH268" s="14"/>
      <c r="AI268" s="1"/>
      <c r="AJ268" s="1"/>
      <c r="AK268" s="1"/>
      <c r="AL268" s="1"/>
      <c r="AM268" s="1"/>
      <c r="AN268" s="1"/>
      <c r="AO268" s="1"/>
      <c r="AP268" s="1"/>
      <c r="AQ268" s="1"/>
      <c r="AR268" s="1"/>
      <c r="AS268" s="1"/>
      <c r="AT268" s="1"/>
      <c r="AU268" s="58" t="s">
        <v>84</v>
      </c>
      <c r="AV268" s="473"/>
      <c r="AW268" s="58" t="s">
        <v>31</v>
      </c>
      <c r="AX268" s="1"/>
      <c r="AY268" s="1"/>
      <c r="AZ268" s="1"/>
      <c r="BA268" s="12" t="s">
        <v>78</v>
      </c>
      <c r="BB268" s="1"/>
      <c r="BC268" s="1"/>
      <c r="BD268" s="1"/>
      <c r="BE268" s="1"/>
      <c r="BF268" s="1"/>
      <c r="BG268" s="59">
        <f>IF(Q268="základní",I35,0)</f>
        <v>494.65</v>
      </c>
      <c r="BH268" s="59">
        <f>IF(Q268="snížená",I35,0)</f>
        <v>0</v>
      </c>
      <c r="BI268" s="59">
        <f>IF(Q268="zákl. přenesená",I35,0)</f>
        <v>0</v>
      </c>
      <c r="BJ268" s="59">
        <f>IF(Q268="sníž. přenesená",I35,0)</f>
        <v>0</v>
      </c>
      <c r="BK268" s="59">
        <f>IF(Q268="nulová",I35,0)</f>
        <v>0</v>
      </c>
      <c r="BL268" s="12" t="s">
        <v>30</v>
      </c>
      <c r="BM268" s="59">
        <f>ROUND(H35*G35,2)</f>
        <v>494.65</v>
      </c>
      <c r="BN268" s="12" t="s">
        <v>84</v>
      </c>
      <c r="BO268" s="58" t="s">
        <v>1476</v>
      </c>
      <c r="BP268" s="1"/>
      <c r="BQ268" s="1"/>
      <c r="BR268" s="1"/>
      <c r="BS268" s="1"/>
      <c r="BT268" s="1"/>
    </row>
    <row r="269" spans="16:72" hidden="1" x14ac:dyDescent="0.2">
      <c r="P269" s="60"/>
      <c r="Q269" s="61"/>
      <c r="R269" s="23"/>
      <c r="S269" s="23"/>
      <c r="T269" s="23"/>
      <c r="U269" s="23"/>
      <c r="V269" s="23"/>
      <c r="W269" s="24"/>
      <c r="X269" s="14"/>
      <c r="Y269" s="14"/>
      <c r="Z269" s="14"/>
      <c r="AA269" s="14"/>
      <c r="AB269" s="14"/>
      <c r="AC269" s="14"/>
      <c r="AD269" s="14"/>
      <c r="AE269" s="14"/>
      <c r="AF269" s="14"/>
      <c r="AG269" s="14"/>
      <c r="AH269" s="14"/>
      <c r="AI269" s="1"/>
      <c r="AJ269" s="1"/>
      <c r="AK269" s="1"/>
      <c r="AL269" s="1"/>
      <c r="AM269" s="1"/>
      <c r="AN269" s="1"/>
      <c r="AO269" s="1"/>
      <c r="AP269" s="1"/>
      <c r="AQ269" s="1"/>
      <c r="AR269" s="1"/>
      <c r="AS269" s="1"/>
      <c r="AT269" s="1"/>
      <c r="AU269" s="1"/>
      <c r="AV269" s="473"/>
      <c r="AW269" s="12" t="s">
        <v>31</v>
      </c>
      <c r="AX269" s="1"/>
      <c r="AY269" s="1"/>
      <c r="AZ269" s="1"/>
      <c r="BA269" s="1"/>
      <c r="BB269" s="1"/>
      <c r="BC269" s="1"/>
      <c r="BD269" s="1"/>
      <c r="BE269" s="1"/>
      <c r="BF269" s="1"/>
      <c r="BG269" s="1"/>
      <c r="BH269" s="1"/>
      <c r="BI269" s="1"/>
      <c r="BJ269" s="1"/>
      <c r="BK269" s="1"/>
      <c r="BL269" s="1"/>
      <c r="BM269" s="1"/>
      <c r="BN269" s="1"/>
      <c r="BO269" s="1"/>
      <c r="BP269" s="1"/>
      <c r="BQ269" s="1"/>
      <c r="BR269" s="1"/>
      <c r="BS269" s="1"/>
      <c r="BT269" s="1"/>
    </row>
    <row r="270" spans="16:72" hidden="1" x14ac:dyDescent="0.2">
      <c r="P270" s="66"/>
      <c r="Q270" s="67"/>
      <c r="R270" s="67"/>
      <c r="S270" s="67"/>
      <c r="T270" s="67"/>
      <c r="U270" s="67"/>
      <c r="V270" s="67"/>
      <c r="W270" s="6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486"/>
      <c r="AW270" s="69" t="s">
        <v>31</v>
      </c>
      <c r="AX270" s="8" t="s">
        <v>30</v>
      </c>
      <c r="AY270" s="8" t="s">
        <v>11</v>
      </c>
      <c r="AZ270" s="8" t="s">
        <v>27</v>
      </c>
      <c r="BA270" s="69" t="s">
        <v>78</v>
      </c>
      <c r="BB270" s="8"/>
      <c r="BC270" s="8"/>
      <c r="BD270" s="8"/>
      <c r="BE270" s="8"/>
      <c r="BF270" s="8"/>
      <c r="BG270" s="8"/>
      <c r="BH270" s="8"/>
      <c r="BI270" s="8"/>
      <c r="BJ270" s="8"/>
      <c r="BK270" s="8"/>
      <c r="BL270" s="8"/>
      <c r="BM270" s="8"/>
      <c r="BN270" s="8"/>
      <c r="BO270" s="8"/>
      <c r="BP270" s="8"/>
      <c r="BQ270" s="8"/>
      <c r="BR270" s="8"/>
      <c r="BS270" s="8"/>
      <c r="BT270" s="8"/>
    </row>
    <row r="271" spans="16:72" hidden="1" x14ac:dyDescent="0.2">
      <c r="P271" s="66"/>
      <c r="Q271" s="67"/>
      <c r="R271" s="67"/>
      <c r="S271" s="67"/>
      <c r="T271" s="67"/>
      <c r="U271" s="67"/>
      <c r="V271" s="67"/>
      <c r="W271" s="6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486"/>
      <c r="AW271" s="69" t="s">
        <v>31</v>
      </c>
      <c r="AX271" s="8" t="s">
        <v>30</v>
      </c>
      <c r="AY271" s="8" t="s">
        <v>11</v>
      </c>
      <c r="AZ271" s="8" t="s">
        <v>27</v>
      </c>
      <c r="BA271" s="69" t="s">
        <v>78</v>
      </c>
      <c r="BB271" s="8"/>
      <c r="BC271" s="8"/>
      <c r="BD271" s="8"/>
      <c r="BE271" s="8"/>
      <c r="BF271" s="8"/>
      <c r="BG271" s="8"/>
      <c r="BH271" s="8"/>
      <c r="BI271" s="8"/>
      <c r="BJ271" s="8"/>
      <c r="BK271" s="8"/>
      <c r="BL271" s="8"/>
      <c r="BM271" s="8"/>
      <c r="BN271" s="8"/>
      <c r="BO271" s="8"/>
      <c r="BP271" s="8"/>
      <c r="BQ271" s="8"/>
      <c r="BR271" s="8"/>
      <c r="BS271" s="8"/>
      <c r="BT271" s="8"/>
    </row>
    <row r="272" spans="16:72" hidden="1" x14ac:dyDescent="0.2">
      <c r="P272" s="62"/>
      <c r="Q272" s="63"/>
      <c r="R272" s="63"/>
      <c r="S272" s="63"/>
      <c r="T272" s="63"/>
      <c r="U272" s="63"/>
      <c r="V272" s="63"/>
      <c r="W272" s="64"/>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485"/>
      <c r="AW272" s="65" t="s">
        <v>31</v>
      </c>
      <c r="AX272" s="7" t="s">
        <v>31</v>
      </c>
      <c r="AY272" s="7" t="s">
        <v>11</v>
      </c>
      <c r="AZ272" s="7" t="s">
        <v>30</v>
      </c>
      <c r="BA272" s="65" t="s">
        <v>78</v>
      </c>
      <c r="BB272" s="7"/>
      <c r="BC272" s="7"/>
      <c r="BD272" s="7"/>
      <c r="BE272" s="7"/>
      <c r="BF272" s="7"/>
      <c r="BG272" s="7"/>
      <c r="BH272" s="7"/>
      <c r="BI272" s="7"/>
      <c r="BJ272" s="7"/>
      <c r="BK272" s="7"/>
      <c r="BL272" s="7"/>
      <c r="BM272" s="7"/>
      <c r="BN272" s="7"/>
      <c r="BO272" s="7"/>
      <c r="BP272" s="7"/>
      <c r="BQ272" s="7"/>
      <c r="BR272" s="7"/>
      <c r="BS272" s="7"/>
      <c r="BT272" s="7"/>
    </row>
    <row r="273" spans="16:72" ht="11.4" hidden="1" x14ac:dyDescent="0.2">
      <c r="P273" s="54" t="s">
        <v>5</v>
      </c>
      <c r="Q273" s="55" t="s">
        <v>15</v>
      </c>
      <c r="R273" s="23"/>
      <c r="S273" s="56">
        <f>R273*G40</f>
        <v>0</v>
      </c>
      <c r="T273" s="56">
        <v>8.4000000000000003E-4</v>
      </c>
      <c r="U273" s="56">
        <f>T273*G40</f>
        <v>5.7792000000000003E-2</v>
      </c>
      <c r="V273" s="56">
        <v>0</v>
      </c>
      <c r="W273" s="57">
        <f>V273*G40</f>
        <v>0</v>
      </c>
      <c r="X273" s="14"/>
      <c r="Y273" s="14"/>
      <c r="Z273" s="14"/>
      <c r="AA273" s="14"/>
      <c r="AB273" s="14"/>
      <c r="AC273" s="14"/>
      <c r="AD273" s="14"/>
      <c r="AE273" s="14"/>
      <c r="AF273" s="14"/>
      <c r="AG273" s="14"/>
      <c r="AH273" s="14"/>
      <c r="AI273" s="1"/>
      <c r="AJ273" s="1"/>
      <c r="AK273" s="1"/>
      <c r="AL273" s="1"/>
      <c r="AM273" s="1"/>
      <c r="AN273" s="1"/>
      <c r="AO273" s="1"/>
      <c r="AP273" s="1"/>
      <c r="AQ273" s="1"/>
      <c r="AR273" s="1"/>
      <c r="AS273" s="1"/>
      <c r="AT273" s="1"/>
      <c r="AU273" s="58" t="s">
        <v>84</v>
      </c>
      <c r="AV273" s="473"/>
      <c r="AW273" s="58" t="s">
        <v>31</v>
      </c>
      <c r="AX273" s="1"/>
      <c r="AY273" s="1"/>
      <c r="AZ273" s="1"/>
      <c r="BA273" s="12" t="s">
        <v>78</v>
      </c>
      <c r="BB273" s="1"/>
      <c r="BC273" s="1"/>
      <c r="BD273" s="1"/>
      <c r="BE273" s="1"/>
      <c r="BF273" s="1"/>
      <c r="BG273" s="59">
        <f>IF(Q273="základní",I40,0)</f>
        <v>6866.24</v>
      </c>
      <c r="BH273" s="59">
        <f>IF(Q273="snížená",I40,0)</f>
        <v>0</v>
      </c>
      <c r="BI273" s="59">
        <f>IF(Q273="zákl. přenesená",I40,0)</f>
        <v>0</v>
      </c>
      <c r="BJ273" s="59">
        <f>IF(Q273="sníž. přenesená",I40,0)</f>
        <v>0</v>
      </c>
      <c r="BK273" s="59">
        <f>IF(Q273="nulová",I40,0)</f>
        <v>0</v>
      </c>
      <c r="BL273" s="12" t="s">
        <v>30</v>
      </c>
      <c r="BM273" s="59">
        <f>ROUND(H40*G40,2)</f>
        <v>6866.24</v>
      </c>
      <c r="BN273" s="12" t="s">
        <v>84</v>
      </c>
      <c r="BO273" s="58" t="s">
        <v>1480</v>
      </c>
      <c r="BP273" s="1"/>
      <c r="BQ273" s="1"/>
      <c r="BR273" s="1"/>
      <c r="BS273" s="1"/>
      <c r="BT273" s="1"/>
    </row>
    <row r="274" spans="16:72" hidden="1" x14ac:dyDescent="0.2">
      <c r="P274" s="60"/>
      <c r="Q274" s="61"/>
      <c r="R274" s="23"/>
      <c r="S274" s="23"/>
      <c r="T274" s="23"/>
      <c r="U274" s="23"/>
      <c r="V274" s="23"/>
      <c r="W274" s="24"/>
      <c r="X274" s="14"/>
      <c r="Y274" s="14"/>
      <c r="Z274" s="14"/>
      <c r="AA274" s="14"/>
      <c r="AB274" s="14"/>
      <c r="AC274" s="14"/>
      <c r="AD274" s="14"/>
      <c r="AE274" s="14"/>
      <c r="AF274" s="14"/>
      <c r="AG274" s="14"/>
      <c r="AH274" s="14"/>
      <c r="AI274" s="1"/>
      <c r="AJ274" s="1"/>
      <c r="AK274" s="1"/>
      <c r="AL274" s="1"/>
      <c r="AM274" s="1"/>
      <c r="AN274" s="1"/>
      <c r="AO274" s="1"/>
      <c r="AP274" s="1"/>
      <c r="AQ274" s="1"/>
      <c r="AR274" s="1"/>
      <c r="AS274" s="1"/>
      <c r="AT274" s="1"/>
      <c r="AU274" s="1"/>
      <c r="AV274" s="473"/>
      <c r="AW274" s="12" t="s">
        <v>31</v>
      </c>
      <c r="AX274" s="1"/>
      <c r="AY274" s="1"/>
      <c r="AZ274" s="1"/>
      <c r="BA274" s="1"/>
      <c r="BB274" s="1"/>
      <c r="BC274" s="1"/>
      <c r="BD274" s="1"/>
      <c r="BE274" s="1"/>
      <c r="BF274" s="1"/>
      <c r="BG274" s="1"/>
      <c r="BH274" s="1"/>
      <c r="BI274" s="1"/>
      <c r="BJ274" s="1"/>
      <c r="BK274" s="1"/>
      <c r="BL274" s="1"/>
      <c r="BM274" s="1"/>
      <c r="BN274" s="1"/>
      <c r="BO274" s="1"/>
      <c r="BP274" s="1"/>
      <c r="BQ274" s="1"/>
      <c r="BR274" s="1"/>
      <c r="BS274" s="1"/>
      <c r="BT274" s="1"/>
    </row>
    <row r="275" spans="16:72" hidden="1" x14ac:dyDescent="0.2">
      <c r="P275" s="66"/>
      <c r="Q275" s="67"/>
      <c r="R275" s="67"/>
      <c r="S275" s="67"/>
      <c r="T275" s="67"/>
      <c r="U275" s="67"/>
      <c r="V275" s="67"/>
      <c r="W275" s="6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486"/>
      <c r="AW275" s="69" t="s">
        <v>31</v>
      </c>
      <c r="AX275" s="8" t="s">
        <v>30</v>
      </c>
      <c r="AY275" s="8" t="s">
        <v>11</v>
      </c>
      <c r="AZ275" s="8" t="s">
        <v>27</v>
      </c>
      <c r="BA275" s="69" t="s">
        <v>78</v>
      </c>
      <c r="BB275" s="8"/>
      <c r="BC275" s="8"/>
      <c r="BD275" s="8"/>
      <c r="BE275" s="8"/>
      <c r="BF275" s="8"/>
      <c r="BG275" s="8"/>
      <c r="BH275" s="8"/>
      <c r="BI275" s="8"/>
      <c r="BJ275" s="8"/>
      <c r="BK275" s="8"/>
      <c r="BL275" s="8"/>
      <c r="BM275" s="8"/>
      <c r="BN275" s="8"/>
      <c r="BO275" s="8"/>
      <c r="BP275" s="8"/>
      <c r="BQ275" s="8"/>
      <c r="BR275" s="8"/>
      <c r="BS275" s="8"/>
      <c r="BT275" s="8"/>
    </row>
    <row r="276" spans="16:72" hidden="1" x14ac:dyDescent="0.2">
      <c r="P276" s="62"/>
      <c r="Q276" s="63"/>
      <c r="R276" s="63"/>
      <c r="S276" s="63"/>
      <c r="T276" s="63"/>
      <c r="U276" s="63"/>
      <c r="V276" s="63"/>
      <c r="W276" s="64"/>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485"/>
      <c r="AW276" s="65" t="s">
        <v>31</v>
      </c>
      <c r="AX276" s="7" t="s">
        <v>31</v>
      </c>
      <c r="AY276" s="7" t="s">
        <v>11</v>
      </c>
      <c r="AZ276" s="7" t="s">
        <v>30</v>
      </c>
      <c r="BA276" s="65" t="s">
        <v>78</v>
      </c>
      <c r="BB276" s="7"/>
      <c r="BC276" s="7"/>
      <c r="BD276" s="7"/>
      <c r="BE276" s="7"/>
      <c r="BF276" s="7"/>
      <c r="BG276" s="7"/>
      <c r="BH276" s="7"/>
      <c r="BI276" s="7"/>
      <c r="BJ276" s="7"/>
      <c r="BK276" s="7"/>
      <c r="BL276" s="7"/>
      <c r="BM276" s="7"/>
      <c r="BN276" s="7"/>
      <c r="BO276" s="7"/>
      <c r="BP276" s="7"/>
      <c r="BQ276" s="7"/>
      <c r="BR276" s="7"/>
      <c r="BS276" s="7"/>
      <c r="BT276" s="7"/>
    </row>
    <row r="277" spans="16:72" ht="11.4" hidden="1" x14ac:dyDescent="0.2">
      <c r="P277" s="54" t="s">
        <v>5</v>
      </c>
      <c r="Q277" s="55" t="s">
        <v>15</v>
      </c>
      <c r="R277" s="23"/>
      <c r="S277" s="56">
        <f>R277*G44</f>
        <v>0</v>
      </c>
      <c r="T277" s="56">
        <v>0</v>
      </c>
      <c r="U277" s="56">
        <f>T277*G44</f>
        <v>0</v>
      </c>
      <c r="V277" s="56">
        <v>0</v>
      </c>
      <c r="W277" s="57">
        <f>V277*G44</f>
        <v>0</v>
      </c>
      <c r="X277" s="14"/>
      <c r="Y277" s="14"/>
      <c r="Z277" s="14"/>
      <c r="AA277" s="14"/>
      <c r="AB277" s="14"/>
      <c r="AC277" s="14"/>
      <c r="AD277" s="14"/>
      <c r="AE277" s="14"/>
      <c r="AF277" s="14"/>
      <c r="AG277" s="14"/>
      <c r="AH277" s="14"/>
      <c r="AI277" s="1"/>
      <c r="AJ277" s="1"/>
      <c r="AK277" s="1"/>
      <c r="AL277" s="1"/>
      <c r="AM277" s="1"/>
      <c r="AN277" s="1"/>
      <c r="AO277" s="1"/>
      <c r="AP277" s="1"/>
      <c r="AQ277" s="1"/>
      <c r="AR277" s="1"/>
      <c r="AS277" s="1"/>
      <c r="AT277" s="1"/>
      <c r="AU277" s="58" t="s">
        <v>84</v>
      </c>
      <c r="AV277" s="473"/>
      <c r="AW277" s="58" t="s">
        <v>31</v>
      </c>
      <c r="AX277" s="1"/>
      <c r="AY277" s="1"/>
      <c r="AZ277" s="1"/>
      <c r="BA277" s="12" t="s">
        <v>78</v>
      </c>
      <c r="BB277" s="1"/>
      <c r="BC277" s="1"/>
      <c r="BD277" s="1"/>
      <c r="BE277" s="1"/>
      <c r="BF277" s="1"/>
      <c r="BG277" s="59">
        <f>IF(Q277="základní",I44,0)</f>
        <v>1609.92</v>
      </c>
      <c r="BH277" s="59">
        <f>IF(Q277="snížená",I44,0)</f>
        <v>0</v>
      </c>
      <c r="BI277" s="59">
        <f>IF(Q277="zákl. přenesená",I44,0)</f>
        <v>0</v>
      </c>
      <c r="BJ277" s="59">
        <f>IF(Q277="sníž. přenesená",I44,0)</f>
        <v>0</v>
      </c>
      <c r="BK277" s="59">
        <f>IF(Q277="nulová",I44,0)</f>
        <v>0</v>
      </c>
      <c r="BL277" s="12" t="s">
        <v>30</v>
      </c>
      <c r="BM277" s="59">
        <f>ROUND(H44*G44,2)</f>
        <v>1609.92</v>
      </c>
      <c r="BN277" s="12" t="s">
        <v>84</v>
      </c>
      <c r="BO277" s="58" t="s">
        <v>1485</v>
      </c>
      <c r="BP277" s="1"/>
      <c r="BQ277" s="1"/>
      <c r="BR277" s="1"/>
      <c r="BS277" s="1"/>
      <c r="BT277" s="1"/>
    </row>
    <row r="278" spans="16:72" ht="11.4" hidden="1" x14ac:dyDescent="0.2">
      <c r="P278" s="54" t="s">
        <v>5</v>
      </c>
      <c r="Q278" s="55" t="s">
        <v>15</v>
      </c>
      <c r="R278" s="23"/>
      <c r="S278" s="56">
        <f>R278*G45</f>
        <v>0</v>
      </c>
      <c r="T278" s="56">
        <v>0</v>
      </c>
      <c r="U278" s="56">
        <f>T278*G45</f>
        <v>0</v>
      </c>
      <c r="V278" s="56">
        <v>0</v>
      </c>
      <c r="W278" s="57">
        <f>V278*G45</f>
        <v>0</v>
      </c>
      <c r="X278" s="14"/>
      <c r="Y278" s="14"/>
      <c r="Z278" s="14"/>
      <c r="AA278" s="14"/>
      <c r="AB278" s="14"/>
      <c r="AC278" s="14"/>
      <c r="AD278" s="14"/>
      <c r="AE278" s="14"/>
      <c r="AF278" s="14"/>
      <c r="AG278" s="14"/>
      <c r="AH278" s="14"/>
      <c r="AI278" s="1"/>
      <c r="AJ278" s="1"/>
      <c r="AK278" s="1"/>
      <c r="AL278" s="1"/>
      <c r="AM278" s="1"/>
      <c r="AN278" s="1"/>
      <c r="AO278" s="1"/>
      <c r="AP278" s="1"/>
      <c r="AQ278" s="1"/>
      <c r="AR278" s="1"/>
      <c r="AS278" s="1"/>
      <c r="AT278" s="1"/>
      <c r="AU278" s="58" t="s">
        <v>84</v>
      </c>
      <c r="AV278" s="473"/>
      <c r="AW278" s="58" t="s">
        <v>31</v>
      </c>
      <c r="AX278" s="1"/>
      <c r="AY278" s="1"/>
      <c r="AZ278" s="1"/>
      <c r="BA278" s="12" t="s">
        <v>78</v>
      </c>
      <c r="BB278" s="1"/>
      <c r="BC278" s="1"/>
      <c r="BD278" s="1"/>
      <c r="BE278" s="1"/>
      <c r="BF278" s="1"/>
      <c r="BG278" s="59">
        <f>IF(Q278="základní",I45,0)</f>
        <v>1688.4</v>
      </c>
      <c r="BH278" s="59">
        <f>IF(Q278="snížená",I45,0)</f>
        <v>0</v>
      </c>
      <c r="BI278" s="59">
        <f>IF(Q278="zákl. přenesená",I45,0)</f>
        <v>0</v>
      </c>
      <c r="BJ278" s="59">
        <f>IF(Q278="sníž. přenesená",I45,0)</f>
        <v>0</v>
      </c>
      <c r="BK278" s="59">
        <f>IF(Q278="nulová",I45,0)</f>
        <v>0</v>
      </c>
      <c r="BL278" s="12" t="s">
        <v>30</v>
      </c>
      <c r="BM278" s="59">
        <f>ROUND(H45*G45,2)</f>
        <v>1688.4</v>
      </c>
      <c r="BN278" s="12" t="s">
        <v>84</v>
      </c>
      <c r="BO278" s="58" t="s">
        <v>1486</v>
      </c>
      <c r="BP278" s="1"/>
      <c r="BQ278" s="1"/>
      <c r="BR278" s="1"/>
      <c r="BS278" s="1"/>
      <c r="BT278" s="1"/>
    </row>
    <row r="279" spans="16:72" hidden="1" x14ac:dyDescent="0.2">
      <c r="P279" s="60"/>
      <c r="Q279" s="61"/>
      <c r="R279" s="23"/>
      <c r="S279" s="23"/>
      <c r="T279" s="23"/>
      <c r="U279" s="23"/>
      <c r="V279" s="23"/>
      <c r="W279" s="24"/>
      <c r="X279" s="14"/>
      <c r="Y279" s="14"/>
      <c r="Z279" s="14"/>
      <c r="AA279" s="14"/>
      <c r="AB279" s="14"/>
      <c r="AC279" s="14"/>
      <c r="AD279" s="14"/>
      <c r="AE279" s="14"/>
      <c r="AF279" s="14"/>
      <c r="AG279" s="14"/>
      <c r="AH279" s="14"/>
      <c r="AI279" s="1"/>
      <c r="AJ279" s="1"/>
      <c r="AK279" s="1"/>
      <c r="AL279" s="1"/>
      <c r="AM279" s="1"/>
      <c r="AN279" s="1"/>
      <c r="AO279" s="1"/>
      <c r="AP279" s="1"/>
      <c r="AQ279" s="1"/>
      <c r="AR279" s="1"/>
      <c r="AS279" s="1"/>
      <c r="AT279" s="1"/>
      <c r="AU279" s="1"/>
      <c r="AV279" s="473"/>
      <c r="AW279" s="12" t="s">
        <v>31</v>
      </c>
      <c r="AX279" s="1"/>
      <c r="AY279" s="1"/>
      <c r="AZ279" s="1"/>
      <c r="BA279" s="1"/>
      <c r="BB279" s="1"/>
      <c r="BC279" s="1"/>
      <c r="BD279" s="1"/>
      <c r="BE279" s="1"/>
      <c r="BF279" s="1"/>
      <c r="BG279" s="1"/>
      <c r="BH279" s="1"/>
      <c r="BI279" s="1"/>
      <c r="BJ279" s="1"/>
      <c r="BK279" s="1"/>
      <c r="BL279" s="1"/>
      <c r="BM279" s="1"/>
      <c r="BN279" s="1"/>
      <c r="BO279" s="1"/>
      <c r="BP279" s="1"/>
      <c r="BQ279" s="1"/>
      <c r="BR279" s="1"/>
      <c r="BS279" s="1"/>
      <c r="BT279" s="1"/>
    </row>
    <row r="280" spans="16:72" hidden="1" x14ac:dyDescent="0.2">
      <c r="P280" s="62"/>
      <c r="Q280" s="63"/>
      <c r="R280" s="63"/>
      <c r="S280" s="63"/>
      <c r="T280" s="63"/>
      <c r="U280" s="63"/>
      <c r="V280" s="63"/>
      <c r="W280" s="64"/>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485"/>
      <c r="AW280" s="65" t="s">
        <v>31</v>
      </c>
      <c r="AX280" s="7" t="s">
        <v>31</v>
      </c>
      <c r="AY280" s="7" t="s">
        <v>11</v>
      </c>
      <c r="AZ280" s="7" t="s">
        <v>27</v>
      </c>
      <c r="BA280" s="65" t="s">
        <v>78</v>
      </c>
      <c r="BB280" s="7"/>
      <c r="BC280" s="7"/>
      <c r="BD280" s="7"/>
      <c r="BE280" s="7"/>
      <c r="BF280" s="7"/>
      <c r="BG280" s="7"/>
      <c r="BH280" s="7"/>
      <c r="BI280" s="7"/>
      <c r="BJ280" s="7"/>
      <c r="BK280" s="7"/>
      <c r="BL280" s="7"/>
      <c r="BM280" s="7"/>
      <c r="BN280" s="7"/>
      <c r="BO280" s="7"/>
      <c r="BP280" s="7"/>
      <c r="BQ280" s="7"/>
      <c r="BR280" s="7"/>
      <c r="BS280" s="7"/>
      <c r="BT280" s="7"/>
    </row>
    <row r="281" spans="16:72" hidden="1" x14ac:dyDescent="0.2">
      <c r="P281" s="62"/>
      <c r="Q281" s="63"/>
      <c r="R281" s="63"/>
      <c r="S281" s="63"/>
      <c r="T281" s="63"/>
      <c r="U281" s="63"/>
      <c r="V281" s="63"/>
      <c r="W281" s="64"/>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485"/>
      <c r="AW281" s="65" t="s">
        <v>31</v>
      </c>
      <c r="AX281" s="7" t="s">
        <v>31</v>
      </c>
      <c r="AY281" s="7" t="s">
        <v>11</v>
      </c>
      <c r="AZ281" s="7" t="s">
        <v>27</v>
      </c>
      <c r="BA281" s="65" t="s">
        <v>78</v>
      </c>
      <c r="BB281" s="7"/>
      <c r="BC281" s="7"/>
      <c r="BD281" s="7"/>
      <c r="BE281" s="7"/>
      <c r="BF281" s="7"/>
      <c r="BG281" s="7"/>
      <c r="BH281" s="7"/>
      <c r="BI281" s="7"/>
      <c r="BJ281" s="7"/>
      <c r="BK281" s="7"/>
      <c r="BL281" s="7"/>
      <c r="BM281" s="7"/>
      <c r="BN281" s="7"/>
      <c r="BO281" s="7"/>
      <c r="BP281" s="7"/>
      <c r="BQ281" s="7"/>
      <c r="BR281" s="7"/>
      <c r="BS281" s="7"/>
      <c r="BT281" s="7"/>
    </row>
    <row r="282" spans="16:72" hidden="1" x14ac:dyDescent="0.2">
      <c r="P282" s="74"/>
      <c r="Q282" s="75"/>
      <c r="R282" s="75"/>
      <c r="S282" s="75"/>
      <c r="T282" s="75"/>
      <c r="U282" s="75"/>
      <c r="V282" s="75"/>
      <c r="W282" s="76"/>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488"/>
      <c r="AW282" s="77" t="s">
        <v>31</v>
      </c>
      <c r="AX282" s="10" t="s">
        <v>84</v>
      </c>
      <c r="AY282" s="10" t="s">
        <v>11</v>
      </c>
      <c r="AZ282" s="10" t="s">
        <v>30</v>
      </c>
      <c r="BA282" s="77" t="s">
        <v>78</v>
      </c>
      <c r="BB282" s="10"/>
      <c r="BC282" s="10"/>
      <c r="BD282" s="10"/>
      <c r="BE282" s="10"/>
      <c r="BF282" s="10"/>
      <c r="BG282" s="10"/>
      <c r="BH282" s="10"/>
      <c r="BI282" s="10"/>
      <c r="BJ282" s="10"/>
      <c r="BK282" s="10"/>
      <c r="BL282" s="10"/>
      <c r="BM282" s="10"/>
      <c r="BN282" s="10"/>
      <c r="BO282" s="10"/>
      <c r="BP282" s="10"/>
      <c r="BQ282" s="10"/>
      <c r="BR282" s="10"/>
      <c r="BS282" s="10"/>
      <c r="BT282" s="10"/>
    </row>
    <row r="283" spans="16:72" ht="11.4" hidden="1" x14ac:dyDescent="0.2">
      <c r="P283" s="54" t="s">
        <v>5</v>
      </c>
      <c r="Q283" s="55" t="s">
        <v>15</v>
      </c>
      <c r="R283" s="23"/>
      <c r="S283" s="56">
        <f>R283*G50</f>
        <v>0</v>
      </c>
      <c r="T283" s="56">
        <v>0</v>
      </c>
      <c r="U283" s="56">
        <f>T283*G50</f>
        <v>0</v>
      </c>
      <c r="V283" s="56">
        <v>0</v>
      </c>
      <c r="W283" s="57">
        <f>V283*G50</f>
        <v>0</v>
      </c>
      <c r="X283" s="14"/>
      <c r="Y283" s="14"/>
      <c r="Z283" s="14"/>
      <c r="AA283" s="14"/>
      <c r="AB283" s="14"/>
      <c r="AC283" s="14"/>
      <c r="AD283" s="14"/>
      <c r="AE283" s="14"/>
      <c r="AF283" s="14"/>
      <c r="AG283" s="14"/>
      <c r="AH283" s="14"/>
      <c r="AI283" s="1"/>
      <c r="AJ283" s="1"/>
      <c r="AK283" s="1"/>
      <c r="AL283" s="1"/>
      <c r="AM283" s="1"/>
      <c r="AN283" s="1"/>
      <c r="AO283" s="1"/>
      <c r="AP283" s="1"/>
      <c r="AQ283" s="1"/>
      <c r="AR283" s="1"/>
      <c r="AS283" s="1"/>
      <c r="AT283" s="1"/>
      <c r="AU283" s="58" t="s">
        <v>84</v>
      </c>
      <c r="AV283" s="473"/>
      <c r="AW283" s="58" t="s">
        <v>31</v>
      </c>
      <c r="AX283" s="1"/>
      <c r="AY283" s="1"/>
      <c r="AZ283" s="1"/>
      <c r="BA283" s="12" t="s">
        <v>78</v>
      </c>
      <c r="BB283" s="1"/>
      <c r="BC283" s="1"/>
      <c r="BD283" s="1"/>
      <c r="BE283" s="1"/>
      <c r="BF283" s="1"/>
      <c r="BG283" s="59">
        <f>IF(Q283="základní",I50,0)</f>
        <v>947.64</v>
      </c>
      <c r="BH283" s="59">
        <f>IF(Q283="snížená",I50,0)</f>
        <v>0</v>
      </c>
      <c r="BI283" s="59">
        <f>IF(Q283="zákl. přenesená",I50,0)</f>
        <v>0</v>
      </c>
      <c r="BJ283" s="59">
        <f>IF(Q283="sníž. přenesená",I50,0)</f>
        <v>0</v>
      </c>
      <c r="BK283" s="59">
        <f>IF(Q283="nulová",I50,0)</f>
        <v>0</v>
      </c>
      <c r="BL283" s="12" t="s">
        <v>30</v>
      </c>
      <c r="BM283" s="59">
        <f>ROUND(H50*G50,2)</f>
        <v>947.64</v>
      </c>
      <c r="BN283" s="12" t="s">
        <v>84</v>
      </c>
      <c r="BO283" s="58" t="s">
        <v>1489</v>
      </c>
      <c r="BP283" s="1"/>
      <c r="BQ283" s="1"/>
      <c r="BR283" s="1"/>
      <c r="BS283" s="1"/>
      <c r="BT283" s="1"/>
    </row>
    <row r="284" spans="16:72" hidden="1" x14ac:dyDescent="0.2">
      <c r="P284" s="60"/>
      <c r="Q284" s="61"/>
      <c r="R284" s="23"/>
      <c r="S284" s="23"/>
      <c r="T284" s="23"/>
      <c r="U284" s="23"/>
      <c r="V284" s="23"/>
      <c r="W284" s="24"/>
      <c r="X284" s="14"/>
      <c r="Y284" s="14"/>
      <c r="Z284" s="14"/>
      <c r="AA284" s="14"/>
      <c r="AB284" s="14"/>
      <c r="AC284" s="14"/>
      <c r="AD284" s="14"/>
      <c r="AE284" s="14"/>
      <c r="AF284" s="14"/>
      <c r="AG284" s="14"/>
      <c r="AH284" s="14"/>
      <c r="AI284" s="1"/>
      <c r="AJ284" s="1"/>
      <c r="AK284" s="1"/>
      <c r="AL284" s="1"/>
      <c r="AM284" s="1"/>
      <c r="AN284" s="1"/>
      <c r="AO284" s="1"/>
      <c r="AP284" s="1"/>
      <c r="AQ284" s="1"/>
      <c r="AR284" s="1"/>
      <c r="AS284" s="1"/>
      <c r="AT284" s="1"/>
      <c r="AU284" s="1"/>
      <c r="AV284" s="473"/>
      <c r="AW284" s="12" t="s">
        <v>31</v>
      </c>
      <c r="AX284" s="1"/>
      <c r="AY284" s="1"/>
      <c r="AZ284" s="1"/>
      <c r="BA284" s="1"/>
      <c r="BB284" s="1"/>
      <c r="BC284" s="1"/>
      <c r="BD284" s="1"/>
      <c r="BE284" s="1"/>
      <c r="BF284" s="1"/>
      <c r="BG284" s="1"/>
      <c r="BH284" s="1"/>
      <c r="BI284" s="1"/>
      <c r="BJ284" s="1"/>
      <c r="BK284" s="1"/>
      <c r="BL284" s="1"/>
      <c r="BM284" s="1"/>
      <c r="BN284" s="1"/>
      <c r="BO284" s="1"/>
      <c r="BP284" s="1"/>
      <c r="BQ284" s="1"/>
      <c r="BR284" s="1"/>
      <c r="BS284" s="1"/>
      <c r="BT284" s="1"/>
    </row>
    <row r="285" spans="16:72" hidden="1" x14ac:dyDescent="0.2">
      <c r="P285" s="62"/>
      <c r="Q285" s="63"/>
      <c r="R285" s="63"/>
      <c r="S285" s="63"/>
      <c r="T285" s="63"/>
      <c r="U285" s="63"/>
      <c r="V285" s="63"/>
      <c r="W285" s="64"/>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485"/>
      <c r="AW285" s="65" t="s">
        <v>31</v>
      </c>
      <c r="AX285" s="7" t="s">
        <v>31</v>
      </c>
      <c r="AY285" s="7" t="s">
        <v>11</v>
      </c>
      <c r="AZ285" s="7" t="s">
        <v>30</v>
      </c>
      <c r="BA285" s="65" t="s">
        <v>78</v>
      </c>
      <c r="BB285" s="7"/>
      <c r="BC285" s="7"/>
      <c r="BD285" s="7"/>
      <c r="BE285" s="7"/>
      <c r="BF285" s="7"/>
      <c r="BG285" s="7"/>
      <c r="BH285" s="7"/>
      <c r="BI285" s="7"/>
      <c r="BJ285" s="7"/>
      <c r="BK285" s="7"/>
      <c r="BL285" s="7"/>
      <c r="BM285" s="7"/>
      <c r="BN285" s="7"/>
      <c r="BO285" s="7"/>
      <c r="BP285" s="7"/>
      <c r="BQ285" s="7"/>
      <c r="BR285" s="7"/>
      <c r="BS285" s="7"/>
      <c r="BT285" s="7"/>
    </row>
    <row r="286" spans="16:72" ht="11.4" hidden="1" x14ac:dyDescent="0.2">
      <c r="P286" s="54" t="s">
        <v>5</v>
      </c>
      <c r="Q286" s="55" t="s">
        <v>15</v>
      </c>
      <c r="R286" s="23"/>
      <c r="S286" s="56">
        <f>R286*G53</f>
        <v>0</v>
      </c>
      <c r="T286" s="56">
        <v>0</v>
      </c>
      <c r="U286" s="56">
        <f>T286*G53</f>
        <v>0</v>
      </c>
      <c r="V286" s="56">
        <v>0</v>
      </c>
      <c r="W286" s="57">
        <f>V286*G53</f>
        <v>0</v>
      </c>
      <c r="X286" s="14"/>
      <c r="Y286" s="14"/>
      <c r="Z286" s="14"/>
      <c r="AA286" s="14"/>
      <c r="AB286" s="14"/>
      <c r="AC286" s="14"/>
      <c r="AD286" s="14"/>
      <c r="AE286" s="14"/>
      <c r="AF286" s="14"/>
      <c r="AG286" s="14"/>
      <c r="AH286" s="14"/>
      <c r="AI286" s="1"/>
      <c r="AJ286" s="1"/>
      <c r="AK286" s="1"/>
      <c r="AL286" s="1"/>
      <c r="AM286" s="1"/>
      <c r="AN286" s="1"/>
      <c r="AO286" s="1"/>
      <c r="AP286" s="1"/>
      <c r="AQ286" s="1"/>
      <c r="AR286" s="1"/>
      <c r="AS286" s="1"/>
      <c r="AT286" s="1"/>
      <c r="AU286" s="58" t="s">
        <v>84</v>
      </c>
      <c r="AV286" s="473"/>
      <c r="AW286" s="58" t="s">
        <v>31</v>
      </c>
      <c r="AX286" s="1"/>
      <c r="AY286" s="1"/>
      <c r="AZ286" s="1"/>
      <c r="BA286" s="12" t="s">
        <v>78</v>
      </c>
      <c r="BB286" s="1"/>
      <c r="BC286" s="1"/>
      <c r="BD286" s="1"/>
      <c r="BE286" s="1"/>
      <c r="BF286" s="1"/>
      <c r="BG286" s="59">
        <f>IF(Q286="základní",I53,0)</f>
        <v>1832.7</v>
      </c>
      <c r="BH286" s="59">
        <f>IF(Q286="snížená",I53,0)</f>
        <v>0</v>
      </c>
      <c r="BI286" s="59">
        <f>IF(Q286="zákl. přenesená",I53,0)</f>
        <v>0</v>
      </c>
      <c r="BJ286" s="59">
        <f>IF(Q286="sníž. přenesená",I53,0)</f>
        <v>0</v>
      </c>
      <c r="BK286" s="59">
        <f>IF(Q286="nulová",I53,0)</f>
        <v>0</v>
      </c>
      <c r="BL286" s="12" t="s">
        <v>30</v>
      </c>
      <c r="BM286" s="59">
        <f>ROUND(H53*G53,2)</f>
        <v>1832.7</v>
      </c>
      <c r="BN286" s="12" t="s">
        <v>84</v>
      </c>
      <c r="BO286" s="58" t="s">
        <v>1491</v>
      </c>
      <c r="BP286" s="1"/>
      <c r="BQ286" s="1"/>
      <c r="BR286" s="1"/>
      <c r="BS286" s="1"/>
      <c r="BT286" s="1"/>
    </row>
    <row r="287" spans="16:72" hidden="1" x14ac:dyDescent="0.2">
      <c r="P287" s="60"/>
      <c r="Q287" s="61"/>
      <c r="R287" s="23"/>
      <c r="S287" s="23"/>
      <c r="T287" s="23"/>
      <c r="U287" s="23"/>
      <c r="V287" s="23"/>
      <c r="W287" s="24"/>
      <c r="X287" s="14"/>
      <c r="Y287" s="14"/>
      <c r="Z287" s="14"/>
      <c r="AA287" s="14"/>
      <c r="AB287" s="14"/>
      <c r="AC287" s="14"/>
      <c r="AD287" s="14"/>
      <c r="AE287" s="14"/>
      <c r="AF287" s="14"/>
      <c r="AG287" s="14"/>
      <c r="AH287" s="14"/>
      <c r="AI287" s="1"/>
      <c r="AJ287" s="1"/>
      <c r="AK287" s="1"/>
      <c r="AL287" s="1"/>
      <c r="AM287" s="1"/>
      <c r="AN287" s="1"/>
      <c r="AO287" s="1"/>
      <c r="AP287" s="1"/>
      <c r="AQ287" s="1"/>
      <c r="AR287" s="1"/>
      <c r="AS287" s="1"/>
      <c r="AT287" s="1"/>
      <c r="AU287" s="1"/>
      <c r="AV287" s="473"/>
      <c r="AW287" s="12" t="s">
        <v>31</v>
      </c>
      <c r="AX287" s="1"/>
      <c r="AY287" s="1"/>
      <c r="AZ287" s="1"/>
      <c r="BA287" s="1"/>
      <c r="BB287" s="1"/>
      <c r="BC287" s="1"/>
      <c r="BD287" s="1"/>
      <c r="BE287" s="1"/>
      <c r="BF287" s="1"/>
      <c r="BG287" s="1"/>
      <c r="BH287" s="1"/>
      <c r="BI287" s="1"/>
      <c r="BJ287" s="1"/>
      <c r="BK287" s="1"/>
      <c r="BL287" s="1"/>
      <c r="BM287" s="1"/>
      <c r="BN287" s="1"/>
      <c r="BO287" s="1"/>
      <c r="BP287" s="1"/>
      <c r="BQ287" s="1"/>
      <c r="BR287" s="1"/>
      <c r="BS287" s="1"/>
      <c r="BT287" s="1"/>
    </row>
    <row r="288" spans="16:72" hidden="1" x14ac:dyDescent="0.2">
      <c r="P288" s="62"/>
      <c r="Q288" s="63"/>
      <c r="R288" s="63"/>
      <c r="S288" s="63"/>
      <c r="T288" s="63"/>
      <c r="U288" s="63"/>
      <c r="V288" s="63"/>
      <c r="W288" s="64"/>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485"/>
      <c r="AW288" s="65" t="s">
        <v>31</v>
      </c>
      <c r="AX288" s="7" t="s">
        <v>31</v>
      </c>
      <c r="AY288" s="7" t="s">
        <v>11</v>
      </c>
      <c r="AZ288" s="7" t="s">
        <v>27</v>
      </c>
      <c r="BA288" s="65" t="s">
        <v>78</v>
      </c>
      <c r="BB288" s="7"/>
      <c r="BC288" s="7"/>
      <c r="BD288" s="7"/>
      <c r="BE288" s="7"/>
      <c r="BF288" s="7"/>
      <c r="BG288" s="7"/>
      <c r="BH288" s="7"/>
      <c r="BI288" s="7"/>
      <c r="BJ288" s="7"/>
      <c r="BK288" s="7"/>
      <c r="BL288" s="7"/>
      <c r="BM288" s="7"/>
      <c r="BN288" s="7"/>
      <c r="BO288" s="7"/>
      <c r="BP288" s="7"/>
      <c r="BQ288" s="7"/>
      <c r="BR288" s="7"/>
      <c r="BS288" s="7"/>
      <c r="BT288" s="7"/>
    </row>
    <row r="289" spans="16:72" hidden="1" x14ac:dyDescent="0.2">
      <c r="P289" s="66"/>
      <c r="Q289" s="67"/>
      <c r="R289" s="67"/>
      <c r="S289" s="67"/>
      <c r="T289" s="67"/>
      <c r="U289" s="67"/>
      <c r="V289" s="67"/>
      <c r="W289" s="6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486"/>
      <c r="AW289" s="69" t="s">
        <v>31</v>
      </c>
      <c r="AX289" s="8" t="s">
        <v>30</v>
      </c>
      <c r="AY289" s="8" t="s">
        <v>11</v>
      </c>
      <c r="AZ289" s="8" t="s">
        <v>27</v>
      </c>
      <c r="BA289" s="69" t="s">
        <v>78</v>
      </c>
      <c r="BB289" s="8"/>
      <c r="BC289" s="8"/>
      <c r="BD289" s="8"/>
      <c r="BE289" s="8"/>
      <c r="BF289" s="8"/>
      <c r="BG289" s="8"/>
      <c r="BH289" s="8"/>
      <c r="BI289" s="8"/>
      <c r="BJ289" s="8"/>
      <c r="BK289" s="8"/>
      <c r="BL289" s="8"/>
      <c r="BM289" s="8"/>
      <c r="BN289" s="8"/>
      <c r="BO289" s="8"/>
      <c r="BP289" s="8"/>
      <c r="BQ289" s="8"/>
      <c r="BR289" s="8"/>
      <c r="BS289" s="8"/>
      <c r="BT289" s="8"/>
    </row>
    <row r="290" spans="16:72" hidden="1" x14ac:dyDescent="0.2">
      <c r="P290" s="62"/>
      <c r="Q290" s="63"/>
      <c r="R290" s="63"/>
      <c r="S290" s="63"/>
      <c r="T290" s="63"/>
      <c r="U290" s="63"/>
      <c r="V290" s="63"/>
      <c r="W290" s="64"/>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485"/>
      <c r="AW290" s="65" t="s">
        <v>31</v>
      </c>
      <c r="AX290" s="7" t="s">
        <v>31</v>
      </c>
      <c r="AY290" s="7" t="s">
        <v>11</v>
      </c>
      <c r="AZ290" s="7" t="s">
        <v>27</v>
      </c>
      <c r="BA290" s="65" t="s">
        <v>78</v>
      </c>
      <c r="BB290" s="7"/>
      <c r="BC290" s="7"/>
      <c r="BD290" s="7"/>
      <c r="BE290" s="7"/>
      <c r="BF290" s="7"/>
      <c r="BG290" s="7"/>
      <c r="BH290" s="7"/>
      <c r="BI290" s="7"/>
      <c r="BJ290" s="7"/>
      <c r="BK290" s="7"/>
      <c r="BL290" s="7"/>
      <c r="BM290" s="7"/>
      <c r="BN290" s="7"/>
      <c r="BO290" s="7"/>
      <c r="BP290" s="7"/>
      <c r="BQ290" s="7"/>
      <c r="BR290" s="7"/>
      <c r="BS290" s="7"/>
      <c r="BT290" s="7"/>
    </row>
    <row r="291" spans="16:72" hidden="1" x14ac:dyDescent="0.2">
      <c r="P291" s="62"/>
      <c r="Q291" s="63"/>
      <c r="R291" s="63"/>
      <c r="S291" s="63"/>
      <c r="T291" s="63"/>
      <c r="U291" s="63"/>
      <c r="V291" s="63"/>
      <c r="W291" s="64"/>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485"/>
      <c r="AW291" s="65" t="s">
        <v>31</v>
      </c>
      <c r="AX291" s="7" t="s">
        <v>31</v>
      </c>
      <c r="AY291" s="7" t="s">
        <v>11</v>
      </c>
      <c r="AZ291" s="7" t="s">
        <v>27</v>
      </c>
      <c r="BA291" s="65" t="s">
        <v>78</v>
      </c>
      <c r="BB291" s="7"/>
      <c r="BC291" s="7"/>
      <c r="BD291" s="7"/>
      <c r="BE291" s="7"/>
      <c r="BF291" s="7"/>
      <c r="BG291" s="7"/>
      <c r="BH291" s="7"/>
      <c r="BI291" s="7"/>
      <c r="BJ291" s="7"/>
      <c r="BK291" s="7"/>
      <c r="BL291" s="7"/>
      <c r="BM291" s="7"/>
      <c r="BN291" s="7"/>
      <c r="BO291" s="7"/>
      <c r="BP291" s="7"/>
      <c r="BQ291" s="7"/>
      <c r="BR291" s="7"/>
      <c r="BS291" s="7"/>
      <c r="BT291" s="7"/>
    </row>
    <row r="292" spans="16:72" hidden="1" x14ac:dyDescent="0.2">
      <c r="P292" s="62"/>
      <c r="Q292" s="63"/>
      <c r="R292" s="63"/>
      <c r="S292" s="63"/>
      <c r="T292" s="63"/>
      <c r="U292" s="63"/>
      <c r="V292" s="63"/>
      <c r="W292" s="64"/>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485"/>
      <c r="AW292" s="65" t="s">
        <v>31</v>
      </c>
      <c r="AX292" s="7" t="s">
        <v>31</v>
      </c>
      <c r="AY292" s="7" t="s">
        <v>11</v>
      </c>
      <c r="AZ292" s="7" t="s">
        <v>27</v>
      </c>
      <c r="BA292" s="65" t="s">
        <v>78</v>
      </c>
      <c r="BB292" s="7"/>
      <c r="BC292" s="7"/>
      <c r="BD292" s="7"/>
      <c r="BE292" s="7"/>
      <c r="BF292" s="7"/>
      <c r="BG292" s="7"/>
      <c r="BH292" s="7"/>
      <c r="BI292" s="7"/>
      <c r="BJ292" s="7"/>
      <c r="BK292" s="7"/>
      <c r="BL292" s="7"/>
      <c r="BM292" s="7"/>
      <c r="BN292" s="7"/>
      <c r="BO292" s="7"/>
      <c r="BP292" s="7"/>
      <c r="BQ292" s="7"/>
      <c r="BR292" s="7"/>
      <c r="BS292" s="7"/>
      <c r="BT292" s="7"/>
    </row>
    <row r="293" spans="16:72" hidden="1" x14ac:dyDescent="0.2">
      <c r="P293" s="62"/>
      <c r="Q293" s="63"/>
      <c r="R293" s="63"/>
      <c r="S293" s="63"/>
      <c r="T293" s="63"/>
      <c r="U293" s="63"/>
      <c r="V293" s="63"/>
      <c r="W293" s="64"/>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485"/>
      <c r="AW293" s="65" t="s">
        <v>31</v>
      </c>
      <c r="AX293" s="7" t="s">
        <v>31</v>
      </c>
      <c r="AY293" s="7" t="s">
        <v>11</v>
      </c>
      <c r="AZ293" s="7" t="s">
        <v>27</v>
      </c>
      <c r="BA293" s="65" t="s">
        <v>78</v>
      </c>
      <c r="BB293" s="7"/>
      <c r="BC293" s="7"/>
      <c r="BD293" s="7"/>
      <c r="BE293" s="7"/>
      <c r="BF293" s="7"/>
      <c r="BG293" s="7"/>
      <c r="BH293" s="7"/>
      <c r="BI293" s="7"/>
      <c r="BJ293" s="7"/>
      <c r="BK293" s="7"/>
      <c r="BL293" s="7"/>
      <c r="BM293" s="7"/>
      <c r="BN293" s="7"/>
      <c r="BO293" s="7"/>
      <c r="BP293" s="7"/>
      <c r="BQ293" s="7"/>
      <c r="BR293" s="7"/>
      <c r="BS293" s="7"/>
      <c r="BT293" s="7"/>
    </row>
    <row r="294" spans="16:72" hidden="1" x14ac:dyDescent="0.2">
      <c r="P294" s="74"/>
      <c r="Q294" s="75"/>
      <c r="R294" s="75"/>
      <c r="S294" s="75"/>
      <c r="T294" s="75"/>
      <c r="U294" s="75"/>
      <c r="V294" s="75"/>
      <c r="W294" s="76"/>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488"/>
      <c r="AW294" s="77" t="s">
        <v>31</v>
      </c>
      <c r="AX294" s="10" t="s">
        <v>84</v>
      </c>
      <c r="AY294" s="10" t="s">
        <v>11</v>
      </c>
      <c r="AZ294" s="10" t="s">
        <v>30</v>
      </c>
      <c r="BA294" s="77" t="s">
        <v>78</v>
      </c>
      <c r="BB294" s="10"/>
      <c r="BC294" s="10"/>
      <c r="BD294" s="10"/>
      <c r="BE294" s="10"/>
      <c r="BF294" s="10"/>
      <c r="BG294" s="10"/>
      <c r="BH294" s="10"/>
      <c r="BI294" s="10"/>
      <c r="BJ294" s="10"/>
      <c r="BK294" s="10"/>
      <c r="BL294" s="10"/>
      <c r="BM294" s="10"/>
      <c r="BN294" s="10"/>
      <c r="BO294" s="10"/>
      <c r="BP294" s="10"/>
      <c r="BQ294" s="10"/>
      <c r="BR294" s="10"/>
      <c r="BS294" s="10"/>
      <c r="BT294" s="10"/>
    </row>
    <row r="295" spans="16:72" ht="11.4" hidden="1" x14ac:dyDescent="0.2">
      <c r="P295" s="54" t="s">
        <v>5</v>
      </c>
      <c r="Q295" s="55" t="s">
        <v>15</v>
      </c>
      <c r="R295" s="23"/>
      <c r="S295" s="56">
        <f>R295*G62</f>
        <v>0</v>
      </c>
      <c r="T295" s="56">
        <v>0</v>
      </c>
      <c r="U295" s="56">
        <f>T295*G62</f>
        <v>0</v>
      </c>
      <c r="V295" s="56">
        <v>0</v>
      </c>
      <c r="W295" s="57">
        <f>V295*G62</f>
        <v>0</v>
      </c>
      <c r="X295" s="14"/>
      <c r="Y295" s="14"/>
      <c r="Z295" s="14"/>
      <c r="AA295" s="14"/>
      <c r="AB295" s="14"/>
      <c r="AC295" s="14"/>
      <c r="AD295" s="14"/>
      <c r="AE295" s="14"/>
      <c r="AF295" s="14"/>
      <c r="AG295" s="14"/>
      <c r="AH295" s="14"/>
      <c r="AI295" s="1"/>
      <c r="AJ295" s="1"/>
      <c r="AK295" s="1"/>
      <c r="AL295" s="1"/>
      <c r="AM295" s="1"/>
      <c r="AN295" s="1"/>
      <c r="AO295" s="1"/>
      <c r="AP295" s="1"/>
      <c r="AQ295" s="1"/>
      <c r="AR295" s="1"/>
      <c r="AS295" s="1"/>
      <c r="AT295" s="1"/>
      <c r="AU295" s="58" t="s">
        <v>84</v>
      </c>
      <c r="AV295" s="473"/>
      <c r="AW295" s="58" t="s">
        <v>31</v>
      </c>
      <c r="AX295" s="1"/>
      <c r="AY295" s="1"/>
      <c r="AZ295" s="1"/>
      <c r="BA295" s="12" t="s">
        <v>78</v>
      </c>
      <c r="BB295" s="1"/>
      <c r="BC295" s="1"/>
      <c r="BD295" s="1"/>
      <c r="BE295" s="1"/>
      <c r="BF295" s="1"/>
      <c r="BG295" s="59">
        <f>IF(Q295="základní",I62,0)</f>
        <v>117.91</v>
      </c>
      <c r="BH295" s="59">
        <f>IF(Q295="snížená",I62,0)</f>
        <v>0</v>
      </c>
      <c r="BI295" s="59">
        <f>IF(Q295="zákl. přenesená",I62,0)</f>
        <v>0</v>
      </c>
      <c r="BJ295" s="59">
        <f>IF(Q295="sníž. přenesená",I62,0)</f>
        <v>0</v>
      </c>
      <c r="BK295" s="59">
        <f>IF(Q295="nulová",I62,0)</f>
        <v>0</v>
      </c>
      <c r="BL295" s="12" t="s">
        <v>30</v>
      </c>
      <c r="BM295" s="59">
        <f>ROUND(H62*G62,2)</f>
        <v>117.91</v>
      </c>
      <c r="BN295" s="12" t="s">
        <v>84</v>
      </c>
      <c r="BO295" s="58" t="s">
        <v>1499</v>
      </c>
      <c r="BP295" s="1"/>
      <c r="BQ295" s="1"/>
      <c r="BR295" s="1"/>
      <c r="BS295" s="1"/>
      <c r="BT295" s="1"/>
    </row>
    <row r="296" spans="16:72" hidden="1" x14ac:dyDescent="0.2">
      <c r="P296" s="60"/>
      <c r="Q296" s="61"/>
      <c r="R296" s="23"/>
      <c r="S296" s="23"/>
      <c r="T296" s="23"/>
      <c r="U296" s="23"/>
      <c r="V296" s="23"/>
      <c r="W296" s="24"/>
      <c r="X296" s="14"/>
      <c r="Y296" s="14"/>
      <c r="Z296" s="14"/>
      <c r="AA296" s="14"/>
      <c r="AB296" s="14"/>
      <c r="AC296" s="14"/>
      <c r="AD296" s="14"/>
      <c r="AE296" s="14"/>
      <c r="AF296" s="14"/>
      <c r="AG296" s="14"/>
      <c r="AH296" s="14"/>
      <c r="AI296" s="1"/>
      <c r="AJ296" s="1"/>
      <c r="AK296" s="1"/>
      <c r="AL296" s="1"/>
      <c r="AM296" s="1"/>
      <c r="AN296" s="1"/>
      <c r="AO296" s="1"/>
      <c r="AP296" s="1"/>
      <c r="AQ296" s="1"/>
      <c r="AR296" s="1"/>
      <c r="AS296" s="1"/>
      <c r="AT296" s="1"/>
      <c r="AU296" s="1"/>
      <c r="AV296" s="473"/>
      <c r="AW296" s="12" t="s">
        <v>31</v>
      </c>
      <c r="AX296" s="1"/>
      <c r="AY296" s="1"/>
      <c r="AZ296" s="1"/>
      <c r="BA296" s="1"/>
      <c r="BB296" s="1"/>
      <c r="BC296" s="1"/>
      <c r="BD296" s="1"/>
      <c r="BE296" s="1"/>
      <c r="BF296" s="1"/>
      <c r="BG296" s="1"/>
      <c r="BH296" s="1"/>
      <c r="BI296" s="1"/>
      <c r="BJ296" s="1"/>
      <c r="BK296" s="1"/>
      <c r="BL296" s="1"/>
      <c r="BM296" s="1"/>
      <c r="BN296" s="1"/>
      <c r="BO296" s="1"/>
      <c r="BP296" s="1"/>
      <c r="BQ296" s="1"/>
      <c r="BR296" s="1"/>
      <c r="BS296" s="1"/>
      <c r="BT296" s="1"/>
    </row>
    <row r="297" spans="16:72" ht="11.4" hidden="1" x14ac:dyDescent="0.2">
      <c r="P297" s="54" t="s">
        <v>5</v>
      </c>
      <c r="Q297" s="55" t="s">
        <v>15</v>
      </c>
      <c r="R297" s="23"/>
      <c r="S297" s="56">
        <f>R297*G64</f>
        <v>0</v>
      </c>
      <c r="T297" s="56">
        <v>0</v>
      </c>
      <c r="U297" s="56">
        <f>T297*G64</f>
        <v>0</v>
      </c>
      <c r="V297" s="56">
        <v>0</v>
      </c>
      <c r="W297" s="57">
        <f>V297*G64</f>
        <v>0</v>
      </c>
      <c r="X297" s="14"/>
      <c r="Y297" s="14"/>
      <c r="Z297" s="14"/>
      <c r="AA297" s="14"/>
      <c r="AB297" s="14"/>
      <c r="AC297" s="14"/>
      <c r="AD297" s="14"/>
      <c r="AE297" s="14"/>
      <c r="AF297" s="14"/>
      <c r="AG297" s="14"/>
      <c r="AH297" s="14"/>
      <c r="AI297" s="1"/>
      <c r="AJ297" s="1"/>
      <c r="AK297" s="1"/>
      <c r="AL297" s="1"/>
      <c r="AM297" s="1"/>
      <c r="AN297" s="1"/>
      <c r="AO297" s="1"/>
      <c r="AP297" s="1"/>
      <c r="AQ297" s="1"/>
      <c r="AR297" s="1"/>
      <c r="AS297" s="1"/>
      <c r="AT297" s="1"/>
      <c r="AU297" s="58" t="s">
        <v>84</v>
      </c>
      <c r="AV297" s="473"/>
      <c r="AW297" s="58" t="s">
        <v>31</v>
      </c>
      <c r="AX297" s="1"/>
      <c r="AY297" s="1"/>
      <c r="AZ297" s="1"/>
      <c r="BA297" s="12" t="s">
        <v>78</v>
      </c>
      <c r="BB297" s="1"/>
      <c r="BC297" s="1"/>
      <c r="BD297" s="1"/>
      <c r="BE297" s="1"/>
      <c r="BF297" s="1"/>
      <c r="BG297" s="59">
        <f>IF(Q297="základní",I64,0)</f>
        <v>12187.65</v>
      </c>
      <c r="BH297" s="59">
        <f>IF(Q297="snížená",I64,0)</f>
        <v>0</v>
      </c>
      <c r="BI297" s="59">
        <f>IF(Q297="zákl. přenesená",I64,0)</f>
        <v>0</v>
      </c>
      <c r="BJ297" s="59">
        <f>IF(Q297="sníž. přenesená",I64,0)</f>
        <v>0</v>
      </c>
      <c r="BK297" s="59">
        <f>IF(Q297="nulová",I64,0)</f>
        <v>0</v>
      </c>
      <c r="BL297" s="12" t="s">
        <v>30</v>
      </c>
      <c r="BM297" s="59">
        <f>ROUND(H64*G64,2)</f>
        <v>12187.65</v>
      </c>
      <c r="BN297" s="12" t="s">
        <v>84</v>
      </c>
      <c r="BO297" s="58" t="s">
        <v>1503</v>
      </c>
      <c r="BP297" s="1"/>
      <c r="BQ297" s="1"/>
      <c r="BR297" s="1"/>
      <c r="BS297" s="1"/>
      <c r="BT297" s="1"/>
    </row>
    <row r="298" spans="16:72" hidden="1" x14ac:dyDescent="0.2">
      <c r="P298" s="60"/>
      <c r="Q298" s="61"/>
      <c r="R298" s="23"/>
      <c r="S298" s="23"/>
      <c r="T298" s="23"/>
      <c r="U298" s="23"/>
      <c r="V298" s="23"/>
      <c r="W298" s="24"/>
      <c r="X298" s="14"/>
      <c r="Y298" s="14"/>
      <c r="Z298" s="14"/>
      <c r="AA298" s="14"/>
      <c r="AB298" s="14"/>
      <c r="AC298" s="14"/>
      <c r="AD298" s="14"/>
      <c r="AE298" s="14"/>
      <c r="AF298" s="14"/>
      <c r="AG298" s="14"/>
      <c r="AH298" s="14"/>
      <c r="AI298" s="1"/>
      <c r="AJ298" s="1"/>
      <c r="AK298" s="1"/>
      <c r="AL298" s="1"/>
      <c r="AM298" s="1"/>
      <c r="AN298" s="1"/>
      <c r="AO298" s="1"/>
      <c r="AP298" s="1"/>
      <c r="AQ298" s="1"/>
      <c r="AR298" s="1"/>
      <c r="AS298" s="1"/>
      <c r="AT298" s="1"/>
      <c r="AU298" s="1"/>
      <c r="AV298" s="473"/>
      <c r="AW298" s="12" t="s">
        <v>31</v>
      </c>
      <c r="AX298" s="1"/>
      <c r="AY298" s="1"/>
      <c r="AZ298" s="1"/>
      <c r="BA298" s="1"/>
      <c r="BB298" s="1"/>
      <c r="BC298" s="1"/>
      <c r="BD298" s="1"/>
      <c r="BE298" s="1"/>
      <c r="BF298" s="1"/>
      <c r="BG298" s="1"/>
      <c r="BH298" s="1"/>
      <c r="BI298" s="1"/>
      <c r="BJ298" s="1"/>
      <c r="BK298" s="1"/>
      <c r="BL298" s="1"/>
      <c r="BM298" s="1"/>
      <c r="BN298" s="1"/>
      <c r="BO298" s="1"/>
      <c r="BP298" s="1"/>
      <c r="BQ298" s="1"/>
      <c r="BR298" s="1"/>
      <c r="BS298" s="1"/>
      <c r="BT298" s="1"/>
    </row>
    <row r="299" spans="16:72" hidden="1" x14ac:dyDescent="0.2">
      <c r="P299" s="66"/>
      <c r="Q299" s="67"/>
      <c r="R299" s="67"/>
      <c r="S299" s="67"/>
      <c r="T299" s="67"/>
      <c r="U299" s="67"/>
      <c r="V299" s="67"/>
      <c r="W299" s="6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486"/>
      <c r="AW299" s="69" t="s">
        <v>31</v>
      </c>
      <c r="AX299" s="8" t="s">
        <v>30</v>
      </c>
      <c r="AY299" s="8" t="s">
        <v>11</v>
      </c>
      <c r="AZ299" s="8" t="s">
        <v>27</v>
      </c>
      <c r="BA299" s="69" t="s">
        <v>78</v>
      </c>
      <c r="BB299" s="8"/>
      <c r="BC299" s="8"/>
      <c r="BD299" s="8"/>
      <c r="BE299" s="8"/>
      <c r="BF299" s="8"/>
      <c r="BG299" s="8"/>
      <c r="BH299" s="8"/>
      <c r="BI299" s="8"/>
      <c r="BJ299" s="8"/>
      <c r="BK299" s="8"/>
      <c r="BL299" s="8"/>
      <c r="BM299" s="8"/>
      <c r="BN299" s="8"/>
      <c r="BO299" s="8"/>
      <c r="BP299" s="8"/>
      <c r="BQ299" s="8"/>
      <c r="BR299" s="8"/>
      <c r="BS299" s="8"/>
      <c r="BT299" s="8"/>
    </row>
    <row r="300" spans="16:72" hidden="1" x14ac:dyDescent="0.2">
      <c r="P300" s="62"/>
      <c r="Q300" s="63"/>
      <c r="R300" s="63"/>
      <c r="S300" s="63"/>
      <c r="T300" s="63"/>
      <c r="U300" s="63"/>
      <c r="V300" s="63"/>
      <c r="W300" s="64"/>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485"/>
      <c r="AW300" s="65" t="s">
        <v>31</v>
      </c>
      <c r="AX300" s="7" t="s">
        <v>31</v>
      </c>
      <c r="AY300" s="7" t="s">
        <v>11</v>
      </c>
      <c r="AZ300" s="7" t="s">
        <v>30</v>
      </c>
      <c r="BA300" s="65" t="s">
        <v>78</v>
      </c>
      <c r="BB300" s="7"/>
      <c r="BC300" s="7"/>
      <c r="BD300" s="7"/>
      <c r="BE300" s="7"/>
      <c r="BF300" s="7"/>
      <c r="BG300" s="7"/>
      <c r="BH300" s="7"/>
      <c r="BI300" s="7"/>
      <c r="BJ300" s="7"/>
      <c r="BK300" s="7"/>
      <c r="BL300" s="7"/>
      <c r="BM300" s="7"/>
      <c r="BN300" s="7"/>
      <c r="BO300" s="7"/>
      <c r="BP300" s="7"/>
      <c r="BQ300" s="7"/>
      <c r="BR300" s="7"/>
      <c r="BS300" s="7"/>
      <c r="BT300" s="7"/>
    </row>
    <row r="301" spans="16:72" ht="11.4" hidden="1" x14ac:dyDescent="0.2">
      <c r="P301" s="84" t="s">
        <v>5</v>
      </c>
      <c r="Q301" s="85" t="s">
        <v>15</v>
      </c>
      <c r="R301" s="23"/>
      <c r="S301" s="56">
        <f>R301*G68</f>
        <v>0</v>
      </c>
      <c r="T301" s="56">
        <v>1</v>
      </c>
      <c r="U301" s="56">
        <f>T301*G68</f>
        <v>36.86</v>
      </c>
      <c r="V301" s="56">
        <v>0</v>
      </c>
      <c r="W301" s="57">
        <f>V301*G68</f>
        <v>0</v>
      </c>
      <c r="X301" s="14"/>
      <c r="Y301" s="14"/>
      <c r="Z301" s="14"/>
      <c r="AA301" s="14"/>
      <c r="AB301" s="14"/>
      <c r="AC301" s="14"/>
      <c r="AD301" s="14"/>
      <c r="AE301" s="14"/>
      <c r="AF301" s="14"/>
      <c r="AG301" s="14"/>
      <c r="AH301" s="14"/>
      <c r="AI301" s="1"/>
      <c r="AJ301" s="1"/>
      <c r="AK301" s="1"/>
      <c r="AL301" s="1"/>
      <c r="AM301" s="1"/>
      <c r="AN301" s="1"/>
      <c r="AO301" s="1"/>
      <c r="AP301" s="1"/>
      <c r="AQ301" s="1"/>
      <c r="AR301" s="1"/>
      <c r="AS301" s="1"/>
      <c r="AT301" s="1"/>
      <c r="AU301" s="58" t="s">
        <v>130</v>
      </c>
      <c r="AV301" s="473"/>
      <c r="AW301" s="58" t="s">
        <v>31</v>
      </c>
      <c r="AX301" s="1"/>
      <c r="AY301" s="1"/>
      <c r="AZ301" s="1"/>
      <c r="BA301" s="12" t="s">
        <v>78</v>
      </c>
      <c r="BB301" s="1"/>
      <c r="BC301" s="1"/>
      <c r="BD301" s="1"/>
      <c r="BE301" s="1"/>
      <c r="BF301" s="1"/>
      <c r="BG301" s="59">
        <f>IF(Q301="základní",I68,0)</f>
        <v>4563.2700000000004</v>
      </c>
      <c r="BH301" s="59">
        <f>IF(Q301="snížená",I68,0)</f>
        <v>0</v>
      </c>
      <c r="BI301" s="59">
        <f>IF(Q301="zákl. přenesená",I68,0)</f>
        <v>0</v>
      </c>
      <c r="BJ301" s="59">
        <f>IF(Q301="sníž. přenesená",I68,0)</f>
        <v>0</v>
      </c>
      <c r="BK301" s="59">
        <f>IF(Q301="nulová",I68,0)</f>
        <v>0</v>
      </c>
      <c r="BL301" s="12" t="s">
        <v>30</v>
      </c>
      <c r="BM301" s="59">
        <f>ROUND(H68*G68,2)</f>
        <v>4563.2700000000004</v>
      </c>
      <c r="BN301" s="12" t="s">
        <v>84</v>
      </c>
      <c r="BO301" s="58" t="s">
        <v>1508</v>
      </c>
      <c r="BP301" s="1"/>
      <c r="BQ301" s="1"/>
      <c r="BR301" s="1"/>
      <c r="BS301" s="1"/>
      <c r="BT301" s="1"/>
    </row>
    <row r="302" spans="16:72" hidden="1" x14ac:dyDescent="0.2">
      <c r="P302" s="62"/>
      <c r="Q302" s="63"/>
      <c r="R302" s="63"/>
      <c r="S302" s="63"/>
      <c r="T302" s="63"/>
      <c r="U302" s="63"/>
      <c r="V302" s="63"/>
      <c r="W302" s="64"/>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485"/>
      <c r="AW302" s="65" t="s">
        <v>31</v>
      </c>
      <c r="AX302" s="7" t="s">
        <v>31</v>
      </c>
      <c r="AY302" s="7" t="s">
        <v>11</v>
      </c>
      <c r="AZ302" s="7" t="s">
        <v>30</v>
      </c>
      <c r="BA302" s="65" t="s">
        <v>78</v>
      </c>
      <c r="BB302" s="7"/>
      <c r="BC302" s="7"/>
      <c r="BD302" s="7"/>
      <c r="BE302" s="7"/>
      <c r="BF302" s="7"/>
      <c r="BG302" s="7"/>
      <c r="BH302" s="7"/>
      <c r="BI302" s="7"/>
      <c r="BJ302" s="7"/>
      <c r="BK302" s="7"/>
      <c r="BL302" s="7"/>
      <c r="BM302" s="7"/>
      <c r="BN302" s="7"/>
      <c r="BO302" s="7"/>
      <c r="BP302" s="7"/>
      <c r="BQ302" s="7"/>
      <c r="BR302" s="7"/>
      <c r="BS302" s="7"/>
      <c r="BT302" s="7"/>
    </row>
    <row r="303" spans="16:72" hidden="1" x14ac:dyDescent="0.2">
      <c r="P303" s="41"/>
      <c r="Q303" s="42"/>
      <c r="R303" s="42"/>
      <c r="S303" s="43">
        <f>SUM(S304:S312)</f>
        <v>0</v>
      </c>
      <c r="T303" s="42"/>
      <c r="U303" s="43">
        <f>SUM(U304:U312)</f>
        <v>0</v>
      </c>
      <c r="V303" s="42"/>
      <c r="W303" s="44">
        <f>SUM(W304:W312)</f>
        <v>0</v>
      </c>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45" t="s">
        <v>30</v>
      </c>
      <c r="AV303" s="484"/>
      <c r="AW303" s="46" t="s">
        <v>30</v>
      </c>
      <c r="AX303" s="6"/>
      <c r="AY303" s="6"/>
      <c r="AZ303" s="6"/>
      <c r="BA303" s="45" t="s">
        <v>78</v>
      </c>
      <c r="BB303" s="6"/>
      <c r="BC303" s="6"/>
      <c r="BD303" s="6"/>
      <c r="BE303" s="6"/>
      <c r="BF303" s="6"/>
      <c r="BG303" s="6"/>
      <c r="BH303" s="6"/>
      <c r="BI303" s="6"/>
      <c r="BJ303" s="6"/>
      <c r="BK303" s="6"/>
      <c r="BL303" s="6"/>
      <c r="BM303" s="47">
        <f>SUM(BM304:BM312)</f>
        <v>7771.21</v>
      </c>
      <c r="BN303" s="6"/>
      <c r="BO303" s="6"/>
      <c r="BP303" s="6"/>
      <c r="BQ303" s="6"/>
      <c r="BR303" s="6"/>
      <c r="BS303" s="6"/>
      <c r="BT303" s="6"/>
    </row>
    <row r="304" spans="16:72" ht="11.4" hidden="1" x14ac:dyDescent="0.2">
      <c r="P304" s="54" t="s">
        <v>5</v>
      </c>
      <c r="Q304" s="55" t="s">
        <v>15</v>
      </c>
      <c r="R304" s="23"/>
      <c r="S304" s="56">
        <f>R304*G73</f>
        <v>0</v>
      </c>
      <c r="T304" s="56">
        <v>0</v>
      </c>
      <c r="U304" s="56">
        <f>T304*G73</f>
        <v>0</v>
      </c>
      <c r="V304" s="56">
        <v>0</v>
      </c>
      <c r="W304" s="57">
        <f>V304*G73</f>
        <v>0</v>
      </c>
      <c r="X304" s="14"/>
      <c r="Y304" s="14"/>
      <c r="Z304" s="14"/>
      <c r="AA304" s="14"/>
      <c r="AB304" s="14"/>
      <c r="AC304" s="14"/>
      <c r="AD304" s="14"/>
      <c r="AE304" s="14"/>
      <c r="AF304" s="14"/>
      <c r="AG304" s="14"/>
      <c r="AH304" s="14"/>
      <c r="AI304" s="1"/>
      <c r="AJ304" s="1"/>
      <c r="AK304" s="1"/>
      <c r="AL304" s="1"/>
      <c r="AM304" s="1"/>
      <c r="AN304" s="1"/>
      <c r="AO304" s="1"/>
      <c r="AP304" s="1"/>
      <c r="AQ304" s="1"/>
      <c r="AR304" s="1"/>
      <c r="AS304" s="1"/>
      <c r="AT304" s="1"/>
      <c r="AU304" s="58" t="s">
        <v>84</v>
      </c>
      <c r="AV304" s="473"/>
      <c r="AW304" s="58" t="s">
        <v>31</v>
      </c>
      <c r="AX304" s="1"/>
      <c r="AY304" s="1"/>
      <c r="AZ304" s="1"/>
      <c r="BA304" s="12" t="s">
        <v>78</v>
      </c>
      <c r="BB304" s="1"/>
      <c r="BC304" s="1"/>
      <c r="BD304" s="1"/>
      <c r="BE304" s="1"/>
      <c r="BF304" s="1"/>
      <c r="BG304" s="59">
        <f>IF(Q304="základní",I73,0)</f>
        <v>5693.26</v>
      </c>
      <c r="BH304" s="59">
        <f>IF(Q304="snížená",I73,0)</f>
        <v>0</v>
      </c>
      <c r="BI304" s="59">
        <f>IF(Q304="zákl. přenesená",I73,0)</f>
        <v>0</v>
      </c>
      <c r="BJ304" s="59">
        <f>IF(Q304="sníž. přenesená",I73,0)</f>
        <v>0</v>
      </c>
      <c r="BK304" s="59">
        <f>IF(Q304="nulová",I73,0)</f>
        <v>0</v>
      </c>
      <c r="BL304" s="12" t="s">
        <v>30</v>
      </c>
      <c r="BM304" s="59">
        <f>ROUND(H73*G73,2)</f>
        <v>5693.26</v>
      </c>
      <c r="BN304" s="12" t="s">
        <v>84</v>
      </c>
      <c r="BO304" s="58" t="s">
        <v>1510</v>
      </c>
      <c r="BP304" s="1"/>
      <c r="BQ304" s="1"/>
      <c r="BR304" s="1"/>
      <c r="BS304" s="1"/>
      <c r="BT304" s="1"/>
    </row>
    <row r="305" spans="16:72" hidden="1" x14ac:dyDescent="0.2">
      <c r="P305" s="60"/>
      <c r="Q305" s="61"/>
      <c r="R305" s="23"/>
      <c r="S305" s="23"/>
      <c r="T305" s="23"/>
      <c r="U305" s="23"/>
      <c r="V305" s="23"/>
      <c r="W305" s="24"/>
      <c r="X305" s="14"/>
      <c r="Y305" s="14"/>
      <c r="Z305" s="14"/>
      <c r="AA305" s="14"/>
      <c r="AB305" s="14"/>
      <c r="AC305" s="14"/>
      <c r="AD305" s="14"/>
      <c r="AE305" s="14"/>
      <c r="AF305" s="14"/>
      <c r="AG305" s="14"/>
      <c r="AH305" s="14"/>
      <c r="AI305" s="1"/>
      <c r="AJ305" s="1"/>
      <c r="AK305" s="1"/>
      <c r="AL305" s="1"/>
      <c r="AM305" s="1"/>
      <c r="AN305" s="1"/>
      <c r="AO305" s="1"/>
      <c r="AP305" s="1"/>
      <c r="AQ305" s="1"/>
      <c r="AR305" s="1"/>
      <c r="AS305" s="1"/>
      <c r="AT305" s="1"/>
      <c r="AU305" s="1"/>
      <c r="AV305" s="473"/>
      <c r="AW305" s="12" t="s">
        <v>31</v>
      </c>
      <c r="AX305" s="1"/>
      <c r="AY305" s="1"/>
      <c r="AZ305" s="1"/>
      <c r="BA305" s="1"/>
      <c r="BB305" s="1"/>
      <c r="BC305" s="1"/>
      <c r="BD305" s="1"/>
      <c r="BE305" s="1"/>
      <c r="BF305" s="1"/>
      <c r="BG305" s="1"/>
      <c r="BH305" s="1"/>
      <c r="BI305" s="1"/>
      <c r="BJ305" s="1"/>
      <c r="BK305" s="1"/>
      <c r="BL305" s="1"/>
      <c r="BM305" s="1"/>
      <c r="BN305" s="1"/>
      <c r="BO305" s="1"/>
      <c r="BP305" s="1"/>
      <c r="BQ305" s="1"/>
      <c r="BR305" s="1"/>
      <c r="BS305" s="1"/>
      <c r="BT305" s="1"/>
    </row>
    <row r="306" spans="16:72" hidden="1" x14ac:dyDescent="0.2">
      <c r="P306" s="66"/>
      <c r="Q306" s="67"/>
      <c r="R306" s="67"/>
      <c r="S306" s="67"/>
      <c r="T306" s="67"/>
      <c r="U306" s="67"/>
      <c r="V306" s="67"/>
      <c r="W306" s="6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486"/>
      <c r="AW306" s="69" t="s">
        <v>31</v>
      </c>
      <c r="AX306" s="8" t="s">
        <v>30</v>
      </c>
      <c r="AY306" s="8" t="s">
        <v>11</v>
      </c>
      <c r="AZ306" s="8" t="s">
        <v>27</v>
      </c>
      <c r="BA306" s="69" t="s">
        <v>78</v>
      </c>
      <c r="BB306" s="8"/>
      <c r="BC306" s="8"/>
      <c r="BD306" s="8"/>
      <c r="BE306" s="8"/>
      <c r="BF306" s="8"/>
      <c r="BG306" s="8"/>
      <c r="BH306" s="8"/>
      <c r="BI306" s="8"/>
      <c r="BJ306" s="8"/>
      <c r="BK306" s="8"/>
      <c r="BL306" s="8"/>
      <c r="BM306" s="8"/>
      <c r="BN306" s="8"/>
      <c r="BO306" s="8"/>
      <c r="BP306" s="8"/>
      <c r="BQ306" s="8"/>
      <c r="BR306" s="8"/>
      <c r="BS306" s="8"/>
      <c r="BT306" s="8"/>
    </row>
    <row r="307" spans="16:72" hidden="1" x14ac:dyDescent="0.2">
      <c r="P307" s="62"/>
      <c r="Q307" s="63"/>
      <c r="R307" s="63"/>
      <c r="S307" s="63"/>
      <c r="T307" s="63"/>
      <c r="U307" s="63"/>
      <c r="V307" s="63"/>
      <c r="W307" s="64"/>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485"/>
      <c r="AW307" s="65" t="s">
        <v>31</v>
      </c>
      <c r="AX307" s="7" t="s">
        <v>31</v>
      </c>
      <c r="AY307" s="7" t="s">
        <v>11</v>
      </c>
      <c r="AZ307" s="7" t="s">
        <v>27</v>
      </c>
      <c r="BA307" s="65" t="s">
        <v>78</v>
      </c>
      <c r="BB307" s="7"/>
      <c r="BC307" s="7"/>
      <c r="BD307" s="7"/>
      <c r="BE307" s="7"/>
      <c r="BF307" s="7"/>
      <c r="BG307" s="7"/>
      <c r="BH307" s="7"/>
      <c r="BI307" s="7"/>
      <c r="BJ307" s="7"/>
      <c r="BK307" s="7"/>
      <c r="BL307" s="7"/>
      <c r="BM307" s="7"/>
      <c r="BN307" s="7"/>
      <c r="BO307" s="7"/>
      <c r="BP307" s="7"/>
      <c r="BQ307" s="7"/>
      <c r="BR307" s="7"/>
      <c r="BS307" s="7"/>
      <c r="BT307" s="7"/>
    </row>
    <row r="308" spans="16:72" hidden="1" x14ac:dyDescent="0.2">
      <c r="P308" s="62"/>
      <c r="Q308" s="63"/>
      <c r="R308" s="63"/>
      <c r="S308" s="63"/>
      <c r="T308" s="63"/>
      <c r="U308" s="63"/>
      <c r="V308" s="63"/>
      <c r="W308" s="64"/>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485"/>
      <c r="AW308" s="65" t="s">
        <v>31</v>
      </c>
      <c r="AX308" s="7" t="s">
        <v>31</v>
      </c>
      <c r="AY308" s="7" t="s">
        <v>11</v>
      </c>
      <c r="AZ308" s="7" t="s">
        <v>27</v>
      </c>
      <c r="BA308" s="65" t="s">
        <v>78</v>
      </c>
      <c r="BB308" s="7"/>
      <c r="BC308" s="7"/>
      <c r="BD308" s="7"/>
      <c r="BE308" s="7"/>
      <c r="BF308" s="7"/>
      <c r="BG308" s="7"/>
      <c r="BH308" s="7"/>
      <c r="BI308" s="7"/>
      <c r="BJ308" s="7"/>
      <c r="BK308" s="7"/>
      <c r="BL308" s="7"/>
      <c r="BM308" s="7"/>
      <c r="BN308" s="7"/>
      <c r="BO308" s="7"/>
      <c r="BP308" s="7"/>
      <c r="BQ308" s="7"/>
      <c r="BR308" s="7"/>
      <c r="BS308" s="7"/>
      <c r="BT308" s="7"/>
    </row>
    <row r="309" spans="16:72" hidden="1" x14ac:dyDescent="0.2">
      <c r="P309" s="74"/>
      <c r="Q309" s="75"/>
      <c r="R309" s="75"/>
      <c r="S309" s="75"/>
      <c r="T309" s="75"/>
      <c r="U309" s="75"/>
      <c r="V309" s="75"/>
      <c r="W309" s="76"/>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488"/>
      <c r="AW309" s="77" t="s">
        <v>31</v>
      </c>
      <c r="AX309" s="10" t="s">
        <v>84</v>
      </c>
      <c r="AY309" s="10" t="s">
        <v>11</v>
      </c>
      <c r="AZ309" s="10" t="s">
        <v>30</v>
      </c>
      <c r="BA309" s="77" t="s">
        <v>78</v>
      </c>
      <c r="BB309" s="10"/>
      <c r="BC309" s="10"/>
      <c r="BD309" s="10"/>
      <c r="BE309" s="10"/>
      <c r="BF309" s="10"/>
      <c r="BG309" s="10"/>
      <c r="BH309" s="10"/>
      <c r="BI309" s="10"/>
      <c r="BJ309" s="10"/>
      <c r="BK309" s="10"/>
      <c r="BL309" s="10"/>
      <c r="BM309" s="10"/>
      <c r="BN309" s="10"/>
      <c r="BO309" s="10"/>
      <c r="BP309" s="10"/>
      <c r="BQ309" s="10"/>
      <c r="BR309" s="10"/>
      <c r="BS309" s="10"/>
      <c r="BT309" s="10"/>
    </row>
    <row r="310" spans="16:72" ht="11.4" hidden="1" x14ac:dyDescent="0.2">
      <c r="P310" s="54" t="s">
        <v>5</v>
      </c>
      <c r="Q310" s="55" t="s">
        <v>15</v>
      </c>
      <c r="R310" s="23"/>
      <c r="S310" s="56">
        <f>R310*G79</f>
        <v>0</v>
      </c>
      <c r="T310" s="56">
        <v>0</v>
      </c>
      <c r="U310" s="56">
        <f>T310*G79</f>
        <v>0</v>
      </c>
      <c r="V310" s="56">
        <v>0</v>
      </c>
      <c r="W310" s="57">
        <f>V310*G79</f>
        <v>0</v>
      </c>
      <c r="X310" s="14"/>
      <c r="Y310" s="14"/>
      <c r="Z310" s="14"/>
      <c r="AA310" s="14"/>
      <c r="AB310" s="14"/>
      <c r="AC310" s="14"/>
      <c r="AD310" s="14"/>
      <c r="AE310" s="14"/>
      <c r="AF310" s="14"/>
      <c r="AG310" s="14"/>
      <c r="AH310" s="14"/>
      <c r="AI310" s="1"/>
      <c r="AJ310" s="1"/>
      <c r="AK310" s="1"/>
      <c r="AL310" s="1"/>
      <c r="AM310" s="1"/>
      <c r="AN310" s="1"/>
      <c r="AO310" s="1"/>
      <c r="AP310" s="1"/>
      <c r="AQ310" s="1"/>
      <c r="AR310" s="1"/>
      <c r="AS310" s="1"/>
      <c r="AT310" s="1"/>
      <c r="AU310" s="58" t="s">
        <v>84</v>
      </c>
      <c r="AV310" s="473"/>
      <c r="AW310" s="58" t="s">
        <v>31</v>
      </c>
      <c r="AX310" s="1"/>
      <c r="AY310" s="1"/>
      <c r="AZ310" s="1"/>
      <c r="BA310" s="12" t="s">
        <v>78</v>
      </c>
      <c r="BB310" s="1"/>
      <c r="BC310" s="1"/>
      <c r="BD310" s="1"/>
      <c r="BE310" s="1"/>
      <c r="BF310" s="1"/>
      <c r="BG310" s="59">
        <f>IF(Q310="základní",I79,0)</f>
        <v>2077.9499999999998</v>
      </c>
      <c r="BH310" s="59">
        <f>IF(Q310="snížená",I79,0)</f>
        <v>0</v>
      </c>
      <c r="BI310" s="59">
        <f>IF(Q310="zákl. přenesená",I79,0)</f>
        <v>0</v>
      </c>
      <c r="BJ310" s="59">
        <f>IF(Q310="sníž. přenesená",I79,0)</f>
        <v>0</v>
      </c>
      <c r="BK310" s="59">
        <f>IF(Q310="nulová",I79,0)</f>
        <v>0</v>
      </c>
      <c r="BL310" s="12" t="s">
        <v>30</v>
      </c>
      <c r="BM310" s="59">
        <f>ROUND(H79*G79,2)</f>
        <v>2077.9499999999998</v>
      </c>
      <c r="BN310" s="12" t="s">
        <v>84</v>
      </c>
      <c r="BO310" s="58" t="s">
        <v>1514</v>
      </c>
      <c r="BP310" s="1"/>
      <c r="BQ310" s="1"/>
      <c r="BR310" s="1"/>
      <c r="BS310" s="1"/>
      <c r="BT310" s="1"/>
    </row>
    <row r="311" spans="16:72" hidden="1" x14ac:dyDescent="0.2">
      <c r="P311" s="60"/>
      <c r="Q311" s="61"/>
      <c r="R311" s="23"/>
      <c r="S311" s="23"/>
      <c r="T311" s="23"/>
      <c r="U311" s="23"/>
      <c r="V311" s="23"/>
      <c r="W311" s="24"/>
      <c r="X311" s="14"/>
      <c r="Y311" s="14"/>
      <c r="Z311" s="14"/>
      <c r="AA311" s="14"/>
      <c r="AB311" s="14"/>
      <c r="AC311" s="14"/>
      <c r="AD311" s="14"/>
      <c r="AE311" s="14"/>
      <c r="AF311" s="14"/>
      <c r="AG311" s="14"/>
      <c r="AH311" s="14"/>
      <c r="AI311" s="1"/>
      <c r="AJ311" s="1"/>
      <c r="AK311" s="1"/>
      <c r="AL311" s="1"/>
      <c r="AM311" s="1"/>
      <c r="AN311" s="1"/>
      <c r="AO311" s="1"/>
      <c r="AP311" s="1"/>
      <c r="AQ311" s="1"/>
      <c r="AR311" s="1"/>
      <c r="AS311" s="1"/>
      <c r="AT311" s="1"/>
      <c r="AU311" s="1"/>
      <c r="AV311" s="473"/>
      <c r="AW311" s="12" t="s">
        <v>31</v>
      </c>
      <c r="AX311" s="1"/>
      <c r="AY311" s="1"/>
      <c r="AZ311" s="1"/>
      <c r="BA311" s="1"/>
      <c r="BB311" s="1"/>
      <c r="BC311" s="1"/>
      <c r="BD311" s="1"/>
      <c r="BE311" s="1"/>
      <c r="BF311" s="1"/>
      <c r="BG311" s="1"/>
      <c r="BH311" s="1"/>
      <c r="BI311" s="1"/>
      <c r="BJ311" s="1"/>
      <c r="BK311" s="1"/>
      <c r="BL311" s="1"/>
      <c r="BM311" s="1"/>
      <c r="BN311" s="1"/>
      <c r="BO311" s="1"/>
      <c r="BP311" s="1"/>
      <c r="BQ311" s="1"/>
      <c r="BR311" s="1"/>
      <c r="BS311" s="1"/>
      <c r="BT311" s="1"/>
    </row>
    <row r="312" spans="16:72" hidden="1" x14ac:dyDescent="0.2">
      <c r="P312" s="62"/>
      <c r="Q312" s="63"/>
      <c r="R312" s="63"/>
      <c r="S312" s="63"/>
      <c r="T312" s="63"/>
      <c r="U312" s="63"/>
      <c r="V312" s="63"/>
      <c r="W312" s="64"/>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485"/>
      <c r="AW312" s="65" t="s">
        <v>31</v>
      </c>
      <c r="AX312" s="7" t="s">
        <v>31</v>
      </c>
      <c r="AY312" s="7" t="s">
        <v>11</v>
      </c>
      <c r="AZ312" s="7" t="s">
        <v>30</v>
      </c>
      <c r="BA312" s="65" t="s">
        <v>78</v>
      </c>
      <c r="BB312" s="7"/>
      <c r="BC312" s="7"/>
      <c r="BD312" s="7"/>
      <c r="BE312" s="7"/>
      <c r="BF312" s="7"/>
      <c r="BG312" s="7"/>
      <c r="BH312" s="7"/>
      <c r="BI312" s="7"/>
      <c r="BJ312" s="7"/>
      <c r="BK312" s="7"/>
      <c r="BL312" s="7"/>
      <c r="BM312" s="7"/>
      <c r="BN312" s="7"/>
      <c r="BO312" s="7"/>
      <c r="BP312" s="7"/>
      <c r="BQ312" s="7"/>
      <c r="BR312" s="7"/>
      <c r="BS312" s="7"/>
      <c r="BT312" s="7"/>
    </row>
    <row r="313" spans="16:72" hidden="1" x14ac:dyDescent="0.2">
      <c r="P313" s="41"/>
      <c r="Q313" s="42"/>
      <c r="R313" s="42"/>
      <c r="S313" s="43">
        <f>SUM(S314:S402)</f>
        <v>0</v>
      </c>
      <c r="T313" s="42"/>
      <c r="U313" s="43">
        <f>SUM(U314:U402)</f>
        <v>0.90091580000000027</v>
      </c>
      <c r="V313" s="42"/>
      <c r="W313" s="44">
        <f>SUM(W314:W402)</f>
        <v>0</v>
      </c>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45" t="s">
        <v>30</v>
      </c>
      <c r="AV313" s="484"/>
      <c r="AW313" s="46" t="s">
        <v>30</v>
      </c>
      <c r="AX313" s="6"/>
      <c r="AY313" s="6"/>
      <c r="AZ313" s="6"/>
      <c r="BA313" s="45" t="s">
        <v>78</v>
      </c>
      <c r="BB313" s="6"/>
      <c r="BC313" s="6"/>
      <c r="BD313" s="6"/>
      <c r="BE313" s="6"/>
      <c r="BF313" s="6"/>
      <c r="BG313" s="6"/>
      <c r="BH313" s="6"/>
      <c r="BI313" s="6"/>
      <c r="BJ313" s="6"/>
      <c r="BK313" s="6"/>
      <c r="BL313" s="6"/>
      <c r="BM313" s="47">
        <f>SUM(BM314:BM402)</f>
        <v>93495.54</v>
      </c>
      <c r="BN313" s="6"/>
      <c r="BO313" s="6"/>
      <c r="BP313" s="6"/>
      <c r="BQ313" s="6"/>
      <c r="BR313" s="6"/>
      <c r="BS313" s="6"/>
      <c r="BT313" s="6"/>
    </row>
    <row r="314" spans="16:72" ht="11.4" hidden="1" x14ac:dyDescent="0.2">
      <c r="P314" s="54" t="s">
        <v>5</v>
      </c>
      <c r="Q314" s="55" t="s">
        <v>15</v>
      </c>
      <c r="R314" s="23"/>
      <c r="S314" s="56">
        <f>R314*G85</f>
        <v>0</v>
      </c>
      <c r="T314" s="56">
        <v>0</v>
      </c>
      <c r="U314" s="56">
        <f>T314*G85</f>
        <v>0</v>
      </c>
      <c r="V314" s="56">
        <v>0</v>
      </c>
      <c r="W314" s="57">
        <f>V314*G85</f>
        <v>0</v>
      </c>
      <c r="X314" s="14"/>
      <c r="Y314" s="14"/>
      <c r="Z314" s="14"/>
      <c r="AA314" s="14"/>
      <c r="AB314" s="14"/>
      <c r="AC314" s="14"/>
      <c r="AD314" s="14"/>
      <c r="AE314" s="14"/>
      <c r="AF314" s="14"/>
      <c r="AG314" s="14"/>
      <c r="AH314" s="14"/>
      <c r="AI314" s="1"/>
      <c r="AJ314" s="1"/>
      <c r="AK314" s="1"/>
      <c r="AL314" s="1"/>
      <c r="AM314" s="1"/>
      <c r="AN314" s="1"/>
      <c r="AO314" s="1"/>
      <c r="AP314" s="1"/>
      <c r="AQ314" s="1"/>
      <c r="AR314" s="1"/>
      <c r="AS314" s="1"/>
      <c r="AT314" s="1"/>
      <c r="AU314" s="58" t="s">
        <v>84</v>
      </c>
      <c r="AV314" s="473"/>
      <c r="AW314" s="58" t="s">
        <v>31</v>
      </c>
      <c r="AX314" s="1"/>
      <c r="AY314" s="1"/>
      <c r="AZ314" s="1"/>
      <c r="BA314" s="12" t="s">
        <v>78</v>
      </c>
      <c r="BB314" s="1"/>
      <c r="BC314" s="1"/>
      <c r="BD314" s="1"/>
      <c r="BE314" s="1"/>
      <c r="BF314" s="1"/>
      <c r="BG314" s="59">
        <f>IF(Q314="základní",I85,0)</f>
        <v>10003.75</v>
      </c>
      <c r="BH314" s="59">
        <f>IF(Q314="snížená",I85,0)</f>
        <v>0</v>
      </c>
      <c r="BI314" s="59">
        <f>IF(Q314="zákl. přenesená",I85,0)</f>
        <v>0</v>
      </c>
      <c r="BJ314" s="59">
        <f>IF(Q314="sníž. přenesená",I85,0)</f>
        <v>0</v>
      </c>
      <c r="BK314" s="59">
        <f>IF(Q314="nulová",I85,0)</f>
        <v>0</v>
      </c>
      <c r="BL314" s="12" t="s">
        <v>30</v>
      </c>
      <c r="BM314" s="59">
        <f>ROUND(H85*G85,2)</f>
        <v>10003.75</v>
      </c>
      <c r="BN314" s="12" t="s">
        <v>84</v>
      </c>
      <c r="BO314" s="58" t="s">
        <v>1516</v>
      </c>
      <c r="BP314" s="1"/>
      <c r="BQ314" s="1"/>
      <c r="BR314" s="1"/>
      <c r="BS314" s="1"/>
      <c r="BT314" s="1"/>
    </row>
    <row r="315" spans="16:72" hidden="1" x14ac:dyDescent="0.2">
      <c r="P315" s="60"/>
      <c r="Q315" s="61"/>
      <c r="R315" s="23"/>
      <c r="S315" s="23"/>
      <c r="T315" s="23"/>
      <c r="U315" s="23"/>
      <c r="V315" s="23"/>
      <c r="W315" s="24"/>
      <c r="X315" s="14"/>
      <c r="Y315" s="14"/>
      <c r="Z315" s="14"/>
      <c r="AA315" s="14"/>
      <c r="AB315" s="14"/>
      <c r="AC315" s="14"/>
      <c r="AD315" s="14"/>
      <c r="AE315" s="14"/>
      <c r="AF315" s="14"/>
      <c r="AG315" s="14"/>
      <c r="AH315" s="14"/>
      <c r="AI315" s="1"/>
      <c r="AJ315" s="1"/>
      <c r="AK315" s="1"/>
      <c r="AL315" s="1"/>
      <c r="AM315" s="1"/>
      <c r="AN315" s="1"/>
      <c r="AO315" s="1"/>
      <c r="AP315" s="1"/>
      <c r="AQ315" s="1"/>
      <c r="AR315" s="1"/>
      <c r="AS315" s="1"/>
      <c r="AT315" s="1"/>
      <c r="AU315" s="1"/>
      <c r="AV315" s="473"/>
      <c r="AW315" s="12" t="s">
        <v>31</v>
      </c>
      <c r="AX315" s="1"/>
      <c r="AY315" s="1"/>
      <c r="AZ315" s="1"/>
      <c r="BA315" s="1"/>
      <c r="BB315" s="1"/>
      <c r="BC315" s="1"/>
      <c r="BD315" s="1"/>
      <c r="BE315" s="1"/>
      <c r="BF315" s="1"/>
      <c r="BG315" s="1"/>
      <c r="BH315" s="1"/>
      <c r="BI315" s="1"/>
      <c r="BJ315" s="1"/>
      <c r="BK315" s="1"/>
      <c r="BL315" s="1"/>
      <c r="BM315" s="1"/>
      <c r="BN315" s="1"/>
      <c r="BO315" s="1"/>
      <c r="BP315" s="1"/>
      <c r="BQ315" s="1"/>
      <c r="BR315" s="1"/>
      <c r="BS315" s="1"/>
      <c r="BT315" s="1"/>
    </row>
    <row r="316" spans="16:72" hidden="1" x14ac:dyDescent="0.2">
      <c r="P316" s="62"/>
      <c r="Q316" s="63"/>
      <c r="R316" s="63"/>
      <c r="S316" s="63"/>
      <c r="T316" s="63"/>
      <c r="U316" s="63"/>
      <c r="V316" s="63"/>
      <c r="W316" s="64"/>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485"/>
      <c r="AW316" s="65" t="s">
        <v>31</v>
      </c>
      <c r="AX316" s="7" t="s">
        <v>31</v>
      </c>
      <c r="AY316" s="7" t="s">
        <v>11</v>
      </c>
      <c r="AZ316" s="7" t="s">
        <v>30</v>
      </c>
      <c r="BA316" s="65" t="s">
        <v>78</v>
      </c>
      <c r="BB316" s="7"/>
      <c r="BC316" s="7"/>
      <c r="BD316" s="7"/>
      <c r="BE316" s="7"/>
      <c r="BF316" s="7"/>
      <c r="BG316" s="7"/>
      <c r="BH316" s="7"/>
      <c r="BI316" s="7"/>
      <c r="BJ316" s="7"/>
      <c r="BK316" s="7"/>
      <c r="BL316" s="7"/>
      <c r="BM316" s="7"/>
      <c r="BN316" s="7"/>
      <c r="BO316" s="7"/>
      <c r="BP316" s="7"/>
      <c r="BQ316" s="7"/>
      <c r="BR316" s="7"/>
      <c r="BS316" s="7"/>
      <c r="BT316" s="7"/>
    </row>
    <row r="317" spans="16:72" ht="11.4" hidden="1" x14ac:dyDescent="0.2">
      <c r="P317" s="84" t="s">
        <v>5</v>
      </c>
      <c r="Q317" s="85" t="s">
        <v>15</v>
      </c>
      <c r="R317" s="23"/>
      <c r="S317" s="56">
        <f>R317*G88</f>
        <v>0</v>
      </c>
      <c r="T317" s="56">
        <v>1.06E-3</v>
      </c>
      <c r="U317" s="56">
        <f>T317*G88</f>
        <v>0.1425594</v>
      </c>
      <c r="V317" s="56">
        <v>0</v>
      </c>
      <c r="W317" s="57">
        <f>V317*G88</f>
        <v>0</v>
      </c>
      <c r="X317" s="14"/>
      <c r="Y317" s="14"/>
      <c r="Z317" s="14"/>
      <c r="AA317" s="14"/>
      <c r="AB317" s="14"/>
      <c r="AC317" s="14"/>
      <c r="AD317" s="14"/>
      <c r="AE317" s="14"/>
      <c r="AF317" s="14"/>
      <c r="AG317" s="14"/>
      <c r="AH317" s="14"/>
      <c r="AI317" s="1"/>
      <c r="AJ317" s="1"/>
      <c r="AK317" s="1"/>
      <c r="AL317" s="1"/>
      <c r="AM317" s="1"/>
      <c r="AN317" s="1"/>
      <c r="AO317" s="1"/>
      <c r="AP317" s="1"/>
      <c r="AQ317" s="1"/>
      <c r="AR317" s="1"/>
      <c r="AS317" s="1"/>
      <c r="AT317" s="1"/>
      <c r="AU317" s="58" t="s">
        <v>130</v>
      </c>
      <c r="AV317" s="473"/>
      <c r="AW317" s="58" t="s">
        <v>31</v>
      </c>
      <c r="AX317" s="1"/>
      <c r="AY317" s="1"/>
      <c r="AZ317" s="1"/>
      <c r="BA317" s="12" t="s">
        <v>78</v>
      </c>
      <c r="BB317" s="1"/>
      <c r="BC317" s="1"/>
      <c r="BD317" s="1"/>
      <c r="BE317" s="1"/>
      <c r="BF317" s="1"/>
      <c r="BG317" s="59">
        <f>IF(Q317="základní",I88,0)</f>
        <v>18425.13</v>
      </c>
      <c r="BH317" s="59">
        <f>IF(Q317="snížená",I88,0)</f>
        <v>0</v>
      </c>
      <c r="BI317" s="59">
        <f>IF(Q317="zákl. přenesená",I88,0)</f>
        <v>0</v>
      </c>
      <c r="BJ317" s="59">
        <f>IF(Q317="sníž. přenesená",I88,0)</f>
        <v>0</v>
      </c>
      <c r="BK317" s="59">
        <f>IF(Q317="nulová",I88,0)</f>
        <v>0</v>
      </c>
      <c r="BL317" s="12" t="s">
        <v>30</v>
      </c>
      <c r="BM317" s="59">
        <f>ROUND(H88*G88,2)</f>
        <v>18425.13</v>
      </c>
      <c r="BN317" s="12" t="s">
        <v>84</v>
      </c>
      <c r="BO317" s="58" t="s">
        <v>1519</v>
      </c>
      <c r="BP317" s="1"/>
      <c r="BQ317" s="1"/>
      <c r="BR317" s="1"/>
      <c r="BS317" s="1"/>
      <c r="BT317" s="1"/>
    </row>
    <row r="318" spans="16:72" hidden="1" x14ac:dyDescent="0.2">
      <c r="P318" s="62"/>
      <c r="Q318" s="63"/>
      <c r="R318" s="63"/>
      <c r="S318" s="63"/>
      <c r="T318" s="63"/>
      <c r="U318" s="63"/>
      <c r="V318" s="63"/>
      <c r="W318" s="64"/>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485"/>
      <c r="AW318" s="65" t="s">
        <v>31</v>
      </c>
      <c r="AX318" s="7" t="s">
        <v>31</v>
      </c>
      <c r="AY318" s="7" t="s">
        <v>11</v>
      </c>
      <c r="AZ318" s="7" t="s">
        <v>30</v>
      </c>
      <c r="BA318" s="65" t="s">
        <v>78</v>
      </c>
      <c r="BB318" s="7"/>
      <c r="BC318" s="7"/>
      <c r="BD318" s="7"/>
      <c r="BE318" s="7"/>
      <c r="BF318" s="7"/>
      <c r="BG318" s="7"/>
      <c r="BH318" s="7"/>
      <c r="BI318" s="7"/>
      <c r="BJ318" s="7"/>
      <c r="BK318" s="7"/>
      <c r="BL318" s="7"/>
      <c r="BM318" s="7"/>
      <c r="BN318" s="7"/>
      <c r="BO318" s="7"/>
      <c r="BP318" s="7"/>
      <c r="BQ318" s="7"/>
      <c r="BR318" s="7"/>
      <c r="BS318" s="7"/>
      <c r="BT318" s="7"/>
    </row>
    <row r="319" spans="16:72" ht="11.4" hidden="1" x14ac:dyDescent="0.2">
      <c r="P319" s="54" t="s">
        <v>5</v>
      </c>
      <c r="Q319" s="55" t="s">
        <v>15</v>
      </c>
      <c r="R319" s="23"/>
      <c r="S319" s="56">
        <f>R319*G90</f>
        <v>0</v>
      </c>
      <c r="T319" s="56">
        <v>0</v>
      </c>
      <c r="U319" s="56">
        <f>T319*G90</f>
        <v>0</v>
      </c>
      <c r="V319" s="56">
        <v>0</v>
      </c>
      <c r="W319" s="57">
        <f>V319*G90</f>
        <v>0</v>
      </c>
      <c r="X319" s="14"/>
      <c r="Y319" s="14"/>
      <c r="Z319" s="14"/>
      <c r="AA319" s="14"/>
      <c r="AB319" s="14"/>
      <c r="AC319" s="14"/>
      <c r="AD319" s="14"/>
      <c r="AE319" s="14"/>
      <c r="AF319" s="14"/>
      <c r="AG319" s="14"/>
      <c r="AH319" s="14"/>
      <c r="AI319" s="1"/>
      <c r="AJ319" s="1"/>
      <c r="AK319" s="1"/>
      <c r="AL319" s="1"/>
      <c r="AM319" s="1"/>
      <c r="AN319" s="1"/>
      <c r="AO319" s="1"/>
      <c r="AP319" s="1"/>
      <c r="AQ319" s="1"/>
      <c r="AR319" s="1"/>
      <c r="AS319" s="1"/>
      <c r="AT319" s="1"/>
      <c r="AU319" s="58" t="s">
        <v>84</v>
      </c>
      <c r="AV319" s="473"/>
      <c r="AW319" s="58" t="s">
        <v>31</v>
      </c>
      <c r="AX319" s="1"/>
      <c r="AY319" s="1"/>
      <c r="AZ319" s="1"/>
      <c r="BA319" s="12" t="s">
        <v>78</v>
      </c>
      <c r="BB319" s="1"/>
      <c r="BC319" s="1"/>
      <c r="BD319" s="1"/>
      <c r="BE319" s="1"/>
      <c r="BF319" s="1"/>
      <c r="BG319" s="59">
        <f>IF(Q319="základní",I90,0)</f>
        <v>1510.4</v>
      </c>
      <c r="BH319" s="59">
        <f>IF(Q319="snížená",I90,0)</f>
        <v>0</v>
      </c>
      <c r="BI319" s="59">
        <f>IF(Q319="zákl. přenesená",I90,0)</f>
        <v>0</v>
      </c>
      <c r="BJ319" s="59">
        <f>IF(Q319="sníž. přenesená",I90,0)</f>
        <v>0</v>
      </c>
      <c r="BK319" s="59">
        <f>IF(Q319="nulová",I90,0)</f>
        <v>0</v>
      </c>
      <c r="BL319" s="12" t="s">
        <v>30</v>
      </c>
      <c r="BM319" s="59">
        <f>ROUND(H90*G90,2)</f>
        <v>1510.4</v>
      </c>
      <c r="BN319" s="12" t="s">
        <v>84</v>
      </c>
      <c r="BO319" s="58" t="s">
        <v>1521</v>
      </c>
      <c r="BP319" s="1"/>
      <c r="BQ319" s="1"/>
      <c r="BR319" s="1"/>
      <c r="BS319" s="1"/>
      <c r="BT319" s="1"/>
    </row>
    <row r="320" spans="16:72" hidden="1" x14ac:dyDescent="0.2">
      <c r="P320" s="60"/>
      <c r="Q320" s="61"/>
      <c r="R320" s="23"/>
      <c r="S320" s="23"/>
      <c r="T320" s="23"/>
      <c r="U320" s="23"/>
      <c r="V320" s="23"/>
      <c r="W320" s="24"/>
      <c r="X320" s="14"/>
      <c r="Y320" s="14"/>
      <c r="Z320" s="14"/>
      <c r="AA320" s="14"/>
      <c r="AB320" s="14"/>
      <c r="AC320" s="14"/>
      <c r="AD320" s="14"/>
      <c r="AE320" s="14"/>
      <c r="AF320" s="14"/>
      <c r="AG320" s="14"/>
      <c r="AH320" s="14"/>
      <c r="AI320" s="1"/>
      <c r="AJ320" s="1"/>
      <c r="AK320" s="1"/>
      <c r="AL320" s="1"/>
      <c r="AM320" s="1"/>
      <c r="AN320" s="1"/>
      <c r="AO320" s="1"/>
      <c r="AP320" s="1"/>
      <c r="AQ320" s="1"/>
      <c r="AR320" s="1"/>
      <c r="AS320" s="1"/>
      <c r="AT320" s="1"/>
      <c r="AU320" s="1"/>
      <c r="AV320" s="473"/>
      <c r="AW320" s="12" t="s">
        <v>31</v>
      </c>
      <c r="AX320" s="1"/>
      <c r="AY320" s="1"/>
      <c r="AZ320" s="1"/>
      <c r="BA320" s="1"/>
      <c r="BB320" s="1"/>
      <c r="BC320" s="1"/>
      <c r="BD320" s="1"/>
      <c r="BE320" s="1"/>
      <c r="BF320" s="1"/>
      <c r="BG320" s="1"/>
      <c r="BH320" s="1"/>
      <c r="BI320" s="1"/>
      <c r="BJ320" s="1"/>
      <c r="BK320" s="1"/>
      <c r="BL320" s="1"/>
      <c r="BM320" s="1"/>
      <c r="BN320" s="1"/>
      <c r="BO320" s="1"/>
      <c r="BP320" s="1"/>
      <c r="BQ320" s="1"/>
      <c r="BR320" s="1"/>
      <c r="BS320" s="1"/>
      <c r="BT320" s="1"/>
    </row>
    <row r="321" spans="16:72" hidden="1" x14ac:dyDescent="0.2">
      <c r="P321" s="66"/>
      <c r="Q321" s="67"/>
      <c r="R321" s="67"/>
      <c r="S321" s="67"/>
      <c r="T321" s="67"/>
      <c r="U321" s="67"/>
      <c r="V321" s="67"/>
      <c r="W321" s="6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486"/>
      <c r="AW321" s="69" t="s">
        <v>31</v>
      </c>
      <c r="AX321" s="8" t="s">
        <v>30</v>
      </c>
      <c r="AY321" s="8" t="s">
        <v>11</v>
      </c>
      <c r="AZ321" s="8" t="s">
        <v>27</v>
      </c>
      <c r="BA321" s="69" t="s">
        <v>78</v>
      </c>
      <c r="BB321" s="8"/>
      <c r="BC321" s="8"/>
      <c r="BD321" s="8"/>
      <c r="BE321" s="8"/>
      <c r="BF321" s="8"/>
      <c r="BG321" s="8"/>
      <c r="BH321" s="8"/>
      <c r="BI321" s="8"/>
      <c r="BJ321" s="8"/>
      <c r="BK321" s="8"/>
      <c r="BL321" s="8"/>
      <c r="BM321" s="8"/>
      <c r="BN321" s="8"/>
      <c r="BO321" s="8"/>
      <c r="BP321" s="8"/>
      <c r="BQ321" s="8"/>
      <c r="BR321" s="8"/>
      <c r="BS321" s="8"/>
      <c r="BT321" s="8"/>
    </row>
    <row r="322" spans="16:72" hidden="1" x14ac:dyDescent="0.2">
      <c r="P322" s="62"/>
      <c r="Q322" s="63"/>
      <c r="R322" s="63"/>
      <c r="S322" s="63"/>
      <c r="T322" s="63"/>
      <c r="U322" s="63"/>
      <c r="V322" s="63"/>
      <c r="W322" s="64"/>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485"/>
      <c r="AW322" s="65" t="s">
        <v>31</v>
      </c>
      <c r="AX322" s="7" t="s">
        <v>31</v>
      </c>
      <c r="AY322" s="7" t="s">
        <v>11</v>
      </c>
      <c r="AZ322" s="7" t="s">
        <v>30</v>
      </c>
      <c r="BA322" s="65" t="s">
        <v>78</v>
      </c>
      <c r="BB322" s="7"/>
      <c r="BC322" s="7"/>
      <c r="BD322" s="7"/>
      <c r="BE322" s="7"/>
      <c r="BF322" s="7"/>
      <c r="BG322" s="7"/>
      <c r="BH322" s="7"/>
      <c r="BI322" s="7"/>
      <c r="BJ322" s="7"/>
      <c r="BK322" s="7"/>
      <c r="BL322" s="7"/>
      <c r="BM322" s="7"/>
      <c r="BN322" s="7"/>
      <c r="BO322" s="7"/>
      <c r="BP322" s="7"/>
      <c r="BQ322" s="7"/>
      <c r="BR322" s="7"/>
      <c r="BS322" s="7"/>
      <c r="BT322" s="7"/>
    </row>
    <row r="323" spans="16:72" ht="11.4" hidden="1" x14ac:dyDescent="0.2">
      <c r="P323" s="84" t="s">
        <v>5</v>
      </c>
      <c r="Q323" s="85" t="s">
        <v>15</v>
      </c>
      <c r="R323" s="23"/>
      <c r="S323" s="56">
        <f>R323*G94</f>
        <v>0</v>
      </c>
      <c r="T323" s="56">
        <v>1.7000000000000001E-4</v>
      </c>
      <c r="U323" s="56">
        <f>T323*G94</f>
        <v>1.3600000000000001E-3</v>
      </c>
      <c r="V323" s="56">
        <v>0</v>
      </c>
      <c r="W323" s="57">
        <f>V323*G94</f>
        <v>0</v>
      </c>
      <c r="X323" s="14"/>
      <c r="Y323" s="14"/>
      <c r="Z323" s="14"/>
      <c r="AA323" s="14"/>
      <c r="AB323" s="14"/>
      <c r="AC323" s="14"/>
      <c r="AD323" s="14"/>
      <c r="AE323" s="14"/>
      <c r="AF323" s="14"/>
      <c r="AG323" s="14"/>
      <c r="AH323" s="14"/>
      <c r="AI323" s="1"/>
      <c r="AJ323" s="1"/>
      <c r="AK323" s="1"/>
      <c r="AL323" s="1"/>
      <c r="AM323" s="1"/>
      <c r="AN323" s="1"/>
      <c r="AO323" s="1"/>
      <c r="AP323" s="1"/>
      <c r="AQ323" s="1"/>
      <c r="AR323" s="1"/>
      <c r="AS323" s="1"/>
      <c r="AT323" s="1"/>
      <c r="AU323" s="58" t="s">
        <v>130</v>
      </c>
      <c r="AV323" s="473"/>
      <c r="AW323" s="58" t="s">
        <v>31</v>
      </c>
      <c r="AX323" s="1"/>
      <c r="AY323" s="1"/>
      <c r="AZ323" s="1"/>
      <c r="BA323" s="12" t="s">
        <v>78</v>
      </c>
      <c r="BB323" s="1"/>
      <c r="BC323" s="1"/>
      <c r="BD323" s="1"/>
      <c r="BE323" s="1"/>
      <c r="BF323" s="1"/>
      <c r="BG323" s="59">
        <f>IF(Q323="základní",I94,0)</f>
        <v>1400</v>
      </c>
      <c r="BH323" s="59">
        <f>IF(Q323="snížená",I94,0)</f>
        <v>0</v>
      </c>
      <c r="BI323" s="59">
        <f>IF(Q323="zákl. přenesená",I94,0)</f>
        <v>0</v>
      </c>
      <c r="BJ323" s="59">
        <f>IF(Q323="sníž. přenesená",I94,0)</f>
        <v>0</v>
      </c>
      <c r="BK323" s="59">
        <f>IF(Q323="nulová",I94,0)</f>
        <v>0</v>
      </c>
      <c r="BL323" s="12" t="s">
        <v>30</v>
      </c>
      <c r="BM323" s="59">
        <f>ROUND(H94*G94,2)</f>
        <v>1400</v>
      </c>
      <c r="BN323" s="12" t="s">
        <v>84</v>
      </c>
      <c r="BO323" s="58" t="s">
        <v>1526</v>
      </c>
      <c r="BP323" s="1"/>
      <c r="BQ323" s="1"/>
      <c r="BR323" s="1"/>
      <c r="BS323" s="1"/>
      <c r="BT323" s="1"/>
    </row>
    <row r="324" spans="16:72" ht="11.4" hidden="1" x14ac:dyDescent="0.2">
      <c r="P324" s="84" t="s">
        <v>5</v>
      </c>
      <c r="Q324" s="85" t="s">
        <v>15</v>
      </c>
      <c r="R324" s="23"/>
      <c r="S324" s="56">
        <f>R324*G95</f>
        <v>0</v>
      </c>
      <c r="T324" s="56">
        <v>2.9999999999999997E-4</v>
      </c>
      <c r="U324" s="56">
        <f>T324*G95</f>
        <v>1.1999999999999999E-3</v>
      </c>
      <c r="V324" s="56">
        <v>0</v>
      </c>
      <c r="W324" s="57">
        <f>V324*G95</f>
        <v>0</v>
      </c>
      <c r="X324" s="14"/>
      <c r="Y324" s="14"/>
      <c r="Z324" s="14"/>
      <c r="AA324" s="14"/>
      <c r="AB324" s="14"/>
      <c r="AC324" s="14"/>
      <c r="AD324" s="14"/>
      <c r="AE324" s="14"/>
      <c r="AF324" s="14"/>
      <c r="AG324" s="14"/>
      <c r="AH324" s="14"/>
      <c r="AI324" s="1"/>
      <c r="AJ324" s="1"/>
      <c r="AK324" s="1"/>
      <c r="AL324" s="1"/>
      <c r="AM324" s="1"/>
      <c r="AN324" s="1"/>
      <c r="AO324" s="1"/>
      <c r="AP324" s="1"/>
      <c r="AQ324" s="1"/>
      <c r="AR324" s="1"/>
      <c r="AS324" s="1"/>
      <c r="AT324" s="1"/>
      <c r="AU324" s="58" t="s">
        <v>130</v>
      </c>
      <c r="AV324" s="473"/>
      <c r="AW324" s="58" t="s">
        <v>31</v>
      </c>
      <c r="AX324" s="1"/>
      <c r="AY324" s="1"/>
      <c r="AZ324" s="1"/>
      <c r="BA324" s="12" t="s">
        <v>78</v>
      </c>
      <c r="BB324" s="1"/>
      <c r="BC324" s="1"/>
      <c r="BD324" s="1"/>
      <c r="BE324" s="1"/>
      <c r="BF324" s="1"/>
      <c r="BG324" s="59">
        <f>IF(Q324="základní",I95,0)</f>
        <v>3680</v>
      </c>
      <c r="BH324" s="59">
        <f>IF(Q324="snížená",I95,0)</f>
        <v>0</v>
      </c>
      <c r="BI324" s="59">
        <f>IF(Q324="zákl. přenesená",I95,0)</f>
        <v>0</v>
      </c>
      <c r="BJ324" s="59">
        <f>IF(Q324="sníž. přenesená",I95,0)</f>
        <v>0</v>
      </c>
      <c r="BK324" s="59">
        <f>IF(Q324="nulová",I95,0)</f>
        <v>0</v>
      </c>
      <c r="BL324" s="12" t="s">
        <v>30</v>
      </c>
      <c r="BM324" s="59">
        <f>ROUND(H95*G95,2)</f>
        <v>3680</v>
      </c>
      <c r="BN324" s="12" t="s">
        <v>84</v>
      </c>
      <c r="BO324" s="58" t="s">
        <v>1529</v>
      </c>
      <c r="BP324" s="1"/>
      <c r="BQ324" s="1"/>
      <c r="BR324" s="1"/>
      <c r="BS324" s="1"/>
      <c r="BT324" s="1"/>
    </row>
    <row r="325" spans="16:72" ht="11.4" hidden="1" x14ac:dyDescent="0.2">
      <c r="P325" s="54" t="s">
        <v>5</v>
      </c>
      <c r="Q325" s="55" t="s">
        <v>15</v>
      </c>
      <c r="R325" s="23"/>
      <c r="S325" s="56">
        <f>R325*G96</f>
        <v>0</v>
      </c>
      <c r="T325" s="56">
        <v>0</v>
      </c>
      <c r="U325" s="56">
        <f>T325*G96</f>
        <v>0</v>
      </c>
      <c r="V325" s="56">
        <v>0</v>
      </c>
      <c r="W325" s="57">
        <f>V325*G96</f>
        <v>0</v>
      </c>
      <c r="X325" s="14"/>
      <c r="Y325" s="14"/>
      <c r="Z325" s="14"/>
      <c r="AA325" s="14"/>
      <c r="AB325" s="14"/>
      <c r="AC325" s="14"/>
      <c r="AD325" s="14"/>
      <c r="AE325" s="14"/>
      <c r="AF325" s="14"/>
      <c r="AG325" s="14"/>
      <c r="AH325" s="14"/>
      <c r="AI325" s="1"/>
      <c r="AJ325" s="1"/>
      <c r="AK325" s="1"/>
      <c r="AL325" s="1"/>
      <c r="AM325" s="1"/>
      <c r="AN325" s="1"/>
      <c r="AO325" s="1"/>
      <c r="AP325" s="1"/>
      <c r="AQ325" s="1"/>
      <c r="AR325" s="1"/>
      <c r="AS325" s="1"/>
      <c r="AT325" s="1"/>
      <c r="AU325" s="58" t="s">
        <v>84</v>
      </c>
      <c r="AV325" s="473"/>
      <c r="AW325" s="58" t="s">
        <v>31</v>
      </c>
      <c r="AX325" s="1"/>
      <c r="AY325" s="1"/>
      <c r="AZ325" s="1"/>
      <c r="BA325" s="12" t="s">
        <v>78</v>
      </c>
      <c r="BB325" s="1"/>
      <c r="BC325" s="1"/>
      <c r="BD325" s="1"/>
      <c r="BE325" s="1"/>
      <c r="BF325" s="1"/>
      <c r="BG325" s="59">
        <f>IF(Q325="základní",I96,0)</f>
        <v>1227.0999999999999</v>
      </c>
      <c r="BH325" s="59">
        <f>IF(Q325="snížená",I96,0)</f>
        <v>0</v>
      </c>
      <c r="BI325" s="59">
        <f>IF(Q325="zákl. přenesená",I96,0)</f>
        <v>0</v>
      </c>
      <c r="BJ325" s="59">
        <f>IF(Q325="sníž. přenesená",I96,0)</f>
        <v>0</v>
      </c>
      <c r="BK325" s="59">
        <f>IF(Q325="nulová",I96,0)</f>
        <v>0</v>
      </c>
      <c r="BL325" s="12" t="s">
        <v>30</v>
      </c>
      <c r="BM325" s="59">
        <f>ROUND(H96*G96,2)</f>
        <v>1227.0999999999999</v>
      </c>
      <c r="BN325" s="12" t="s">
        <v>84</v>
      </c>
      <c r="BO325" s="58" t="s">
        <v>1532</v>
      </c>
      <c r="BP325" s="1"/>
      <c r="BQ325" s="1"/>
      <c r="BR325" s="1"/>
      <c r="BS325" s="1"/>
      <c r="BT325" s="1"/>
    </row>
    <row r="326" spans="16:72" hidden="1" x14ac:dyDescent="0.2">
      <c r="P326" s="60"/>
      <c r="Q326" s="61"/>
      <c r="R326" s="23"/>
      <c r="S326" s="23"/>
      <c r="T326" s="23"/>
      <c r="U326" s="23"/>
      <c r="V326" s="23"/>
      <c r="W326" s="24"/>
      <c r="X326" s="14"/>
      <c r="Y326" s="14"/>
      <c r="Z326" s="14"/>
      <c r="AA326" s="14"/>
      <c r="AB326" s="14"/>
      <c r="AC326" s="14"/>
      <c r="AD326" s="14"/>
      <c r="AE326" s="14"/>
      <c r="AF326" s="14"/>
      <c r="AG326" s="14"/>
      <c r="AH326" s="14"/>
      <c r="AI326" s="1"/>
      <c r="AJ326" s="1"/>
      <c r="AK326" s="1"/>
      <c r="AL326" s="1"/>
      <c r="AM326" s="1"/>
      <c r="AN326" s="1"/>
      <c r="AO326" s="1"/>
      <c r="AP326" s="1"/>
      <c r="AQ326" s="1"/>
      <c r="AR326" s="1"/>
      <c r="AS326" s="1"/>
      <c r="AT326" s="1"/>
      <c r="AU326" s="1"/>
      <c r="AV326" s="473"/>
      <c r="AW326" s="12" t="s">
        <v>31</v>
      </c>
      <c r="AX326" s="1"/>
      <c r="AY326" s="1"/>
      <c r="AZ326" s="1"/>
      <c r="BA326" s="1"/>
      <c r="BB326" s="1"/>
      <c r="BC326" s="1"/>
      <c r="BD326" s="1"/>
      <c r="BE326" s="1"/>
      <c r="BF326" s="1"/>
      <c r="BG326" s="1"/>
      <c r="BH326" s="1"/>
      <c r="BI326" s="1"/>
      <c r="BJ326" s="1"/>
      <c r="BK326" s="1"/>
      <c r="BL326" s="1"/>
      <c r="BM326" s="1"/>
      <c r="BN326" s="1"/>
      <c r="BO326" s="1"/>
      <c r="BP326" s="1"/>
      <c r="BQ326" s="1"/>
      <c r="BR326" s="1"/>
      <c r="BS326" s="1"/>
      <c r="BT326" s="1"/>
    </row>
    <row r="327" spans="16:72" hidden="1" x14ac:dyDescent="0.2">
      <c r="P327" s="66"/>
      <c r="Q327" s="67"/>
      <c r="R327" s="67"/>
      <c r="S327" s="67"/>
      <c r="T327" s="67"/>
      <c r="U327" s="67"/>
      <c r="V327" s="67"/>
      <c r="W327" s="6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486"/>
      <c r="AW327" s="69" t="s">
        <v>31</v>
      </c>
      <c r="AX327" s="8" t="s">
        <v>30</v>
      </c>
      <c r="AY327" s="8" t="s">
        <v>11</v>
      </c>
      <c r="AZ327" s="8" t="s">
        <v>27</v>
      </c>
      <c r="BA327" s="69" t="s">
        <v>78</v>
      </c>
      <c r="BB327" s="8"/>
      <c r="BC327" s="8"/>
      <c r="BD327" s="8"/>
      <c r="BE327" s="8"/>
      <c r="BF327" s="8"/>
      <c r="BG327" s="8"/>
      <c r="BH327" s="8"/>
      <c r="BI327" s="8"/>
      <c r="BJ327" s="8"/>
      <c r="BK327" s="8"/>
      <c r="BL327" s="8"/>
      <c r="BM327" s="8"/>
      <c r="BN327" s="8"/>
      <c r="BO327" s="8"/>
      <c r="BP327" s="8"/>
      <c r="BQ327" s="8"/>
      <c r="BR327" s="8"/>
      <c r="BS327" s="8"/>
      <c r="BT327" s="8"/>
    </row>
    <row r="328" spans="16:72" hidden="1" x14ac:dyDescent="0.2">
      <c r="P328" s="62"/>
      <c r="Q328" s="63"/>
      <c r="R328" s="63"/>
      <c r="S328" s="63"/>
      <c r="T328" s="63"/>
      <c r="U328" s="63"/>
      <c r="V328" s="63"/>
      <c r="W328" s="64"/>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485"/>
      <c r="AW328" s="65" t="s">
        <v>31</v>
      </c>
      <c r="AX328" s="7" t="s">
        <v>31</v>
      </c>
      <c r="AY328" s="7" t="s">
        <v>11</v>
      </c>
      <c r="AZ328" s="7" t="s">
        <v>27</v>
      </c>
      <c r="BA328" s="65" t="s">
        <v>78</v>
      </c>
      <c r="BB328" s="7"/>
      <c r="BC328" s="7"/>
      <c r="BD328" s="7"/>
      <c r="BE328" s="7"/>
      <c r="BF328" s="7"/>
      <c r="BG328" s="7"/>
      <c r="BH328" s="7"/>
      <c r="BI328" s="7"/>
      <c r="BJ328" s="7"/>
      <c r="BK328" s="7"/>
      <c r="BL328" s="7"/>
      <c r="BM328" s="7"/>
      <c r="BN328" s="7"/>
      <c r="BO328" s="7"/>
      <c r="BP328" s="7"/>
      <c r="BQ328" s="7"/>
      <c r="BR328" s="7"/>
      <c r="BS328" s="7"/>
      <c r="BT328" s="7"/>
    </row>
    <row r="329" spans="16:72" hidden="1" x14ac:dyDescent="0.2">
      <c r="P329" s="62"/>
      <c r="Q329" s="63"/>
      <c r="R329" s="63"/>
      <c r="S329" s="63"/>
      <c r="T329" s="63"/>
      <c r="U329" s="63"/>
      <c r="V329" s="63"/>
      <c r="W329" s="64"/>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485"/>
      <c r="AW329" s="65" t="s">
        <v>31</v>
      </c>
      <c r="AX329" s="7" t="s">
        <v>31</v>
      </c>
      <c r="AY329" s="7" t="s">
        <v>11</v>
      </c>
      <c r="AZ329" s="7" t="s">
        <v>27</v>
      </c>
      <c r="BA329" s="65" t="s">
        <v>78</v>
      </c>
      <c r="BB329" s="7"/>
      <c r="BC329" s="7"/>
      <c r="BD329" s="7"/>
      <c r="BE329" s="7"/>
      <c r="BF329" s="7"/>
      <c r="BG329" s="7"/>
      <c r="BH329" s="7"/>
      <c r="BI329" s="7"/>
      <c r="BJ329" s="7"/>
      <c r="BK329" s="7"/>
      <c r="BL329" s="7"/>
      <c r="BM329" s="7"/>
      <c r="BN329" s="7"/>
      <c r="BO329" s="7"/>
      <c r="BP329" s="7"/>
      <c r="BQ329" s="7"/>
      <c r="BR329" s="7"/>
      <c r="BS329" s="7"/>
      <c r="BT329" s="7"/>
    </row>
    <row r="330" spans="16:72" hidden="1" x14ac:dyDescent="0.2">
      <c r="P330" s="74"/>
      <c r="Q330" s="75"/>
      <c r="R330" s="75"/>
      <c r="S330" s="75"/>
      <c r="T330" s="75"/>
      <c r="U330" s="75"/>
      <c r="V330" s="75"/>
      <c r="W330" s="76"/>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488"/>
      <c r="AW330" s="77" t="s">
        <v>31</v>
      </c>
      <c r="AX330" s="10" t="s">
        <v>84</v>
      </c>
      <c r="AY330" s="10" t="s">
        <v>11</v>
      </c>
      <c r="AZ330" s="10" t="s">
        <v>30</v>
      </c>
      <c r="BA330" s="77" t="s">
        <v>78</v>
      </c>
      <c r="BB330" s="10"/>
      <c r="BC330" s="10"/>
      <c r="BD330" s="10"/>
      <c r="BE330" s="10"/>
      <c r="BF330" s="10"/>
      <c r="BG330" s="10"/>
      <c r="BH330" s="10"/>
      <c r="BI330" s="10"/>
      <c r="BJ330" s="10"/>
      <c r="BK330" s="10"/>
      <c r="BL330" s="10"/>
      <c r="BM330" s="10"/>
      <c r="BN330" s="10"/>
      <c r="BO330" s="10"/>
      <c r="BP330" s="10"/>
      <c r="BQ330" s="10"/>
      <c r="BR330" s="10"/>
      <c r="BS330" s="10"/>
      <c r="BT330" s="10"/>
    </row>
    <row r="331" spans="16:72" ht="11.4" hidden="1" x14ac:dyDescent="0.2">
      <c r="P331" s="84" t="s">
        <v>5</v>
      </c>
      <c r="Q331" s="85" t="s">
        <v>15</v>
      </c>
      <c r="R331" s="23"/>
      <c r="S331" s="56">
        <f>R331*G102</f>
        <v>0</v>
      </c>
      <c r="T331" s="56">
        <v>2.5999999999999998E-4</v>
      </c>
      <c r="U331" s="56">
        <f>T331*G102</f>
        <v>7.7999999999999988E-4</v>
      </c>
      <c r="V331" s="56">
        <v>0</v>
      </c>
      <c r="W331" s="57">
        <f>V331*G102</f>
        <v>0</v>
      </c>
      <c r="X331" s="14"/>
      <c r="Y331" s="14"/>
      <c r="Z331" s="14"/>
      <c r="AA331" s="14"/>
      <c r="AB331" s="14"/>
      <c r="AC331" s="14"/>
      <c r="AD331" s="14"/>
      <c r="AE331" s="14"/>
      <c r="AF331" s="14"/>
      <c r="AG331" s="14"/>
      <c r="AH331" s="14"/>
      <c r="AI331" s="1"/>
      <c r="AJ331" s="1"/>
      <c r="AK331" s="1"/>
      <c r="AL331" s="1"/>
      <c r="AM331" s="1"/>
      <c r="AN331" s="1"/>
      <c r="AO331" s="1"/>
      <c r="AP331" s="1"/>
      <c r="AQ331" s="1"/>
      <c r="AR331" s="1"/>
      <c r="AS331" s="1"/>
      <c r="AT331" s="1"/>
      <c r="AU331" s="58" t="s">
        <v>130</v>
      </c>
      <c r="AV331" s="473"/>
      <c r="AW331" s="58" t="s">
        <v>31</v>
      </c>
      <c r="AX331" s="1"/>
      <c r="AY331" s="1"/>
      <c r="AZ331" s="1"/>
      <c r="BA331" s="12" t="s">
        <v>78</v>
      </c>
      <c r="BB331" s="1"/>
      <c r="BC331" s="1"/>
      <c r="BD331" s="1"/>
      <c r="BE331" s="1"/>
      <c r="BF331" s="1"/>
      <c r="BG331" s="59">
        <f>IF(Q331="základní",I102,0)</f>
        <v>1326</v>
      </c>
      <c r="BH331" s="59">
        <f>IF(Q331="snížená",I102,0)</f>
        <v>0</v>
      </c>
      <c r="BI331" s="59">
        <f>IF(Q331="zákl. přenesená",I102,0)</f>
        <v>0</v>
      </c>
      <c r="BJ331" s="59">
        <f>IF(Q331="sníž. přenesená",I102,0)</f>
        <v>0</v>
      </c>
      <c r="BK331" s="59">
        <f>IF(Q331="nulová",I102,0)</f>
        <v>0</v>
      </c>
      <c r="BL331" s="12" t="s">
        <v>30</v>
      </c>
      <c r="BM331" s="59">
        <f>ROUND(H102*G102,2)</f>
        <v>1326</v>
      </c>
      <c r="BN331" s="12" t="s">
        <v>84</v>
      </c>
      <c r="BO331" s="58" t="s">
        <v>1537</v>
      </c>
      <c r="BP331" s="1"/>
      <c r="BQ331" s="1"/>
      <c r="BR331" s="1"/>
      <c r="BS331" s="1"/>
      <c r="BT331" s="1"/>
    </row>
    <row r="332" spans="16:72" ht="11.4" hidden="1" x14ac:dyDescent="0.2">
      <c r="P332" s="54" t="s">
        <v>5</v>
      </c>
      <c r="Q332" s="55" t="s">
        <v>15</v>
      </c>
      <c r="R332" s="23"/>
      <c r="S332" s="56">
        <f>R332*G103</f>
        <v>0</v>
      </c>
      <c r="T332" s="56">
        <v>0</v>
      </c>
      <c r="U332" s="56">
        <f>T332*G103</f>
        <v>0</v>
      </c>
      <c r="V332" s="56">
        <v>0</v>
      </c>
      <c r="W332" s="57">
        <f>V332*G103</f>
        <v>0</v>
      </c>
      <c r="X332" s="14"/>
      <c r="Y332" s="14"/>
      <c r="Z332" s="14"/>
      <c r="AA332" s="14"/>
      <c r="AB332" s="14"/>
      <c r="AC332" s="14"/>
      <c r="AD332" s="14"/>
      <c r="AE332" s="14"/>
      <c r="AF332" s="14"/>
      <c r="AG332" s="14"/>
      <c r="AH332" s="14"/>
      <c r="AI332" s="1"/>
      <c r="AJ332" s="1"/>
      <c r="AK332" s="1"/>
      <c r="AL332" s="1"/>
      <c r="AM332" s="1"/>
      <c r="AN332" s="1"/>
      <c r="AO332" s="1"/>
      <c r="AP332" s="1"/>
      <c r="AQ332" s="1"/>
      <c r="AR332" s="1"/>
      <c r="AS332" s="1"/>
      <c r="AT332" s="1"/>
      <c r="AU332" s="58" t="s">
        <v>84</v>
      </c>
      <c r="AV332" s="473"/>
      <c r="AW332" s="58" t="s">
        <v>31</v>
      </c>
      <c r="AX332" s="1"/>
      <c r="AY332" s="1"/>
      <c r="AZ332" s="1"/>
      <c r="BA332" s="12" t="s">
        <v>78</v>
      </c>
      <c r="BB332" s="1"/>
      <c r="BC332" s="1"/>
      <c r="BD332" s="1"/>
      <c r="BE332" s="1"/>
      <c r="BF332" s="1"/>
      <c r="BG332" s="59">
        <f>IF(Q332="základní",I103,0)</f>
        <v>566.4</v>
      </c>
      <c r="BH332" s="59">
        <f>IF(Q332="snížená",I103,0)</f>
        <v>0</v>
      </c>
      <c r="BI332" s="59">
        <f>IF(Q332="zákl. přenesená",I103,0)</f>
        <v>0</v>
      </c>
      <c r="BJ332" s="59">
        <f>IF(Q332="sníž. přenesená",I103,0)</f>
        <v>0</v>
      </c>
      <c r="BK332" s="59">
        <f>IF(Q332="nulová",I103,0)</f>
        <v>0</v>
      </c>
      <c r="BL332" s="12" t="s">
        <v>30</v>
      </c>
      <c r="BM332" s="59">
        <f>ROUND(H103*G103,2)</f>
        <v>566.4</v>
      </c>
      <c r="BN332" s="12" t="s">
        <v>84</v>
      </c>
      <c r="BO332" s="58" t="s">
        <v>1538</v>
      </c>
      <c r="BP332" s="1"/>
      <c r="BQ332" s="1"/>
      <c r="BR332" s="1"/>
      <c r="BS332" s="1"/>
      <c r="BT332" s="1"/>
    </row>
    <row r="333" spans="16:72" hidden="1" x14ac:dyDescent="0.2">
      <c r="P333" s="60"/>
      <c r="Q333" s="61"/>
      <c r="R333" s="23"/>
      <c r="S333" s="23"/>
      <c r="T333" s="23"/>
      <c r="U333" s="23"/>
      <c r="V333" s="23"/>
      <c r="W333" s="24"/>
      <c r="X333" s="14"/>
      <c r="Y333" s="14"/>
      <c r="Z333" s="14"/>
      <c r="AA333" s="14"/>
      <c r="AB333" s="14"/>
      <c r="AC333" s="14"/>
      <c r="AD333" s="14"/>
      <c r="AE333" s="14"/>
      <c r="AF333" s="14"/>
      <c r="AG333" s="14"/>
      <c r="AH333" s="14"/>
      <c r="AI333" s="1"/>
      <c r="AJ333" s="1"/>
      <c r="AK333" s="1"/>
      <c r="AL333" s="1"/>
      <c r="AM333" s="1"/>
      <c r="AN333" s="1"/>
      <c r="AO333" s="1"/>
      <c r="AP333" s="1"/>
      <c r="AQ333" s="1"/>
      <c r="AR333" s="1"/>
      <c r="AS333" s="1"/>
      <c r="AT333" s="1"/>
      <c r="AU333" s="1"/>
      <c r="AV333" s="473"/>
      <c r="AW333" s="12" t="s">
        <v>31</v>
      </c>
      <c r="AX333" s="1"/>
      <c r="AY333" s="1"/>
      <c r="AZ333" s="1"/>
      <c r="BA333" s="1"/>
      <c r="BB333" s="1"/>
      <c r="BC333" s="1"/>
      <c r="BD333" s="1"/>
      <c r="BE333" s="1"/>
      <c r="BF333" s="1"/>
      <c r="BG333" s="1"/>
      <c r="BH333" s="1"/>
      <c r="BI333" s="1"/>
      <c r="BJ333" s="1"/>
      <c r="BK333" s="1"/>
      <c r="BL333" s="1"/>
      <c r="BM333" s="1"/>
      <c r="BN333" s="1"/>
      <c r="BO333" s="1"/>
      <c r="BP333" s="1"/>
      <c r="BQ333" s="1"/>
      <c r="BR333" s="1"/>
      <c r="BS333" s="1"/>
      <c r="BT333" s="1"/>
    </row>
    <row r="334" spans="16:72" hidden="1" x14ac:dyDescent="0.2">
      <c r="P334" s="66"/>
      <c r="Q334" s="67"/>
      <c r="R334" s="67"/>
      <c r="S334" s="67"/>
      <c r="T334" s="67"/>
      <c r="U334" s="67"/>
      <c r="V334" s="67"/>
      <c r="W334" s="6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486"/>
      <c r="AW334" s="69" t="s">
        <v>31</v>
      </c>
      <c r="AX334" s="8" t="s">
        <v>30</v>
      </c>
      <c r="AY334" s="8" t="s">
        <v>11</v>
      </c>
      <c r="AZ334" s="8" t="s">
        <v>27</v>
      </c>
      <c r="BA334" s="69" t="s">
        <v>78</v>
      </c>
      <c r="BB334" s="8"/>
      <c r="BC334" s="8"/>
      <c r="BD334" s="8"/>
      <c r="BE334" s="8"/>
      <c r="BF334" s="8"/>
      <c r="BG334" s="8"/>
      <c r="BH334" s="8"/>
      <c r="BI334" s="8"/>
      <c r="BJ334" s="8"/>
      <c r="BK334" s="8"/>
      <c r="BL334" s="8"/>
      <c r="BM334" s="8"/>
      <c r="BN334" s="8"/>
      <c r="BO334" s="8"/>
      <c r="BP334" s="8"/>
      <c r="BQ334" s="8"/>
      <c r="BR334" s="8"/>
      <c r="BS334" s="8"/>
      <c r="BT334" s="8"/>
    </row>
    <row r="335" spans="16:72" hidden="1" x14ac:dyDescent="0.2">
      <c r="P335" s="62"/>
      <c r="Q335" s="63"/>
      <c r="R335" s="63"/>
      <c r="S335" s="63"/>
      <c r="T335" s="63"/>
      <c r="U335" s="63"/>
      <c r="V335" s="63"/>
      <c r="W335" s="64"/>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485"/>
      <c r="AW335" s="65" t="s">
        <v>31</v>
      </c>
      <c r="AX335" s="7" t="s">
        <v>31</v>
      </c>
      <c r="AY335" s="7" t="s">
        <v>11</v>
      </c>
      <c r="AZ335" s="7" t="s">
        <v>30</v>
      </c>
      <c r="BA335" s="65" t="s">
        <v>78</v>
      </c>
      <c r="BB335" s="7"/>
      <c r="BC335" s="7"/>
      <c r="BD335" s="7"/>
      <c r="BE335" s="7"/>
      <c r="BF335" s="7"/>
      <c r="BG335" s="7"/>
      <c r="BH335" s="7"/>
      <c r="BI335" s="7"/>
      <c r="BJ335" s="7"/>
      <c r="BK335" s="7"/>
      <c r="BL335" s="7"/>
      <c r="BM335" s="7"/>
      <c r="BN335" s="7"/>
      <c r="BO335" s="7"/>
      <c r="BP335" s="7"/>
      <c r="BQ335" s="7"/>
      <c r="BR335" s="7"/>
      <c r="BS335" s="7"/>
      <c r="BT335" s="7"/>
    </row>
    <row r="336" spans="16:72" ht="11.4" hidden="1" x14ac:dyDescent="0.2">
      <c r="P336" s="84" t="s">
        <v>5</v>
      </c>
      <c r="Q336" s="85" t="s">
        <v>15</v>
      </c>
      <c r="R336" s="23"/>
      <c r="S336" s="56">
        <f>R336*G107</f>
        <v>0</v>
      </c>
      <c r="T336" s="56">
        <v>3.2000000000000003E-4</v>
      </c>
      <c r="U336" s="56">
        <f>T336*G107</f>
        <v>9.6000000000000013E-4</v>
      </c>
      <c r="V336" s="56">
        <v>0</v>
      </c>
      <c r="W336" s="57">
        <f>V336*G107</f>
        <v>0</v>
      </c>
      <c r="X336" s="14"/>
      <c r="Y336" s="14"/>
      <c r="Z336" s="14"/>
      <c r="AA336" s="14"/>
      <c r="AB336" s="14"/>
      <c r="AC336" s="14"/>
      <c r="AD336" s="14"/>
      <c r="AE336" s="14"/>
      <c r="AF336" s="14"/>
      <c r="AG336" s="14"/>
      <c r="AH336" s="14"/>
      <c r="AI336" s="1"/>
      <c r="AJ336" s="1"/>
      <c r="AK336" s="1"/>
      <c r="AL336" s="1"/>
      <c r="AM336" s="1"/>
      <c r="AN336" s="1"/>
      <c r="AO336" s="1"/>
      <c r="AP336" s="1"/>
      <c r="AQ336" s="1"/>
      <c r="AR336" s="1"/>
      <c r="AS336" s="1"/>
      <c r="AT336" s="1"/>
      <c r="AU336" s="58" t="s">
        <v>130</v>
      </c>
      <c r="AV336" s="473"/>
      <c r="AW336" s="58" t="s">
        <v>31</v>
      </c>
      <c r="AX336" s="1"/>
      <c r="AY336" s="1"/>
      <c r="AZ336" s="1"/>
      <c r="BA336" s="12" t="s">
        <v>78</v>
      </c>
      <c r="BB336" s="1"/>
      <c r="BC336" s="1"/>
      <c r="BD336" s="1"/>
      <c r="BE336" s="1"/>
      <c r="BF336" s="1"/>
      <c r="BG336" s="59">
        <f>IF(Q336="základní",I107,0)</f>
        <v>1326</v>
      </c>
      <c r="BH336" s="59">
        <f>IF(Q336="snížená",I107,0)</f>
        <v>0</v>
      </c>
      <c r="BI336" s="59">
        <f>IF(Q336="zákl. přenesená",I107,0)</f>
        <v>0</v>
      </c>
      <c r="BJ336" s="59">
        <f>IF(Q336="sníž. přenesená",I107,0)</f>
        <v>0</v>
      </c>
      <c r="BK336" s="59">
        <f>IF(Q336="nulová",I107,0)</f>
        <v>0</v>
      </c>
      <c r="BL336" s="12" t="s">
        <v>30</v>
      </c>
      <c r="BM336" s="59">
        <f>ROUND(H107*G107,2)</f>
        <v>1326</v>
      </c>
      <c r="BN336" s="12" t="s">
        <v>84</v>
      </c>
      <c r="BO336" s="58" t="s">
        <v>1539</v>
      </c>
      <c r="BP336" s="1"/>
      <c r="BQ336" s="1"/>
      <c r="BR336" s="1"/>
      <c r="BS336" s="1"/>
      <c r="BT336" s="1"/>
    </row>
    <row r="337" spans="16:72" ht="11.4" hidden="1" x14ac:dyDescent="0.2">
      <c r="P337" s="54" t="s">
        <v>5</v>
      </c>
      <c r="Q337" s="55" t="s">
        <v>15</v>
      </c>
      <c r="R337" s="23"/>
      <c r="S337" s="56">
        <f>R337*G108</f>
        <v>0</v>
      </c>
      <c r="T337" s="56">
        <v>7.3999999999999999E-4</v>
      </c>
      <c r="U337" s="56">
        <f>T337*G108</f>
        <v>7.3999999999999999E-4</v>
      </c>
      <c r="V337" s="56">
        <v>0</v>
      </c>
      <c r="W337" s="57">
        <f>V337*G108</f>
        <v>0</v>
      </c>
      <c r="X337" s="14"/>
      <c r="Y337" s="14"/>
      <c r="Z337" s="14"/>
      <c r="AA337" s="14"/>
      <c r="AB337" s="14"/>
      <c r="AC337" s="14"/>
      <c r="AD337" s="14"/>
      <c r="AE337" s="14"/>
      <c r="AF337" s="14"/>
      <c r="AG337" s="14"/>
      <c r="AH337" s="14"/>
      <c r="AI337" s="1"/>
      <c r="AJ337" s="1"/>
      <c r="AK337" s="1"/>
      <c r="AL337" s="1"/>
      <c r="AM337" s="1"/>
      <c r="AN337" s="1"/>
      <c r="AO337" s="1"/>
      <c r="AP337" s="1"/>
      <c r="AQ337" s="1"/>
      <c r="AR337" s="1"/>
      <c r="AS337" s="1"/>
      <c r="AT337" s="1"/>
      <c r="AU337" s="58" t="s">
        <v>84</v>
      </c>
      <c r="AV337" s="473"/>
      <c r="AW337" s="58" t="s">
        <v>31</v>
      </c>
      <c r="AX337" s="1"/>
      <c r="AY337" s="1"/>
      <c r="AZ337" s="1"/>
      <c r="BA337" s="12" t="s">
        <v>78</v>
      </c>
      <c r="BB337" s="1"/>
      <c r="BC337" s="1"/>
      <c r="BD337" s="1"/>
      <c r="BE337" s="1"/>
      <c r="BF337" s="1"/>
      <c r="BG337" s="59">
        <f>IF(Q337="základní",I108,0)</f>
        <v>444.4</v>
      </c>
      <c r="BH337" s="59">
        <f>IF(Q337="snížená",I108,0)</f>
        <v>0</v>
      </c>
      <c r="BI337" s="59">
        <f>IF(Q337="zákl. přenesená",I108,0)</f>
        <v>0</v>
      </c>
      <c r="BJ337" s="59">
        <f>IF(Q337="sníž. přenesená",I108,0)</f>
        <v>0</v>
      </c>
      <c r="BK337" s="59">
        <f>IF(Q337="nulová",I108,0)</f>
        <v>0</v>
      </c>
      <c r="BL337" s="12" t="s">
        <v>30</v>
      </c>
      <c r="BM337" s="59">
        <f>ROUND(H108*G108,2)</f>
        <v>444.4</v>
      </c>
      <c r="BN337" s="12" t="s">
        <v>84</v>
      </c>
      <c r="BO337" s="58" t="s">
        <v>1542</v>
      </c>
      <c r="BP337" s="1"/>
      <c r="BQ337" s="1"/>
      <c r="BR337" s="1"/>
      <c r="BS337" s="1"/>
      <c r="BT337" s="1"/>
    </row>
    <row r="338" spans="16:72" hidden="1" x14ac:dyDescent="0.2">
      <c r="P338" s="60"/>
      <c r="Q338" s="61"/>
      <c r="R338" s="23"/>
      <c r="S338" s="23"/>
      <c r="T338" s="23"/>
      <c r="U338" s="23"/>
      <c r="V338" s="23"/>
      <c r="W338" s="24"/>
      <c r="X338" s="14"/>
      <c r="Y338" s="14"/>
      <c r="Z338" s="14"/>
      <c r="AA338" s="14"/>
      <c r="AB338" s="14"/>
      <c r="AC338" s="14"/>
      <c r="AD338" s="14"/>
      <c r="AE338" s="14"/>
      <c r="AF338" s="14"/>
      <c r="AG338" s="14"/>
      <c r="AH338" s="14"/>
      <c r="AI338" s="1"/>
      <c r="AJ338" s="1"/>
      <c r="AK338" s="1"/>
      <c r="AL338" s="1"/>
      <c r="AM338" s="1"/>
      <c r="AN338" s="1"/>
      <c r="AO338" s="1"/>
      <c r="AP338" s="1"/>
      <c r="AQ338" s="1"/>
      <c r="AR338" s="1"/>
      <c r="AS338" s="1"/>
      <c r="AT338" s="1"/>
      <c r="AU338" s="1"/>
      <c r="AV338" s="473"/>
      <c r="AW338" s="12" t="s">
        <v>31</v>
      </c>
      <c r="AX338" s="1"/>
      <c r="AY338" s="1"/>
      <c r="AZ338" s="1"/>
      <c r="BA338" s="1"/>
      <c r="BB338" s="1"/>
      <c r="BC338" s="1"/>
      <c r="BD338" s="1"/>
      <c r="BE338" s="1"/>
      <c r="BF338" s="1"/>
      <c r="BG338" s="1"/>
      <c r="BH338" s="1"/>
      <c r="BI338" s="1"/>
      <c r="BJ338" s="1"/>
      <c r="BK338" s="1"/>
      <c r="BL338" s="1"/>
      <c r="BM338" s="1"/>
      <c r="BN338" s="1"/>
      <c r="BO338" s="1"/>
      <c r="BP338" s="1"/>
      <c r="BQ338" s="1"/>
      <c r="BR338" s="1"/>
      <c r="BS338" s="1"/>
      <c r="BT338" s="1"/>
    </row>
    <row r="339" spans="16:72" hidden="1" x14ac:dyDescent="0.2">
      <c r="P339" s="66"/>
      <c r="Q339" s="67"/>
      <c r="R339" s="67"/>
      <c r="S339" s="67"/>
      <c r="T339" s="67"/>
      <c r="U339" s="67"/>
      <c r="V339" s="67"/>
      <c r="W339" s="6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486"/>
      <c r="AW339" s="69" t="s">
        <v>31</v>
      </c>
      <c r="AX339" s="8" t="s">
        <v>30</v>
      </c>
      <c r="AY339" s="8" t="s">
        <v>11</v>
      </c>
      <c r="AZ339" s="8" t="s">
        <v>27</v>
      </c>
      <c r="BA339" s="69" t="s">
        <v>78</v>
      </c>
      <c r="BB339" s="8"/>
      <c r="BC339" s="8"/>
      <c r="BD339" s="8"/>
      <c r="BE339" s="8"/>
      <c r="BF339" s="8"/>
      <c r="BG339" s="8"/>
      <c r="BH339" s="8"/>
      <c r="BI339" s="8"/>
      <c r="BJ339" s="8"/>
      <c r="BK339" s="8"/>
      <c r="BL339" s="8"/>
      <c r="BM339" s="8"/>
      <c r="BN339" s="8"/>
      <c r="BO339" s="8"/>
      <c r="BP339" s="8"/>
      <c r="BQ339" s="8"/>
      <c r="BR339" s="8"/>
      <c r="BS339" s="8"/>
      <c r="BT339" s="8"/>
    </row>
    <row r="340" spans="16:72" hidden="1" x14ac:dyDescent="0.2">
      <c r="P340" s="62"/>
      <c r="Q340" s="63"/>
      <c r="R340" s="63"/>
      <c r="S340" s="63"/>
      <c r="T340" s="63"/>
      <c r="U340" s="63"/>
      <c r="V340" s="63"/>
      <c r="W340" s="64"/>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485"/>
      <c r="AW340" s="65" t="s">
        <v>31</v>
      </c>
      <c r="AX340" s="7" t="s">
        <v>31</v>
      </c>
      <c r="AY340" s="7" t="s">
        <v>11</v>
      </c>
      <c r="AZ340" s="7" t="s">
        <v>30</v>
      </c>
      <c r="BA340" s="65" t="s">
        <v>78</v>
      </c>
      <c r="BB340" s="7"/>
      <c r="BC340" s="7"/>
      <c r="BD340" s="7"/>
      <c r="BE340" s="7"/>
      <c r="BF340" s="7"/>
      <c r="BG340" s="7"/>
      <c r="BH340" s="7"/>
      <c r="BI340" s="7"/>
      <c r="BJ340" s="7"/>
      <c r="BK340" s="7"/>
      <c r="BL340" s="7"/>
      <c r="BM340" s="7"/>
      <c r="BN340" s="7"/>
      <c r="BO340" s="7"/>
      <c r="BP340" s="7"/>
      <c r="BQ340" s="7"/>
      <c r="BR340" s="7"/>
      <c r="BS340" s="7"/>
      <c r="BT340" s="7"/>
    </row>
    <row r="341" spans="16:72" ht="11.4" hidden="1" x14ac:dyDescent="0.2">
      <c r="P341" s="84" t="s">
        <v>5</v>
      </c>
      <c r="Q341" s="85" t="s">
        <v>15</v>
      </c>
      <c r="R341" s="23"/>
      <c r="S341" s="56">
        <f>R341*G112</f>
        <v>0</v>
      </c>
      <c r="T341" s="56">
        <v>6.8100000000000001E-3</v>
      </c>
      <c r="U341" s="56">
        <f>T341*G112</f>
        <v>6.8100000000000001E-3</v>
      </c>
      <c r="V341" s="56">
        <v>0</v>
      </c>
      <c r="W341" s="57">
        <f>V341*G112</f>
        <v>0</v>
      </c>
      <c r="X341" s="14"/>
      <c r="Y341" s="14"/>
      <c r="Z341" s="14"/>
      <c r="AA341" s="14"/>
      <c r="AB341" s="14"/>
      <c r="AC341" s="14"/>
      <c r="AD341" s="14"/>
      <c r="AE341" s="14"/>
      <c r="AF341" s="14"/>
      <c r="AG341" s="14"/>
      <c r="AH341" s="14"/>
      <c r="AI341" s="1"/>
      <c r="AJ341" s="1"/>
      <c r="AK341" s="1"/>
      <c r="AL341" s="1"/>
      <c r="AM341" s="1"/>
      <c r="AN341" s="1"/>
      <c r="AO341" s="1"/>
      <c r="AP341" s="1"/>
      <c r="AQ341" s="1"/>
      <c r="AR341" s="1"/>
      <c r="AS341" s="1"/>
      <c r="AT341" s="1"/>
      <c r="AU341" s="58" t="s">
        <v>130</v>
      </c>
      <c r="AV341" s="473"/>
      <c r="AW341" s="58" t="s">
        <v>31</v>
      </c>
      <c r="AX341" s="1"/>
      <c r="AY341" s="1"/>
      <c r="AZ341" s="1"/>
      <c r="BA341" s="12" t="s">
        <v>78</v>
      </c>
      <c r="BB341" s="1"/>
      <c r="BC341" s="1"/>
      <c r="BD341" s="1"/>
      <c r="BE341" s="1"/>
      <c r="BF341" s="1"/>
      <c r="BG341" s="59">
        <f>IF(Q341="základní",I112,0)</f>
        <v>4763</v>
      </c>
      <c r="BH341" s="59">
        <f>IF(Q341="snížená",I112,0)</f>
        <v>0</v>
      </c>
      <c r="BI341" s="59">
        <f>IF(Q341="zákl. přenesená",I112,0)</f>
        <v>0</v>
      </c>
      <c r="BJ341" s="59">
        <f>IF(Q341="sníž. přenesená",I112,0)</f>
        <v>0</v>
      </c>
      <c r="BK341" s="59">
        <f>IF(Q341="nulová",I112,0)</f>
        <v>0</v>
      </c>
      <c r="BL341" s="12" t="s">
        <v>30</v>
      </c>
      <c r="BM341" s="59">
        <f>ROUND(H112*G112,2)</f>
        <v>4763</v>
      </c>
      <c r="BN341" s="12" t="s">
        <v>84</v>
      </c>
      <c r="BO341" s="58" t="s">
        <v>1546</v>
      </c>
      <c r="BP341" s="1"/>
      <c r="BQ341" s="1"/>
      <c r="BR341" s="1"/>
      <c r="BS341" s="1"/>
      <c r="BT341" s="1"/>
    </row>
    <row r="342" spans="16:72" ht="11.4" hidden="1" x14ac:dyDescent="0.2">
      <c r="P342" s="84" t="s">
        <v>5</v>
      </c>
      <c r="Q342" s="85" t="s">
        <v>15</v>
      </c>
      <c r="R342" s="23"/>
      <c r="S342" s="56">
        <f>R342*G113</f>
        <v>0</v>
      </c>
      <c r="T342" s="56">
        <v>3.5000000000000001E-3</v>
      </c>
      <c r="U342" s="56">
        <f>T342*G113</f>
        <v>3.5000000000000001E-3</v>
      </c>
      <c r="V342" s="56">
        <v>0</v>
      </c>
      <c r="W342" s="57">
        <f>V342*G113</f>
        <v>0</v>
      </c>
      <c r="X342" s="14"/>
      <c r="Y342" s="14"/>
      <c r="Z342" s="14"/>
      <c r="AA342" s="14"/>
      <c r="AB342" s="14"/>
      <c r="AC342" s="14"/>
      <c r="AD342" s="14"/>
      <c r="AE342" s="14"/>
      <c r="AF342" s="14"/>
      <c r="AG342" s="14"/>
      <c r="AH342" s="14"/>
      <c r="AI342" s="1"/>
      <c r="AJ342" s="1"/>
      <c r="AK342" s="1"/>
      <c r="AL342" s="1"/>
      <c r="AM342" s="1"/>
      <c r="AN342" s="1"/>
      <c r="AO342" s="1"/>
      <c r="AP342" s="1"/>
      <c r="AQ342" s="1"/>
      <c r="AR342" s="1"/>
      <c r="AS342" s="1"/>
      <c r="AT342" s="1"/>
      <c r="AU342" s="58" t="s">
        <v>130</v>
      </c>
      <c r="AV342" s="473"/>
      <c r="AW342" s="58" t="s">
        <v>31</v>
      </c>
      <c r="AX342" s="1"/>
      <c r="AY342" s="1"/>
      <c r="AZ342" s="1"/>
      <c r="BA342" s="12" t="s">
        <v>78</v>
      </c>
      <c r="BB342" s="1"/>
      <c r="BC342" s="1"/>
      <c r="BD342" s="1"/>
      <c r="BE342" s="1"/>
      <c r="BF342" s="1"/>
      <c r="BG342" s="59">
        <f>IF(Q342="základní",I113,0)</f>
        <v>1571</v>
      </c>
      <c r="BH342" s="59">
        <f>IF(Q342="snížená",I113,0)</f>
        <v>0</v>
      </c>
      <c r="BI342" s="59">
        <f>IF(Q342="zákl. přenesená",I113,0)</f>
        <v>0</v>
      </c>
      <c r="BJ342" s="59">
        <f>IF(Q342="sníž. přenesená",I113,0)</f>
        <v>0</v>
      </c>
      <c r="BK342" s="59">
        <f>IF(Q342="nulová",I113,0)</f>
        <v>0</v>
      </c>
      <c r="BL342" s="12" t="s">
        <v>30</v>
      </c>
      <c r="BM342" s="59">
        <f>ROUND(H113*G113,2)</f>
        <v>1571</v>
      </c>
      <c r="BN342" s="12" t="s">
        <v>84</v>
      </c>
      <c r="BO342" s="58" t="s">
        <v>1549</v>
      </c>
      <c r="BP342" s="1"/>
      <c r="BQ342" s="1"/>
      <c r="BR342" s="1"/>
      <c r="BS342" s="1"/>
      <c r="BT342" s="1"/>
    </row>
    <row r="343" spans="16:72" ht="11.4" hidden="1" x14ac:dyDescent="0.2">
      <c r="P343" s="54" t="s">
        <v>5</v>
      </c>
      <c r="Q343" s="55" t="s">
        <v>15</v>
      </c>
      <c r="R343" s="23"/>
      <c r="S343" s="56">
        <f>R343*G114</f>
        <v>0</v>
      </c>
      <c r="T343" s="56">
        <v>0</v>
      </c>
      <c r="U343" s="56">
        <f>T343*G114</f>
        <v>0</v>
      </c>
      <c r="V343" s="56">
        <v>0</v>
      </c>
      <c r="W343" s="57">
        <f>V343*G114</f>
        <v>0</v>
      </c>
      <c r="X343" s="14"/>
      <c r="Y343" s="14"/>
      <c r="Z343" s="14"/>
      <c r="AA343" s="14"/>
      <c r="AB343" s="14"/>
      <c r="AC343" s="14"/>
      <c r="AD343" s="14"/>
      <c r="AE343" s="14"/>
      <c r="AF343" s="14"/>
      <c r="AG343" s="14"/>
      <c r="AH343" s="14"/>
      <c r="AI343" s="1"/>
      <c r="AJ343" s="1"/>
      <c r="AK343" s="1"/>
      <c r="AL343" s="1"/>
      <c r="AM343" s="1"/>
      <c r="AN343" s="1"/>
      <c r="AO343" s="1"/>
      <c r="AP343" s="1"/>
      <c r="AQ343" s="1"/>
      <c r="AR343" s="1"/>
      <c r="AS343" s="1"/>
      <c r="AT343" s="1"/>
      <c r="AU343" s="58" t="s">
        <v>84</v>
      </c>
      <c r="AV343" s="473"/>
      <c r="AW343" s="58" t="s">
        <v>31</v>
      </c>
      <c r="AX343" s="1"/>
      <c r="AY343" s="1"/>
      <c r="AZ343" s="1"/>
      <c r="BA343" s="12" t="s">
        <v>78</v>
      </c>
      <c r="BB343" s="1"/>
      <c r="BC343" s="1"/>
      <c r="BD343" s="1"/>
      <c r="BE343" s="1"/>
      <c r="BF343" s="1"/>
      <c r="BG343" s="59">
        <f>IF(Q343="základní",I114,0)</f>
        <v>1042.2</v>
      </c>
      <c r="BH343" s="59">
        <f>IF(Q343="snížená",I114,0)</f>
        <v>0</v>
      </c>
      <c r="BI343" s="59">
        <f>IF(Q343="zákl. přenesená",I114,0)</f>
        <v>0</v>
      </c>
      <c r="BJ343" s="59">
        <f>IF(Q343="sníž. přenesená",I114,0)</f>
        <v>0</v>
      </c>
      <c r="BK343" s="59">
        <f>IF(Q343="nulová",I114,0)</f>
        <v>0</v>
      </c>
      <c r="BL343" s="12" t="s">
        <v>30</v>
      </c>
      <c r="BM343" s="59">
        <f>ROUND(H114*G114,2)</f>
        <v>1042.2</v>
      </c>
      <c r="BN343" s="12" t="s">
        <v>84</v>
      </c>
      <c r="BO343" s="58" t="s">
        <v>1552</v>
      </c>
      <c r="BP343" s="1"/>
      <c r="BQ343" s="1"/>
      <c r="BR343" s="1"/>
      <c r="BS343" s="1"/>
      <c r="BT343" s="1"/>
    </row>
    <row r="344" spans="16:72" hidden="1" x14ac:dyDescent="0.2">
      <c r="P344" s="60"/>
      <c r="Q344" s="61"/>
      <c r="R344" s="23"/>
      <c r="S344" s="23"/>
      <c r="T344" s="23"/>
      <c r="U344" s="23"/>
      <c r="V344" s="23"/>
      <c r="W344" s="24"/>
      <c r="X344" s="14"/>
      <c r="Y344" s="14"/>
      <c r="Z344" s="14"/>
      <c r="AA344" s="14"/>
      <c r="AB344" s="14"/>
      <c r="AC344" s="14"/>
      <c r="AD344" s="14"/>
      <c r="AE344" s="14"/>
      <c r="AF344" s="14"/>
      <c r="AG344" s="14"/>
      <c r="AH344" s="14"/>
      <c r="AI344" s="1"/>
      <c r="AJ344" s="1"/>
      <c r="AK344" s="1"/>
      <c r="AL344" s="1"/>
      <c r="AM344" s="1"/>
      <c r="AN344" s="1"/>
      <c r="AO344" s="1"/>
      <c r="AP344" s="1"/>
      <c r="AQ344" s="1"/>
      <c r="AR344" s="1"/>
      <c r="AS344" s="1"/>
      <c r="AT344" s="1"/>
      <c r="AU344" s="1"/>
      <c r="AV344" s="473"/>
      <c r="AW344" s="12" t="s">
        <v>31</v>
      </c>
      <c r="AX344" s="1"/>
      <c r="AY344" s="1"/>
      <c r="AZ344" s="1"/>
      <c r="BA344" s="1"/>
      <c r="BB344" s="1"/>
      <c r="BC344" s="1"/>
      <c r="BD344" s="1"/>
      <c r="BE344" s="1"/>
      <c r="BF344" s="1"/>
      <c r="BG344" s="1"/>
      <c r="BH344" s="1"/>
      <c r="BI344" s="1"/>
      <c r="BJ344" s="1"/>
      <c r="BK344" s="1"/>
      <c r="BL344" s="1"/>
      <c r="BM344" s="1"/>
      <c r="BN344" s="1"/>
      <c r="BO344" s="1"/>
      <c r="BP344" s="1"/>
      <c r="BQ344" s="1"/>
      <c r="BR344" s="1"/>
      <c r="BS344" s="1"/>
      <c r="BT344" s="1"/>
    </row>
    <row r="345" spans="16:72" hidden="1" x14ac:dyDescent="0.2">
      <c r="P345" s="66"/>
      <c r="Q345" s="67"/>
      <c r="R345" s="67"/>
      <c r="S345" s="67"/>
      <c r="T345" s="67"/>
      <c r="U345" s="67"/>
      <c r="V345" s="67"/>
      <c r="W345" s="6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486"/>
      <c r="AW345" s="69" t="s">
        <v>31</v>
      </c>
      <c r="AX345" s="8" t="s">
        <v>30</v>
      </c>
      <c r="AY345" s="8" t="s">
        <v>11</v>
      </c>
      <c r="AZ345" s="8" t="s">
        <v>27</v>
      </c>
      <c r="BA345" s="69" t="s">
        <v>78</v>
      </c>
      <c r="BB345" s="8"/>
      <c r="BC345" s="8"/>
      <c r="BD345" s="8"/>
      <c r="BE345" s="8"/>
      <c r="BF345" s="8"/>
      <c r="BG345" s="8"/>
      <c r="BH345" s="8"/>
      <c r="BI345" s="8"/>
      <c r="BJ345" s="8"/>
      <c r="BK345" s="8"/>
      <c r="BL345" s="8"/>
      <c r="BM345" s="8"/>
      <c r="BN345" s="8"/>
      <c r="BO345" s="8"/>
      <c r="BP345" s="8"/>
      <c r="BQ345" s="8"/>
      <c r="BR345" s="8"/>
      <c r="BS345" s="8"/>
      <c r="BT345" s="8"/>
    </row>
    <row r="346" spans="16:72" hidden="1" x14ac:dyDescent="0.2">
      <c r="P346" s="62"/>
      <c r="Q346" s="63"/>
      <c r="R346" s="63"/>
      <c r="S346" s="63"/>
      <c r="T346" s="63"/>
      <c r="U346" s="63"/>
      <c r="V346" s="63"/>
      <c r="W346" s="64"/>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485"/>
      <c r="AW346" s="65" t="s">
        <v>31</v>
      </c>
      <c r="AX346" s="7" t="s">
        <v>31</v>
      </c>
      <c r="AY346" s="7" t="s">
        <v>11</v>
      </c>
      <c r="AZ346" s="7" t="s">
        <v>30</v>
      </c>
      <c r="BA346" s="65" t="s">
        <v>78</v>
      </c>
      <c r="BB346" s="7"/>
      <c r="BC346" s="7"/>
      <c r="BD346" s="7"/>
      <c r="BE346" s="7"/>
      <c r="BF346" s="7"/>
      <c r="BG346" s="7"/>
      <c r="BH346" s="7"/>
      <c r="BI346" s="7"/>
      <c r="BJ346" s="7"/>
      <c r="BK346" s="7"/>
      <c r="BL346" s="7"/>
      <c r="BM346" s="7"/>
      <c r="BN346" s="7"/>
      <c r="BO346" s="7"/>
      <c r="BP346" s="7"/>
      <c r="BQ346" s="7"/>
      <c r="BR346" s="7"/>
      <c r="BS346" s="7"/>
      <c r="BT346" s="7"/>
    </row>
    <row r="347" spans="16:72" ht="11.4" hidden="1" x14ac:dyDescent="0.2">
      <c r="P347" s="84" t="s">
        <v>5</v>
      </c>
      <c r="Q347" s="85" t="s">
        <v>15</v>
      </c>
      <c r="R347" s="23"/>
      <c r="S347" s="56">
        <f>R347*G118</f>
        <v>0</v>
      </c>
      <c r="T347" s="56">
        <v>2.7000000000000001E-3</v>
      </c>
      <c r="U347" s="56">
        <f>T347*G118</f>
        <v>2.7000000000000001E-3</v>
      </c>
      <c r="V347" s="56">
        <v>0</v>
      </c>
      <c r="W347" s="57">
        <f>V347*G118</f>
        <v>0</v>
      </c>
      <c r="X347" s="14"/>
      <c r="Y347" s="14"/>
      <c r="Z347" s="14"/>
      <c r="AA347" s="14"/>
      <c r="AB347" s="14"/>
      <c r="AC347" s="14"/>
      <c r="AD347" s="14"/>
      <c r="AE347" s="14"/>
      <c r="AF347" s="14"/>
      <c r="AG347" s="14"/>
      <c r="AH347" s="14"/>
      <c r="AI347" s="1"/>
      <c r="AJ347" s="1"/>
      <c r="AK347" s="1"/>
      <c r="AL347" s="1"/>
      <c r="AM347" s="1"/>
      <c r="AN347" s="1"/>
      <c r="AO347" s="1"/>
      <c r="AP347" s="1"/>
      <c r="AQ347" s="1"/>
      <c r="AR347" s="1"/>
      <c r="AS347" s="1"/>
      <c r="AT347" s="1"/>
      <c r="AU347" s="58" t="s">
        <v>130</v>
      </c>
      <c r="AV347" s="473"/>
      <c r="AW347" s="58" t="s">
        <v>31</v>
      </c>
      <c r="AX347" s="1"/>
      <c r="AY347" s="1"/>
      <c r="AZ347" s="1"/>
      <c r="BA347" s="12" t="s">
        <v>78</v>
      </c>
      <c r="BB347" s="1"/>
      <c r="BC347" s="1"/>
      <c r="BD347" s="1"/>
      <c r="BE347" s="1"/>
      <c r="BF347" s="1"/>
      <c r="BG347" s="59">
        <f>IF(Q347="základní",I118,0)</f>
        <v>1415</v>
      </c>
      <c r="BH347" s="59">
        <f>IF(Q347="snížená",I118,0)</f>
        <v>0</v>
      </c>
      <c r="BI347" s="59">
        <f>IF(Q347="zákl. přenesená",I118,0)</f>
        <v>0</v>
      </c>
      <c r="BJ347" s="59">
        <f>IF(Q347="sníž. přenesená",I118,0)</f>
        <v>0</v>
      </c>
      <c r="BK347" s="59">
        <f>IF(Q347="nulová",I118,0)</f>
        <v>0</v>
      </c>
      <c r="BL347" s="12" t="s">
        <v>30</v>
      </c>
      <c r="BM347" s="59">
        <f>ROUND(H118*G118,2)</f>
        <v>1415</v>
      </c>
      <c r="BN347" s="12" t="s">
        <v>84</v>
      </c>
      <c r="BO347" s="58" t="s">
        <v>1555</v>
      </c>
      <c r="BP347" s="1"/>
      <c r="BQ347" s="1"/>
      <c r="BR347" s="1"/>
      <c r="BS347" s="1"/>
      <c r="BT347" s="1"/>
    </row>
    <row r="348" spans="16:72" ht="11.4" hidden="1" x14ac:dyDescent="0.2">
      <c r="P348" s="84" t="s">
        <v>5</v>
      </c>
      <c r="Q348" s="85" t="s">
        <v>15</v>
      </c>
      <c r="R348" s="23"/>
      <c r="S348" s="56">
        <f>R348*G119</f>
        <v>0</v>
      </c>
      <c r="T348" s="56">
        <v>1.2999999999999999E-3</v>
      </c>
      <c r="U348" s="56">
        <f>T348*G119</f>
        <v>2.5999999999999999E-3</v>
      </c>
      <c r="V348" s="56">
        <v>0</v>
      </c>
      <c r="W348" s="57">
        <f>V348*G119</f>
        <v>0</v>
      </c>
      <c r="X348" s="14"/>
      <c r="Y348" s="14"/>
      <c r="Z348" s="14"/>
      <c r="AA348" s="14"/>
      <c r="AB348" s="14"/>
      <c r="AC348" s="14"/>
      <c r="AD348" s="14"/>
      <c r="AE348" s="14"/>
      <c r="AF348" s="14"/>
      <c r="AG348" s="14"/>
      <c r="AH348" s="14"/>
      <c r="AI348" s="1"/>
      <c r="AJ348" s="1"/>
      <c r="AK348" s="1"/>
      <c r="AL348" s="1"/>
      <c r="AM348" s="1"/>
      <c r="AN348" s="1"/>
      <c r="AO348" s="1"/>
      <c r="AP348" s="1"/>
      <c r="AQ348" s="1"/>
      <c r="AR348" s="1"/>
      <c r="AS348" s="1"/>
      <c r="AT348" s="1"/>
      <c r="AU348" s="58" t="s">
        <v>130</v>
      </c>
      <c r="AV348" s="473"/>
      <c r="AW348" s="58" t="s">
        <v>31</v>
      </c>
      <c r="AX348" s="1"/>
      <c r="AY348" s="1"/>
      <c r="AZ348" s="1"/>
      <c r="BA348" s="12" t="s">
        <v>78</v>
      </c>
      <c r="BB348" s="1"/>
      <c r="BC348" s="1"/>
      <c r="BD348" s="1"/>
      <c r="BE348" s="1"/>
      <c r="BF348" s="1"/>
      <c r="BG348" s="59">
        <f>IF(Q348="základní",I119,0)</f>
        <v>2124</v>
      </c>
      <c r="BH348" s="59">
        <f>IF(Q348="snížená",I119,0)</f>
        <v>0</v>
      </c>
      <c r="BI348" s="59">
        <f>IF(Q348="zákl. přenesená",I119,0)</f>
        <v>0</v>
      </c>
      <c r="BJ348" s="59">
        <f>IF(Q348="sníž. přenesená",I119,0)</f>
        <v>0</v>
      </c>
      <c r="BK348" s="59">
        <f>IF(Q348="nulová",I119,0)</f>
        <v>0</v>
      </c>
      <c r="BL348" s="12" t="s">
        <v>30</v>
      </c>
      <c r="BM348" s="59">
        <f>ROUND(H119*G119,2)</f>
        <v>2124</v>
      </c>
      <c r="BN348" s="12" t="s">
        <v>84</v>
      </c>
      <c r="BO348" s="58" t="s">
        <v>1558</v>
      </c>
      <c r="BP348" s="1"/>
      <c r="BQ348" s="1"/>
      <c r="BR348" s="1"/>
      <c r="BS348" s="1"/>
      <c r="BT348" s="1"/>
    </row>
    <row r="349" spans="16:72" hidden="1" x14ac:dyDescent="0.2">
      <c r="P349" s="66"/>
      <c r="Q349" s="67"/>
      <c r="R349" s="67"/>
      <c r="S349" s="67"/>
      <c r="T349" s="67"/>
      <c r="U349" s="67"/>
      <c r="V349" s="67"/>
      <c r="W349" s="6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486"/>
      <c r="AW349" s="69" t="s">
        <v>31</v>
      </c>
      <c r="AX349" s="8" t="s">
        <v>30</v>
      </c>
      <c r="AY349" s="8" t="s">
        <v>11</v>
      </c>
      <c r="AZ349" s="8" t="s">
        <v>27</v>
      </c>
      <c r="BA349" s="69" t="s">
        <v>78</v>
      </c>
      <c r="BB349" s="8"/>
      <c r="BC349" s="8"/>
      <c r="BD349" s="8"/>
      <c r="BE349" s="8"/>
      <c r="BF349" s="8"/>
      <c r="BG349" s="8"/>
      <c r="BH349" s="8"/>
      <c r="BI349" s="8"/>
      <c r="BJ349" s="8"/>
      <c r="BK349" s="8"/>
      <c r="BL349" s="8"/>
      <c r="BM349" s="8"/>
      <c r="BN349" s="8"/>
      <c r="BO349" s="8"/>
      <c r="BP349" s="8"/>
      <c r="BQ349" s="8"/>
      <c r="BR349" s="8"/>
      <c r="BS349" s="8"/>
      <c r="BT349" s="8"/>
    </row>
    <row r="350" spans="16:72" hidden="1" x14ac:dyDescent="0.2">
      <c r="P350" s="62"/>
      <c r="Q350" s="63"/>
      <c r="R350" s="63"/>
      <c r="S350" s="63"/>
      <c r="T350" s="63"/>
      <c r="U350" s="63"/>
      <c r="V350" s="63"/>
      <c r="W350" s="64"/>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485"/>
      <c r="AW350" s="65" t="s">
        <v>31</v>
      </c>
      <c r="AX350" s="7" t="s">
        <v>31</v>
      </c>
      <c r="AY350" s="7" t="s">
        <v>11</v>
      </c>
      <c r="AZ350" s="7" t="s">
        <v>30</v>
      </c>
      <c r="BA350" s="65" t="s">
        <v>78</v>
      </c>
      <c r="BB350" s="7"/>
      <c r="BC350" s="7"/>
      <c r="BD350" s="7"/>
      <c r="BE350" s="7"/>
      <c r="BF350" s="7"/>
      <c r="BG350" s="7"/>
      <c r="BH350" s="7"/>
      <c r="BI350" s="7"/>
      <c r="BJ350" s="7"/>
      <c r="BK350" s="7"/>
      <c r="BL350" s="7"/>
      <c r="BM350" s="7"/>
      <c r="BN350" s="7"/>
      <c r="BO350" s="7"/>
      <c r="BP350" s="7"/>
      <c r="BQ350" s="7"/>
      <c r="BR350" s="7"/>
      <c r="BS350" s="7"/>
      <c r="BT350" s="7"/>
    </row>
    <row r="351" spans="16:72" ht="11.4" hidden="1" x14ac:dyDescent="0.2">
      <c r="P351" s="54" t="s">
        <v>5</v>
      </c>
      <c r="Q351" s="55" t="s">
        <v>15</v>
      </c>
      <c r="R351" s="23"/>
      <c r="S351" s="56">
        <f>R351*G122</f>
        <v>0</v>
      </c>
      <c r="T351" s="56">
        <v>6.8999999999999997E-4</v>
      </c>
      <c r="U351" s="56">
        <f>T351*G122</f>
        <v>6.8999999999999997E-4</v>
      </c>
      <c r="V351" s="56">
        <v>0</v>
      </c>
      <c r="W351" s="57">
        <f>V351*G122</f>
        <v>0</v>
      </c>
      <c r="X351" s="14"/>
      <c r="Y351" s="14"/>
      <c r="Z351" s="14"/>
      <c r="AA351" s="14"/>
      <c r="AB351" s="14"/>
      <c r="AC351" s="14"/>
      <c r="AD351" s="14"/>
      <c r="AE351" s="14"/>
      <c r="AF351" s="14"/>
      <c r="AG351" s="14"/>
      <c r="AH351" s="14"/>
      <c r="AI351" s="1"/>
      <c r="AJ351" s="1"/>
      <c r="AK351" s="1"/>
      <c r="AL351" s="1"/>
      <c r="AM351" s="1"/>
      <c r="AN351" s="1"/>
      <c r="AO351" s="1"/>
      <c r="AP351" s="1"/>
      <c r="AQ351" s="1"/>
      <c r="AR351" s="1"/>
      <c r="AS351" s="1"/>
      <c r="AT351" s="1"/>
      <c r="AU351" s="58" t="s">
        <v>84</v>
      </c>
      <c r="AV351" s="473"/>
      <c r="AW351" s="58" t="s">
        <v>31</v>
      </c>
      <c r="AX351" s="1"/>
      <c r="AY351" s="1"/>
      <c r="AZ351" s="1"/>
      <c r="BA351" s="12" t="s">
        <v>78</v>
      </c>
      <c r="BB351" s="1"/>
      <c r="BC351" s="1"/>
      <c r="BD351" s="1"/>
      <c r="BE351" s="1"/>
      <c r="BF351" s="1"/>
      <c r="BG351" s="59">
        <f>IF(Q351="základní",I122,0)</f>
        <v>261.5</v>
      </c>
      <c r="BH351" s="59">
        <f>IF(Q351="snížená",I122,0)</f>
        <v>0</v>
      </c>
      <c r="BI351" s="59">
        <f>IF(Q351="zákl. přenesená",I122,0)</f>
        <v>0</v>
      </c>
      <c r="BJ351" s="59">
        <f>IF(Q351="sníž. přenesená",I122,0)</f>
        <v>0</v>
      </c>
      <c r="BK351" s="59">
        <f>IF(Q351="nulová",I122,0)</f>
        <v>0</v>
      </c>
      <c r="BL351" s="12" t="s">
        <v>30</v>
      </c>
      <c r="BM351" s="59">
        <f>ROUND(H122*G122,2)</f>
        <v>261.5</v>
      </c>
      <c r="BN351" s="12" t="s">
        <v>84</v>
      </c>
      <c r="BO351" s="58" t="s">
        <v>1561</v>
      </c>
      <c r="BP351" s="1"/>
      <c r="BQ351" s="1"/>
      <c r="BR351" s="1"/>
      <c r="BS351" s="1"/>
      <c r="BT351" s="1"/>
    </row>
    <row r="352" spans="16:72" hidden="1" x14ac:dyDescent="0.2">
      <c r="P352" s="60"/>
      <c r="Q352" s="61"/>
      <c r="R352" s="23"/>
      <c r="S352" s="23"/>
      <c r="T352" s="23"/>
      <c r="U352" s="23"/>
      <c r="V352" s="23"/>
      <c r="W352" s="24"/>
      <c r="X352" s="14"/>
      <c r="Y352" s="14"/>
      <c r="Z352" s="14"/>
      <c r="AA352" s="14"/>
      <c r="AB352" s="14"/>
      <c r="AC352" s="14"/>
      <c r="AD352" s="14"/>
      <c r="AE352" s="14"/>
      <c r="AF352" s="14"/>
      <c r="AG352" s="14"/>
      <c r="AH352" s="14"/>
      <c r="AI352" s="1"/>
      <c r="AJ352" s="1"/>
      <c r="AK352" s="1"/>
      <c r="AL352" s="1"/>
      <c r="AM352" s="1"/>
      <c r="AN352" s="1"/>
      <c r="AO352" s="1"/>
      <c r="AP352" s="1"/>
      <c r="AQ352" s="1"/>
      <c r="AR352" s="1"/>
      <c r="AS352" s="1"/>
      <c r="AT352" s="1"/>
      <c r="AU352" s="1"/>
      <c r="AV352" s="473"/>
      <c r="AW352" s="12" t="s">
        <v>31</v>
      </c>
      <c r="AX352" s="1"/>
      <c r="AY352" s="1"/>
      <c r="AZ352" s="1"/>
      <c r="BA352" s="1"/>
      <c r="BB352" s="1"/>
      <c r="BC352" s="1"/>
      <c r="BD352" s="1"/>
      <c r="BE352" s="1"/>
      <c r="BF352" s="1"/>
      <c r="BG352" s="1"/>
      <c r="BH352" s="1"/>
      <c r="BI352" s="1"/>
      <c r="BJ352" s="1"/>
      <c r="BK352" s="1"/>
      <c r="BL352" s="1"/>
      <c r="BM352" s="1"/>
      <c r="BN352" s="1"/>
      <c r="BO352" s="1"/>
      <c r="BP352" s="1"/>
      <c r="BQ352" s="1"/>
      <c r="BR352" s="1"/>
      <c r="BS352" s="1"/>
      <c r="BT352" s="1"/>
    </row>
    <row r="353" spans="16:72" hidden="1" x14ac:dyDescent="0.2">
      <c r="P353" s="66"/>
      <c r="Q353" s="67"/>
      <c r="R353" s="67"/>
      <c r="S353" s="67"/>
      <c r="T353" s="67"/>
      <c r="U353" s="67"/>
      <c r="V353" s="67"/>
      <c r="W353" s="6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486"/>
      <c r="AW353" s="69" t="s">
        <v>31</v>
      </c>
      <c r="AX353" s="8" t="s">
        <v>30</v>
      </c>
      <c r="AY353" s="8" t="s">
        <v>11</v>
      </c>
      <c r="AZ353" s="8" t="s">
        <v>27</v>
      </c>
      <c r="BA353" s="69" t="s">
        <v>78</v>
      </c>
      <c r="BB353" s="8"/>
      <c r="BC353" s="8"/>
      <c r="BD353" s="8"/>
      <c r="BE353" s="8"/>
      <c r="BF353" s="8"/>
      <c r="BG353" s="8"/>
      <c r="BH353" s="8"/>
      <c r="BI353" s="8"/>
      <c r="BJ353" s="8"/>
      <c r="BK353" s="8"/>
      <c r="BL353" s="8"/>
      <c r="BM353" s="8"/>
      <c r="BN353" s="8"/>
      <c r="BO353" s="8"/>
      <c r="BP353" s="8"/>
      <c r="BQ353" s="8"/>
      <c r="BR353" s="8"/>
      <c r="BS353" s="8"/>
      <c r="BT353" s="8"/>
    </row>
    <row r="354" spans="16:72" hidden="1" x14ac:dyDescent="0.2">
      <c r="P354" s="62"/>
      <c r="Q354" s="63"/>
      <c r="R354" s="63"/>
      <c r="S354" s="63"/>
      <c r="T354" s="63"/>
      <c r="U354" s="63"/>
      <c r="V354" s="63"/>
      <c r="W354" s="64"/>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485"/>
      <c r="AW354" s="65" t="s">
        <v>31</v>
      </c>
      <c r="AX354" s="7" t="s">
        <v>31</v>
      </c>
      <c r="AY354" s="7" t="s">
        <v>11</v>
      </c>
      <c r="AZ354" s="7" t="s">
        <v>30</v>
      </c>
      <c r="BA354" s="65" t="s">
        <v>78</v>
      </c>
      <c r="BB354" s="7"/>
      <c r="BC354" s="7"/>
      <c r="BD354" s="7"/>
      <c r="BE354" s="7"/>
      <c r="BF354" s="7"/>
      <c r="BG354" s="7"/>
      <c r="BH354" s="7"/>
      <c r="BI354" s="7"/>
      <c r="BJ354" s="7"/>
      <c r="BK354" s="7"/>
      <c r="BL354" s="7"/>
      <c r="BM354" s="7"/>
      <c r="BN354" s="7"/>
      <c r="BO354" s="7"/>
      <c r="BP354" s="7"/>
      <c r="BQ354" s="7"/>
      <c r="BR354" s="7"/>
      <c r="BS354" s="7"/>
      <c r="BT354" s="7"/>
    </row>
    <row r="355" spans="16:72" ht="11.4" hidden="1" x14ac:dyDescent="0.2">
      <c r="P355" s="84" t="s">
        <v>5</v>
      </c>
      <c r="Q355" s="85" t="s">
        <v>15</v>
      </c>
      <c r="R355" s="23"/>
      <c r="S355" s="56">
        <f>R355*G126</f>
        <v>0</v>
      </c>
      <c r="T355" s="56">
        <v>3.2000000000000003E-4</v>
      </c>
      <c r="U355" s="56">
        <f>T355*G126</f>
        <v>6.4000000000000005E-4</v>
      </c>
      <c r="V355" s="56">
        <v>0</v>
      </c>
      <c r="W355" s="57">
        <f>V355*G126</f>
        <v>0</v>
      </c>
      <c r="X355" s="14"/>
      <c r="Y355" s="14"/>
      <c r="Z355" s="14"/>
      <c r="AA355" s="14"/>
      <c r="AB355" s="14"/>
      <c r="AC355" s="14"/>
      <c r="AD355" s="14"/>
      <c r="AE355" s="14"/>
      <c r="AF355" s="14"/>
      <c r="AG355" s="14"/>
      <c r="AH355" s="14"/>
      <c r="AI355" s="1"/>
      <c r="AJ355" s="1"/>
      <c r="AK355" s="1"/>
      <c r="AL355" s="1"/>
      <c r="AM355" s="1"/>
      <c r="AN355" s="1"/>
      <c r="AO355" s="1"/>
      <c r="AP355" s="1"/>
      <c r="AQ355" s="1"/>
      <c r="AR355" s="1"/>
      <c r="AS355" s="1"/>
      <c r="AT355" s="1"/>
      <c r="AU355" s="58" t="s">
        <v>130</v>
      </c>
      <c r="AV355" s="473"/>
      <c r="AW355" s="58" t="s">
        <v>31</v>
      </c>
      <c r="AX355" s="1"/>
      <c r="AY355" s="1"/>
      <c r="AZ355" s="1"/>
      <c r="BA355" s="12" t="s">
        <v>78</v>
      </c>
      <c r="BB355" s="1"/>
      <c r="BC355" s="1"/>
      <c r="BD355" s="1"/>
      <c r="BE355" s="1"/>
      <c r="BF355" s="1"/>
      <c r="BG355" s="59">
        <f>IF(Q355="základní",I126,0)</f>
        <v>192</v>
      </c>
      <c r="BH355" s="59">
        <f>IF(Q355="snížená",I126,0)</f>
        <v>0</v>
      </c>
      <c r="BI355" s="59">
        <f>IF(Q355="zákl. přenesená",I126,0)</f>
        <v>0</v>
      </c>
      <c r="BJ355" s="59">
        <f>IF(Q355="sníž. přenesená",I126,0)</f>
        <v>0</v>
      </c>
      <c r="BK355" s="59">
        <f>IF(Q355="nulová",I126,0)</f>
        <v>0</v>
      </c>
      <c r="BL355" s="12" t="s">
        <v>30</v>
      </c>
      <c r="BM355" s="59">
        <f>ROUND(H126*G126,2)</f>
        <v>192</v>
      </c>
      <c r="BN355" s="12" t="s">
        <v>84</v>
      </c>
      <c r="BO355" s="58" t="s">
        <v>1564</v>
      </c>
      <c r="BP355" s="1"/>
      <c r="BQ355" s="1"/>
      <c r="BR355" s="1"/>
      <c r="BS355" s="1"/>
      <c r="BT355" s="1"/>
    </row>
    <row r="356" spans="16:72" hidden="1" x14ac:dyDescent="0.2">
      <c r="P356" s="66"/>
      <c r="Q356" s="67"/>
      <c r="R356" s="67"/>
      <c r="S356" s="67"/>
      <c r="T356" s="67"/>
      <c r="U356" s="67"/>
      <c r="V356" s="67"/>
      <c r="W356" s="6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486"/>
      <c r="AW356" s="69" t="s">
        <v>31</v>
      </c>
      <c r="AX356" s="8" t="s">
        <v>30</v>
      </c>
      <c r="AY356" s="8" t="s">
        <v>11</v>
      </c>
      <c r="AZ356" s="8" t="s">
        <v>27</v>
      </c>
      <c r="BA356" s="69" t="s">
        <v>78</v>
      </c>
      <c r="BB356" s="8"/>
      <c r="BC356" s="8"/>
      <c r="BD356" s="8"/>
      <c r="BE356" s="8"/>
      <c r="BF356" s="8"/>
      <c r="BG356" s="8"/>
      <c r="BH356" s="8"/>
      <c r="BI356" s="8"/>
      <c r="BJ356" s="8"/>
      <c r="BK356" s="8"/>
      <c r="BL356" s="8"/>
      <c r="BM356" s="8"/>
      <c r="BN356" s="8"/>
      <c r="BO356" s="8"/>
      <c r="BP356" s="8"/>
      <c r="BQ356" s="8"/>
      <c r="BR356" s="8"/>
      <c r="BS356" s="8"/>
      <c r="BT356" s="8"/>
    </row>
    <row r="357" spans="16:72" hidden="1" x14ac:dyDescent="0.2">
      <c r="P357" s="62"/>
      <c r="Q357" s="63"/>
      <c r="R357" s="63"/>
      <c r="S357" s="63"/>
      <c r="T357" s="63"/>
      <c r="U357" s="63"/>
      <c r="V357" s="63"/>
      <c r="W357" s="64"/>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485"/>
      <c r="AW357" s="65" t="s">
        <v>31</v>
      </c>
      <c r="AX357" s="7" t="s">
        <v>31</v>
      </c>
      <c r="AY357" s="7" t="s">
        <v>11</v>
      </c>
      <c r="AZ357" s="7" t="s">
        <v>30</v>
      </c>
      <c r="BA357" s="65" t="s">
        <v>78</v>
      </c>
      <c r="BB357" s="7"/>
      <c r="BC357" s="7"/>
      <c r="BD357" s="7"/>
      <c r="BE357" s="7"/>
      <c r="BF357" s="7"/>
      <c r="BG357" s="7"/>
      <c r="BH357" s="7"/>
      <c r="BI357" s="7"/>
      <c r="BJ357" s="7"/>
      <c r="BK357" s="7"/>
      <c r="BL357" s="7"/>
      <c r="BM357" s="7"/>
      <c r="BN357" s="7"/>
      <c r="BO357" s="7"/>
      <c r="BP357" s="7"/>
      <c r="BQ357" s="7"/>
      <c r="BR357" s="7"/>
      <c r="BS357" s="7"/>
      <c r="BT357" s="7"/>
    </row>
    <row r="358" spans="16:72" ht="11.4" hidden="1" x14ac:dyDescent="0.2">
      <c r="P358" s="84" t="s">
        <v>5</v>
      </c>
      <c r="Q358" s="85" t="s">
        <v>15</v>
      </c>
      <c r="R358" s="23"/>
      <c r="S358" s="56">
        <f>R358*G129</f>
        <v>0</v>
      </c>
      <c r="T358" s="56">
        <v>8.3000000000000001E-4</v>
      </c>
      <c r="U358" s="56">
        <f>T358*G129</f>
        <v>8.3000000000000001E-4</v>
      </c>
      <c r="V358" s="56">
        <v>0</v>
      </c>
      <c r="W358" s="57">
        <f>V358*G129</f>
        <v>0</v>
      </c>
      <c r="X358" s="14"/>
      <c r="Y358" s="14"/>
      <c r="Z358" s="14"/>
      <c r="AA358" s="14"/>
      <c r="AB358" s="14"/>
      <c r="AC358" s="14"/>
      <c r="AD358" s="14"/>
      <c r="AE358" s="14"/>
      <c r="AF358" s="14"/>
      <c r="AG358" s="14"/>
      <c r="AH358" s="14"/>
      <c r="AI358" s="1"/>
      <c r="AJ358" s="1"/>
      <c r="AK358" s="1"/>
      <c r="AL358" s="1"/>
      <c r="AM358" s="1"/>
      <c r="AN358" s="1"/>
      <c r="AO358" s="1"/>
      <c r="AP358" s="1"/>
      <c r="AQ358" s="1"/>
      <c r="AR358" s="1"/>
      <c r="AS358" s="1"/>
      <c r="AT358" s="1"/>
      <c r="AU358" s="58" t="s">
        <v>130</v>
      </c>
      <c r="AV358" s="473"/>
      <c r="AW358" s="58" t="s">
        <v>31</v>
      </c>
      <c r="AX358" s="1"/>
      <c r="AY358" s="1"/>
      <c r="AZ358" s="1"/>
      <c r="BA358" s="12" t="s">
        <v>78</v>
      </c>
      <c r="BB358" s="1"/>
      <c r="BC358" s="1"/>
      <c r="BD358" s="1"/>
      <c r="BE358" s="1"/>
      <c r="BF358" s="1"/>
      <c r="BG358" s="59">
        <f>IF(Q358="základní",I129,0)</f>
        <v>1139</v>
      </c>
      <c r="BH358" s="59">
        <f>IF(Q358="snížená",I129,0)</f>
        <v>0</v>
      </c>
      <c r="BI358" s="59">
        <f>IF(Q358="zákl. přenesená",I129,0)</f>
        <v>0</v>
      </c>
      <c r="BJ358" s="59">
        <f>IF(Q358="sníž. přenesená",I129,0)</f>
        <v>0</v>
      </c>
      <c r="BK358" s="59">
        <f>IF(Q358="nulová",I129,0)</f>
        <v>0</v>
      </c>
      <c r="BL358" s="12" t="s">
        <v>30</v>
      </c>
      <c r="BM358" s="59">
        <f>ROUND(H129*G129,2)</f>
        <v>1139</v>
      </c>
      <c r="BN358" s="12" t="s">
        <v>84</v>
      </c>
      <c r="BO358" s="58" t="s">
        <v>1567</v>
      </c>
      <c r="BP358" s="1"/>
      <c r="BQ358" s="1"/>
      <c r="BR358" s="1"/>
      <c r="BS358" s="1"/>
      <c r="BT358" s="1"/>
    </row>
    <row r="359" spans="16:72" hidden="1" x14ac:dyDescent="0.2">
      <c r="P359" s="66"/>
      <c r="Q359" s="67"/>
      <c r="R359" s="67"/>
      <c r="S359" s="67"/>
      <c r="T359" s="67"/>
      <c r="U359" s="67"/>
      <c r="V359" s="67"/>
      <c r="W359" s="6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486"/>
      <c r="AW359" s="69" t="s">
        <v>31</v>
      </c>
      <c r="AX359" s="8" t="s">
        <v>30</v>
      </c>
      <c r="AY359" s="8" t="s">
        <v>11</v>
      </c>
      <c r="AZ359" s="8" t="s">
        <v>27</v>
      </c>
      <c r="BA359" s="69" t="s">
        <v>78</v>
      </c>
      <c r="BB359" s="8"/>
      <c r="BC359" s="8"/>
      <c r="BD359" s="8"/>
      <c r="BE359" s="8"/>
      <c r="BF359" s="8"/>
      <c r="BG359" s="8"/>
      <c r="BH359" s="8"/>
      <c r="BI359" s="8"/>
      <c r="BJ359" s="8"/>
      <c r="BK359" s="8"/>
      <c r="BL359" s="8"/>
      <c r="BM359" s="8"/>
      <c r="BN359" s="8"/>
      <c r="BO359" s="8"/>
      <c r="BP359" s="8"/>
      <c r="BQ359" s="8"/>
      <c r="BR359" s="8"/>
      <c r="BS359" s="8"/>
      <c r="BT359" s="8"/>
    </row>
    <row r="360" spans="16:72" hidden="1" x14ac:dyDescent="0.2">
      <c r="P360" s="62"/>
      <c r="Q360" s="63"/>
      <c r="R360" s="63"/>
      <c r="S360" s="63"/>
      <c r="T360" s="63"/>
      <c r="U360" s="63"/>
      <c r="V360" s="63"/>
      <c r="W360" s="64"/>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485"/>
      <c r="AW360" s="65" t="s">
        <v>31</v>
      </c>
      <c r="AX360" s="7" t="s">
        <v>31</v>
      </c>
      <c r="AY360" s="7" t="s">
        <v>11</v>
      </c>
      <c r="AZ360" s="7" t="s">
        <v>30</v>
      </c>
      <c r="BA360" s="65" t="s">
        <v>78</v>
      </c>
      <c r="BB360" s="7"/>
      <c r="BC360" s="7"/>
      <c r="BD360" s="7"/>
      <c r="BE360" s="7"/>
      <c r="BF360" s="7"/>
      <c r="BG360" s="7"/>
      <c r="BH360" s="7"/>
      <c r="BI360" s="7"/>
      <c r="BJ360" s="7"/>
      <c r="BK360" s="7"/>
      <c r="BL360" s="7"/>
      <c r="BM360" s="7"/>
      <c r="BN360" s="7"/>
      <c r="BO360" s="7"/>
      <c r="BP360" s="7"/>
      <c r="BQ360" s="7"/>
      <c r="BR360" s="7"/>
      <c r="BS360" s="7"/>
      <c r="BT360" s="7"/>
    </row>
    <row r="361" spans="16:72" ht="11.4" hidden="1" x14ac:dyDescent="0.2">
      <c r="P361" s="84" t="s">
        <v>5</v>
      </c>
      <c r="Q361" s="85" t="s">
        <v>15</v>
      </c>
      <c r="R361" s="23"/>
      <c r="S361" s="56">
        <f>R361*G132</f>
        <v>0</v>
      </c>
      <c r="T361" s="56">
        <v>1.7799999999999999E-3</v>
      </c>
      <c r="U361" s="56">
        <f>T361*G132</f>
        <v>1.7799999999999999E-3</v>
      </c>
      <c r="V361" s="56">
        <v>0</v>
      </c>
      <c r="W361" s="57">
        <f>V361*G132</f>
        <v>0</v>
      </c>
      <c r="X361" s="14"/>
      <c r="Y361" s="14"/>
      <c r="Z361" s="14"/>
      <c r="AA361" s="14"/>
      <c r="AB361" s="14"/>
      <c r="AC361" s="14"/>
      <c r="AD361" s="14"/>
      <c r="AE361" s="14"/>
      <c r="AF361" s="14"/>
      <c r="AG361" s="14"/>
      <c r="AH361" s="14"/>
      <c r="AI361" s="1"/>
      <c r="AJ361" s="1"/>
      <c r="AK361" s="1"/>
      <c r="AL361" s="1"/>
      <c r="AM361" s="1"/>
      <c r="AN361" s="1"/>
      <c r="AO361" s="1"/>
      <c r="AP361" s="1"/>
      <c r="AQ361" s="1"/>
      <c r="AR361" s="1"/>
      <c r="AS361" s="1"/>
      <c r="AT361" s="1"/>
      <c r="AU361" s="58" t="s">
        <v>130</v>
      </c>
      <c r="AV361" s="473"/>
      <c r="AW361" s="58" t="s">
        <v>31</v>
      </c>
      <c r="AX361" s="1"/>
      <c r="AY361" s="1"/>
      <c r="AZ361" s="1"/>
      <c r="BA361" s="12" t="s">
        <v>78</v>
      </c>
      <c r="BB361" s="1"/>
      <c r="BC361" s="1"/>
      <c r="BD361" s="1"/>
      <c r="BE361" s="1"/>
      <c r="BF361" s="1"/>
      <c r="BG361" s="59">
        <f>IF(Q361="základní",I132,0)</f>
        <v>583</v>
      </c>
      <c r="BH361" s="59">
        <f>IF(Q361="snížená",I132,0)</f>
        <v>0</v>
      </c>
      <c r="BI361" s="59">
        <f>IF(Q361="zákl. přenesená",I132,0)</f>
        <v>0</v>
      </c>
      <c r="BJ361" s="59">
        <f>IF(Q361="sníž. přenesená",I132,0)</f>
        <v>0</v>
      </c>
      <c r="BK361" s="59">
        <f>IF(Q361="nulová",I132,0)</f>
        <v>0</v>
      </c>
      <c r="BL361" s="12" t="s">
        <v>30</v>
      </c>
      <c r="BM361" s="59">
        <f>ROUND(H132*G132,2)</f>
        <v>583</v>
      </c>
      <c r="BN361" s="12" t="s">
        <v>84</v>
      </c>
      <c r="BO361" s="58" t="s">
        <v>1570</v>
      </c>
      <c r="BP361" s="1"/>
      <c r="BQ361" s="1"/>
      <c r="BR361" s="1"/>
      <c r="BS361" s="1"/>
      <c r="BT361" s="1"/>
    </row>
    <row r="362" spans="16:72" hidden="1" x14ac:dyDescent="0.2">
      <c r="P362" s="66"/>
      <c r="Q362" s="67"/>
      <c r="R362" s="67"/>
      <c r="S362" s="67"/>
      <c r="T362" s="67"/>
      <c r="U362" s="67"/>
      <c r="V362" s="67"/>
      <c r="W362" s="6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486"/>
      <c r="AW362" s="69" t="s">
        <v>31</v>
      </c>
      <c r="AX362" s="8" t="s">
        <v>30</v>
      </c>
      <c r="AY362" s="8" t="s">
        <v>11</v>
      </c>
      <c r="AZ362" s="8" t="s">
        <v>27</v>
      </c>
      <c r="BA362" s="69" t="s">
        <v>78</v>
      </c>
      <c r="BB362" s="8"/>
      <c r="BC362" s="8"/>
      <c r="BD362" s="8"/>
      <c r="BE362" s="8"/>
      <c r="BF362" s="8"/>
      <c r="BG362" s="8"/>
      <c r="BH362" s="8"/>
      <c r="BI362" s="8"/>
      <c r="BJ362" s="8"/>
      <c r="BK362" s="8"/>
      <c r="BL362" s="8"/>
      <c r="BM362" s="8"/>
      <c r="BN362" s="8"/>
      <c r="BO362" s="8"/>
      <c r="BP362" s="8"/>
      <c r="BQ362" s="8"/>
      <c r="BR362" s="8"/>
      <c r="BS362" s="8"/>
      <c r="BT362" s="8"/>
    </row>
    <row r="363" spans="16:72" hidden="1" x14ac:dyDescent="0.2">
      <c r="P363" s="62"/>
      <c r="Q363" s="63"/>
      <c r="R363" s="63"/>
      <c r="S363" s="63"/>
      <c r="T363" s="63"/>
      <c r="U363" s="63"/>
      <c r="V363" s="63"/>
      <c r="W363" s="64"/>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485"/>
      <c r="AW363" s="65" t="s">
        <v>31</v>
      </c>
      <c r="AX363" s="7" t="s">
        <v>31</v>
      </c>
      <c r="AY363" s="7" t="s">
        <v>11</v>
      </c>
      <c r="AZ363" s="7" t="s">
        <v>30</v>
      </c>
      <c r="BA363" s="65" t="s">
        <v>78</v>
      </c>
      <c r="BB363" s="7"/>
      <c r="BC363" s="7"/>
      <c r="BD363" s="7"/>
      <c r="BE363" s="7"/>
      <c r="BF363" s="7"/>
      <c r="BG363" s="7"/>
      <c r="BH363" s="7"/>
      <c r="BI363" s="7"/>
      <c r="BJ363" s="7"/>
      <c r="BK363" s="7"/>
      <c r="BL363" s="7"/>
      <c r="BM363" s="7"/>
      <c r="BN363" s="7"/>
      <c r="BO363" s="7"/>
      <c r="BP363" s="7"/>
      <c r="BQ363" s="7"/>
      <c r="BR363" s="7"/>
      <c r="BS363" s="7"/>
      <c r="BT363" s="7"/>
    </row>
    <row r="364" spans="16:72" ht="11.4" hidden="1" x14ac:dyDescent="0.2">
      <c r="P364" s="84" t="s">
        <v>5</v>
      </c>
      <c r="Q364" s="85" t="s">
        <v>15</v>
      </c>
      <c r="R364" s="23"/>
      <c r="S364" s="56">
        <f>R364*G135</f>
        <v>0</v>
      </c>
      <c r="T364" s="56">
        <v>1.24E-3</v>
      </c>
      <c r="U364" s="56">
        <f>T364*G135</f>
        <v>1.24E-3</v>
      </c>
      <c r="V364" s="56">
        <v>0</v>
      </c>
      <c r="W364" s="57">
        <f>V364*G135</f>
        <v>0</v>
      </c>
      <c r="X364" s="14"/>
      <c r="Y364" s="14"/>
      <c r="Z364" s="14"/>
      <c r="AA364" s="14"/>
      <c r="AB364" s="14"/>
      <c r="AC364" s="14"/>
      <c r="AD364" s="14"/>
      <c r="AE364" s="14"/>
      <c r="AF364" s="14"/>
      <c r="AG364" s="14"/>
      <c r="AH364" s="14"/>
      <c r="AI364" s="1"/>
      <c r="AJ364" s="1"/>
      <c r="AK364" s="1"/>
      <c r="AL364" s="1"/>
      <c r="AM364" s="1"/>
      <c r="AN364" s="1"/>
      <c r="AO364" s="1"/>
      <c r="AP364" s="1"/>
      <c r="AQ364" s="1"/>
      <c r="AR364" s="1"/>
      <c r="AS364" s="1"/>
      <c r="AT364" s="1"/>
      <c r="AU364" s="58" t="s">
        <v>130</v>
      </c>
      <c r="AV364" s="473"/>
      <c r="AW364" s="58" t="s">
        <v>31</v>
      </c>
      <c r="AX364" s="1"/>
      <c r="AY364" s="1"/>
      <c r="AZ364" s="1"/>
      <c r="BA364" s="12" t="s">
        <v>78</v>
      </c>
      <c r="BB364" s="1"/>
      <c r="BC364" s="1"/>
      <c r="BD364" s="1"/>
      <c r="BE364" s="1"/>
      <c r="BF364" s="1"/>
      <c r="BG364" s="59">
        <f>IF(Q364="základní",I135,0)</f>
        <v>272</v>
      </c>
      <c r="BH364" s="59">
        <f>IF(Q364="snížená",I135,0)</f>
        <v>0</v>
      </c>
      <c r="BI364" s="59">
        <f>IF(Q364="zákl. přenesená",I135,0)</f>
        <v>0</v>
      </c>
      <c r="BJ364" s="59">
        <f>IF(Q364="sníž. přenesená",I135,0)</f>
        <v>0</v>
      </c>
      <c r="BK364" s="59">
        <f>IF(Q364="nulová",I135,0)</f>
        <v>0</v>
      </c>
      <c r="BL364" s="12" t="s">
        <v>30</v>
      </c>
      <c r="BM364" s="59">
        <f>ROUND(H135*G135,2)</f>
        <v>272</v>
      </c>
      <c r="BN364" s="12" t="s">
        <v>84</v>
      </c>
      <c r="BO364" s="58" t="s">
        <v>1574</v>
      </c>
      <c r="BP364" s="1"/>
      <c r="BQ364" s="1"/>
      <c r="BR364" s="1"/>
      <c r="BS364" s="1"/>
      <c r="BT364" s="1"/>
    </row>
    <row r="365" spans="16:72" hidden="1" x14ac:dyDescent="0.2">
      <c r="P365" s="66"/>
      <c r="Q365" s="67"/>
      <c r="R365" s="67"/>
      <c r="S365" s="67"/>
      <c r="T365" s="67"/>
      <c r="U365" s="67"/>
      <c r="V365" s="67"/>
      <c r="W365" s="6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486"/>
      <c r="AW365" s="69" t="s">
        <v>31</v>
      </c>
      <c r="AX365" s="8" t="s">
        <v>30</v>
      </c>
      <c r="AY365" s="8" t="s">
        <v>11</v>
      </c>
      <c r="AZ365" s="8" t="s">
        <v>27</v>
      </c>
      <c r="BA365" s="69" t="s">
        <v>78</v>
      </c>
      <c r="BB365" s="8"/>
      <c r="BC365" s="8"/>
      <c r="BD365" s="8"/>
      <c r="BE365" s="8"/>
      <c r="BF365" s="8"/>
      <c r="BG365" s="8"/>
      <c r="BH365" s="8"/>
      <c r="BI365" s="8"/>
      <c r="BJ365" s="8"/>
      <c r="BK365" s="8"/>
      <c r="BL365" s="8"/>
      <c r="BM365" s="8"/>
      <c r="BN365" s="8"/>
      <c r="BO365" s="8"/>
      <c r="BP365" s="8"/>
      <c r="BQ365" s="8"/>
      <c r="BR365" s="8"/>
      <c r="BS365" s="8"/>
      <c r="BT365" s="8"/>
    </row>
    <row r="366" spans="16:72" hidden="1" x14ac:dyDescent="0.2">
      <c r="P366" s="62"/>
      <c r="Q366" s="63"/>
      <c r="R366" s="63"/>
      <c r="S366" s="63"/>
      <c r="T366" s="63"/>
      <c r="U366" s="63"/>
      <c r="V366" s="63"/>
      <c r="W366" s="64"/>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485"/>
      <c r="AW366" s="65" t="s">
        <v>31</v>
      </c>
      <c r="AX366" s="7" t="s">
        <v>31</v>
      </c>
      <c r="AY366" s="7" t="s">
        <v>11</v>
      </c>
      <c r="AZ366" s="7" t="s">
        <v>30</v>
      </c>
      <c r="BA366" s="65" t="s">
        <v>78</v>
      </c>
      <c r="BB366" s="7"/>
      <c r="BC366" s="7"/>
      <c r="BD366" s="7"/>
      <c r="BE366" s="7"/>
      <c r="BF366" s="7"/>
      <c r="BG366" s="7"/>
      <c r="BH366" s="7"/>
      <c r="BI366" s="7"/>
      <c r="BJ366" s="7"/>
      <c r="BK366" s="7"/>
      <c r="BL366" s="7"/>
      <c r="BM366" s="7"/>
      <c r="BN366" s="7"/>
      <c r="BO366" s="7"/>
      <c r="BP366" s="7"/>
      <c r="BQ366" s="7"/>
      <c r="BR366" s="7"/>
      <c r="BS366" s="7"/>
      <c r="BT366" s="7"/>
    </row>
    <row r="367" spans="16:72" ht="11.4" hidden="1" x14ac:dyDescent="0.2">
      <c r="P367" s="84" t="s">
        <v>5</v>
      </c>
      <c r="Q367" s="85" t="s">
        <v>15</v>
      </c>
      <c r="R367" s="23"/>
      <c r="S367" s="56">
        <f>R367*G138</f>
        <v>0</v>
      </c>
      <c r="T367" s="56">
        <v>1.8E-3</v>
      </c>
      <c r="U367" s="56">
        <f>T367*G138</f>
        <v>1.8E-3</v>
      </c>
      <c r="V367" s="56">
        <v>0</v>
      </c>
      <c r="W367" s="57">
        <f>V367*G138</f>
        <v>0</v>
      </c>
      <c r="X367" s="14"/>
      <c r="Y367" s="14"/>
      <c r="Z367" s="14"/>
      <c r="AA367" s="14"/>
      <c r="AB367" s="14"/>
      <c r="AC367" s="14"/>
      <c r="AD367" s="14"/>
      <c r="AE367" s="14"/>
      <c r="AF367" s="14"/>
      <c r="AG367" s="14"/>
      <c r="AH367" s="14"/>
      <c r="AI367" s="1"/>
      <c r="AJ367" s="1"/>
      <c r="AK367" s="1"/>
      <c r="AL367" s="1"/>
      <c r="AM367" s="1"/>
      <c r="AN367" s="1"/>
      <c r="AO367" s="1"/>
      <c r="AP367" s="1"/>
      <c r="AQ367" s="1"/>
      <c r="AR367" s="1"/>
      <c r="AS367" s="1"/>
      <c r="AT367" s="1"/>
      <c r="AU367" s="58" t="s">
        <v>130</v>
      </c>
      <c r="AV367" s="473"/>
      <c r="AW367" s="58" t="s">
        <v>31</v>
      </c>
      <c r="AX367" s="1"/>
      <c r="AY367" s="1"/>
      <c r="AZ367" s="1"/>
      <c r="BA367" s="12" t="s">
        <v>78</v>
      </c>
      <c r="BB367" s="1"/>
      <c r="BC367" s="1"/>
      <c r="BD367" s="1"/>
      <c r="BE367" s="1"/>
      <c r="BF367" s="1"/>
      <c r="BG367" s="59">
        <f>IF(Q367="základní",I138,0)</f>
        <v>722.6</v>
      </c>
      <c r="BH367" s="59">
        <f>IF(Q367="snížená",I138,0)</f>
        <v>0</v>
      </c>
      <c r="BI367" s="59">
        <f>IF(Q367="zákl. přenesená",I138,0)</f>
        <v>0</v>
      </c>
      <c r="BJ367" s="59">
        <f>IF(Q367="sníž. přenesená",I138,0)</f>
        <v>0</v>
      </c>
      <c r="BK367" s="59">
        <f>IF(Q367="nulová",I138,0)</f>
        <v>0</v>
      </c>
      <c r="BL367" s="12" t="s">
        <v>30</v>
      </c>
      <c r="BM367" s="59">
        <f>ROUND(H138*G138,2)</f>
        <v>722.6</v>
      </c>
      <c r="BN367" s="12" t="s">
        <v>84</v>
      </c>
      <c r="BO367" s="58" t="s">
        <v>1577</v>
      </c>
      <c r="BP367" s="1"/>
      <c r="BQ367" s="1"/>
      <c r="BR367" s="1"/>
      <c r="BS367" s="1"/>
      <c r="BT367" s="1"/>
    </row>
    <row r="368" spans="16:72" hidden="1" x14ac:dyDescent="0.2">
      <c r="P368" s="66"/>
      <c r="Q368" s="67"/>
      <c r="R368" s="67"/>
      <c r="S368" s="67"/>
      <c r="T368" s="67"/>
      <c r="U368" s="67"/>
      <c r="V368" s="67"/>
      <c r="W368" s="6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486"/>
      <c r="AW368" s="69" t="s">
        <v>31</v>
      </c>
      <c r="AX368" s="8" t="s">
        <v>30</v>
      </c>
      <c r="AY368" s="8" t="s">
        <v>11</v>
      </c>
      <c r="AZ368" s="8" t="s">
        <v>27</v>
      </c>
      <c r="BA368" s="69" t="s">
        <v>78</v>
      </c>
      <c r="BB368" s="8"/>
      <c r="BC368" s="8"/>
      <c r="BD368" s="8"/>
      <c r="BE368" s="8"/>
      <c r="BF368" s="8"/>
      <c r="BG368" s="8"/>
      <c r="BH368" s="8"/>
      <c r="BI368" s="8"/>
      <c r="BJ368" s="8"/>
      <c r="BK368" s="8"/>
      <c r="BL368" s="8"/>
      <c r="BM368" s="8"/>
      <c r="BN368" s="8"/>
      <c r="BO368" s="8"/>
      <c r="BP368" s="8"/>
      <c r="BQ368" s="8"/>
      <c r="BR368" s="8"/>
      <c r="BS368" s="8"/>
      <c r="BT368" s="8"/>
    </row>
    <row r="369" spans="16:72" hidden="1" x14ac:dyDescent="0.2">
      <c r="P369" s="62"/>
      <c r="Q369" s="63"/>
      <c r="R369" s="63"/>
      <c r="S369" s="63"/>
      <c r="T369" s="63"/>
      <c r="U369" s="63"/>
      <c r="V369" s="63"/>
      <c r="W369" s="64"/>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485"/>
      <c r="AW369" s="65" t="s">
        <v>31</v>
      </c>
      <c r="AX369" s="7" t="s">
        <v>31</v>
      </c>
      <c r="AY369" s="7" t="s">
        <v>11</v>
      </c>
      <c r="AZ369" s="7" t="s">
        <v>30</v>
      </c>
      <c r="BA369" s="65" t="s">
        <v>78</v>
      </c>
      <c r="BB369" s="7"/>
      <c r="BC369" s="7"/>
      <c r="BD369" s="7"/>
      <c r="BE369" s="7"/>
      <c r="BF369" s="7"/>
      <c r="BG369" s="7"/>
      <c r="BH369" s="7"/>
      <c r="BI369" s="7"/>
      <c r="BJ369" s="7"/>
      <c r="BK369" s="7"/>
      <c r="BL369" s="7"/>
      <c r="BM369" s="7"/>
      <c r="BN369" s="7"/>
      <c r="BO369" s="7"/>
      <c r="BP369" s="7"/>
      <c r="BQ369" s="7"/>
      <c r="BR369" s="7"/>
      <c r="BS369" s="7"/>
      <c r="BT369" s="7"/>
    </row>
    <row r="370" spans="16:72" ht="11.4" hidden="1" x14ac:dyDescent="0.2">
      <c r="P370" s="54" t="s">
        <v>5</v>
      </c>
      <c r="Q370" s="55" t="s">
        <v>15</v>
      </c>
      <c r="R370" s="23"/>
      <c r="S370" s="56">
        <f>R370*G141</f>
        <v>0</v>
      </c>
      <c r="T370" s="56">
        <v>0</v>
      </c>
      <c r="U370" s="56">
        <f>T370*G141</f>
        <v>0</v>
      </c>
      <c r="V370" s="56">
        <v>0</v>
      </c>
      <c r="W370" s="57">
        <f>V370*G141</f>
        <v>0</v>
      </c>
      <c r="X370" s="14"/>
      <c r="Y370" s="14"/>
      <c r="Z370" s="14"/>
      <c r="AA370" s="14"/>
      <c r="AB370" s="14"/>
      <c r="AC370" s="14"/>
      <c r="AD370" s="14"/>
      <c r="AE370" s="14"/>
      <c r="AF370" s="14"/>
      <c r="AG370" s="14"/>
      <c r="AH370" s="14"/>
      <c r="AI370" s="1"/>
      <c r="AJ370" s="1"/>
      <c r="AK370" s="1"/>
      <c r="AL370" s="1"/>
      <c r="AM370" s="1"/>
      <c r="AN370" s="1"/>
      <c r="AO370" s="1"/>
      <c r="AP370" s="1"/>
      <c r="AQ370" s="1"/>
      <c r="AR370" s="1"/>
      <c r="AS370" s="1"/>
      <c r="AT370" s="1"/>
      <c r="AU370" s="58" t="s">
        <v>84</v>
      </c>
      <c r="AV370" s="473"/>
      <c r="AW370" s="58" t="s">
        <v>31</v>
      </c>
      <c r="AX370" s="1"/>
      <c r="AY370" s="1"/>
      <c r="AZ370" s="1"/>
      <c r="BA370" s="12" t="s">
        <v>78</v>
      </c>
      <c r="BB370" s="1"/>
      <c r="BC370" s="1"/>
      <c r="BD370" s="1"/>
      <c r="BE370" s="1"/>
      <c r="BF370" s="1"/>
      <c r="BG370" s="59">
        <f>IF(Q370="základní",I141,0)</f>
        <v>1828.5</v>
      </c>
      <c r="BH370" s="59">
        <f>IF(Q370="snížená",I141,0)</f>
        <v>0</v>
      </c>
      <c r="BI370" s="59">
        <f>IF(Q370="zákl. přenesená",I141,0)</f>
        <v>0</v>
      </c>
      <c r="BJ370" s="59">
        <f>IF(Q370="sníž. přenesená",I141,0)</f>
        <v>0</v>
      </c>
      <c r="BK370" s="59">
        <f>IF(Q370="nulová",I141,0)</f>
        <v>0</v>
      </c>
      <c r="BL370" s="12" t="s">
        <v>30</v>
      </c>
      <c r="BM370" s="59">
        <f>ROUND(H141*G141,2)</f>
        <v>1828.5</v>
      </c>
      <c r="BN370" s="12" t="s">
        <v>84</v>
      </c>
      <c r="BO370" s="58" t="s">
        <v>1578</v>
      </c>
      <c r="BP370" s="1"/>
      <c r="BQ370" s="1"/>
      <c r="BR370" s="1"/>
      <c r="BS370" s="1"/>
      <c r="BT370" s="1"/>
    </row>
    <row r="371" spans="16:72" hidden="1" x14ac:dyDescent="0.2">
      <c r="P371" s="60"/>
      <c r="Q371" s="61"/>
      <c r="R371" s="23"/>
      <c r="S371" s="23"/>
      <c r="T371" s="23"/>
      <c r="U371" s="23"/>
      <c r="V371" s="23"/>
      <c r="W371" s="24"/>
      <c r="X371" s="14"/>
      <c r="Y371" s="14"/>
      <c r="Z371" s="14"/>
      <c r="AA371" s="14"/>
      <c r="AB371" s="14"/>
      <c r="AC371" s="14"/>
      <c r="AD371" s="14"/>
      <c r="AE371" s="14"/>
      <c r="AF371" s="14"/>
      <c r="AG371" s="14"/>
      <c r="AH371" s="14"/>
      <c r="AI371" s="1"/>
      <c r="AJ371" s="1"/>
      <c r="AK371" s="1"/>
      <c r="AL371" s="1"/>
      <c r="AM371" s="1"/>
      <c r="AN371" s="1"/>
      <c r="AO371" s="1"/>
      <c r="AP371" s="1"/>
      <c r="AQ371" s="1"/>
      <c r="AR371" s="1"/>
      <c r="AS371" s="1"/>
      <c r="AT371" s="1"/>
      <c r="AU371" s="1"/>
      <c r="AV371" s="473"/>
      <c r="AW371" s="12" t="s">
        <v>31</v>
      </c>
      <c r="AX371" s="1"/>
      <c r="AY371" s="1"/>
      <c r="AZ371" s="1"/>
      <c r="BA371" s="1"/>
      <c r="BB371" s="1"/>
      <c r="BC371" s="1"/>
      <c r="BD371" s="1"/>
      <c r="BE371" s="1"/>
      <c r="BF371" s="1"/>
      <c r="BG371" s="1"/>
      <c r="BH371" s="1"/>
      <c r="BI371" s="1"/>
      <c r="BJ371" s="1"/>
      <c r="BK371" s="1"/>
      <c r="BL371" s="1"/>
      <c r="BM371" s="1"/>
      <c r="BN371" s="1"/>
      <c r="BO371" s="1"/>
      <c r="BP371" s="1"/>
      <c r="BQ371" s="1"/>
      <c r="BR371" s="1"/>
      <c r="BS371" s="1"/>
      <c r="BT371" s="1"/>
    </row>
    <row r="372" spans="16:72" hidden="1" x14ac:dyDescent="0.2">
      <c r="P372" s="62"/>
      <c r="Q372" s="63"/>
      <c r="R372" s="63"/>
      <c r="S372" s="63"/>
      <c r="T372" s="63"/>
      <c r="U372" s="63"/>
      <c r="V372" s="63"/>
      <c r="W372" s="64"/>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485"/>
      <c r="AW372" s="65" t="s">
        <v>31</v>
      </c>
      <c r="AX372" s="7" t="s">
        <v>31</v>
      </c>
      <c r="AY372" s="7" t="s">
        <v>11</v>
      </c>
      <c r="AZ372" s="7" t="s">
        <v>30</v>
      </c>
      <c r="BA372" s="65" t="s">
        <v>78</v>
      </c>
      <c r="BB372" s="7"/>
      <c r="BC372" s="7"/>
      <c r="BD372" s="7"/>
      <c r="BE372" s="7"/>
      <c r="BF372" s="7"/>
      <c r="BG372" s="7"/>
      <c r="BH372" s="7"/>
      <c r="BI372" s="7"/>
      <c r="BJ372" s="7"/>
      <c r="BK372" s="7"/>
      <c r="BL372" s="7"/>
      <c r="BM372" s="7"/>
      <c r="BN372" s="7"/>
      <c r="BO372" s="7"/>
      <c r="BP372" s="7"/>
      <c r="BQ372" s="7"/>
      <c r="BR372" s="7"/>
      <c r="BS372" s="7"/>
      <c r="BT372" s="7"/>
    </row>
    <row r="373" spans="16:72" ht="11.4" hidden="1" x14ac:dyDescent="0.2">
      <c r="P373" s="54" t="s">
        <v>5</v>
      </c>
      <c r="Q373" s="55" t="s">
        <v>15</v>
      </c>
      <c r="R373" s="23"/>
      <c r="S373" s="56">
        <f>R373*G144</f>
        <v>0</v>
      </c>
      <c r="T373" s="56">
        <v>0</v>
      </c>
      <c r="U373" s="56">
        <f>T373*G144</f>
        <v>0</v>
      </c>
      <c r="V373" s="56">
        <v>0</v>
      </c>
      <c r="W373" s="57">
        <f>V373*G144</f>
        <v>0</v>
      </c>
      <c r="X373" s="14"/>
      <c r="Y373" s="14"/>
      <c r="Z373" s="14"/>
      <c r="AA373" s="14"/>
      <c r="AB373" s="14"/>
      <c r="AC373" s="14"/>
      <c r="AD373" s="14"/>
      <c r="AE373" s="14"/>
      <c r="AF373" s="14"/>
      <c r="AG373" s="14"/>
      <c r="AH373" s="14"/>
      <c r="AI373" s="1"/>
      <c r="AJ373" s="1"/>
      <c r="AK373" s="1"/>
      <c r="AL373" s="1"/>
      <c r="AM373" s="1"/>
      <c r="AN373" s="1"/>
      <c r="AO373" s="1"/>
      <c r="AP373" s="1"/>
      <c r="AQ373" s="1"/>
      <c r="AR373" s="1"/>
      <c r="AS373" s="1"/>
      <c r="AT373" s="1"/>
      <c r="AU373" s="58" t="s">
        <v>84</v>
      </c>
      <c r="AV373" s="473"/>
      <c r="AW373" s="58" t="s">
        <v>31</v>
      </c>
      <c r="AX373" s="1"/>
      <c r="AY373" s="1"/>
      <c r="AZ373" s="1"/>
      <c r="BA373" s="12" t="s">
        <v>78</v>
      </c>
      <c r="BB373" s="1"/>
      <c r="BC373" s="1"/>
      <c r="BD373" s="1"/>
      <c r="BE373" s="1"/>
      <c r="BF373" s="1"/>
      <c r="BG373" s="59">
        <f>IF(Q373="základní",I144,0)</f>
        <v>12693.5</v>
      </c>
      <c r="BH373" s="59">
        <f>IF(Q373="snížená",I144,0)</f>
        <v>0</v>
      </c>
      <c r="BI373" s="59">
        <f>IF(Q373="zákl. přenesená",I144,0)</f>
        <v>0</v>
      </c>
      <c r="BJ373" s="59">
        <f>IF(Q373="sníž. přenesená",I144,0)</f>
        <v>0</v>
      </c>
      <c r="BK373" s="59">
        <f>IF(Q373="nulová",I144,0)</f>
        <v>0</v>
      </c>
      <c r="BL373" s="12" t="s">
        <v>30</v>
      </c>
      <c r="BM373" s="59">
        <f>ROUND(H144*G144,2)</f>
        <v>12693.5</v>
      </c>
      <c r="BN373" s="12" t="s">
        <v>84</v>
      </c>
      <c r="BO373" s="58" t="s">
        <v>1581</v>
      </c>
      <c r="BP373" s="1"/>
      <c r="BQ373" s="1"/>
      <c r="BR373" s="1"/>
      <c r="BS373" s="1"/>
      <c r="BT373" s="1"/>
    </row>
    <row r="374" spans="16:72" hidden="1" x14ac:dyDescent="0.2">
      <c r="P374" s="60"/>
      <c r="Q374" s="61"/>
      <c r="R374" s="23"/>
      <c r="S374" s="23"/>
      <c r="T374" s="23"/>
      <c r="U374" s="23"/>
      <c r="V374" s="23"/>
      <c r="W374" s="24"/>
      <c r="X374" s="14"/>
      <c r="Y374" s="14"/>
      <c r="Z374" s="14"/>
      <c r="AA374" s="14"/>
      <c r="AB374" s="14"/>
      <c r="AC374" s="14"/>
      <c r="AD374" s="14"/>
      <c r="AE374" s="14"/>
      <c r="AF374" s="14"/>
      <c r="AG374" s="14"/>
      <c r="AH374" s="14"/>
      <c r="AI374" s="1"/>
      <c r="AJ374" s="1"/>
      <c r="AK374" s="1"/>
      <c r="AL374" s="1"/>
      <c r="AM374" s="1"/>
      <c r="AN374" s="1"/>
      <c r="AO374" s="1"/>
      <c r="AP374" s="1"/>
      <c r="AQ374" s="1"/>
      <c r="AR374" s="1"/>
      <c r="AS374" s="1"/>
      <c r="AT374" s="1"/>
      <c r="AU374" s="1"/>
      <c r="AV374" s="473"/>
      <c r="AW374" s="12" t="s">
        <v>31</v>
      </c>
      <c r="AX374" s="1"/>
      <c r="AY374" s="1"/>
      <c r="AZ374" s="1"/>
      <c r="BA374" s="1"/>
      <c r="BB374" s="1"/>
      <c r="BC374" s="1"/>
      <c r="BD374" s="1"/>
      <c r="BE374" s="1"/>
      <c r="BF374" s="1"/>
      <c r="BG374" s="1"/>
      <c r="BH374" s="1"/>
      <c r="BI374" s="1"/>
      <c r="BJ374" s="1"/>
      <c r="BK374" s="1"/>
      <c r="BL374" s="1"/>
      <c r="BM374" s="1"/>
      <c r="BN374" s="1"/>
      <c r="BO374" s="1"/>
      <c r="BP374" s="1"/>
      <c r="BQ374" s="1"/>
      <c r="BR374" s="1"/>
      <c r="BS374" s="1"/>
      <c r="BT374" s="1"/>
    </row>
    <row r="375" spans="16:72" hidden="1" x14ac:dyDescent="0.2">
      <c r="P375" s="62"/>
      <c r="Q375" s="63"/>
      <c r="R375" s="63"/>
      <c r="S375" s="63"/>
      <c r="T375" s="63"/>
      <c r="U375" s="63"/>
      <c r="V375" s="63"/>
      <c r="W375" s="64"/>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485"/>
      <c r="AW375" s="65" t="s">
        <v>31</v>
      </c>
      <c r="AX375" s="7" t="s">
        <v>31</v>
      </c>
      <c r="AY375" s="7" t="s">
        <v>11</v>
      </c>
      <c r="AZ375" s="7" t="s">
        <v>30</v>
      </c>
      <c r="BA375" s="65" t="s">
        <v>78</v>
      </c>
      <c r="BB375" s="7"/>
      <c r="BC375" s="7"/>
      <c r="BD375" s="7"/>
      <c r="BE375" s="7"/>
      <c r="BF375" s="7"/>
      <c r="BG375" s="7"/>
      <c r="BH375" s="7"/>
      <c r="BI375" s="7"/>
      <c r="BJ375" s="7"/>
      <c r="BK375" s="7"/>
      <c r="BL375" s="7"/>
      <c r="BM375" s="7"/>
      <c r="BN375" s="7"/>
      <c r="BO375" s="7"/>
      <c r="BP375" s="7"/>
      <c r="BQ375" s="7"/>
      <c r="BR375" s="7"/>
      <c r="BS375" s="7"/>
      <c r="BT375" s="7"/>
    </row>
    <row r="376" spans="16:72" ht="11.4" hidden="1" x14ac:dyDescent="0.2">
      <c r="P376" s="54" t="s">
        <v>5</v>
      </c>
      <c r="Q376" s="55" t="s">
        <v>15</v>
      </c>
      <c r="R376" s="23"/>
      <c r="S376" s="56">
        <f>R376*G147</f>
        <v>0</v>
      </c>
      <c r="T376" s="56">
        <v>0.43786000000000003</v>
      </c>
      <c r="U376" s="56">
        <f>T376*G147</f>
        <v>0.43786000000000003</v>
      </c>
      <c r="V376" s="56">
        <v>0</v>
      </c>
      <c r="W376" s="57">
        <f>V376*G147</f>
        <v>0</v>
      </c>
      <c r="X376" s="14"/>
      <c r="Y376" s="14"/>
      <c r="Z376" s="14"/>
      <c r="AA376" s="14"/>
      <c r="AB376" s="14"/>
      <c r="AC376" s="14"/>
      <c r="AD376" s="14"/>
      <c r="AE376" s="14"/>
      <c r="AF376" s="14"/>
      <c r="AG376" s="14"/>
      <c r="AH376" s="14"/>
      <c r="AI376" s="1"/>
      <c r="AJ376" s="1"/>
      <c r="AK376" s="1"/>
      <c r="AL376" s="1"/>
      <c r="AM376" s="1"/>
      <c r="AN376" s="1"/>
      <c r="AO376" s="1"/>
      <c r="AP376" s="1"/>
      <c r="AQ376" s="1"/>
      <c r="AR376" s="1"/>
      <c r="AS376" s="1"/>
      <c r="AT376" s="1"/>
      <c r="AU376" s="58" t="s">
        <v>84</v>
      </c>
      <c r="AV376" s="473"/>
      <c r="AW376" s="58" t="s">
        <v>31</v>
      </c>
      <c r="AX376" s="1"/>
      <c r="AY376" s="1"/>
      <c r="AZ376" s="1"/>
      <c r="BA376" s="12" t="s">
        <v>78</v>
      </c>
      <c r="BB376" s="1"/>
      <c r="BC376" s="1"/>
      <c r="BD376" s="1"/>
      <c r="BE376" s="1"/>
      <c r="BF376" s="1"/>
      <c r="BG376" s="59">
        <f>IF(Q376="základní",I147,0)</f>
        <v>761.4</v>
      </c>
      <c r="BH376" s="59">
        <f>IF(Q376="snížená",I147,0)</f>
        <v>0</v>
      </c>
      <c r="BI376" s="59">
        <f>IF(Q376="zákl. přenesená",I147,0)</f>
        <v>0</v>
      </c>
      <c r="BJ376" s="59">
        <f>IF(Q376="sníž. přenesená",I147,0)</f>
        <v>0</v>
      </c>
      <c r="BK376" s="59">
        <f>IF(Q376="nulová",I147,0)</f>
        <v>0</v>
      </c>
      <c r="BL376" s="12" t="s">
        <v>30</v>
      </c>
      <c r="BM376" s="59">
        <f>ROUND(H147*G147,2)</f>
        <v>761.4</v>
      </c>
      <c r="BN376" s="12" t="s">
        <v>84</v>
      </c>
      <c r="BO376" s="58" t="s">
        <v>1584</v>
      </c>
      <c r="BP376" s="1"/>
      <c r="BQ376" s="1"/>
      <c r="BR376" s="1"/>
      <c r="BS376" s="1"/>
      <c r="BT376" s="1"/>
    </row>
    <row r="377" spans="16:72" hidden="1" x14ac:dyDescent="0.2">
      <c r="P377" s="62"/>
      <c r="Q377" s="63"/>
      <c r="R377" s="63"/>
      <c r="S377" s="63"/>
      <c r="T377" s="63"/>
      <c r="U377" s="63"/>
      <c r="V377" s="63"/>
      <c r="W377" s="64"/>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485"/>
      <c r="AW377" s="65" t="s">
        <v>31</v>
      </c>
      <c r="AX377" s="7" t="s">
        <v>31</v>
      </c>
      <c r="AY377" s="7" t="s">
        <v>11</v>
      </c>
      <c r="AZ377" s="7" t="s">
        <v>30</v>
      </c>
      <c r="BA377" s="65" t="s">
        <v>78</v>
      </c>
      <c r="BB377" s="7"/>
      <c r="BC377" s="7"/>
      <c r="BD377" s="7"/>
      <c r="BE377" s="7"/>
      <c r="BF377" s="7"/>
      <c r="BG377" s="7"/>
      <c r="BH377" s="7"/>
      <c r="BI377" s="7"/>
      <c r="BJ377" s="7"/>
      <c r="BK377" s="7"/>
      <c r="BL377" s="7"/>
      <c r="BM377" s="7"/>
      <c r="BN377" s="7"/>
      <c r="BO377" s="7"/>
      <c r="BP377" s="7"/>
      <c r="BQ377" s="7"/>
      <c r="BR377" s="7"/>
      <c r="BS377" s="7"/>
      <c r="BT377" s="7"/>
    </row>
    <row r="378" spans="16:72" ht="11.4" hidden="1" x14ac:dyDescent="0.2">
      <c r="P378" s="84" t="s">
        <v>5</v>
      </c>
      <c r="Q378" s="85" t="s">
        <v>15</v>
      </c>
      <c r="R378" s="23"/>
      <c r="S378" s="56">
        <f>R378*G149</f>
        <v>0</v>
      </c>
      <c r="T378" s="56">
        <v>6.6000000000000003E-2</v>
      </c>
      <c r="U378" s="56">
        <f>T378*G149</f>
        <v>6.6000000000000003E-2</v>
      </c>
      <c r="V378" s="56">
        <v>0</v>
      </c>
      <c r="W378" s="57">
        <f>V378*G149</f>
        <v>0</v>
      </c>
      <c r="X378" s="14"/>
      <c r="Y378" s="14"/>
      <c r="Z378" s="14"/>
      <c r="AA378" s="14"/>
      <c r="AB378" s="14"/>
      <c r="AC378" s="14"/>
      <c r="AD378" s="14"/>
      <c r="AE378" s="14"/>
      <c r="AF378" s="14"/>
      <c r="AG378" s="14"/>
      <c r="AH378" s="14"/>
      <c r="AI378" s="1"/>
      <c r="AJ378" s="1"/>
      <c r="AK378" s="1"/>
      <c r="AL378" s="1"/>
      <c r="AM378" s="1"/>
      <c r="AN378" s="1"/>
      <c r="AO378" s="1"/>
      <c r="AP378" s="1"/>
      <c r="AQ378" s="1"/>
      <c r="AR378" s="1"/>
      <c r="AS378" s="1"/>
      <c r="AT378" s="1"/>
      <c r="AU378" s="58" t="s">
        <v>130</v>
      </c>
      <c r="AV378" s="473"/>
      <c r="AW378" s="58" t="s">
        <v>31</v>
      </c>
      <c r="AX378" s="1"/>
      <c r="AY378" s="1"/>
      <c r="AZ378" s="1"/>
      <c r="BA378" s="12" t="s">
        <v>78</v>
      </c>
      <c r="BB378" s="1"/>
      <c r="BC378" s="1"/>
      <c r="BD378" s="1"/>
      <c r="BE378" s="1"/>
      <c r="BF378" s="1"/>
      <c r="BG378" s="59">
        <f>IF(Q378="základní",I149,0)</f>
        <v>12500</v>
      </c>
      <c r="BH378" s="59">
        <f>IF(Q378="snížená",I149,0)</f>
        <v>0</v>
      </c>
      <c r="BI378" s="59">
        <f>IF(Q378="zákl. přenesená",I149,0)</f>
        <v>0</v>
      </c>
      <c r="BJ378" s="59">
        <f>IF(Q378="sníž. přenesená",I149,0)</f>
        <v>0</v>
      </c>
      <c r="BK378" s="59">
        <f>IF(Q378="nulová",I149,0)</f>
        <v>0</v>
      </c>
      <c r="BL378" s="12" t="s">
        <v>30</v>
      </c>
      <c r="BM378" s="59">
        <f>ROUND(H149*G149,2)</f>
        <v>12500</v>
      </c>
      <c r="BN378" s="12" t="s">
        <v>84</v>
      </c>
      <c r="BO378" s="58" t="s">
        <v>1588</v>
      </c>
      <c r="BP378" s="1"/>
      <c r="BQ378" s="1"/>
      <c r="BR378" s="1"/>
      <c r="BS378" s="1"/>
      <c r="BT378" s="1"/>
    </row>
    <row r="379" spans="16:72" ht="11.4" hidden="1" x14ac:dyDescent="0.2">
      <c r="P379" s="54" t="s">
        <v>5</v>
      </c>
      <c r="Q379" s="55" t="s">
        <v>15</v>
      </c>
      <c r="R379" s="23"/>
      <c r="S379" s="56">
        <f>R379*G150</f>
        <v>0</v>
      </c>
      <c r="T379" s="56">
        <v>0.12303</v>
      </c>
      <c r="U379" s="56">
        <f>T379*G150</f>
        <v>0.12303</v>
      </c>
      <c r="V379" s="56">
        <v>0</v>
      </c>
      <c r="W379" s="57">
        <f>V379*G150</f>
        <v>0</v>
      </c>
      <c r="X379" s="14"/>
      <c r="Y379" s="14"/>
      <c r="Z379" s="14"/>
      <c r="AA379" s="14"/>
      <c r="AB379" s="14"/>
      <c r="AC379" s="14"/>
      <c r="AD379" s="14"/>
      <c r="AE379" s="14"/>
      <c r="AF379" s="14"/>
      <c r="AG379" s="14"/>
      <c r="AH379" s="14"/>
      <c r="AI379" s="1"/>
      <c r="AJ379" s="1"/>
      <c r="AK379" s="1"/>
      <c r="AL379" s="1"/>
      <c r="AM379" s="1"/>
      <c r="AN379" s="1"/>
      <c r="AO379" s="1"/>
      <c r="AP379" s="1"/>
      <c r="AQ379" s="1"/>
      <c r="AR379" s="1"/>
      <c r="AS379" s="1"/>
      <c r="AT379" s="1"/>
      <c r="AU379" s="58" t="s">
        <v>84</v>
      </c>
      <c r="AV379" s="473"/>
      <c r="AW379" s="58" t="s">
        <v>31</v>
      </c>
      <c r="AX379" s="1"/>
      <c r="AY379" s="1"/>
      <c r="AZ379" s="1"/>
      <c r="BA379" s="12" t="s">
        <v>78</v>
      </c>
      <c r="BB379" s="1"/>
      <c r="BC379" s="1"/>
      <c r="BD379" s="1"/>
      <c r="BE379" s="1"/>
      <c r="BF379" s="1"/>
      <c r="BG379" s="59">
        <f>IF(Q379="základní",I150,0)</f>
        <v>399.3</v>
      </c>
      <c r="BH379" s="59">
        <f>IF(Q379="snížená",I150,0)</f>
        <v>0</v>
      </c>
      <c r="BI379" s="59">
        <f>IF(Q379="zákl. přenesená",I150,0)</f>
        <v>0</v>
      </c>
      <c r="BJ379" s="59">
        <f>IF(Q379="sníž. přenesená",I150,0)</f>
        <v>0</v>
      </c>
      <c r="BK379" s="59">
        <f>IF(Q379="nulová",I150,0)</f>
        <v>0</v>
      </c>
      <c r="BL379" s="12" t="s">
        <v>30</v>
      </c>
      <c r="BM379" s="59">
        <f>ROUND(H150*G150,2)</f>
        <v>399.3</v>
      </c>
      <c r="BN379" s="12" t="s">
        <v>84</v>
      </c>
      <c r="BO379" s="58" t="s">
        <v>1591</v>
      </c>
      <c r="BP379" s="1"/>
      <c r="BQ379" s="1"/>
      <c r="BR379" s="1"/>
      <c r="BS379" s="1"/>
      <c r="BT379" s="1"/>
    </row>
    <row r="380" spans="16:72" hidden="1" x14ac:dyDescent="0.2">
      <c r="P380" s="60"/>
      <c r="Q380" s="61"/>
      <c r="R380" s="23"/>
      <c r="S380" s="23"/>
      <c r="T380" s="23"/>
      <c r="U380" s="23"/>
      <c r="V380" s="23"/>
      <c r="W380" s="24"/>
      <c r="X380" s="14"/>
      <c r="Y380" s="14"/>
      <c r="Z380" s="14"/>
      <c r="AA380" s="14"/>
      <c r="AB380" s="14"/>
      <c r="AC380" s="14"/>
      <c r="AD380" s="14"/>
      <c r="AE380" s="14"/>
      <c r="AF380" s="14"/>
      <c r="AG380" s="14"/>
      <c r="AH380" s="14"/>
      <c r="AI380" s="1"/>
      <c r="AJ380" s="1"/>
      <c r="AK380" s="1"/>
      <c r="AL380" s="1"/>
      <c r="AM380" s="1"/>
      <c r="AN380" s="1"/>
      <c r="AO380" s="1"/>
      <c r="AP380" s="1"/>
      <c r="AQ380" s="1"/>
      <c r="AR380" s="1"/>
      <c r="AS380" s="1"/>
      <c r="AT380" s="1"/>
      <c r="AU380" s="1"/>
      <c r="AV380" s="473"/>
      <c r="AW380" s="12" t="s">
        <v>31</v>
      </c>
      <c r="AX380" s="1"/>
      <c r="AY380" s="1"/>
      <c r="AZ380" s="1"/>
      <c r="BA380" s="1"/>
      <c r="BB380" s="1"/>
      <c r="BC380" s="1"/>
      <c r="BD380" s="1"/>
      <c r="BE380" s="1"/>
      <c r="BF380" s="1"/>
      <c r="BG380" s="1"/>
      <c r="BH380" s="1"/>
      <c r="BI380" s="1"/>
      <c r="BJ380" s="1"/>
      <c r="BK380" s="1"/>
      <c r="BL380" s="1"/>
      <c r="BM380" s="1"/>
      <c r="BN380" s="1"/>
      <c r="BO380" s="1"/>
      <c r="BP380" s="1"/>
      <c r="BQ380" s="1"/>
      <c r="BR380" s="1"/>
      <c r="BS380" s="1"/>
      <c r="BT380" s="1"/>
    </row>
    <row r="381" spans="16:72" hidden="1" x14ac:dyDescent="0.2">
      <c r="P381" s="66"/>
      <c r="Q381" s="67"/>
      <c r="R381" s="67"/>
      <c r="S381" s="67"/>
      <c r="T381" s="67"/>
      <c r="U381" s="67"/>
      <c r="V381" s="67"/>
      <c r="W381" s="6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486"/>
      <c r="AW381" s="69" t="s">
        <v>31</v>
      </c>
      <c r="AX381" s="8" t="s">
        <v>30</v>
      </c>
      <c r="AY381" s="8" t="s">
        <v>11</v>
      </c>
      <c r="AZ381" s="8" t="s">
        <v>27</v>
      </c>
      <c r="BA381" s="69" t="s">
        <v>78</v>
      </c>
      <c r="BB381" s="8"/>
      <c r="BC381" s="8"/>
      <c r="BD381" s="8"/>
      <c r="BE381" s="8"/>
      <c r="BF381" s="8"/>
      <c r="BG381" s="8"/>
      <c r="BH381" s="8"/>
      <c r="BI381" s="8"/>
      <c r="BJ381" s="8"/>
      <c r="BK381" s="8"/>
      <c r="BL381" s="8"/>
      <c r="BM381" s="8"/>
      <c r="BN381" s="8"/>
      <c r="BO381" s="8"/>
      <c r="BP381" s="8"/>
      <c r="BQ381" s="8"/>
      <c r="BR381" s="8"/>
      <c r="BS381" s="8"/>
      <c r="BT381" s="8"/>
    </row>
    <row r="382" spans="16:72" hidden="1" x14ac:dyDescent="0.2">
      <c r="P382" s="62"/>
      <c r="Q382" s="63"/>
      <c r="R382" s="63"/>
      <c r="S382" s="63"/>
      <c r="T382" s="63"/>
      <c r="U382" s="63"/>
      <c r="V382" s="63"/>
      <c r="W382" s="64"/>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485"/>
      <c r="AW382" s="65" t="s">
        <v>31</v>
      </c>
      <c r="AX382" s="7" t="s">
        <v>31</v>
      </c>
      <c r="AY382" s="7" t="s">
        <v>11</v>
      </c>
      <c r="AZ382" s="7" t="s">
        <v>30</v>
      </c>
      <c r="BA382" s="65" t="s">
        <v>78</v>
      </c>
      <c r="BB382" s="7"/>
      <c r="BC382" s="7"/>
      <c r="BD382" s="7"/>
      <c r="BE382" s="7"/>
      <c r="BF382" s="7"/>
      <c r="BG382" s="7"/>
      <c r="BH382" s="7"/>
      <c r="BI382" s="7"/>
      <c r="BJ382" s="7"/>
      <c r="BK382" s="7"/>
      <c r="BL382" s="7"/>
      <c r="BM382" s="7"/>
      <c r="BN382" s="7"/>
      <c r="BO382" s="7"/>
      <c r="BP382" s="7"/>
      <c r="BQ382" s="7"/>
      <c r="BR382" s="7"/>
      <c r="BS382" s="7"/>
      <c r="BT382" s="7"/>
    </row>
    <row r="383" spans="16:72" ht="11.4" hidden="1" x14ac:dyDescent="0.2">
      <c r="P383" s="84" t="s">
        <v>5</v>
      </c>
      <c r="Q383" s="85" t="s">
        <v>15</v>
      </c>
      <c r="R383" s="23"/>
      <c r="S383" s="56">
        <f>R383*G154</f>
        <v>0</v>
      </c>
      <c r="T383" s="56">
        <v>7.9000000000000008E-3</v>
      </c>
      <c r="U383" s="56">
        <f>T383*G154</f>
        <v>7.9000000000000008E-3</v>
      </c>
      <c r="V383" s="56">
        <v>0</v>
      </c>
      <c r="W383" s="57">
        <f>V383*G154</f>
        <v>0</v>
      </c>
      <c r="X383" s="14"/>
      <c r="Y383" s="14"/>
      <c r="Z383" s="14"/>
      <c r="AA383" s="14"/>
      <c r="AB383" s="14"/>
      <c r="AC383" s="14"/>
      <c r="AD383" s="14"/>
      <c r="AE383" s="14"/>
      <c r="AF383" s="14"/>
      <c r="AG383" s="14"/>
      <c r="AH383" s="14"/>
      <c r="AI383" s="1"/>
      <c r="AJ383" s="1"/>
      <c r="AK383" s="1"/>
      <c r="AL383" s="1"/>
      <c r="AM383" s="1"/>
      <c r="AN383" s="1"/>
      <c r="AO383" s="1"/>
      <c r="AP383" s="1"/>
      <c r="AQ383" s="1"/>
      <c r="AR383" s="1"/>
      <c r="AS383" s="1"/>
      <c r="AT383" s="1"/>
      <c r="AU383" s="58" t="s">
        <v>130</v>
      </c>
      <c r="AV383" s="473"/>
      <c r="AW383" s="58" t="s">
        <v>31</v>
      </c>
      <c r="AX383" s="1"/>
      <c r="AY383" s="1"/>
      <c r="AZ383" s="1"/>
      <c r="BA383" s="12" t="s">
        <v>78</v>
      </c>
      <c r="BB383" s="1"/>
      <c r="BC383" s="1"/>
      <c r="BD383" s="1"/>
      <c r="BE383" s="1"/>
      <c r="BF383" s="1"/>
      <c r="BG383" s="59">
        <f>IF(Q383="základní",I154,0)</f>
        <v>369</v>
      </c>
      <c r="BH383" s="59">
        <f>IF(Q383="snížená",I154,0)</f>
        <v>0</v>
      </c>
      <c r="BI383" s="59">
        <f>IF(Q383="zákl. přenesená",I154,0)</f>
        <v>0</v>
      </c>
      <c r="BJ383" s="59">
        <f>IF(Q383="sníž. přenesená",I154,0)</f>
        <v>0</v>
      </c>
      <c r="BK383" s="59">
        <f>IF(Q383="nulová",I154,0)</f>
        <v>0</v>
      </c>
      <c r="BL383" s="12" t="s">
        <v>30</v>
      </c>
      <c r="BM383" s="59">
        <f>ROUND(H154*G154,2)</f>
        <v>369</v>
      </c>
      <c r="BN383" s="12" t="s">
        <v>84</v>
      </c>
      <c r="BO383" s="58" t="s">
        <v>1597</v>
      </c>
      <c r="BP383" s="1"/>
      <c r="BQ383" s="1"/>
      <c r="BR383" s="1"/>
      <c r="BS383" s="1"/>
      <c r="BT383" s="1"/>
    </row>
    <row r="384" spans="16:72" hidden="1" x14ac:dyDescent="0.2">
      <c r="P384" s="66"/>
      <c r="Q384" s="67"/>
      <c r="R384" s="67"/>
      <c r="S384" s="67"/>
      <c r="T384" s="67"/>
      <c r="U384" s="67"/>
      <c r="V384" s="67"/>
      <c r="W384" s="6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486"/>
      <c r="AW384" s="69" t="s">
        <v>31</v>
      </c>
      <c r="AX384" s="8" t="s">
        <v>30</v>
      </c>
      <c r="AY384" s="8" t="s">
        <v>11</v>
      </c>
      <c r="AZ384" s="8" t="s">
        <v>27</v>
      </c>
      <c r="BA384" s="69" t="s">
        <v>78</v>
      </c>
      <c r="BB384" s="8"/>
      <c r="BC384" s="8"/>
      <c r="BD384" s="8"/>
      <c r="BE384" s="8"/>
      <c r="BF384" s="8"/>
      <c r="BG384" s="8"/>
      <c r="BH384" s="8"/>
      <c r="BI384" s="8"/>
      <c r="BJ384" s="8"/>
      <c r="BK384" s="8"/>
      <c r="BL384" s="8"/>
      <c r="BM384" s="8"/>
      <c r="BN384" s="8"/>
      <c r="BO384" s="8"/>
      <c r="BP384" s="8"/>
      <c r="BQ384" s="8"/>
      <c r="BR384" s="8"/>
      <c r="BS384" s="8"/>
      <c r="BT384" s="8"/>
    </row>
    <row r="385" spans="16:72" hidden="1" x14ac:dyDescent="0.2">
      <c r="P385" s="62"/>
      <c r="Q385" s="63"/>
      <c r="R385" s="63"/>
      <c r="S385" s="63"/>
      <c r="T385" s="63"/>
      <c r="U385" s="63"/>
      <c r="V385" s="63"/>
      <c r="W385" s="64"/>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485"/>
      <c r="AW385" s="65" t="s">
        <v>31</v>
      </c>
      <c r="AX385" s="7" t="s">
        <v>31</v>
      </c>
      <c r="AY385" s="7" t="s">
        <v>11</v>
      </c>
      <c r="AZ385" s="7" t="s">
        <v>30</v>
      </c>
      <c r="BA385" s="65" t="s">
        <v>78</v>
      </c>
      <c r="BB385" s="7"/>
      <c r="BC385" s="7"/>
      <c r="BD385" s="7"/>
      <c r="BE385" s="7"/>
      <c r="BF385" s="7"/>
      <c r="BG385" s="7"/>
      <c r="BH385" s="7"/>
      <c r="BI385" s="7"/>
      <c r="BJ385" s="7"/>
      <c r="BK385" s="7"/>
      <c r="BL385" s="7"/>
      <c r="BM385" s="7"/>
      <c r="BN385" s="7"/>
      <c r="BO385" s="7"/>
      <c r="BP385" s="7"/>
      <c r="BQ385" s="7"/>
      <c r="BR385" s="7"/>
      <c r="BS385" s="7"/>
      <c r="BT385" s="7"/>
    </row>
    <row r="386" spans="16:72" ht="11.4" hidden="1" x14ac:dyDescent="0.2">
      <c r="P386" s="84" t="s">
        <v>5</v>
      </c>
      <c r="Q386" s="85" t="s">
        <v>15</v>
      </c>
      <c r="R386" s="23"/>
      <c r="S386" s="56">
        <f>R386*G157</f>
        <v>0</v>
      </c>
      <c r="T386" s="56">
        <v>6.4999999999999997E-4</v>
      </c>
      <c r="U386" s="56">
        <f>T386*G157</f>
        <v>6.4999999999999997E-4</v>
      </c>
      <c r="V386" s="56">
        <v>0</v>
      </c>
      <c r="W386" s="57">
        <f>V386*G157</f>
        <v>0</v>
      </c>
      <c r="X386" s="14"/>
      <c r="Y386" s="14"/>
      <c r="Z386" s="14"/>
      <c r="AA386" s="14"/>
      <c r="AB386" s="14"/>
      <c r="AC386" s="14"/>
      <c r="AD386" s="14"/>
      <c r="AE386" s="14"/>
      <c r="AF386" s="14"/>
      <c r="AG386" s="14"/>
      <c r="AH386" s="14"/>
      <c r="AI386" s="1"/>
      <c r="AJ386" s="1"/>
      <c r="AK386" s="1"/>
      <c r="AL386" s="1"/>
      <c r="AM386" s="1"/>
      <c r="AN386" s="1"/>
      <c r="AO386" s="1"/>
      <c r="AP386" s="1"/>
      <c r="AQ386" s="1"/>
      <c r="AR386" s="1"/>
      <c r="AS386" s="1"/>
      <c r="AT386" s="1"/>
      <c r="AU386" s="58" t="s">
        <v>130</v>
      </c>
      <c r="AV386" s="473"/>
      <c r="AW386" s="58" t="s">
        <v>31</v>
      </c>
      <c r="AX386" s="1"/>
      <c r="AY386" s="1"/>
      <c r="AZ386" s="1"/>
      <c r="BA386" s="12" t="s">
        <v>78</v>
      </c>
      <c r="BB386" s="1"/>
      <c r="BC386" s="1"/>
      <c r="BD386" s="1"/>
      <c r="BE386" s="1"/>
      <c r="BF386" s="1"/>
      <c r="BG386" s="59">
        <f>IF(Q386="základní",I157,0)</f>
        <v>182</v>
      </c>
      <c r="BH386" s="59">
        <f>IF(Q386="snížená",I157,0)</f>
        <v>0</v>
      </c>
      <c r="BI386" s="59">
        <f>IF(Q386="zákl. přenesená",I157,0)</f>
        <v>0</v>
      </c>
      <c r="BJ386" s="59">
        <f>IF(Q386="sníž. přenesená",I157,0)</f>
        <v>0</v>
      </c>
      <c r="BK386" s="59">
        <f>IF(Q386="nulová",I157,0)</f>
        <v>0</v>
      </c>
      <c r="BL386" s="12" t="s">
        <v>30</v>
      </c>
      <c r="BM386" s="59">
        <f>ROUND(H157*G157,2)</f>
        <v>182</v>
      </c>
      <c r="BN386" s="12" t="s">
        <v>84</v>
      </c>
      <c r="BO386" s="58" t="s">
        <v>1601</v>
      </c>
      <c r="BP386" s="1"/>
      <c r="BQ386" s="1"/>
      <c r="BR386" s="1"/>
      <c r="BS386" s="1"/>
      <c r="BT386" s="1"/>
    </row>
    <row r="387" spans="16:72" ht="11.4" hidden="1" x14ac:dyDescent="0.2">
      <c r="P387" s="54" t="s">
        <v>5</v>
      </c>
      <c r="Q387" s="55" t="s">
        <v>15</v>
      </c>
      <c r="R387" s="23"/>
      <c r="S387" s="56">
        <f>R387*G158</f>
        <v>0</v>
      </c>
      <c r="T387" s="56">
        <v>0</v>
      </c>
      <c r="U387" s="56">
        <f>T387*G158</f>
        <v>0</v>
      </c>
      <c r="V387" s="56">
        <v>0</v>
      </c>
      <c r="W387" s="57">
        <f>V387*G158</f>
        <v>0</v>
      </c>
      <c r="X387" s="14"/>
      <c r="Y387" s="14"/>
      <c r="Z387" s="14"/>
      <c r="AA387" s="14"/>
      <c r="AB387" s="14"/>
      <c r="AC387" s="14"/>
      <c r="AD387" s="14"/>
      <c r="AE387" s="14"/>
      <c r="AF387" s="14"/>
      <c r="AG387" s="14"/>
      <c r="AH387" s="14"/>
      <c r="AI387" s="1"/>
      <c r="AJ387" s="1"/>
      <c r="AK387" s="1"/>
      <c r="AL387" s="1"/>
      <c r="AM387" s="1"/>
      <c r="AN387" s="1"/>
      <c r="AO387" s="1"/>
      <c r="AP387" s="1"/>
      <c r="AQ387" s="1"/>
      <c r="AR387" s="1"/>
      <c r="AS387" s="1"/>
      <c r="AT387" s="1"/>
      <c r="AU387" s="58" t="s">
        <v>84</v>
      </c>
      <c r="AV387" s="473"/>
      <c r="AW387" s="58" t="s">
        <v>31</v>
      </c>
      <c r="AX387" s="1"/>
      <c r="AY387" s="1"/>
      <c r="AZ387" s="1"/>
      <c r="BA387" s="12" t="s">
        <v>78</v>
      </c>
      <c r="BB387" s="1"/>
      <c r="BC387" s="1"/>
      <c r="BD387" s="1"/>
      <c r="BE387" s="1"/>
      <c r="BF387" s="1"/>
      <c r="BG387" s="59">
        <f>IF(Q387="základní",I158,0)</f>
        <v>1731.2</v>
      </c>
      <c r="BH387" s="59">
        <f>IF(Q387="snížená",I158,0)</f>
        <v>0</v>
      </c>
      <c r="BI387" s="59">
        <f>IF(Q387="zákl. přenesená",I158,0)</f>
        <v>0</v>
      </c>
      <c r="BJ387" s="59">
        <f>IF(Q387="sníž. přenesená",I158,0)</f>
        <v>0</v>
      </c>
      <c r="BK387" s="59">
        <f>IF(Q387="nulová",I158,0)</f>
        <v>0</v>
      </c>
      <c r="BL387" s="12" t="s">
        <v>30</v>
      </c>
      <c r="BM387" s="59">
        <f>ROUND(H158*G158,2)</f>
        <v>1731.2</v>
      </c>
      <c r="BN387" s="12" t="s">
        <v>84</v>
      </c>
      <c r="BO387" s="58" t="s">
        <v>1604</v>
      </c>
      <c r="BP387" s="1"/>
      <c r="BQ387" s="1"/>
      <c r="BR387" s="1"/>
      <c r="BS387" s="1"/>
      <c r="BT387" s="1"/>
    </row>
    <row r="388" spans="16:72" hidden="1" x14ac:dyDescent="0.2">
      <c r="P388" s="62"/>
      <c r="Q388" s="63"/>
      <c r="R388" s="63"/>
      <c r="S388" s="63"/>
      <c r="T388" s="63"/>
      <c r="U388" s="63"/>
      <c r="V388" s="63"/>
      <c r="W388" s="64"/>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485"/>
      <c r="AW388" s="65" t="s">
        <v>31</v>
      </c>
      <c r="AX388" s="7" t="s">
        <v>31</v>
      </c>
      <c r="AY388" s="7" t="s">
        <v>11</v>
      </c>
      <c r="AZ388" s="7" t="s">
        <v>30</v>
      </c>
      <c r="BA388" s="65" t="s">
        <v>78</v>
      </c>
      <c r="BB388" s="7"/>
      <c r="BC388" s="7"/>
      <c r="BD388" s="7"/>
      <c r="BE388" s="7"/>
      <c r="BF388" s="7"/>
      <c r="BG388" s="7"/>
      <c r="BH388" s="7"/>
      <c r="BI388" s="7"/>
      <c r="BJ388" s="7"/>
      <c r="BK388" s="7"/>
      <c r="BL388" s="7"/>
      <c r="BM388" s="7"/>
      <c r="BN388" s="7"/>
      <c r="BO388" s="7"/>
      <c r="BP388" s="7"/>
      <c r="BQ388" s="7"/>
      <c r="BR388" s="7"/>
      <c r="BS388" s="7"/>
      <c r="BT388" s="7"/>
    </row>
    <row r="389" spans="16:72" ht="11.4" hidden="1" x14ac:dyDescent="0.2">
      <c r="P389" s="54" t="s">
        <v>5</v>
      </c>
      <c r="Q389" s="55" t="s">
        <v>15</v>
      </c>
      <c r="R389" s="23"/>
      <c r="S389" s="56">
        <f>R389*G160</f>
        <v>0</v>
      </c>
      <c r="T389" s="56">
        <v>4.0200000000000001E-3</v>
      </c>
      <c r="U389" s="56">
        <f>T389*G160</f>
        <v>1.7366400000000001E-2</v>
      </c>
      <c r="V389" s="56">
        <v>0</v>
      </c>
      <c r="W389" s="57">
        <f>V389*G160</f>
        <v>0</v>
      </c>
      <c r="X389" s="14"/>
      <c r="Y389" s="14"/>
      <c r="Z389" s="14"/>
      <c r="AA389" s="14"/>
      <c r="AB389" s="14"/>
      <c r="AC389" s="14"/>
      <c r="AD389" s="14"/>
      <c r="AE389" s="14"/>
      <c r="AF389" s="14"/>
      <c r="AG389" s="14"/>
      <c r="AH389" s="14"/>
      <c r="AI389" s="1"/>
      <c r="AJ389" s="1"/>
      <c r="AK389" s="1"/>
      <c r="AL389" s="1"/>
      <c r="AM389" s="1"/>
      <c r="AN389" s="1"/>
      <c r="AO389" s="1"/>
      <c r="AP389" s="1"/>
      <c r="AQ389" s="1"/>
      <c r="AR389" s="1"/>
      <c r="AS389" s="1"/>
      <c r="AT389" s="1"/>
      <c r="AU389" s="58" t="s">
        <v>84</v>
      </c>
      <c r="AV389" s="473"/>
      <c r="AW389" s="58" t="s">
        <v>31</v>
      </c>
      <c r="AX389" s="1"/>
      <c r="AY389" s="1"/>
      <c r="AZ389" s="1"/>
      <c r="BA389" s="12" t="s">
        <v>78</v>
      </c>
      <c r="BB389" s="1"/>
      <c r="BC389" s="1"/>
      <c r="BD389" s="1"/>
      <c r="BE389" s="1"/>
      <c r="BF389" s="1"/>
      <c r="BG389" s="59">
        <f>IF(Q389="základní",I160,0)</f>
        <v>3459.46</v>
      </c>
      <c r="BH389" s="59">
        <f>IF(Q389="snížená",I160,0)</f>
        <v>0</v>
      </c>
      <c r="BI389" s="59">
        <f>IF(Q389="zákl. přenesená",I160,0)</f>
        <v>0</v>
      </c>
      <c r="BJ389" s="59">
        <f>IF(Q389="sníž. přenesená",I160,0)</f>
        <v>0</v>
      </c>
      <c r="BK389" s="59">
        <f>IF(Q389="nulová",I160,0)</f>
        <v>0</v>
      </c>
      <c r="BL389" s="12" t="s">
        <v>30</v>
      </c>
      <c r="BM389" s="59">
        <f>ROUND(H160*G160,2)</f>
        <v>3459.46</v>
      </c>
      <c r="BN389" s="12" t="s">
        <v>84</v>
      </c>
      <c r="BO389" s="58" t="s">
        <v>1608</v>
      </c>
      <c r="BP389" s="1"/>
      <c r="BQ389" s="1"/>
      <c r="BR389" s="1"/>
      <c r="BS389" s="1"/>
      <c r="BT389" s="1"/>
    </row>
    <row r="390" spans="16:72" hidden="1" x14ac:dyDescent="0.2">
      <c r="P390" s="62"/>
      <c r="Q390" s="63"/>
      <c r="R390" s="63"/>
      <c r="S390" s="63"/>
      <c r="T390" s="63"/>
      <c r="U390" s="63"/>
      <c r="V390" s="63"/>
      <c r="W390" s="64"/>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485"/>
      <c r="AW390" s="65" t="s">
        <v>31</v>
      </c>
      <c r="AX390" s="7" t="s">
        <v>31</v>
      </c>
      <c r="AY390" s="7" t="s">
        <v>11</v>
      </c>
      <c r="AZ390" s="7" t="s">
        <v>30</v>
      </c>
      <c r="BA390" s="65" t="s">
        <v>78</v>
      </c>
      <c r="BB390" s="7"/>
      <c r="BC390" s="7"/>
      <c r="BD390" s="7"/>
      <c r="BE390" s="7"/>
      <c r="BF390" s="7"/>
      <c r="BG390" s="7"/>
      <c r="BH390" s="7"/>
      <c r="BI390" s="7"/>
      <c r="BJ390" s="7"/>
      <c r="BK390" s="7"/>
      <c r="BL390" s="7"/>
      <c r="BM390" s="7"/>
      <c r="BN390" s="7"/>
      <c r="BO390" s="7"/>
      <c r="BP390" s="7"/>
      <c r="BQ390" s="7"/>
      <c r="BR390" s="7"/>
      <c r="BS390" s="7"/>
      <c r="BT390" s="7"/>
    </row>
    <row r="391" spans="16:72" ht="11.4" hidden="1" x14ac:dyDescent="0.2">
      <c r="P391" s="54" t="s">
        <v>5</v>
      </c>
      <c r="Q391" s="55" t="s">
        <v>15</v>
      </c>
      <c r="R391" s="23"/>
      <c r="S391" s="56">
        <f>R391*G162</f>
        <v>0</v>
      </c>
      <c r="T391" s="56">
        <v>3.1E-4</v>
      </c>
      <c r="U391" s="56">
        <f>T391*G162</f>
        <v>3.1E-4</v>
      </c>
      <c r="V391" s="56">
        <v>0</v>
      </c>
      <c r="W391" s="57">
        <f>V391*G162</f>
        <v>0</v>
      </c>
      <c r="X391" s="14"/>
      <c r="Y391" s="14"/>
      <c r="Z391" s="14"/>
      <c r="AA391" s="14"/>
      <c r="AB391" s="14"/>
      <c r="AC391" s="14"/>
      <c r="AD391" s="14"/>
      <c r="AE391" s="14"/>
      <c r="AF391" s="14"/>
      <c r="AG391" s="14"/>
      <c r="AH391" s="14"/>
      <c r="AI391" s="1"/>
      <c r="AJ391" s="1"/>
      <c r="AK391" s="1"/>
      <c r="AL391" s="1"/>
      <c r="AM391" s="1"/>
      <c r="AN391" s="1"/>
      <c r="AO391" s="1"/>
      <c r="AP391" s="1"/>
      <c r="AQ391" s="1"/>
      <c r="AR391" s="1"/>
      <c r="AS391" s="1"/>
      <c r="AT391" s="1"/>
      <c r="AU391" s="58" t="s">
        <v>84</v>
      </c>
      <c r="AV391" s="473"/>
      <c r="AW391" s="58" t="s">
        <v>31</v>
      </c>
      <c r="AX391" s="1"/>
      <c r="AY391" s="1"/>
      <c r="AZ391" s="1"/>
      <c r="BA391" s="12" t="s">
        <v>78</v>
      </c>
      <c r="BB391" s="1"/>
      <c r="BC391" s="1"/>
      <c r="BD391" s="1"/>
      <c r="BE391" s="1"/>
      <c r="BF391" s="1"/>
      <c r="BG391" s="59">
        <f>IF(Q391="základní",I162,0)</f>
        <v>175.4</v>
      </c>
      <c r="BH391" s="59">
        <f>IF(Q391="snížená",I162,0)</f>
        <v>0</v>
      </c>
      <c r="BI391" s="59">
        <f>IF(Q391="zákl. přenesená",I162,0)</f>
        <v>0</v>
      </c>
      <c r="BJ391" s="59">
        <f>IF(Q391="sníž. přenesená",I162,0)</f>
        <v>0</v>
      </c>
      <c r="BK391" s="59">
        <f>IF(Q391="nulová",I162,0)</f>
        <v>0</v>
      </c>
      <c r="BL391" s="12" t="s">
        <v>30</v>
      </c>
      <c r="BM391" s="59">
        <f>ROUND(H162*G162,2)</f>
        <v>175.4</v>
      </c>
      <c r="BN391" s="12" t="s">
        <v>84</v>
      </c>
      <c r="BO391" s="58" t="s">
        <v>1612</v>
      </c>
      <c r="BP391" s="1"/>
      <c r="BQ391" s="1"/>
      <c r="BR391" s="1"/>
      <c r="BS391" s="1"/>
      <c r="BT391" s="1"/>
    </row>
    <row r="392" spans="16:72" hidden="1" x14ac:dyDescent="0.2">
      <c r="P392" s="60"/>
      <c r="Q392" s="61"/>
      <c r="R392" s="23"/>
      <c r="S392" s="23"/>
      <c r="T392" s="23"/>
      <c r="U392" s="23"/>
      <c r="V392" s="23"/>
      <c r="W392" s="24"/>
      <c r="X392" s="14"/>
      <c r="Y392" s="14"/>
      <c r="Z392" s="14"/>
      <c r="AA392" s="14"/>
      <c r="AB392" s="14"/>
      <c r="AC392" s="14"/>
      <c r="AD392" s="14"/>
      <c r="AE392" s="14"/>
      <c r="AF392" s="14"/>
      <c r="AG392" s="14"/>
      <c r="AH392" s="14"/>
      <c r="AI392" s="1"/>
      <c r="AJ392" s="1"/>
      <c r="AK392" s="1"/>
      <c r="AL392" s="1"/>
      <c r="AM392" s="1"/>
      <c r="AN392" s="1"/>
      <c r="AO392" s="1"/>
      <c r="AP392" s="1"/>
      <c r="AQ392" s="1"/>
      <c r="AR392" s="1"/>
      <c r="AS392" s="1"/>
      <c r="AT392" s="1"/>
      <c r="AU392" s="1"/>
      <c r="AV392" s="473"/>
      <c r="AW392" s="12" t="s">
        <v>31</v>
      </c>
      <c r="AX392" s="1"/>
      <c r="AY392" s="1"/>
      <c r="AZ392" s="1"/>
      <c r="BA392" s="1"/>
      <c r="BB392" s="1"/>
      <c r="BC392" s="1"/>
      <c r="BD392" s="1"/>
      <c r="BE392" s="1"/>
      <c r="BF392" s="1"/>
      <c r="BG392" s="1"/>
      <c r="BH392" s="1"/>
      <c r="BI392" s="1"/>
      <c r="BJ392" s="1"/>
      <c r="BK392" s="1"/>
      <c r="BL392" s="1"/>
      <c r="BM392" s="1"/>
      <c r="BN392" s="1"/>
      <c r="BO392" s="1"/>
      <c r="BP392" s="1"/>
      <c r="BQ392" s="1"/>
      <c r="BR392" s="1"/>
      <c r="BS392" s="1"/>
      <c r="BT392" s="1"/>
    </row>
    <row r="393" spans="16:72" hidden="1" x14ac:dyDescent="0.2">
      <c r="P393" s="62"/>
      <c r="Q393" s="63"/>
      <c r="R393" s="63"/>
      <c r="S393" s="63"/>
      <c r="T393" s="63"/>
      <c r="U393" s="63"/>
      <c r="V393" s="63"/>
      <c r="W393" s="64"/>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485"/>
      <c r="AW393" s="65" t="s">
        <v>31</v>
      </c>
      <c r="AX393" s="7" t="s">
        <v>31</v>
      </c>
      <c r="AY393" s="7" t="s">
        <v>11</v>
      </c>
      <c r="AZ393" s="7" t="s">
        <v>30</v>
      </c>
      <c r="BA393" s="65" t="s">
        <v>78</v>
      </c>
      <c r="BB393" s="7"/>
      <c r="BC393" s="7"/>
      <c r="BD393" s="7"/>
      <c r="BE393" s="7"/>
      <c r="BF393" s="7"/>
      <c r="BG393" s="7"/>
      <c r="BH393" s="7"/>
      <c r="BI393" s="7"/>
      <c r="BJ393" s="7"/>
      <c r="BK393" s="7"/>
      <c r="BL393" s="7"/>
      <c r="BM393" s="7"/>
      <c r="BN393" s="7"/>
      <c r="BO393" s="7"/>
      <c r="BP393" s="7"/>
      <c r="BQ393" s="7"/>
      <c r="BR393" s="7"/>
      <c r="BS393" s="7"/>
      <c r="BT393" s="7"/>
    </row>
    <row r="394" spans="16:72" ht="11.4" hidden="1" x14ac:dyDescent="0.2">
      <c r="P394" s="54" t="s">
        <v>5</v>
      </c>
      <c r="Q394" s="55" t="s">
        <v>15</v>
      </c>
      <c r="R394" s="23"/>
      <c r="S394" s="56">
        <f>R394*G165</f>
        <v>0</v>
      </c>
      <c r="T394" s="56">
        <v>2.0000000000000001E-4</v>
      </c>
      <c r="U394" s="56">
        <f>T394*G165</f>
        <v>2.6600000000000002E-2</v>
      </c>
      <c r="V394" s="56">
        <v>0</v>
      </c>
      <c r="W394" s="57">
        <f>V394*G165</f>
        <v>0</v>
      </c>
      <c r="X394" s="14"/>
      <c r="Y394" s="14"/>
      <c r="Z394" s="14"/>
      <c r="AA394" s="14"/>
      <c r="AB394" s="14"/>
      <c r="AC394" s="14"/>
      <c r="AD394" s="14"/>
      <c r="AE394" s="14"/>
      <c r="AF394" s="14"/>
      <c r="AG394" s="14"/>
      <c r="AH394" s="14"/>
      <c r="AI394" s="1"/>
      <c r="AJ394" s="1"/>
      <c r="AK394" s="1"/>
      <c r="AL394" s="1"/>
      <c r="AM394" s="1"/>
      <c r="AN394" s="1"/>
      <c r="AO394" s="1"/>
      <c r="AP394" s="1"/>
      <c r="AQ394" s="1"/>
      <c r="AR394" s="1"/>
      <c r="AS394" s="1"/>
      <c r="AT394" s="1"/>
      <c r="AU394" s="58" t="s">
        <v>84</v>
      </c>
      <c r="AV394" s="473"/>
      <c r="AW394" s="58" t="s">
        <v>31</v>
      </c>
      <c r="AX394" s="1"/>
      <c r="AY394" s="1"/>
      <c r="AZ394" s="1"/>
      <c r="BA394" s="12" t="s">
        <v>78</v>
      </c>
      <c r="BB394" s="1"/>
      <c r="BC394" s="1"/>
      <c r="BD394" s="1"/>
      <c r="BE394" s="1"/>
      <c r="BF394" s="1"/>
      <c r="BG394" s="59">
        <f>IF(Q394="základní",I165,0)</f>
        <v>1423.1</v>
      </c>
      <c r="BH394" s="59">
        <f>IF(Q394="snížená",I165,0)</f>
        <v>0</v>
      </c>
      <c r="BI394" s="59">
        <f>IF(Q394="zákl. přenesená",I165,0)</f>
        <v>0</v>
      </c>
      <c r="BJ394" s="59">
        <f>IF(Q394="sníž. přenesená",I165,0)</f>
        <v>0</v>
      </c>
      <c r="BK394" s="59">
        <f>IF(Q394="nulová",I165,0)</f>
        <v>0</v>
      </c>
      <c r="BL394" s="12" t="s">
        <v>30</v>
      </c>
      <c r="BM394" s="59">
        <f>ROUND(H165*G165,2)</f>
        <v>1423.1</v>
      </c>
      <c r="BN394" s="12" t="s">
        <v>84</v>
      </c>
      <c r="BO394" s="58" t="s">
        <v>1616</v>
      </c>
      <c r="BP394" s="1"/>
      <c r="BQ394" s="1"/>
      <c r="BR394" s="1"/>
      <c r="BS394" s="1"/>
      <c r="BT394" s="1"/>
    </row>
    <row r="395" spans="16:72" hidden="1" x14ac:dyDescent="0.2">
      <c r="P395" s="62"/>
      <c r="Q395" s="63"/>
      <c r="R395" s="63"/>
      <c r="S395" s="63"/>
      <c r="T395" s="63"/>
      <c r="U395" s="63"/>
      <c r="V395" s="63"/>
      <c r="W395" s="64"/>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485"/>
      <c r="AW395" s="65" t="s">
        <v>31</v>
      </c>
      <c r="AX395" s="7" t="s">
        <v>31</v>
      </c>
      <c r="AY395" s="7" t="s">
        <v>11</v>
      </c>
      <c r="AZ395" s="7" t="s">
        <v>30</v>
      </c>
      <c r="BA395" s="65" t="s">
        <v>78</v>
      </c>
      <c r="BB395" s="7"/>
      <c r="BC395" s="7"/>
      <c r="BD395" s="7"/>
      <c r="BE395" s="7"/>
      <c r="BF395" s="7"/>
      <c r="BG395" s="7"/>
      <c r="BH395" s="7"/>
      <c r="BI395" s="7"/>
      <c r="BJ395" s="7"/>
      <c r="BK395" s="7"/>
      <c r="BL395" s="7"/>
      <c r="BM395" s="7"/>
      <c r="BN395" s="7"/>
      <c r="BO395" s="7"/>
      <c r="BP395" s="7"/>
      <c r="BQ395" s="7"/>
      <c r="BR395" s="7"/>
      <c r="BS395" s="7"/>
      <c r="BT395" s="7"/>
    </row>
    <row r="396" spans="16:72" ht="11.4" hidden="1" x14ac:dyDescent="0.2">
      <c r="P396" s="54" t="s">
        <v>5</v>
      </c>
      <c r="Q396" s="55" t="s">
        <v>15</v>
      </c>
      <c r="R396" s="23"/>
      <c r="S396" s="56">
        <f>R396*G167</f>
        <v>0</v>
      </c>
      <c r="T396" s="56">
        <v>9.0000000000000006E-5</v>
      </c>
      <c r="U396" s="56">
        <f>T396*G167</f>
        <v>1.1970000000000001E-2</v>
      </c>
      <c r="V396" s="56">
        <v>0</v>
      </c>
      <c r="W396" s="57">
        <f>V396*G167</f>
        <v>0</v>
      </c>
      <c r="X396" s="14"/>
      <c r="Y396" s="14"/>
      <c r="Z396" s="14"/>
      <c r="AA396" s="14"/>
      <c r="AB396" s="14"/>
      <c r="AC396" s="14"/>
      <c r="AD396" s="14"/>
      <c r="AE396" s="14"/>
      <c r="AF396" s="14"/>
      <c r="AG396" s="14"/>
      <c r="AH396" s="14"/>
      <c r="AI396" s="1"/>
      <c r="AJ396" s="1"/>
      <c r="AK396" s="1"/>
      <c r="AL396" s="1"/>
      <c r="AM396" s="1"/>
      <c r="AN396" s="1"/>
      <c r="AO396" s="1"/>
      <c r="AP396" s="1"/>
      <c r="AQ396" s="1"/>
      <c r="AR396" s="1"/>
      <c r="AS396" s="1"/>
      <c r="AT396" s="1"/>
      <c r="AU396" s="58" t="s">
        <v>84</v>
      </c>
      <c r="AV396" s="473"/>
      <c r="AW396" s="58" t="s">
        <v>31</v>
      </c>
      <c r="AX396" s="1"/>
      <c r="AY396" s="1"/>
      <c r="AZ396" s="1"/>
      <c r="BA396" s="12" t="s">
        <v>78</v>
      </c>
      <c r="BB396" s="1"/>
      <c r="BC396" s="1"/>
      <c r="BD396" s="1"/>
      <c r="BE396" s="1"/>
      <c r="BF396" s="1"/>
      <c r="BG396" s="59">
        <f>IF(Q396="základní",I167,0)</f>
        <v>3378.2</v>
      </c>
      <c r="BH396" s="59">
        <f>IF(Q396="snížená",I167,0)</f>
        <v>0</v>
      </c>
      <c r="BI396" s="59">
        <f>IF(Q396="zákl. přenesená",I167,0)</f>
        <v>0</v>
      </c>
      <c r="BJ396" s="59">
        <f>IF(Q396="sníž. přenesená",I167,0)</f>
        <v>0</v>
      </c>
      <c r="BK396" s="59">
        <f>IF(Q396="nulová",I167,0)</f>
        <v>0</v>
      </c>
      <c r="BL396" s="12" t="s">
        <v>30</v>
      </c>
      <c r="BM396" s="59">
        <f>ROUND(H167*G167,2)</f>
        <v>3378.2</v>
      </c>
      <c r="BN396" s="12" t="s">
        <v>84</v>
      </c>
      <c r="BO396" s="58" t="s">
        <v>1619</v>
      </c>
      <c r="BP396" s="1"/>
      <c r="BQ396" s="1"/>
      <c r="BR396" s="1"/>
      <c r="BS396" s="1"/>
      <c r="BT396" s="1"/>
    </row>
    <row r="397" spans="16:72" hidden="1" x14ac:dyDescent="0.2">
      <c r="P397" s="62"/>
      <c r="Q397" s="63"/>
      <c r="R397" s="63"/>
      <c r="S397" s="63"/>
      <c r="T397" s="63"/>
      <c r="U397" s="63"/>
      <c r="V397" s="63"/>
      <c r="W397" s="64"/>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485"/>
      <c r="AW397" s="65" t="s">
        <v>31</v>
      </c>
      <c r="AX397" s="7" t="s">
        <v>31</v>
      </c>
      <c r="AY397" s="7" t="s">
        <v>11</v>
      </c>
      <c r="AZ397" s="7" t="s">
        <v>30</v>
      </c>
      <c r="BA397" s="65" t="s">
        <v>78</v>
      </c>
      <c r="BB397" s="7"/>
      <c r="BC397" s="7"/>
      <c r="BD397" s="7"/>
      <c r="BE397" s="7"/>
      <c r="BF397" s="7"/>
      <c r="BG397" s="7"/>
      <c r="BH397" s="7"/>
      <c r="BI397" s="7"/>
      <c r="BJ397" s="7"/>
      <c r="BK397" s="7"/>
      <c r="BL397" s="7"/>
      <c r="BM397" s="7"/>
      <c r="BN397" s="7"/>
      <c r="BO397" s="7"/>
      <c r="BP397" s="7"/>
      <c r="BQ397" s="7"/>
      <c r="BR397" s="7"/>
      <c r="BS397" s="7"/>
      <c r="BT397" s="7"/>
    </row>
    <row r="398" spans="16:72" ht="11.4" hidden="1" x14ac:dyDescent="0.2">
      <c r="P398" s="84" t="s">
        <v>5</v>
      </c>
      <c r="Q398" s="85" t="s">
        <v>15</v>
      </c>
      <c r="R398" s="23"/>
      <c r="S398" s="56">
        <f>R398*G169</f>
        <v>0</v>
      </c>
      <c r="T398" s="56">
        <v>3.7319999999999999E-2</v>
      </c>
      <c r="U398" s="56">
        <f>T398*G169</f>
        <v>3.7319999999999999E-2</v>
      </c>
      <c r="V398" s="56">
        <v>0</v>
      </c>
      <c r="W398" s="57">
        <f>V398*G169</f>
        <v>0</v>
      </c>
      <c r="X398" s="14"/>
      <c r="Y398" s="14"/>
      <c r="Z398" s="14"/>
      <c r="AA398" s="14"/>
      <c r="AB398" s="14"/>
      <c r="AC398" s="14"/>
      <c r="AD398" s="14"/>
      <c r="AE398" s="14"/>
      <c r="AF398" s="14"/>
      <c r="AG398" s="14"/>
      <c r="AH398" s="14"/>
      <c r="AI398" s="1"/>
      <c r="AJ398" s="1"/>
      <c r="AK398" s="1"/>
      <c r="AL398" s="1"/>
      <c r="AM398" s="1"/>
      <c r="AN398" s="1"/>
      <c r="AO398" s="1"/>
      <c r="AP398" s="1"/>
      <c r="AQ398" s="1"/>
      <c r="AR398" s="1"/>
      <c r="AS398" s="1"/>
      <c r="AT398" s="1"/>
      <c r="AU398" s="58" t="s">
        <v>130</v>
      </c>
      <c r="AV398" s="473"/>
      <c r="AW398" s="58" t="s">
        <v>31</v>
      </c>
      <c r="AX398" s="1"/>
      <c r="AY398" s="1"/>
      <c r="AZ398" s="1"/>
      <c r="BA398" s="12" t="s">
        <v>78</v>
      </c>
      <c r="BB398" s="1"/>
      <c r="BC398" s="1"/>
      <c r="BD398" s="1"/>
      <c r="BE398" s="1"/>
      <c r="BF398" s="1"/>
      <c r="BG398" s="59">
        <f>IF(Q398="základní",I169,0)</f>
        <v>360</v>
      </c>
      <c r="BH398" s="59">
        <f>IF(Q398="snížená",I169,0)</f>
        <v>0</v>
      </c>
      <c r="BI398" s="59">
        <f>IF(Q398="zákl. přenesená",I169,0)</f>
        <v>0</v>
      </c>
      <c r="BJ398" s="59">
        <f>IF(Q398="sníž. přenesená",I169,0)</f>
        <v>0</v>
      </c>
      <c r="BK398" s="59">
        <f>IF(Q398="nulová",I169,0)</f>
        <v>0</v>
      </c>
      <c r="BL398" s="12" t="s">
        <v>30</v>
      </c>
      <c r="BM398" s="59">
        <f>ROUND(H169*G169,2)</f>
        <v>360</v>
      </c>
      <c r="BN398" s="12" t="s">
        <v>84</v>
      </c>
      <c r="BO398" s="58" t="s">
        <v>1622</v>
      </c>
      <c r="BP398" s="1"/>
      <c r="BQ398" s="1"/>
      <c r="BR398" s="1"/>
      <c r="BS398" s="1"/>
      <c r="BT398" s="1"/>
    </row>
    <row r="399" spans="16:72" hidden="1" x14ac:dyDescent="0.2">
      <c r="P399" s="62"/>
      <c r="Q399" s="63"/>
      <c r="R399" s="63"/>
      <c r="S399" s="63"/>
      <c r="T399" s="63"/>
      <c r="U399" s="63"/>
      <c r="V399" s="63"/>
      <c r="W399" s="64"/>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485"/>
      <c r="AW399" s="65" t="s">
        <v>31</v>
      </c>
      <c r="AX399" s="7" t="s">
        <v>31</v>
      </c>
      <c r="AY399" s="7" t="s">
        <v>11</v>
      </c>
      <c r="AZ399" s="7" t="s">
        <v>30</v>
      </c>
      <c r="BA399" s="65" t="s">
        <v>78</v>
      </c>
      <c r="BB399" s="7"/>
      <c r="BC399" s="7"/>
      <c r="BD399" s="7"/>
      <c r="BE399" s="7"/>
      <c r="BF399" s="7"/>
      <c r="BG399" s="7"/>
      <c r="BH399" s="7"/>
      <c r="BI399" s="7"/>
      <c r="BJ399" s="7"/>
      <c r="BK399" s="7"/>
      <c r="BL399" s="7"/>
      <c r="BM399" s="7"/>
      <c r="BN399" s="7"/>
      <c r="BO399" s="7"/>
      <c r="BP399" s="7"/>
      <c r="BQ399" s="7"/>
      <c r="BR399" s="7"/>
      <c r="BS399" s="7"/>
      <c r="BT399" s="7"/>
    </row>
    <row r="400" spans="16:72" hidden="1" x14ac:dyDescent="0.2">
      <c r="P400" s="66"/>
      <c r="Q400" s="67"/>
      <c r="R400" s="67"/>
      <c r="S400" s="67"/>
      <c r="T400" s="67"/>
      <c r="U400" s="67"/>
      <c r="V400" s="67"/>
      <c r="W400" s="68"/>
      <c r="X400" s="8"/>
      <c r="Y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486"/>
      <c r="AW400" s="69" t="s">
        <v>31</v>
      </c>
      <c r="AX400" s="8" t="s">
        <v>30</v>
      </c>
      <c r="AY400" s="8" t="s">
        <v>11</v>
      </c>
      <c r="AZ400" s="8" t="s">
        <v>27</v>
      </c>
      <c r="BA400" s="69" t="s">
        <v>78</v>
      </c>
      <c r="BB400" s="8"/>
      <c r="BC400" s="8"/>
      <c r="BD400" s="8"/>
      <c r="BE400" s="8"/>
      <c r="BF400" s="8"/>
      <c r="BG400" s="8"/>
      <c r="BH400" s="8"/>
      <c r="BI400" s="8"/>
      <c r="BJ400" s="8"/>
      <c r="BK400" s="8"/>
      <c r="BL400" s="8"/>
      <c r="BM400" s="8"/>
      <c r="BN400" s="8"/>
      <c r="BO400" s="8"/>
      <c r="BP400" s="8"/>
      <c r="BQ400" s="8"/>
      <c r="BR400" s="8"/>
      <c r="BS400" s="8"/>
      <c r="BT400" s="8"/>
    </row>
    <row r="401" spans="16:72" ht="11.4" hidden="1" x14ac:dyDescent="0.2">
      <c r="P401" s="84" t="s">
        <v>5</v>
      </c>
      <c r="Q401" s="85" t="s">
        <v>15</v>
      </c>
      <c r="R401" s="23"/>
      <c r="S401" s="56">
        <f>R401*G172</f>
        <v>0</v>
      </c>
      <c r="T401" s="56">
        <v>8.5999999999999998E-4</v>
      </c>
      <c r="U401" s="56">
        <f>T401*G172</f>
        <v>1.72E-3</v>
      </c>
      <c r="V401" s="56">
        <v>0</v>
      </c>
      <c r="W401" s="57">
        <f>V401*G172</f>
        <v>0</v>
      </c>
      <c r="X401" s="14"/>
      <c r="Y401" s="14"/>
      <c r="Z401" s="14"/>
      <c r="AA401" s="14"/>
      <c r="AB401" s="14"/>
      <c r="AC401" s="14"/>
      <c r="AD401" s="14"/>
      <c r="AE401" s="14"/>
      <c r="AF401" s="14"/>
      <c r="AG401" s="14"/>
      <c r="AH401" s="14"/>
      <c r="AI401" s="1"/>
      <c r="AJ401" s="1"/>
      <c r="AK401" s="1"/>
      <c r="AL401" s="1"/>
      <c r="AM401" s="1"/>
      <c r="AN401" s="1"/>
      <c r="AO401" s="1"/>
      <c r="AP401" s="1"/>
      <c r="AQ401" s="1"/>
      <c r="AR401" s="1"/>
      <c r="AS401" s="1"/>
      <c r="AT401" s="1"/>
      <c r="AU401" s="58" t="s">
        <v>130</v>
      </c>
      <c r="AV401" s="473"/>
      <c r="AW401" s="58" t="s">
        <v>31</v>
      </c>
      <c r="AX401" s="1"/>
      <c r="AY401" s="1"/>
      <c r="AZ401" s="1"/>
      <c r="BA401" s="12" t="s">
        <v>78</v>
      </c>
      <c r="BB401" s="1"/>
      <c r="BC401" s="1"/>
      <c r="BD401" s="1"/>
      <c r="BE401" s="1"/>
      <c r="BF401" s="1"/>
      <c r="BG401" s="59">
        <f>IF(Q401="základní",I172,0)</f>
        <v>240</v>
      </c>
      <c r="BH401" s="59">
        <f>IF(Q401="snížená",I172,0)</f>
        <v>0</v>
      </c>
      <c r="BI401" s="59">
        <f>IF(Q401="zákl. přenesená",I172,0)</f>
        <v>0</v>
      </c>
      <c r="BJ401" s="59">
        <f>IF(Q401="sníž. přenesená",I172,0)</f>
        <v>0</v>
      </c>
      <c r="BK401" s="59">
        <f>IF(Q401="nulová",I172,0)</f>
        <v>0</v>
      </c>
      <c r="BL401" s="12" t="s">
        <v>30</v>
      </c>
      <c r="BM401" s="59">
        <f>ROUND(H172*G172,2)</f>
        <v>240</v>
      </c>
      <c r="BN401" s="12" t="s">
        <v>84</v>
      </c>
      <c r="BO401" s="58" t="s">
        <v>1626</v>
      </c>
      <c r="BP401" s="1"/>
      <c r="BQ401" s="1"/>
      <c r="BR401" s="1"/>
      <c r="BS401" s="1"/>
      <c r="BT401" s="1"/>
    </row>
    <row r="402" spans="16:72" hidden="1" x14ac:dyDescent="0.2">
      <c r="P402" s="62"/>
      <c r="Q402" s="63"/>
      <c r="R402" s="63"/>
      <c r="S402" s="63"/>
      <c r="T402" s="63"/>
      <c r="U402" s="63"/>
      <c r="V402" s="63"/>
      <c r="W402" s="64"/>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485"/>
      <c r="AW402" s="65" t="s">
        <v>31</v>
      </c>
      <c r="AX402" s="7" t="s">
        <v>31</v>
      </c>
      <c r="AY402" s="7" t="s">
        <v>11</v>
      </c>
      <c r="AZ402" s="7" t="s">
        <v>30</v>
      </c>
      <c r="BA402" s="65" t="s">
        <v>78</v>
      </c>
      <c r="BB402" s="7"/>
      <c r="BC402" s="7"/>
      <c r="BD402" s="7"/>
      <c r="BE402" s="7"/>
      <c r="BF402" s="7"/>
      <c r="BG402" s="7"/>
      <c r="BH402" s="7"/>
      <c r="BI402" s="7"/>
      <c r="BJ402" s="7"/>
      <c r="BK402" s="7"/>
      <c r="BL402" s="7"/>
      <c r="BM402" s="7"/>
      <c r="BN402" s="7"/>
      <c r="BO402" s="7"/>
      <c r="BP402" s="7"/>
      <c r="BQ402" s="7"/>
      <c r="BR402" s="7"/>
      <c r="BS402" s="7"/>
      <c r="BT402" s="7"/>
    </row>
    <row r="403" spans="16:72" hidden="1" x14ac:dyDescent="0.2">
      <c r="P403" s="41"/>
      <c r="Q403" s="42"/>
      <c r="R403" s="42"/>
      <c r="S403" s="43">
        <f>SUM(S404:S405)</f>
        <v>0</v>
      </c>
      <c r="T403" s="42"/>
      <c r="U403" s="43">
        <f>SUM(U404:U405)</f>
        <v>0</v>
      </c>
      <c r="V403" s="42"/>
      <c r="W403" s="44">
        <f>SUM(W404:W405)</f>
        <v>0</v>
      </c>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45" t="s">
        <v>30</v>
      </c>
      <c r="AV403" s="484"/>
      <c r="AW403" s="46" t="s">
        <v>30</v>
      </c>
      <c r="AX403" s="6"/>
      <c r="AY403" s="6"/>
      <c r="AZ403" s="6"/>
      <c r="BA403" s="45" t="s">
        <v>78</v>
      </c>
      <c r="BB403" s="6"/>
      <c r="BC403" s="6"/>
      <c r="BD403" s="6"/>
      <c r="BE403" s="6"/>
      <c r="BF403" s="6"/>
      <c r="BG403" s="6"/>
      <c r="BH403" s="6"/>
      <c r="BI403" s="6"/>
      <c r="BJ403" s="6"/>
      <c r="BK403" s="6"/>
      <c r="BL403" s="6"/>
      <c r="BM403" s="47">
        <f>SUM(BM404:BM405)</f>
        <v>13879.94</v>
      </c>
      <c r="BN403" s="6"/>
      <c r="BO403" s="6"/>
      <c r="BP403" s="6"/>
      <c r="BQ403" s="6"/>
      <c r="BR403" s="6"/>
      <c r="BS403" s="6"/>
      <c r="BT403" s="6"/>
    </row>
    <row r="404" spans="16:72" ht="11.4" hidden="1" x14ac:dyDescent="0.2">
      <c r="P404" s="54" t="s">
        <v>5</v>
      </c>
      <c r="Q404" s="55" t="s">
        <v>15</v>
      </c>
      <c r="R404" s="23"/>
      <c r="S404" s="56">
        <f>R404*G177</f>
        <v>0</v>
      </c>
      <c r="T404" s="56">
        <v>0</v>
      </c>
      <c r="U404" s="56">
        <f>T404*G177</f>
        <v>0</v>
      </c>
      <c r="V404" s="56">
        <v>0</v>
      </c>
      <c r="W404" s="57">
        <f>V404*G177</f>
        <v>0</v>
      </c>
      <c r="X404" s="14"/>
      <c r="Y404" s="14"/>
      <c r="Z404" s="14"/>
      <c r="AA404" s="14"/>
      <c r="AB404" s="14"/>
      <c r="AC404" s="14"/>
      <c r="AD404" s="14"/>
      <c r="AE404" s="14"/>
      <c r="AF404" s="14"/>
      <c r="AG404" s="14"/>
      <c r="AH404" s="14"/>
      <c r="AI404" s="1"/>
      <c r="AJ404" s="1"/>
      <c r="AK404" s="1"/>
      <c r="AL404" s="1"/>
      <c r="AM404" s="1"/>
      <c r="AN404" s="1"/>
      <c r="AO404" s="1"/>
      <c r="AP404" s="1"/>
      <c r="AQ404" s="1"/>
      <c r="AR404" s="1"/>
      <c r="AS404" s="1"/>
      <c r="AT404" s="1"/>
      <c r="AU404" s="58" t="s">
        <v>84</v>
      </c>
      <c r="AV404" s="473"/>
      <c r="AW404" s="58" t="s">
        <v>31</v>
      </c>
      <c r="AX404" s="1"/>
      <c r="AY404" s="1"/>
      <c r="AZ404" s="1"/>
      <c r="BA404" s="12" t="s">
        <v>78</v>
      </c>
      <c r="BB404" s="1"/>
      <c r="BC404" s="1"/>
      <c r="BD404" s="1"/>
      <c r="BE404" s="1"/>
      <c r="BF404" s="1"/>
      <c r="BG404" s="59">
        <f>IF(Q404="základní",I177,0)</f>
        <v>13879.94</v>
      </c>
      <c r="BH404" s="59">
        <f>IF(Q404="snížená",I177,0)</f>
        <v>0</v>
      </c>
      <c r="BI404" s="59">
        <f>IF(Q404="zákl. přenesená",I177,0)</f>
        <v>0</v>
      </c>
      <c r="BJ404" s="59">
        <f>IF(Q404="sníž. přenesená",I177,0)</f>
        <v>0</v>
      </c>
      <c r="BK404" s="59">
        <f>IF(Q404="nulová",I177,0)</f>
        <v>0</v>
      </c>
      <c r="BL404" s="12" t="s">
        <v>30</v>
      </c>
      <c r="BM404" s="59">
        <f>ROUND(H177*G177,2)</f>
        <v>13879.94</v>
      </c>
      <c r="BN404" s="12" t="s">
        <v>84</v>
      </c>
      <c r="BO404" s="58" t="s">
        <v>1628</v>
      </c>
      <c r="BP404" s="1"/>
      <c r="BQ404" s="1"/>
      <c r="BR404" s="1"/>
      <c r="BS404" s="1"/>
      <c r="BT404" s="1"/>
    </row>
    <row r="405" spans="16:72" hidden="1" x14ac:dyDescent="0.2">
      <c r="P405" s="94"/>
      <c r="Q405" s="95"/>
      <c r="R405" s="91"/>
      <c r="S405" s="91"/>
      <c r="T405" s="91"/>
      <c r="U405" s="91"/>
      <c r="V405" s="91"/>
      <c r="W405" s="96"/>
      <c r="X405" s="14"/>
      <c r="Y405" s="14"/>
      <c r="Z405" s="14"/>
      <c r="AA405" s="14"/>
      <c r="AB405" s="14"/>
      <c r="AC405" s="14"/>
      <c r="AD405" s="14"/>
      <c r="AE405" s="14"/>
      <c r="AF405" s="14"/>
      <c r="AG405" s="14"/>
      <c r="AH405" s="14"/>
      <c r="AI405" s="1"/>
      <c r="AJ405" s="1"/>
      <c r="AK405" s="1"/>
      <c r="AL405" s="1"/>
      <c r="AM405" s="1"/>
      <c r="AN405" s="1"/>
      <c r="AO405" s="1"/>
      <c r="AP405" s="1"/>
      <c r="AQ405" s="1"/>
      <c r="AR405" s="1"/>
      <c r="AS405" s="1"/>
      <c r="AT405" s="1"/>
      <c r="AU405" s="1"/>
      <c r="AV405" s="473"/>
      <c r="AW405" s="12" t="s">
        <v>31</v>
      </c>
      <c r="AX405" s="1"/>
      <c r="AY405" s="1"/>
      <c r="AZ405" s="1"/>
      <c r="BA405" s="1"/>
      <c r="BB405" s="1"/>
      <c r="BC405" s="1"/>
      <c r="BD405" s="1"/>
      <c r="BE405" s="1"/>
      <c r="BF405" s="1"/>
      <c r="BG405" s="1"/>
      <c r="BH405" s="1"/>
      <c r="BI405" s="1"/>
      <c r="BJ405" s="1"/>
      <c r="BK405" s="1"/>
      <c r="BL405" s="1"/>
      <c r="BM405" s="1"/>
      <c r="BN405" s="1"/>
      <c r="BO405" s="1"/>
      <c r="BP405" s="1"/>
      <c r="BQ405" s="1"/>
      <c r="BR405" s="1"/>
      <c r="BS405" s="1"/>
      <c r="BT405" s="1"/>
    </row>
    <row r="406" spans="16:72" hidden="1" x14ac:dyDescent="0.2">
      <c r="P406" s="14"/>
      <c r="Q406" s="1"/>
      <c r="R406" s="14"/>
      <c r="S406" s="14"/>
      <c r="T406" s="14"/>
      <c r="U406" s="14"/>
      <c r="V406" s="14"/>
      <c r="W406" s="14"/>
      <c r="X406" s="14"/>
      <c r="Y406" s="14"/>
      <c r="Z406" s="14"/>
      <c r="AA406" s="14"/>
      <c r="AB406" s="14"/>
      <c r="AC406" s="14"/>
      <c r="AD406" s="14"/>
      <c r="AE406" s="14"/>
      <c r="AF406" s="14"/>
      <c r="AG406" s="14"/>
      <c r="AH406" s="14"/>
      <c r="AI406" s="1"/>
      <c r="AJ406" s="1"/>
      <c r="AK406" s="1"/>
      <c r="AL406" s="1"/>
      <c r="AM406" s="1"/>
      <c r="AN406" s="1"/>
      <c r="AO406" s="1"/>
      <c r="AP406" s="1"/>
      <c r="AQ406" s="1"/>
      <c r="AR406" s="1"/>
      <c r="AS406" s="1"/>
      <c r="AT406" s="1"/>
      <c r="AU406" s="1"/>
      <c r="AV406" s="473"/>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row>
  </sheetData>
  <sheetProtection formatColumns="0" formatRows="0" autoFilter="0"/>
  <autoFilter ref="AE1:AE406" xr:uid="{00000000-0001-0000-0500-000000000000}">
    <filterColumn colId="0">
      <filters>
        <filter val="-"/>
        <filter val="1 042,20"/>
        <filter val="1 415,00"/>
        <filter val="1 571,00"/>
        <filter val="1 734,44"/>
        <filter val="150,00"/>
        <filter val="175,30"/>
        <filter val="188,80"/>
        <filter val="2 163,79"/>
        <filter val="21 321,20"/>
        <filter val="3 850,50"/>
        <filter val="309,20"/>
        <filter val="32 006,22"/>
        <filter val="359,98"/>
        <filter val="4 629,88"/>
        <filter val="4 763,00"/>
        <filter val="442,00"/>
        <filter val="444,40"/>
        <filter val="6 987,00"/>
        <filter val="641,55"/>
        <filter val="696,18"/>
        <filter val="8 521,23"/>
      </filters>
    </filterColumn>
  </autoFilter>
  <mergeCells count="81">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 ref="AP8:AQ8"/>
    <mergeCell ref="AR8:AS8"/>
    <mergeCell ref="AT8:AU8"/>
    <mergeCell ref="J174:K174"/>
    <mergeCell ref="L174:M174"/>
    <mergeCell ref="N174:O174"/>
    <mergeCell ref="P174:Q174"/>
    <mergeCell ref="R174:S174"/>
    <mergeCell ref="T174:U174"/>
    <mergeCell ref="V174:W174"/>
    <mergeCell ref="AD8:AE8"/>
    <mergeCell ref="AF8:AG8"/>
    <mergeCell ref="AH8:AI8"/>
    <mergeCell ref="AJ8:AK8"/>
    <mergeCell ref="AL8:AM8"/>
    <mergeCell ref="AN8:AO8"/>
    <mergeCell ref="AT174:AU174"/>
    <mergeCell ref="X174:Y174"/>
    <mergeCell ref="Z174:AA174"/>
    <mergeCell ref="AB174:AC174"/>
    <mergeCell ref="AD174:AE174"/>
    <mergeCell ref="AF174:AG174"/>
    <mergeCell ref="AH174:AI174"/>
    <mergeCell ref="AJ174:AK174"/>
    <mergeCell ref="AL174:AM174"/>
    <mergeCell ref="AN174:AO174"/>
    <mergeCell ref="AP174:AQ174"/>
    <mergeCell ref="AR174:AS174"/>
    <mergeCell ref="AF82:AG82"/>
    <mergeCell ref="J82:K82"/>
    <mergeCell ref="L82:M82"/>
    <mergeCell ref="N82:O82"/>
    <mergeCell ref="P82:Q82"/>
    <mergeCell ref="R82:S82"/>
    <mergeCell ref="T82:U82"/>
    <mergeCell ref="V82:W82"/>
    <mergeCell ref="X82:Y82"/>
    <mergeCell ref="Z82:AA82"/>
    <mergeCell ref="AB82:AC82"/>
    <mergeCell ref="AD82:AE82"/>
    <mergeCell ref="AT82:AU82"/>
    <mergeCell ref="J70:K70"/>
    <mergeCell ref="L70:M70"/>
    <mergeCell ref="N70:O70"/>
    <mergeCell ref="P70:Q70"/>
    <mergeCell ref="R70:S70"/>
    <mergeCell ref="T70:U70"/>
    <mergeCell ref="V70:W70"/>
    <mergeCell ref="X70:Y70"/>
    <mergeCell ref="Z70:AA70"/>
    <mergeCell ref="AH82:AI82"/>
    <mergeCell ref="AJ82:AK82"/>
    <mergeCell ref="AL82:AM82"/>
    <mergeCell ref="AN82:AO82"/>
    <mergeCell ref="AP82:AQ82"/>
    <mergeCell ref="AR82:AS82"/>
    <mergeCell ref="AN70:AO70"/>
    <mergeCell ref="AP70:AQ70"/>
    <mergeCell ref="AR70:AS70"/>
    <mergeCell ref="AT70:AU70"/>
    <mergeCell ref="AB70:AC70"/>
    <mergeCell ref="AD70:AE70"/>
    <mergeCell ref="AF70:AG70"/>
    <mergeCell ref="AH70:AI70"/>
    <mergeCell ref="AJ70:AK70"/>
    <mergeCell ref="AL70:AM70"/>
  </mergeCells>
  <conditionalFormatting sqref="A1:XFD11 A13:XFD14 A12:AC12 AE12:XFD12 A15:AC15 AE15:XFD15 A46:XFD49 A45:AC45 AE45:XFD45 A51:XFD52 A50:AC50 AE50:XFD50 A54:XFD63 A53:AC53 AE53:XFD53 A65:XFD67 A64:AC64 AE64:XFD64 A69:XFD72 A68:AC68 AE68:XFD68 A74:XFD84 A73:AC73 AE73:XFD73 A86:XFD87 A85:AC85 AE85:XFD85 A89:XFD1048576 A88:AC88 AE88:XFD88 A16:XFD44">
    <cfRule type="cellIs" dxfId="18" priority="11" operator="lessThan">
      <formula>0</formula>
    </cfRule>
  </conditionalFormatting>
  <conditionalFormatting sqref="AD12">
    <cfRule type="cellIs" dxfId="17" priority="10" operator="lessThan">
      <formula>0</formula>
    </cfRule>
  </conditionalFormatting>
  <conditionalFormatting sqref="AD15">
    <cfRule type="cellIs" dxfId="16" priority="9" operator="lessThan">
      <formula>0</formula>
    </cfRule>
  </conditionalFormatting>
  <conditionalFormatting sqref="AD45">
    <cfRule type="cellIs" dxfId="15" priority="8" operator="lessThan">
      <formula>0</formula>
    </cfRule>
  </conditionalFormatting>
  <conditionalFormatting sqref="AD50">
    <cfRule type="cellIs" dxfId="14" priority="7" operator="lessThan">
      <formula>0</formula>
    </cfRule>
  </conditionalFormatting>
  <conditionalFormatting sqref="AD53">
    <cfRule type="cellIs" dxfId="13" priority="6" operator="lessThan">
      <formula>0</formula>
    </cfRule>
  </conditionalFormatting>
  <conditionalFormatting sqref="AD64">
    <cfRule type="cellIs" dxfId="12" priority="5" operator="lessThan">
      <formula>0</formula>
    </cfRule>
  </conditionalFormatting>
  <conditionalFormatting sqref="AD68">
    <cfRule type="cellIs" dxfId="11" priority="4" operator="lessThan">
      <formula>0</formula>
    </cfRule>
  </conditionalFormatting>
  <conditionalFormatting sqref="AD73">
    <cfRule type="cellIs" dxfId="10" priority="3" operator="lessThan">
      <formula>0</formula>
    </cfRule>
  </conditionalFormatting>
  <conditionalFormatting sqref="AD85 AD88">
    <cfRule type="cellIs" dxfId="9" priority="2" operator="lessThan">
      <formula>0</formula>
    </cfRule>
  </conditionalFormatting>
  <hyperlinks>
    <hyperlink ref="I2" location="'Rekapitulace stavby'!A1" display="Rekapitulace stavby" xr:uid="{9CEBCDB1-A70D-4A5B-8BD2-CF02C22F183F}"/>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A242"/>
  <sheetViews>
    <sheetView showGridLines="0" zoomScale="70" zoomScaleNormal="70" zoomScaleSheetLayoutView="100" workbookViewId="0">
      <pane xSplit="9" ySplit="10" topLeftCell="L11" activePane="bottomRight" state="frozen"/>
      <selection pane="topRight" activeCell="J1" sqref="J1"/>
      <selection pane="bottomLeft" activeCell="A11" sqref="A11"/>
      <selection pane="bottomRight" sqref="A1:XFD1048576"/>
    </sheetView>
  </sheetViews>
  <sheetFormatPr defaultRowHeight="10.199999999999999" x14ac:dyDescent="0.2"/>
  <cols>
    <col min="1" max="1" width="1.7109375" customWidth="1"/>
    <col min="2" max="2" width="4.140625" customWidth="1"/>
    <col min="3" max="3" width="5.28515625" customWidth="1"/>
    <col min="4" max="4" width="17.140625" customWidth="1"/>
    <col min="5" max="5" width="111.85546875" customWidth="1"/>
    <col min="6" max="6" width="7" customWidth="1"/>
    <col min="7" max="7" width="11.42578125" customWidth="1"/>
    <col min="8" max="8" width="20.140625" style="31" customWidth="1"/>
    <col min="9" max="9" width="22.85546875" customWidth="1"/>
    <col min="10" max="11" width="25.85546875" hidden="1" customWidth="1"/>
    <col min="12" max="13" width="25.85546875" customWidth="1"/>
    <col min="14" max="43" width="25.85546875" hidden="1" customWidth="1"/>
    <col min="44" max="47" width="25.85546875" customWidth="1"/>
    <col min="48" max="48" width="14.140625" style="472" customWidth="1"/>
    <col min="49" max="62" width="9.28515625" customWidth="1"/>
  </cols>
  <sheetData>
    <row r="1" spans="1:48" ht="13.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766" t="str">
        <f>'Rekapitulace stavby'!B4</f>
        <v>Stavba:</v>
      </c>
      <c r="C3" s="749"/>
      <c r="D3" s="749"/>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766" t="s">
        <v>58</v>
      </c>
      <c r="C4" s="749"/>
      <c r="D4" s="749"/>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766" t="str">
        <f>'Rekapitulace stavby'!B5</f>
        <v>Místo:</v>
      </c>
      <c r="C5" s="749"/>
      <c r="D5" s="749"/>
      <c r="E5" s="234" t="str">
        <f>'Rekapitulace stavby'!D5</f>
        <v>Předslav</v>
      </c>
      <c r="F5" s="23"/>
      <c r="G5" s="23"/>
      <c r="H5" s="235" t="str">
        <f>'Rekapitulace stavby'!E5</f>
        <v>Datum:</v>
      </c>
      <c r="I5" s="236">
        <f>'Rekapitulace stavby'!G5</f>
        <v>44530</v>
      </c>
      <c r="J5" s="219"/>
      <c r="Q5" s="14"/>
      <c r="R5" s="14"/>
      <c r="S5" s="14"/>
      <c r="T5" s="14"/>
      <c r="U5" s="14"/>
      <c r="V5" s="14"/>
      <c r="W5" s="14"/>
      <c r="X5" s="14"/>
      <c r="Y5" s="14"/>
      <c r="Z5" s="14"/>
      <c r="AA5" s="14"/>
      <c r="AB5" s="14"/>
      <c r="AC5" s="14"/>
      <c r="AV5" s="473"/>
    </row>
    <row r="6" spans="1:48" ht="24.9" customHeight="1" x14ac:dyDescent="0.2">
      <c r="B6" s="766" t="str">
        <f>'Rekapitulace stavby'!B6</f>
        <v>Objednatel:</v>
      </c>
      <c r="C6" s="749"/>
      <c r="D6" s="749"/>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767" t="str">
        <f>'Rekapitulace stavby'!B7</f>
        <v>Zhotovitel:</v>
      </c>
      <c r="C7" s="768"/>
      <c r="D7" s="768"/>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V7" s="473"/>
    </row>
    <row r="8" spans="1:48" s="5" customFormat="1" ht="29.25" customHeight="1" thickBot="1" x14ac:dyDescent="0.25">
      <c r="A8"/>
      <c r="B8" s="238" t="s">
        <v>64</v>
      </c>
      <c r="C8" s="35" t="s">
        <v>24</v>
      </c>
      <c r="D8" s="35" t="s">
        <v>22</v>
      </c>
      <c r="E8" s="35" t="s">
        <v>23</v>
      </c>
      <c r="F8" s="35" t="s">
        <v>65</v>
      </c>
      <c r="G8" s="35" t="s">
        <v>66</v>
      </c>
      <c r="H8" s="36" t="s">
        <v>67</v>
      </c>
      <c r="I8" s="239" t="s">
        <v>61</v>
      </c>
      <c r="J8" s="757" t="s">
        <v>2350</v>
      </c>
      <c r="K8" s="758"/>
      <c r="L8" s="761" t="s">
        <v>2351</v>
      </c>
      <c r="M8" s="758"/>
      <c r="N8" s="757" t="s">
        <v>2352</v>
      </c>
      <c r="O8" s="758"/>
      <c r="P8" s="757" t="s">
        <v>2353</v>
      </c>
      <c r="Q8" s="758"/>
      <c r="R8" s="757" t="s">
        <v>2354</v>
      </c>
      <c r="S8" s="758"/>
      <c r="T8" s="757" t="s">
        <v>2355</v>
      </c>
      <c r="U8" s="758"/>
      <c r="V8" s="757" t="s">
        <v>2356</v>
      </c>
      <c r="W8" s="758"/>
      <c r="X8" s="757" t="s">
        <v>2357</v>
      </c>
      <c r="Y8" s="758"/>
      <c r="Z8" s="757" t="s">
        <v>2358</v>
      </c>
      <c r="AA8" s="758"/>
      <c r="AB8" s="757" t="s">
        <v>2359</v>
      </c>
      <c r="AC8" s="758"/>
      <c r="AD8" s="757" t="s">
        <v>2360</v>
      </c>
      <c r="AE8" s="758"/>
      <c r="AF8" s="757" t="s">
        <v>2361</v>
      </c>
      <c r="AG8" s="758"/>
      <c r="AH8" s="757" t="s">
        <v>2362</v>
      </c>
      <c r="AI8" s="758"/>
      <c r="AJ8" s="757" t="s">
        <v>2363</v>
      </c>
      <c r="AK8" s="758"/>
      <c r="AL8" s="757" t="s">
        <v>2364</v>
      </c>
      <c r="AM8" s="758"/>
      <c r="AN8" s="757" t="s">
        <v>2365</v>
      </c>
      <c r="AO8" s="758"/>
      <c r="AP8" s="757" t="s">
        <v>2366</v>
      </c>
      <c r="AQ8" s="758"/>
      <c r="AR8" s="757" t="s">
        <v>2367</v>
      </c>
      <c r="AS8" s="758"/>
      <c r="AT8" s="757" t="s">
        <v>2368</v>
      </c>
      <c r="AU8" s="769"/>
      <c r="AV8" s="449" t="s">
        <v>2369</v>
      </c>
    </row>
    <row r="9" spans="1:48" s="1" customFormat="1" ht="22.95" customHeight="1" thickBot="1" x14ac:dyDescent="0.35">
      <c r="A9"/>
      <c r="B9" s="240" t="s">
        <v>75</v>
      </c>
      <c r="C9" s="23"/>
      <c r="D9" s="23"/>
      <c r="E9" s="23"/>
      <c r="F9" s="23"/>
      <c r="G9" s="23"/>
      <c r="H9" s="230"/>
      <c r="I9" s="241">
        <f>BQ187</f>
        <v>77979.14</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46">
        <f>BQ188</f>
        <v>77979.14</v>
      </c>
      <c r="J10" s="187"/>
      <c r="K10" s="187">
        <f>K11+K23+K29+K67</f>
        <v>0</v>
      </c>
      <c r="L10" s="187"/>
      <c r="M10" s="187">
        <f>M11+M23+M29+M67</f>
        <v>0</v>
      </c>
      <c r="N10" s="187"/>
      <c r="O10" s="187">
        <f>O11+O23+O29+O67</f>
        <v>0</v>
      </c>
      <c r="P10" s="187"/>
      <c r="Q10" s="187">
        <f>Q11+Q23+Q29+Q67</f>
        <v>0</v>
      </c>
      <c r="R10" s="187"/>
      <c r="S10" s="187">
        <f>S11+S23+S29+S67</f>
        <v>0</v>
      </c>
      <c r="T10" s="187"/>
      <c r="U10" s="187">
        <f>U11+U23+U29+U67</f>
        <v>0</v>
      </c>
      <c r="V10" s="187"/>
      <c r="W10" s="187">
        <f>W11+W23+W29+W67</f>
        <v>0</v>
      </c>
      <c r="X10" s="187"/>
      <c r="Y10" s="187">
        <f>Y11+Y23+Y29+Y67</f>
        <v>0</v>
      </c>
      <c r="Z10" s="187"/>
      <c r="AA10" s="187">
        <f>AA11+AA23+AA29+AA67</f>
        <v>0</v>
      </c>
      <c r="AB10" s="187"/>
      <c r="AC10" s="187">
        <f>AC11+AC23+AC29+AC67</f>
        <v>0</v>
      </c>
      <c r="AD10" s="187"/>
      <c r="AE10" s="187">
        <f>AE11+AE23+AE29+AE67</f>
        <v>0</v>
      </c>
      <c r="AF10" s="187"/>
      <c r="AG10" s="187">
        <f>AG11+AG23+AG29+AG67</f>
        <v>0</v>
      </c>
      <c r="AH10" s="187"/>
      <c r="AI10" s="187">
        <f>AI11+AI23+AI29+AI67</f>
        <v>0</v>
      </c>
      <c r="AJ10" s="187"/>
      <c r="AK10" s="187">
        <f>AK11+AK23+AK29+AK67</f>
        <v>0</v>
      </c>
      <c r="AL10" s="187"/>
      <c r="AM10" s="187">
        <f>AM11+AM23+AM29+AM67</f>
        <v>0</v>
      </c>
      <c r="AN10" s="187"/>
      <c r="AO10" s="187">
        <f>AO11+AO23+AO29+AO67</f>
        <v>0</v>
      </c>
      <c r="AP10" s="187"/>
      <c r="AQ10" s="187">
        <f>AQ11+AQ23+AQ29+AQ67</f>
        <v>0</v>
      </c>
      <c r="AR10" s="187"/>
      <c r="AS10" s="187">
        <f>AS11+AS23+AS29+AS67</f>
        <v>0</v>
      </c>
      <c r="AT10" s="187"/>
      <c r="AU10" s="446">
        <f>AU11+AU23+AU29+AU67</f>
        <v>77979.141000000003</v>
      </c>
      <c r="AV10" s="474">
        <f>AU10/I10</f>
        <v>1.0000000128239424</v>
      </c>
    </row>
    <row r="11" spans="1:48" s="6" customFormat="1" ht="22.95" customHeight="1" thickBot="1" x14ac:dyDescent="0.35">
      <c r="A11"/>
      <c r="B11" s="242"/>
      <c r="C11" s="243" t="s">
        <v>26</v>
      </c>
      <c r="D11" s="247" t="s">
        <v>30</v>
      </c>
      <c r="E11" s="247" t="s">
        <v>79</v>
      </c>
      <c r="F11" s="42"/>
      <c r="G11" s="42"/>
      <c r="H11" s="245"/>
      <c r="I11" s="248">
        <f>BQ189</f>
        <v>2111.56</v>
      </c>
      <c r="J11" s="188"/>
      <c r="K11" s="188">
        <f>K12+K18</f>
        <v>0</v>
      </c>
      <c r="L11" s="188"/>
      <c r="M11" s="188">
        <f>M12+M18</f>
        <v>0</v>
      </c>
      <c r="N11" s="188"/>
      <c r="O11" s="188">
        <f>O12+O18</f>
        <v>0</v>
      </c>
      <c r="P11" s="188"/>
      <c r="Q11" s="188">
        <f>Q12+Q18</f>
        <v>0</v>
      </c>
      <c r="R11" s="188"/>
      <c r="S11" s="188">
        <f>S12+S18</f>
        <v>0</v>
      </c>
      <c r="T11" s="188"/>
      <c r="U11" s="188">
        <f>U12+U18</f>
        <v>0</v>
      </c>
      <c r="V11" s="188"/>
      <c r="W11" s="188">
        <f>W12+W18</f>
        <v>0</v>
      </c>
      <c r="X11" s="188"/>
      <c r="Y11" s="188">
        <f>Y12+Y18</f>
        <v>0</v>
      </c>
      <c r="Z11" s="188"/>
      <c r="AA11" s="188">
        <f>AA12+AA18</f>
        <v>0</v>
      </c>
      <c r="AB11" s="188"/>
      <c r="AC11" s="188">
        <f>AC12+AC18</f>
        <v>0</v>
      </c>
      <c r="AD11" s="188"/>
      <c r="AE11" s="188">
        <f>AE12+AE18</f>
        <v>0</v>
      </c>
      <c r="AF11" s="188"/>
      <c r="AG11" s="188">
        <f>AG12+AG18</f>
        <v>0</v>
      </c>
      <c r="AH11" s="188"/>
      <c r="AI11" s="188">
        <f>AI12+AI18</f>
        <v>0</v>
      </c>
      <c r="AJ11" s="188"/>
      <c r="AK11" s="188">
        <f>AK12+AK18</f>
        <v>0</v>
      </c>
      <c r="AL11" s="188"/>
      <c r="AM11" s="188">
        <f>AM12+AM18</f>
        <v>0</v>
      </c>
      <c r="AN11" s="188"/>
      <c r="AO11" s="188">
        <f>AO12+AO18</f>
        <v>0</v>
      </c>
      <c r="AP11" s="188"/>
      <c r="AQ11" s="188">
        <f>AQ12+AQ18</f>
        <v>0</v>
      </c>
      <c r="AR11" s="188"/>
      <c r="AS11" s="188">
        <f>AS12+AS18</f>
        <v>0</v>
      </c>
      <c r="AT11" s="188"/>
      <c r="AU11" s="447">
        <f>AU12+AU18</f>
        <v>2111.56</v>
      </c>
      <c r="AV11" s="475">
        <f>AU11/I11</f>
        <v>1</v>
      </c>
    </row>
    <row r="12" spans="1:48" s="1" customFormat="1" ht="30" customHeight="1" x14ac:dyDescent="0.2">
      <c r="A12"/>
      <c r="B12" s="283" t="s">
        <v>30</v>
      </c>
      <c r="C12" s="48" t="s">
        <v>80</v>
      </c>
      <c r="D12" s="49" t="s">
        <v>1629</v>
      </c>
      <c r="E12" s="50" t="s">
        <v>1630</v>
      </c>
      <c r="F12" s="51" t="s">
        <v>98</v>
      </c>
      <c r="G12" s="52">
        <v>2.2000000000000002</v>
      </c>
      <c r="H12" s="53">
        <v>939.3</v>
      </c>
      <c r="I12" s="284">
        <f>ROUND(H12*G12,2)</f>
        <v>2066.46</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2.2000000000000002</v>
      </c>
      <c r="AU12" s="457">
        <f>AT12*$H12</f>
        <v>2066.46</v>
      </c>
      <c r="AV12" s="495">
        <f t="shared" ref="AV12" si="0">AU12/I12</f>
        <v>1</v>
      </c>
    </row>
    <row r="13" spans="1:48" s="1" customFormat="1" ht="30" customHeight="1" x14ac:dyDescent="0.2">
      <c r="A13"/>
      <c r="B13" s="249"/>
      <c r="C13" s="250" t="s">
        <v>86</v>
      </c>
      <c r="D13" s="23"/>
      <c r="E13" s="251" t="s">
        <v>1632</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76"/>
    </row>
    <row r="14" spans="1:48" s="8" customFormat="1" ht="30" customHeight="1" x14ac:dyDescent="0.2">
      <c r="A14"/>
      <c r="B14" s="258"/>
      <c r="C14" s="250" t="s">
        <v>88</v>
      </c>
      <c r="D14" s="259" t="s">
        <v>5</v>
      </c>
      <c r="E14" s="260" t="s">
        <v>1633</v>
      </c>
      <c r="F14" s="67"/>
      <c r="G14" s="259" t="s">
        <v>5</v>
      </c>
      <c r="H14" s="261"/>
      <c r="I14" s="262"/>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2"/>
      <c r="AV14" s="479"/>
    </row>
    <row r="15" spans="1:48" s="7" customFormat="1" ht="30" customHeight="1" x14ac:dyDescent="0.2">
      <c r="A15"/>
      <c r="B15" s="252"/>
      <c r="C15" s="250" t="s">
        <v>88</v>
      </c>
      <c r="D15" s="253" t="s">
        <v>5</v>
      </c>
      <c r="E15" s="254" t="s">
        <v>1634</v>
      </c>
      <c r="F15" s="63"/>
      <c r="G15" s="255">
        <v>1.8</v>
      </c>
      <c r="H15" s="256"/>
      <c r="I15" s="257"/>
      <c r="J15" s="209"/>
      <c r="K15" s="210"/>
      <c r="L15" s="209"/>
      <c r="M15" s="210"/>
      <c r="N15" s="209"/>
      <c r="O15" s="210"/>
      <c r="P15" s="209"/>
      <c r="Q15" s="210"/>
      <c r="R15" s="209"/>
      <c r="S15" s="210"/>
      <c r="T15" s="209"/>
      <c r="U15" s="210"/>
      <c r="V15" s="209"/>
      <c r="W15" s="210"/>
      <c r="X15" s="209"/>
      <c r="Y15" s="210"/>
      <c r="Z15" s="209"/>
      <c r="AA15" s="210"/>
      <c r="AB15" s="209"/>
      <c r="AC15" s="210"/>
      <c r="AD15" s="209"/>
      <c r="AE15" s="210"/>
      <c r="AF15" s="209"/>
      <c r="AG15" s="210"/>
      <c r="AH15" s="209"/>
      <c r="AI15" s="210"/>
      <c r="AJ15" s="209"/>
      <c r="AK15" s="210"/>
      <c r="AL15" s="209"/>
      <c r="AM15" s="210"/>
      <c r="AN15" s="209"/>
      <c r="AO15" s="210"/>
      <c r="AP15" s="209"/>
      <c r="AQ15" s="210"/>
      <c r="AR15" s="209"/>
      <c r="AS15" s="210"/>
      <c r="AT15" s="209"/>
      <c r="AU15" s="221"/>
      <c r="AV15" s="477"/>
    </row>
    <row r="16" spans="1:48" s="7" customFormat="1" ht="30" customHeight="1" x14ac:dyDescent="0.2">
      <c r="A16"/>
      <c r="B16" s="252"/>
      <c r="C16" s="250" t="s">
        <v>88</v>
      </c>
      <c r="D16" s="253" t="s">
        <v>5</v>
      </c>
      <c r="E16" s="254" t="s">
        <v>1635</v>
      </c>
      <c r="F16" s="63"/>
      <c r="G16" s="255">
        <v>0.4</v>
      </c>
      <c r="H16" s="256"/>
      <c r="I16" s="257"/>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77"/>
    </row>
    <row r="17" spans="1:48" s="10" customFormat="1" ht="30" customHeight="1" x14ac:dyDescent="0.2">
      <c r="A17"/>
      <c r="B17" s="269"/>
      <c r="C17" s="250" t="s">
        <v>88</v>
      </c>
      <c r="D17" s="270" t="s">
        <v>5</v>
      </c>
      <c r="E17" s="271" t="s">
        <v>112</v>
      </c>
      <c r="F17" s="75"/>
      <c r="G17" s="272">
        <v>2.2000000000000002</v>
      </c>
      <c r="H17" s="273"/>
      <c r="I17" s="274"/>
      <c r="J17" s="215"/>
      <c r="K17" s="216"/>
      <c r="L17" s="215"/>
      <c r="M17" s="216"/>
      <c r="N17" s="215"/>
      <c r="O17" s="216"/>
      <c r="P17" s="215"/>
      <c r="Q17" s="216"/>
      <c r="R17" s="215"/>
      <c r="S17" s="216"/>
      <c r="T17" s="215"/>
      <c r="U17" s="216"/>
      <c r="V17" s="215"/>
      <c r="W17" s="216"/>
      <c r="X17" s="215"/>
      <c r="Y17" s="216"/>
      <c r="Z17" s="215"/>
      <c r="AA17" s="216"/>
      <c r="AB17" s="215"/>
      <c r="AC17" s="216"/>
      <c r="AD17" s="215"/>
      <c r="AE17" s="216"/>
      <c r="AF17" s="215"/>
      <c r="AG17" s="216"/>
      <c r="AH17" s="215"/>
      <c r="AI17" s="216"/>
      <c r="AJ17" s="215"/>
      <c r="AK17" s="216"/>
      <c r="AL17" s="215"/>
      <c r="AM17" s="216"/>
      <c r="AN17" s="215"/>
      <c r="AO17" s="216"/>
      <c r="AP17" s="215"/>
      <c r="AQ17" s="216"/>
      <c r="AR17" s="215"/>
      <c r="AS17" s="216"/>
      <c r="AT17" s="215"/>
      <c r="AU17" s="224"/>
      <c r="AV17" s="481"/>
    </row>
    <row r="18" spans="1:48" s="1" customFormat="1" ht="30" customHeight="1" x14ac:dyDescent="0.2">
      <c r="A18"/>
      <c r="B18" s="283" t="s">
        <v>31</v>
      </c>
      <c r="C18" s="48" t="s">
        <v>80</v>
      </c>
      <c r="D18" s="49" t="s">
        <v>1636</v>
      </c>
      <c r="E18" s="50" t="s">
        <v>1637</v>
      </c>
      <c r="F18" s="51" t="s">
        <v>98</v>
      </c>
      <c r="G18" s="52">
        <v>2.2000000000000002</v>
      </c>
      <c r="H18" s="53">
        <v>20.5</v>
      </c>
      <c r="I18" s="284">
        <f>ROUND(H18*G18,2)</f>
        <v>45.1</v>
      </c>
      <c r="J18" s="286"/>
      <c r="K18" s="287">
        <f>ROUND(J18*$H18,2)</f>
        <v>0</v>
      </c>
      <c r="L18" s="286"/>
      <c r="M18" s="287">
        <f>ROUND(L18*$H18,2)</f>
        <v>0</v>
      </c>
      <c r="N18" s="286"/>
      <c r="O18" s="287">
        <f>ROUND(N18*$H18,2)</f>
        <v>0</v>
      </c>
      <c r="P18" s="286"/>
      <c r="Q18" s="287">
        <f>ROUND(P18*$H18,2)</f>
        <v>0</v>
      </c>
      <c r="R18" s="286"/>
      <c r="S18" s="287">
        <f>ROUND(R18*$H18,2)</f>
        <v>0</v>
      </c>
      <c r="T18" s="286"/>
      <c r="U18" s="287">
        <f>ROUND(T18*$H18,2)</f>
        <v>0</v>
      </c>
      <c r="V18" s="286"/>
      <c r="W18" s="287">
        <f>ROUND(V18*$H18,2)</f>
        <v>0</v>
      </c>
      <c r="X18" s="286"/>
      <c r="Y18" s="287">
        <f>ROUND(X18*$H18,2)</f>
        <v>0</v>
      </c>
      <c r="Z18" s="286"/>
      <c r="AA18" s="287">
        <f>ROUND(Z18*$H18,2)</f>
        <v>0</v>
      </c>
      <c r="AB18" s="286"/>
      <c r="AC18" s="287">
        <f>ROUND(AB18*$H18,2)</f>
        <v>0</v>
      </c>
      <c r="AD18" s="286"/>
      <c r="AE18" s="287">
        <f>ROUND(AD18*$H18,2)</f>
        <v>0</v>
      </c>
      <c r="AF18" s="286"/>
      <c r="AG18" s="287">
        <f>ROUND(AF18*$H18,2)</f>
        <v>0</v>
      </c>
      <c r="AH18" s="286"/>
      <c r="AI18" s="287">
        <f>ROUND(AH18*$H18,2)</f>
        <v>0</v>
      </c>
      <c r="AJ18" s="286"/>
      <c r="AK18" s="287">
        <f>ROUND(AJ18*$H18,2)</f>
        <v>0</v>
      </c>
      <c r="AL18" s="286"/>
      <c r="AM18" s="287">
        <f>ROUND(AL18*$H18,2)</f>
        <v>0</v>
      </c>
      <c r="AN18" s="286"/>
      <c r="AO18" s="287">
        <f>ROUND(AN18*$H18,2)</f>
        <v>0</v>
      </c>
      <c r="AP18" s="286"/>
      <c r="AQ18" s="287">
        <f>ROUND(AP18*$H18,2)</f>
        <v>0</v>
      </c>
      <c r="AR18" s="286">
        <f>SUM(J18,L18,N18,P18,R18,T18,V18,X18,Z18,AB18,AD18,AF18,AH18,AJ18,AL18,AN18,AP18)</f>
        <v>0</v>
      </c>
      <c r="AS18" s="287">
        <f>AR18*$H18</f>
        <v>0</v>
      </c>
      <c r="AT18" s="286">
        <f>$G18-AR18</f>
        <v>2.2000000000000002</v>
      </c>
      <c r="AU18" s="458">
        <f>AT18*$H18</f>
        <v>45.1</v>
      </c>
      <c r="AV18" s="496">
        <f t="shared" ref="AV18" si="1">AU18/I18</f>
        <v>1</v>
      </c>
    </row>
    <row r="19" spans="1:48" s="1" customFormat="1" ht="30" customHeight="1" x14ac:dyDescent="0.2">
      <c r="A19"/>
      <c r="B19" s="249"/>
      <c r="C19" s="250" t="s">
        <v>86</v>
      </c>
      <c r="D19" s="23"/>
      <c r="E19" s="251" t="s">
        <v>1421</v>
      </c>
      <c r="F19" s="23"/>
      <c r="G19" s="23"/>
      <c r="H19" s="230"/>
      <c r="I19" s="231"/>
      <c r="J19" s="207"/>
      <c r="K19" s="208"/>
      <c r="L19" s="207"/>
      <c r="M19" s="208"/>
      <c r="N19" s="207"/>
      <c r="O19" s="208"/>
      <c r="P19" s="207"/>
      <c r="Q19" s="208"/>
      <c r="R19" s="207"/>
      <c r="S19" s="208"/>
      <c r="T19" s="207"/>
      <c r="U19" s="208"/>
      <c r="V19" s="207"/>
      <c r="W19" s="208"/>
      <c r="X19" s="207"/>
      <c r="Y19" s="208"/>
      <c r="Z19" s="207"/>
      <c r="AA19" s="208"/>
      <c r="AB19" s="207"/>
      <c r="AC19" s="208"/>
      <c r="AD19" s="207"/>
      <c r="AE19" s="208"/>
      <c r="AF19" s="207"/>
      <c r="AG19" s="208"/>
      <c r="AH19" s="207"/>
      <c r="AI19" s="208"/>
      <c r="AJ19" s="207"/>
      <c r="AK19" s="208"/>
      <c r="AL19" s="207"/>
      <c r="AM19" s="208"/>
      <c r="AN19" s="207"/>
      <c r="AO19" s="208"/>
      <c r="AP19" s="207"/>
      <c r="AQ19" s="208"/>
      <c r="AR19" s="207"/>
      <c r="AS19" s="208"/>
      <c r="AT19" s="207"/>
      <c r="AU19" s="219"/>
      <c r="AV19" s="476"/>
    </row>
    <row r="20" spans="1:48" s="7" customFormat="1" ht="30" customHeight="1" thickBot="1" x14ac:dyDescent="0.25">
      <c r="A20"/>
      <c r="B20" s="252"/>
      <c r="C20" s="250" t="s">
        <v>88</v>
      </c>
      <c r="D20" s="253" t="s">
        <v>5</v>
      </c>
      <c r="E20" s="254" t="s">
        <v>1639</v>
      </c>
      <c r="F20" s="63"/>
      <c r="G20" s="255">
        <v>2.2000000000000002</v>
      </c>
      <c r="H20" s="256"/>
      <c r="I20" s="257"/>
      <c r="J20" s="209"/>
      <c r="K20" s="210"/>
      <c r="L20" s="209"/>
      <c r="M20" s="210"/>
      <c r="N20" s="209"/>
      <c r="O20" s="210"/>
      <c r="P20" s="209"/>
      <c r="Q20" s="210"/>
      <c r="R20" s="209"/>
      <c r="S20" s="210"/>
      <c r="T20" s="209"/>
      <c r="U20" s="210"/>
      <c r="V20" s="209"/>
      <c r="W20" s="210"/>
      <c r="X20" s="209"/>
      <c r="Y20" s="210"/>
      <c r="Z20" s="209"/>
      <c r="AA20" s="210"/>
      <c r="AB20" s="209"/>
      <c r="AC20" s="210"/>
      <c r="AD20" s="209"/>
      <c r="AE20" s="210"/>
      <c r="AF20" s="209"/>
      <c r="AG20" s="210"/>
      <c r="AH20" s="209"/>
      <c r="AI20" s="210"/>
      <c r="AJ20" s="209"/>
      <c r="AK20" s="210"/>
      <c r="AL20" s="209"/>
      <c r="AM20" s="210"/>
      <c r="AN20" s="209"/>
      <c r="AO20" s="210"/>
      <c r="AP20" s="209"/>
      <c r="AQ20" s="210"/>
      <c r="AR20" s="209"/>
      <c r="AS20" s="210"/>
      <c r="AT20" s="209"/>
      <c r="AU20" s="221"/>
      <c r="AV20" s="477"/>
    </row>
    <row r="21" spans="1:48" s="6" customFormat="1" ht="30" customHeight="1" thickBot="1" x14ac:dyDescent="0.25">
      <c r="A21"/>
      <c r="B21" s="217"/>
      <c r="C21" s="225"/>
      <c r="D21" s="225"/>
      <c r="E21" s="225"/>
      <c r="F21" s="225"/>
      <c r="G21" s="225"/>
      <c r="H21" s="225"/>
      <c r="I21" s="218"/>
      <c r="J21" s="757" t="s">
        <v>2350</v>
      </c>
      <c r="K21" s="758"/>
      <c r="L21" s="761" t="s">
        <v>2351</v>
      </c>
      <c r="M21" s="758"/>
      <c r="N21" s="757" t="s">
        <v>2352</v>
      </c>
      <c r="O21" s="758"/>
      <c r="P21" s="757" t="s">
        <v>2353</v>
      </c>
      <c r="Q21" s="758"/>
      <c r="R21" s="757" t="s">
        <v>2354</v>
      </c>
      <c r="S21" s="758"/>
      <c r="T21" s="757" t="s">
        <v>2355</v>
      </c>
      <c r="U21" s="758"/>
      <c r="V21" s="757" t="s">
        <v>2356</v>
      </c>
      <c r="W21" s="758"/>
      <c r="X21" s="757" t="s">
        <v>2357</v>
      </c>
      <c r="Y21" s="758"/>
      <c r="Z21" s="757" t="s">
        <v>2358</v>
      </c>
      <c r="AA21" s="758"/>
      <c r="AB21" s="757" t="s">
        <v>2359</v>
      </c>
      <c r="AC21" s="758"/>
      <c r="AD21" s="757" t="s">
        <v>2360</v>
      </c>
      <c r="AE21" s="758"/>
      <c r="AF21" s="757" t="s">
        <v>2361</v>
      </c>
      <c r="AG21" s="758"/>
      <c r="AH21" s="757" t="s">
        <v>2362</v>
      </c>
      <c r="AI21" s="758"/>
      <c r="AJ21" s="757" t="s">
        <v>2363</v>
      </c>
      <c r="AK21" s="758"/>
      <c r="AL21" s="757" t="s">
        <v>2364</v>
      </c>
      <c r="AM21" s="758"/>
      <c r="AN21" s="757" t="s">
        <v>2365</v>
      </c>
      <c r="AO21" s="758"/>
      <c r="AP21" s="757" t="s">
        <v>2366</v>
      </c>
      <c r="AQ21" s="758"/>
      <c r="AR21" s="757" t="s">
        <v>2367</v>
      </c>
      <c r="AS21" s="758"/>
      <c r="AT21" s="757" t="s">
        <v>2368</v>
      </c>
      <c r="AU21" s="769"/>
      <c r="AV21" s="449" t="s">
        <v>2369</v>
      </c>
    </row>
    <row r="22" spans="1:48" s="1" customFormat="1" ht="30" customHeight="1" thickBot="1" x14ac:dyDescent="0.25">
      <c r="A22"/>
      <c r="B22" s="285"/>
      <c r="C22" s="219"/>
      <c r="D22" s="219"/>
      <c r="E22" s="219"/>
      <c r="F22" s="219"/>
      <c r="G22" s="219"/>
      <c r="H22" s="219"/>
      <c r="I22" s="208"/>
      <c r="J22" s="184" t="s">
        <v>66</v>
      </c>
      <c r="K22" s="185" t="s">
        <v>2370</v>
      </c>
      <c r="L22" s="184" t="s">
        <v>66</v>
      </c>
      <c r="M22" s="185" t="s">
        <v>2370</v>
      </c>
      <c r="N22" s="184" t="s">
        <v>66</v>
      </c>
      <c r="O22" s="185" t="s">
        <v>2370</v>
      </c>
      <c r="P22" s="184" t="s">
        <v>66</v>
      </c>
      <c r="Q22" s="185" t="s">
        <v>2370</v>
      </c>
      <c r="R22" s="184" t="s">
        <v>66</v>
      </c>
      <c r="S22" s="185" t="s">
        <v>2370</v>
      </c>
      <c r="T22" s="184" t="s">
        <v>66</v>
      </c>
      <c r="U22" s="185" t="s">
        <v>2370</v>
      </c>
      <c r="V22" s="184" t="s">
        <v>66</v>
      </c>
      <c r="W22" s="185" t="s">
        <v>2370</v>
      </c>
      <c r="X22" s="184" t="s">
        <v>66</v>
      </c>
      <c r="Y22" s="185" t="s">
        <v>2370</v>
      </c>
      <c r="Z22" s="184" t="s">
        <v>66</v>
      </c>
      <c r="AA22" s="185" t="s">
        <v>2370</v>
      </c>
      <c r="AB22" s="184" t="s">
        <v>66</v>
      </c>
      <c r="AC22" s="185" t="s">
        <v>2370</v>
      </c>
      <c r="AD22" s="184" t="s">
        <v>66</v>
      </c>
      <c r="AE22" s="185" t="s">
        <v>2370</v>
      </c>
      <c r="AF22" s="184" t="s">
        <v>66</v>
      </c>
      <c r="AG22" s="185" t="s">
        <v>2370</v>
      </c>
      <c r="AH22" s="184" t="s">
        <v>66</v>
      </c>
      <c r="AI22" s="185" t="s">
        <v>2370</v>
      </c>
      <c r="AJ22" s="184" t="s">
        <v>66</v>
      </c>
      <c r="AK22" s="185" t="s">
        <v>2370</v>
      </c>
      <c r="AL22" s="184" t="s">
        <v>66</v>
      </c>
      <c r="AM22" s="185" t="s">
        <v>2370</v>
      </c>
      <c r="AN22" s="184" t="s">
        <v>66</v>
      </c>
      <c r="AO22" s="185" t="s">
        <v>2370</v>
      </c>
      <c r="AP22" s="184" t="s">
        <v>66</v>
      </c>
      <c r="AQ22" s="185" t="s">
        <v>2370</v>
      </c>
      <c r="AR22" s="184" t="s">
        <v>66</v>
      </c>
      <c r="AS22" s="185" t="s">
        <v>2370</v>
      </c>
      <c r="AT22" s="184" t="s">
        <v>66</v>
      </c>
      <c r="AU22" s="448" t="s">
        <v>2370</v>
      </c>
      <c r="AV22" s="482" t="s">
        <v>66</v>
      </c>
    </row>
    <row r="23" spans="1:48" s="1" customFormat="1" ht="30" customHeight="1" thickBot="1" x14ac:dyDescent="0.35">
      <c r="A23"/>
      <c r="B23" s="242"/>
      <c r="C23" s="243" t="s">
        <v>26</v>
      </c>
      <c r="D23" s="247" t="s">
        <v>31</v>
      </c>
      <c r="E23" s="247" t="s">
        <v>210</v>
      </c>
      <c r="F23" s="42"/>
      <c r="G23" s="42"/>
      <c r="H23" s="245"/>
      <c r="I23" s="248">
        <f>BQ199</f>
        <v>830.64</v>
      </c>
      <c r="J23" s="188"/>
      <c r="K23" s="188">
        <f>K24</f>
        <v>0</v>
      </c>
      <c r="L23" s="188"/>
      <c r="M23" s="188">
        <f>M24</f>
        <v>0</v>
      </c>
      <c r="N23" s="188"/>
      <c r="O23" s="188">
        <f>O24</f>
        <v>0</v>
      </c>
      <c r="P23" s="188"/>
      <c r="Q23" s="188">
        <f>Q24</f>
        <v>0</v>
      </c>
      <c r="R23" s="188"/>
      <c r="S23" s="188">
        <f>S24</f>
        <v>0</v>
      </c>
      <c r="T23" s="188"/>
      <c r="U23" s="188">
        <f>U24</f>
        <v>0</v>
      </c>
      <c r="V23" s="188"/>
      <c r="W23" s="188">
        <f>W24</f>
        <v>0</v>
      </c>
      <c r="X23" s="188"/>
      <c r="Y23" s="188">
        <f>Y24</f>
        <v>0</v>
      </c>
      <c r="Z23" s="188"/>
      <c r="AA23" s="188">
        <f>AA24</f>
        <v>0</v>
      </c>
      <c r="AB23" s="188"/>
      <c r="AC23" s="188">
        <f>AC24</f>
        <v>0</v>
      </c>
      <c r="AD23" s="188"/>
      <c r="AE23" s="188">
        <f>AE24</f>
        <v>0</v>
      </c>
      <c r="AF23" s="188"/>
      <c r="AG23" s="188">
        <f>AG24</f>
        <v>0</v>
      </c>
      <c r="AH23" s="188"/>
      <c r="AI23" s="188">
        <f>AI24</f>
        <v>0</v>
      </c>
      <c r="AJ23" s="188"/>
      <c r="AK23" s="188">
        <f>AK24</f>
        <v>0</v>
      </c>
      <c r="AL23" s="188"/>
      <c r="AM23" s="188">
        <f>AM24</f>
        <v>0</v>
      </c>
      <c r="AN23" s="188"/>
      <c r="AO23" s="188">
        <f>AO24</f>
        <v>0</v>
      </c>
      <c r="AP23" s="188"/>
      <c r="AQ23" s="188">
        <f>AQ24</f>
        <v>0</v>
      </c>
      <c r="AR23" s="188"/>
      <c r="AS23" s="188">
        <f>AS24</f>
        <v>0</v>
      </c>
      <c r="AT23" s="188"/>
      <c r="AU23" s="447">
        <f>AU24</f>
        <v>830.64</v>
      </c>
      <c r="AV23" s="475">
        <f t="shared" ref="AV23" si="2">AU23/I23</f>
        <v>1</v>
      </c>
    </row>
    <row r="24" spans="1:48" s="7" customFormat="1" ht="30" customHeight="1" x14ac:dyDescent="0.2">
      <c r="A24"/>
      <c r="B24" s="283" t="s">
        <v>34</v>
      </c>
      <c r="C24" s="48" t="s">
        <v>80</v>
      </c>
      <c r="D24" s="49" t="s">
        <v>1640</v>
      </c>
      <c r="E24" s="50" t="s">
        <v>1641</v>
      </c>
      <c r="F24" s="51" t="s">
        <v>98</v>
      </c>
      <c r="G24" s="52">
        <v>0.4</v>
      </c>
      <c r="H24" s="53">
        <v>2076.6</v>
      </c>
      <c r="I24" s="284">
        <f>ROUND(H24*G24,2)</f>
        <v>830.64</v>
      </c>
      <c r="J24" s="286"/>
      <c r="K24" s="287">
        <f>ROUND(J24*$H24,2)</f>
        <v>0</v>
      </c>
      <c r="L24" s="286"/>
      <c r="M24" s="287">
        <f>ROUND(L24*$H24,2)</f>
        <v>0</v>
      </c>
      <c r="N24" s="286"/>
      <c r="O24" s="287">
        <f>ROUND(N24*$H24,2)</f>
        <v>0</v>
      </c>
      <c r="P24" s="286"/>
      <c r="Q24" s="287">
        <f>ROUND(P24*$H24,2)</f>
        <v>0</v>
      </c>
      <c r="R24" s="286"/>
      <c r="S24" s="287">
        <f>ROUND(R24*$H24,2)</f>
        <v>0</v>
      </c>
      <c r="T24" s="286"/>
      <c r="U24" s="287">
        <f>ROUND(T24*$H24,2)</f>
        <v>0</v>
      </c>
      <c r="V24" s="286"/>
      <c r="W24" s="287">
        <f>ROUND(V24*$H24,2)</f>
        <v>0</v>
      </c>
      <c r="X24" s="286"/>
      <c r="Y24" s="287">
        <f>ROUND(X24*$H24,2)</f>
        <v>0</v>
      </c>
      <c r="Z24" s="286"/>
      <c r="AA24" s="287">
        <f>ROUND(Z24*$H24,2)</f>
        <v>0</v>
      </c>
      <c r="AB24" s="286"/>
      <c r="AC24" s="287">
        <f>ROUND(AB24*$H24,2)</f>
        <v>0</v>
      </c>
      <c r="AD24" s="286"/>
      <c r="AE24" s="287">
        <f>ROUND(AD24*$H24,2)</f>
        <v>0</v>
      </c>
      <c r="AF24" s="286"/>
      <c r="AG24" s="287">
        <f>ROUND(AF24*$H24,2)</f>
        <v>0</v>
      </c>
      <c r="AH24" s="286"/>
      <c r="AI24" s="287">
        <f>ROUND(AH24*$H24,2)</f>
        <v>0</v>
      </c>
      <c r="AJ24" s="286"/>
      <c r="AK24" s="287">
        <f>ROUND(AJ24*$H24,2)</f>
        <v>0</v>
      </c>
      <c r="AL24" s="286"/>
      <c r="AM24" s="287">
        <f>ROUND(AL24*$H24,2)</f>
        <v>0</v>
      </c>
      <c r="AN24" s="286"/>
      <c r="AO24" s="287">
        <f>ROUND(AN24*$H24,2)</f>
        <v>0</v>
      </c>
      <c r="AP24" s="286"/>
      <c r="AQ24" s="287">
        <f>ROUND(AP24*$H24,2)</f>
        <v>0</v>
      </c>
      <c r="AR24" s="286">
        <f>SUM(J24,L24,N24,P24,R24,T24,V24,X24,Z24,AB24,AD24,AF24,AH24,AJ24,AL24,AN24,AP24)</f>
        <v>0</v>
      </c>
      <c r="AS24" s="287">
        <f>AR24*$H24</f>
        <v>0</v>
      </c>
      <c r="AT24" s="286">
        <f>$G24-AR24</f>
        <v>0.4</v>
      </c>
      <c r="AU24" s="458">
        <f>AT24*$H24</f>
        <v>830.64</v>
      </c>
      <c r="AV24" s="496">
        <f t="shared" ref="AV24" si="3">AU24/I24</f>
        <v>1</v>
      </c>
    </row>
    <row r="25" spans="1:48" s="6" customFormat="1" ht="30" customHeight="1" x14ac:dyDescent="0.2">
      <c r="A25"/>
      <c r="B25" s="249"/>
      <c r="C25" s="250" t="s">
        <v>86</v>
      </c>
      <c r="D25" s="23"/>
      <c r="E25" s="251" t="s">
        <v>1643</v>
      </c>
      <c r="F25" s="23"/>
      <c r="G25" s="23"/>
      <c r="H25" s="230"/>
      <c r="I25" s="231"/>
      <c r="J25" s="217"/>
      <c r="K25" s="218"/>
      <c r="L25" s="217"/>
      <c r="M25" s="218"/>
      <c r="N25" s="217"/>
      <c r="O25" s="218"/>
      <c r="P25" s="217"/>
      <c r="Q25" s="218"/>
      <c r="R25" s="217"/>
      <c r="S25" s="218"/>
      <c r="T25" s="217"/>
      <c r="U25" s="218"/>
      <c r="V25" s="217"/>
      <c r="W25" s="218"/>
      <c r="X25" s="217"/>
      <c r="Y25" s="218"/>
      <c r="Z25" s="217"/>
      <c r="AA25" s="218"/>
      <c r="AB25" s="217"/>
      <c r="AC25" s="218"/>
      <c r="AD25" s="217"/>
      <c r="AE25" s="218"/>
      <c r="AF25" s="217"/>
      <c r="AG25" s="218"/>
      <c r="AH25" s="217"/>
      <c r="AI25" s="218"/>
      <c r="AJ25" s="217"/>
      <c r="AK25" s="218"/>
      <c r="AL25" s="217"/>
      <c r="AM25" s="218"/>
      <c r="AN25" s="217"/>
      <c r="AO25" s="218"/>
      <c r="AP25" s="217"/>
      <c r="AQ25" s="218"/>
      <c r="AR25" s="217"/>
      <c r="AS25" s="218"/>
      <c r="AT25" s="217"/>
      <c r="AU25" s="225"/>
      <c r="AV25" s="505"/>
    </row>
    <row r="26" spans="1:48" s="1" customFormat="1" ht="30" customHeight="1" thickBot="1" x14ac:dyDescent="0.25">
      <c r="A26"/>
      <c r="B26" s="252"/>
      <c r="C26" s="250" t="s">
        <v>88</v>
      </c>
      <c r="D26" s="253" t="s">
        <v>5</v>
      </c>
      <c r="E26" s="254" t="s">
        <v>1635</v>
      </c>
      <c r="F26" s="63"/>
      <c r="G26" s="255">
        <v>0.4</v>
      </c>
      <c r="H26" s="256"/>
      <c r="I26" s="257"/>
      <c r="J26" s="207"/>
      <c r="K26" s="208"/>
      <c r="L26" s="207"/>
      <c r="M26" s="208"/>
      <c r="N26" s="207"/>
      <c r="O26" s="208"/>
      <c r="P26" s="207"/>
      <c r="Q26" s="208"/>
      <c r="R26" s="207"/>
      <c r="S26" s="208"/>
      <c r="T26" s="207"/>
      <c r="U26" s="208"/>
      <c r="V26" s="207"/>
      <c r="W26" s="208"/>
      <c r="X26" s="207"/>
      <c r="Y26" s="208"/>
      <c r="Z26" s="207"/>
      <c r="AA26" s="208"/>
      <c r="AB26" s="207"/>
      <c r="AC26" s="208"/>
      <c r="AD26" s="207"/>
      <c r="AE26" s="208"/>
      <c r="AF26" s="207"/>
      <c r="AG26" s="208"/>
      <c r="AH26" s="207"/>
      <c r="AI26" s="208"/>
      <c r="AJ26" s="207"/>
      <c r="AK26" s="208"/>
      <c r="AL26" s="207"/>
      <c r="AM26" s="208"/>
      <c r="AN26" s="207"/>
      <c r="AO26" s="208"/>
      <c r="AP26" s="207"/>
      <c r="AQ26" s="208"/>
      <c r="AR26" s="207"/>
      <c r="AS26" s="208"/>
      <c r="AT26" s="207"/>
      <c r="AU26" s="219"/>
      <c r="AV26" s="476"/>
    </row>
    <row r="27" spans="1:48" s="1" customFormat="1" ht="30" customHeight="1" thickBot="1" x14ac:dyDescent="0.25">
      <c r="A27"/>
      <c r="B27" s="285"/>
      <c r="C27" s="219"/>
      <c r="D27" s="219"/>
      <c r="E27" s="219"/>
      <c r="F27" s="219"/>
      <c r="G27" s="219"/>
      <c r="H27" s="219"/>
      <c r="I27" s="208"/>
      <c r="J27" s="757" t="s">
        <v>2350</v>
      </c>
      <c r="K27" s="758"/>
      <c r="L27" s="761" t="s">
        <v>2351</v>
      </c>
      <c r="M27" s="758"/>
      <c r="N27" s="757" t="s">
        <v>2352</v>
      </c>
      <c r="O27" s="758"/>
      <c r="P27" s="757" t="s">
        <v>2353</v>
      </c>
      <c r="Q27" s="758"/>
      <c r="R27" s="757" t="s">
        <v>2354</v>
      </c>
      <c r="S27" s="758"/>
      <c r="T27" s="757" t="s">
        <v>2355</v>
      </c>
      <c r="U27" s="758"/>
      <c r="V27" s="757" t="s">
        <v>2356</v>
      </c>
      <c r="W27" s="758"/>
      <c r="X27" s="757" t="s">
        <v>2357</v>
      </c>
      <c r="Y27" s="758"/>
      <c r="Z27" s="757" t="s">
        <v>2358</v>
      </c>
      <c r="AA27" s="758"/>
      <c r="AB27" s="757" t="s">
        <v>2359</v>
      </c>
      <c r="AC27" s="758"/>
      <c r="AD27" s="757" t="s">
        <v>2360</v>
      </c>
      <c r="AE27" s="758"/>
      <c r="AF27" s="757" t="s">
        <v>2361</v>
      </c>
      <c r="AG27" s="758"/>
      <c r="AH27" s="757" t="s">
        <v>2362</v>
      </c>
      <c r="AI27" s="758"/>
      <c r="AJ27" s="757" t="s">
        <v>2363</v>
      </c>
      <c r="AK27" s="758"/>
      <c r="AL27" s="757" t="s">
        <v>2364</v>
      </c>
      <c r="AM27" s="758"/>
      <c r="AN27" s="757" t="s">
        <v>2365</v>
      </c>
      <c r="AO27" s="758"/>
      <c r="AP27" s="757" t="s">
        <v>2366</v>
      </c>
      <c r="AQ27" s="758"/>
      <c r="AR27" s="757" t="s">
        <v>2367</v>
      </c>
      <c r="AS27" s="758"/>
      <c r="AT27" s="757" t="s">
        <v>2368</v>
      </c>
      <c r="AU27" s="769"/>
      <c r="AV27" s="449" t="s">
        <v>2369</v>
      </c>
    </row>
    <row r="28" spans="1:48" s="8" customFormat="1" ht="30" customHeight="1" thickBot="1" x14ac:dyDescent="0.25">
      <c r="A28"/>
      <c r="B28" s="211"/>
      <c r="C28" s="222"/>
      <c r="D28" s="222"/>
      <c r="E28" s="222"/>
      <c r="F28" s="222"/>
      <c r="G28" s="222"/>
      <c r="H28" s="222"/>
      <c r="I28" s="212"/>
      <c r="J28" s="184" t="s">
        <v>66</v>
      </c>
      <c r="K28" s="185" t="s">
        <v>2370</v>
      </c>
      <c r="L28" s="184" t="s">
        <v>66</v>
      </c>
      <c r="M28" s="185" t="s">
        <v>2370</v>
      </c>
      <c r="N28" s="184" t="s">
        <v>66</v>
      </c>
      <c r="O28" s="185" t="s">
        <v>2370</v>
      </c>
      <c r="P28" s="184" t="s">
        <v>66</v>
      </c>
      <c r="Q28" s="185" t="s">
        <v>2370</v>
      </c>
      <c r="R28" s="184" t="s">
        <v>66</v>
      </c>
      <c r="S28" s="185" t="s">
        <v>2370</v>
      </c>
      <c r="T28" s="184" t="s">
        <v>66</v>
      </c>
      <c r="U28" s="185" t="s">
        <v>2370</v>
      </c>
      <c r="V28" s="184" t="s">
        <v>66</v>
      </c>
      <c r="W28" s="185" t="s">
        <v>2370</v>
      </c>
      <c r="X28" s="184" t="s">
        <v>66</v>
      </c>
      <c r="Y28" s="185" t="s">
        <v>2370</v>
      </c>
      <c r="Z28" s="184" t="s">
        <v>66</v>
      </c>
      <c r="AA28" s="185" t="s">
        <v>2370</v>
      </c>
      <c r="AB28" s="184" t="s">
        <v>66</v>
      </c>
      <c r="AC28" s="185" t="s">
        <v>2370</v>
      </c>
      <c r="AD28" s="184" t="s">
        <v>66</v>
      </c>
      <c r="AE28" s="185" t="s">
        <v>2370</v>
      </c>
      <c r="AF28" s="184" t="s">
        <v>66</v>
      </c>
      <c r="AG28" s="185" t="s">
        <v>2370</v>
      </c>
      <c r="AH28" s="184" t="s">
        <v>66</v>
      </c>
      <c r="AI28" s="185" t="s">
        <v>2370</v>
      </c>
      <c r="AJ28" s="184" t="s">
        <v>66</v>
      </c>
      <c r="AK28" s="185" t="s">
        <v>2370</v>
      </c>
      <c r="AL28" s="184" t="s">
        <v>66</v>
      </c>
      <c r="AM28" s="185" t="s">
        <v>2370</v>
      </c>
      <c r="AN28" s="184" t="s">
        <v>66</v>
      </c>
      <c r="AO28" s="185" t="s">
        <v>2370</v>
      </c>
      <c r="AP28" s="184" t="s">
        <v>66</v>
      </c>
      <c r="AQ28" s="185" t="s">
        <v>2370</v>
      </c>
      <c r="AR28" s="184" t="s">
        <v>66</v>
      </c>
      <c r="AS28" s="185" t="s">
        <v>2370</v>
      </c>
      <c r="AT28" s="184" t="s">
        <v>66</v>
      </c>
      <c r="AU28" s="448" t="s">
        <v>2370</v>
      </c>
      <c r="AV28" s="482" t="s">
        <v>66</v>
      </c>
    </row>
    <row r="29" spans="1:48" s="7" customFormat="1" ht="30" customHeight="1" thickBot="1" x14ac:dyDescent="0.35">
      <c r="A29"/>
      <c r="B29" s="242"/>
      <c r="C29" s="243" t="s">
        <v>26</v>
      </c>
      <c r="D29" s="247" t="s">
        <v>34</v>
      </c>
      <c r="E29" s="247" t="s">
        <v>279</v>
      </c>
      <c r="F29" s="42"/>
      <c r="G29" s="42"/>
      <c r="H29" s="245"/>
      <c r="I29" s="248">
        <f>BQ203</f>
        <v>71000.5</v>
      </c>
      <c r="J29" s="188"/>
      <c r="K29" s="188">
        <f>K30+K36+K39+K41+K45+K48+K52+K55+K59+K62</f>
        <v>0</v>
      </c>
      <c r="L29" s="188"/>
      <c r="M29" s="188">
        <f>M30+M36+M39+M41+M45+M48+M52+M55+M59+M62</f>
        <v>0</v>
      </c>
      <c r="N29" s="188"/>
      <c r="O29" s="188">
        <f>O30+O36+O39+O41+O45+O48+O52+O55+O59+O62</f>
        <v>0</v>
      </c>
      <c r="P29" s="188"/>
      <c r="Q29" s="188">
        <f>Q30+Q36+Q39+Q41+Q45+Q48+Q52+Q55+Q59+Q62</f>
        <v>0</v>
      </c>
      <c r="R29" s="188"/>
      <c r="S29" s="188">
        <f>S30+S36+S39+S41+S45+S48+S52+S55+S59+S62</f>
        <v>0</v>
      </c>
      <c r="T29" s="188"/>
      <c r="U29" s="188">
        <f>U30+U36+U39+U41+U45+U48+U52+U55+U59+U62</f>
        <v>0</v>
      </c>
      <c r="V29" s="188"/>
      <c r="W29" s="188">
        <f>W30+W36+W39+W41+W45+W48+W52+W55+W59+W62</f>
        <v>0</v>
      </c>
      <c r="X29" s="188"/>
      <c r="Y29" s="188">
        <f>Y30+Y36+Y39+Y41+Y45+Y48+Y52+Y55+Y59+Y62</f>
        <v>0</v>
      </c>
      <c r="Z29" s="188"/>
      <c r="AA29" s="188">
        <f>AA30+AA36+AA39+AA41+AA45+AA48+AA52+AA55+AA59+AA62</f>
        <v>0</v>
      </c>
      <c r="AB29" s="188"/>
      <c r="AC29" s="188">
        <f>AC30+AC36+AC39+AC41+AC45+AC48+AC52+AC55+AC59+AC62</f>
        <v>0</v>
      </c>
      <c r="AD29" s="188"/>
      <c r="AE29" s="188">
        <f>AE30+AE36+AE39+AE41+AE45+AE48+AE52+AE55+AE59+AE62</f>
        <v>0</v>
      </c>
      <c r="AF29" s="188"/>
      <c r="AG29" s="188">
        <f>AG30+AG36+AG39+AG41+AG45+AG48+AG52+AG55+AG59+AG62</f>
        <v>0</v>
      </c>
      <c r="AH29" s="188"/>
      <c r="AI29" s="188">
        <f>AI30+AI36+AI39+AI41+AI45+AI48+AI52+AI55+AI59+AI62</f>
        <v>0</v>
      </c>
      <c r="AJ29" s="188"/>
      <c r="AK29" s="188">
        <f>AK30+AK36+AK39+AK41+AK45+AK48+AK52+AK55+AK59+AK62</f>
        <v>0</v>
      </c>
      <c r="AL29" s="188"/>
      <c r="AM29" s="188">
        <f>AM30+AM36+AM39+AM41+AM45+AM48+AM52+AM55+AM59+AM62</f>
        <v>0</v>
      </c>
      <c r="AN29" s="188"/>
      <c r="AO29" s="188">
        <f>AO30+AO36+AO39+AO41+AO45+AO48+AO52+AO55+AO59+AO62</f>
        <v>0</v>
      </c>
      <c r="AP29" s="188"/>
      <c r="AQ29" s="188">
        <f>AQ30+AQ36+AQ39+AQ41+AQ45+AQ48+AQ52+AQ55+AQ59+AQ62</f>
        <v>0</v>
      </c>
      <c r="AR29" s="188"/>
      <c r="AS29" s="188">
        <f>AS30+AS36+AS39+AS41+AS45+AS48+AS52+AS55+AS59+AS62</f>
        <v>0</v>
      </c>
      <c r="AT29" s="188"/>
      <c r="AU29" s="447">
        <f>AU30+AU36+AU39+AU41+AU45+AU48+AU52+AU55+AU59+AU62</f>
        <v>71000.5</v>
      </c>
      <c r="AV29" s="475">
        <f t="shared" ref="AV29" si="4">AU29/I29</f>
        <v>1</v>
      </c>
    </row>
    <row r="30" spans="1:48" s="7" customFormat="1" ht="30" customHeight="1" x14ac:dyDescent="0.2">
      <c r="A30"/>
      <c r="B30" s="283" t="s">
        <v>84</v>
      </c>
      <c r="C30" s="48" t="s">
        <v>80</v>
      </c>
      <c r="D30" s="49" t="s">
        <v>1644</v>
      </c>
      <c r="E30" s="50" t="s">
        <v>1645</v>
      </c>
      <c r="F30" s="51" t="s">
        <v>234</v>
      </c>
      <c r="G30" s="52">
        <v>30</v>
      </c>
      <c r="H30" s="53">
        <v>186.9</v>
      </c>
      <c r="I30" s="284">
        <f>ROUND(H30*G30,2)</f>
        <v>5607</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286"/>
      <c r="AE30" s="287">
        <f>ROUND(AD30*$H30,2)</f>
        <v>0</v>
      </c>
      <c r="AF30" s="286"/>
      <c r="AG30" s="287">
        <f>ROUND(AF30*$H30,2)</f>
        <v>0</v>
      </c>
      <c r="AH30" s="286"/>
      <c r="AI30" s="287">
        <f>ROUND(AH30*$H30,2)</f>
        <v>0</v>
      </c>
      <c r="AJ30" s="286"/>
      <c r="AK30" s="287">
        <f>ROUND(AJ30*$H30,2)</f>
        <v>0</v>
      </c>
      <c r="AL30" s="286"/>
      <c r="AM30" s="287">
        <f>ROUND(AL30*$H30,2)</f>
        <v>0</v>
      </c>
      <c r="AN30" s="286"/>
      <c r="AO30" s="287">
        <f>ROUND(AN30*$H30,2)</f>
        <v>0</v>
      </c>
      <c r="AP30" s="286"/>
      <c r="AQ30" s="287">
        <f>ROUND(AP30*$H30,2)</f>
        <v>0</v>
      </c>
      <c r="AR30" s="286">
        <f>SUM(J30,L30,N30,P30,R30,T30,V30,X30,Z30,AB30,AD30,AF30,AH30,AJ30,AL30,AN30,AP30)</f>
        <v>0</v>
      </c>
      <c r="AS30" s="287">
        <f>AR30*$H30</f>
        <v>0</v>
      </c>
      <c r="AT30" s="286">
        <f>$G30-AR30</f>
        <v>30</v>
      </c>
      <c r="AU30" s="458">
        <f>AT30*$H30</f>
        <v>5607</v>
      </c>
      <c r="AV30" s="496">
        <f t="shared" ref="AV30" si="5">AU30/I30</f>
        <v>1</v>
      </c>
    </row>
    <row r="31" spans="1:48" s="10" customFormat="1" ht="30" customHeight="1" x14ac:dyDescent="0.2">
      <c r="A31"/>
      <c r="B31" s="249"/>
      <c r="C31" s="250" t="s">
        <v>86</v>
      </c>
      <c r="D31" s="23"/>
      <c r="E31" s="251" t="s">
        <v>1647</v>
      </c>
      <c r="F31" s="23"/>
      <c r="G31" s="23"/>
      <c r="H31" s="230"/>
      <c r="I31" s="231"/>
      <c r="J31" s="215"/>
      <c r="K31" s="216"/>
      <c r="L31" s="215"/>
      <c r="M31" s="216"/>
      <c r="N31" s="215"/>
      <c r="O31" s="216"/>
      <c r="P31" s="215"/>
      <c r="Q31" s="216"/>
      <c r="R31" s="215"/>
      <c r="S31" s="216"/>
      <c r="T31" s="215"/>
      <c r="U31" s="216"/>
      <c r="V31" s="215"/>
      <c r="W31" s="216"/>
      <c r="X31" s="215"/>
      <c r="Y31" s="216"/>
      <c r="Z31" s="215"/>
      <c r="AA31" s="216"/>
      <c r="AB31" s="215"/>
      <c r="AC31" s="216"/>
      <c r="AD31" s="215"/>
      <c r="AE31" s="216"/>
      <c r="AF31" s="215"/>
      <c r="AG31" s="216"/>
      <c r="AH31" s="215"/>
      <c r="AI31" s="216"/>
      <c r="AJ31" s="215"/>
      <c r="AK31" s="216"/>
      <c r="AL31" s="215"/>
      <c r="AM31" s="216"/>
      <c r="AN31" s="215"/>
      <c r="AO31" s="216"/>
      <c r="AP31" s="215"/>
      <c r="AQ31" s="216"/>
      <c r="AR31" s="215"/>
      <c r="AS31" s="216"/>
      <c r="AT31" s="215"/>
      <c r="AU31" s="224"/>
      <c r="AV31" s="481"/>
    </row>
    <row r="32" spans="1:48" s="1" customFormat="1" ht="30" customHeight="1" x14ac:dyDescent="0.2">
      <c r="A32"/>
      <c r="B32" s="258"/>
      <c r="C32" s="250" t="s">
        <v>88</v>
      </c>
      <c r="D32" s="259" t="s">
        <v>5</v>
      </c>
      <c r="E32" s="260" t="s">
        <v>1633</v>
      </c>
      <c r="F32" s="67"/>
      <c r="G32" s="259" t="s">
        <v>5</v>
      </c>
      <c r="H32" s="261"/>
      <c r="I32" s="262"/>
      <c r="J32" s="288"/>
      <c r="K32" s="208"/>
      <c r="L32" s="288"/>
      <c r="M32" s="208"/>
      <c r="N32" s="288"/>
      <c r="O32" s="208"/>
      <c r="P32" s="288"/>
      <c r="Q32" s="208"/>
      <c r="R32" s="288"/>
      <c r="S32" s="208"/>
      <c r="T32" s="288"/>
      <c r="U32" s="208"/>
      <c r="V32" s="288"/>
      <c r="W32" s="208"/>
      <c r="X32" s="288"/>
      <c r="Y32" s="208"/>
      <c r="Z32" s="288"/>
      <c r="AA32" s="208"/>
      <c r="AB32" s="288"/>
      <c r="AC32" s="208"/>
      <c r="AD32" s="288"/>
      <c r="AE32" s="208"/>
      <c r="AF32" s="288"/>
      <c r="AG32" s="208"/>
      <c r="AH32" s="288"/>
      <c r="AI32" s="208"/>
      <c r="AJ32" s="288"/>
      <c r="AK32" s="208"/>
      <c r="AL32" s="288"/>
      <c r="AM32" s="208"/>
      <c r="AN32" s="288"/>
      <c r="AO32" s="208"/>
      <c r="AP32" s="288"/>
      <c r="AQ32" s="208"/>
      <c r="AR32" s="288"/>
      <c r="AS32" s="208"/>
      <c r="AT32" s="288"/>
      <c r="AU32" s="219"/>
      <c r="AV32" s="504"/>
    </row>
    <row r="33" spans="1:48" s="8" customFormat="1" ht="30" customHeight="1" x14ac:dyDescent="0.2">
      <c r="A33"/>
      <c r="B33" s="252"/>
      <c r="C33" s="250" t="s">
        <v>88</v>
      </c>
      <c r="D33" s="253" t="s">
        <v>5</v>
      </c>
      <c r="E33" s="254" t="s">
        <v>1648</v>
      </c>
      <c r="F33" s="63"/>
      <c r="G33" s="255">
        <v>22</v>
      </c>
      <c r="H33" s="256"/>
      <c r="I33" s="257"/>
      <c r="J33" s="211"/>
      <c r="K33" s="212"/>
      <c r="L33" s="211"/>
      <c r="M33" s="212"/>
      <c r="N33" s="211"/>
      <c r="O33" s="212"/>
      <c r="P33" s="211"/>
      <c r="Q33" s="212"/>
      <c r="R33" s="211"/>
      <c r="S33" s="212"/>
      <c r="T33" s="211"/>
      <c r="U33" s="212"/>
      <c r="V33" s="211"/>
      <c r="W33" s="212"/>
      <c r="X33" s="211"/>
      <c r="Y33" s="212"/>
      <c r="Z33" s="211"/>
      <c r="AA33" s="212"/>
      <c r="AB33" s="211"/>
      <c r="AC33" s="212"/>
      <c r="AD33" s="211"/>
      <c r="AE33" s="212"/>
      <c r="AF33" s="211"/>
      <c r="AG33" s="212"/>
      <c r="AH33" s="211"/>
      <c r="AI33" s="212"/>
      <c r="AJ33" s="211"/>
      <c r="AK33" s="212"/>
      <c r="AL33" s="211"/>
      <c r="AM33" s="212"/>
      <c r="AN33" s="211"/>
      <c r="AO33" s="212"/>
      <c r="AP33" s="211"/>
      <c r="AQ33" s="212"/>
      <c r="AR33" s="211"/>
      <c r="AS33" s="212"/>
      <c r="AT33" s="211"/>
      <c r="AU33" s="222"/>
      <c r="AV33" s="479"/>
    </row>
    <row r="34" spans="1:48" s="7" customFormat="1" ht="30" customHeight="1" x14ac:dyDescent="0.2">
      <c r="A34"/>
      <c r="B34" s="252"/>
      <c r="C34" s="250" t="s">
        <v>88</v>
      </c>
      <c r="D34" s="253" t="s">
        <v>5</v>
      </c>
      <c r="E34" s="254" t="s">
        <v>1649</v>
      </c>
      <c r="F34" s="63"/>
      <c r="G34" s="255">
        <v>8</v>
      </c>
      <c r="H34" s="256"/>
      <c r="I34" s="257"/>
      <c r="J34" s="209"/>
      <c r="K34" s="210"/>
      <c r="L34" s="209"/>
      <c r="M34" s="210"/>
      <c r="N34" s="209"/>
      <c r="O34" s="210"/>
      <c r="P34" s="209"/>
      <c r="Q34" s="210"/>
      <c r="R34" s="209"/>
      <c r="S34" s="210"/>
      <c r="T34" s="209"/>
      <c r="U34" s="210"/>
      <c r="V34" s="209"/>
      <c r="W34" s="210"/>
      <c r="X34" s="209"/>
      <c r="Y34" s="210"/>
      <c r="Z34" s="209"/>
      <c r="AA34" s="210"/>
      <c r="AB34" s="209"/>
      <c r="AC34" s="210"/>
      <c r="AD34" s="209"/>
      <c r="AE34" s="210"/>
      <c r="AF34" s="209"/>
      <c r="AG34" s="210"/>
      <c r="AH34" s="209"/>
      <c r="AI34" s="210"/>
      <c r="AJ34" s="209"/>
      <c r="AK34" s="210"/>
      <c r="AL34" s="209"/>
      <c r="AM34" s="210"/>
      <c r="AN34" s="209"/>
      <c r="AO34" s="210"/>
      <c r="AP34" s="209"/>
      <c r="AQ34" s="210"/>
      <c r="AR34" s="209"/>
      <c r="AS34" s="210"/>
      <c r="AT34" s="209"/>
      <c r="AU34" s="221"/>
      <c r="AV34" s="477"/>
    </row>
    <row r="35" spans="1:48" s="1" customFormat="1" ht="30" customHeight="1" x14ac:dyDescent="0.2">
      <c r="A35"/>
      <c r="B35" s="269"/>
      <c r="C35" s="250" t="s">
        <v>88</v>
      </c>
      <c r="D35" s="270" t="s">
        <v>5</v>
      </c>
      <c r="E35" s="271" t="s">
        <v>112</v>
      </c>
      <c r="F35" s="75"/>
      <c r="G35" s="272">
        <v>30</v>
      </c>
      <c r="H35" s="273"/>
      <c r="I35" s="274"/>
      <c r="J35" s="288"/>
      <c r="K35" s="208"/>
      <c r="L35" s="288"/>
      <c r="M35" s="208"/>
      <c r="N35" s="288"/>
      <c r="O35" s="208"/>
      <c r="P35" s="288"/>
      <c r="Q35" s="208"/>
      <c r="R35" s="288"/>
      <c r="S35" s="208"/>
      <c r="T35" s="288"/>
      <c r="U35" s="208"/>
      <c r="V35" s="288"/>
      <c r="W35" s="208"/>
      <c r="X35" s="288"/>
      <c r="Y35" s="208"/>
      <c r="Z35" s="288"/>
      <c r="AA35" s="208"/>
      <c r="AB35" s="288"/>
      <c r="AC35" s="208"/>
      <c r="AD35" s="288"/>
      <c r="AE35" s="208"/>
      <c r="AF35" s="288"/>
      <c r="AG35" s="208"/>
      <c r="AH35" s="288"/>
      <c r="AI35" s="208"/>
      <c r="AJ35" s="288"/>
      <c r="AK35" s="208"/>
      <c r="AL35" s="288"/>
      <c r="AM35" s="208"/>
      <c r="AN35" s="288"/>
      <c r="AO35" s="208"/>
      <c r="AP35" s="288"/>
      <c r="AQ35" s="208"/>
      <c r="AR35" s="288"/>
      <c r="AS35" s="208"/>
      <c r="AT35" s="288"/>
      <c r="AU35" s="219"/>
      <c r="AV35" s="504"/>
    </row>
    <row r="36" spans="1:48" s="7" customFormat="1" ht="30" customHeight="1" x14ac:dyDescent="0.2">
      <c r="A36"/>
      <c r="B36" s="281" t="s">
        <v>115</v>
      </c>
      <c r="C36" s="78" t="s">
        <v>231</v>
      </c>
      <c r="D36" s="79" t="s">
        <v>1650</v>
      </c>
      <c r="E36" s="80" t="s">
        <v>1651</v>
      </c>
      <c r="F36" s="81" t="s">
        <v>234</v>
      </c>
      <c r="G36" s="82">
        <v>22</v>
      </c>
      <c r="H36" s="83">
        <v>344</v>
      </c>
      <c r="I36" s="282">
        <f>ROUND(H36*G36,2)</f>
        <v>7568</v>
      </c>
      <c r="J36" s="286"/>
      <c r="K36" s="287">
        <f>ROUND(J36*$H36,2)</f>
        <v>0</v>
      </c>
      <c r="L36" s="286"/>
      <c r="M36" s="287">
        <f>ROUND(L36*$H36,2)</f>
        <v>0</v>
      </c>
      <c r="N36" s="286"/>
      <c r="O36" s="287">
        <f>ROUND(N36*$H36,2)</f>
        <v>0</v>
      </c>
      <c r="P36" s="286"/>
      <c r="Q36" s="287">
        <f>ROUND(P36*$H36,2)</f>
        <v>0</v>
      </c>
      <c r="R36" s="286"/>
      <c r="S36" s="287">
        <f>ROUND(R36*$H36,2)</f>
        <v>0</v>
      </c>
      <c r="T36" s="286"/>
      <c r="U36" s="287">
        <f>ROUND(T36*$H36,2)</f>
        <v>0</v>
      </c>
      <c r="V36" s="286"/>
      <c r="W36" s="287">
        <f>ROUND(V36*$H36,2)</f>
        <v>0</v>
      </c>
      <c r="X36" s="286"/>
      <c r="Y36" s="287">
        <f>ROUND(X36*$H36,2)</f>
        <v>0</v>
      </c>
      <c r="Z36" s="286"/>
      <c r="AA36" s="287">
        <f>ROUND(Z36*$H36,2)</f>
        <v>0</v>
      </c>
      <c r="AB36" s="286"/>
      <c r="AC36" s="287">
        <f>ROUND(AB36*$H36,2)</f>
        <v>0</v>
      </c>
      <c r="AD36" s="286"/>
      <c r="AE36" s="287">
        <f>ROUND(AD36*$H36,2)</f>
        <v>0</v>
      </c>
      <c r="AF36" s="286"/>
      <c r="AG36" s="287">
        <f>ROUND(AF36*$H36,2)</f>
        <v>0</v>
      </c>
      <c r="AH36" s="286"/>
      <c r="AI36" s="287">
        <f>ROUND(AH36*$H36,2)</f>
        <v>0</v>
      </c>
      <c r="AJ36" s="286"/>
      <c r="AK36" s="287">
        <f>ROUND(AJ36*$H36,2)</f>
        <v>0</v>
      </c>
      <c r="AL36" s="286"/>
      <c r="AM36" s="287">
        <f>ROUND(AL36*$H36,2)</f>
        <v>0</v>
      </c>
      <c r="AN36" s="286"/>
      <c r="AO36" s="287">
        <f>ROUND(AN36*$H36,2)</f>
        <v>0</v>
      </c>
      <c r="AP36" s="286"/>
      <c r="AQ36" s="287">
        <f>ROUND(AP36*$H36,2)</f>
        <v>0</v>
      </c>
      <c r="AR36" s="286">
        <f>SUM(J36,L36,N36,P36,R36,T36,V36,X36,Z36,AB36,AD36,AF36,AH36,AJ36,AL36,AN36,AP36)</f>
        <v>0</v>
      </c>
      <c r="AS36" s="287">
        <f>AR36*$H36</f>
        <v>0</v>
      </c>
      <c r="AT36" s="286">
        <f>$G36-AR36</f>
        <v>22</v>
      </c>
      <c r="AU36" s="458">
        <f>AT36*$H36</f>
        <v>7568</v>
      </c>
      <c r="AV36" s="496">
        <f t="shared" ref="AV36" si="6">AU36/I36</f>
        <v>1</v>
      </c>
    </row>
    <row r="37" spans="1:48" s="1" customFormat="1" ht="30" customHeight="1" x14ac:dyDescent="0.2">
      <c r="A37"/>
      <c r="B37" s="258"/>
      <c r="C37" s="250" t="s">
        <v>88</v>
      </c>
      <c r="D37" s="259" t="s">
        <v>5</v>
      </c>
      <c r="E37" s="260" t="s">
        <v>1633</v>
      </c>
      <c r="F37" s="67"/>
      <c r="G37" s="259" t="s">
        <v>5</v>
      </c>
      <c r="H37" s="261"/>
      <c r="I37" s="262"/>
      <c r="J37" s="207"/>
      <c r="K37" s="208"/>
      <c r="L37" s="207"/>
      <c r="M37" s="208"/>
      <c r="N37" s="207"/>
      <c r="O37" s="208"/>
      <c r="P37" s="207"/>
      <c r="Q37" s="208"/>
      <c r="R37" s="207"/>
      <c r="S37" s="208"/>
      <c r="T37" s="207"/>
      <c r="U37" s="208"/>
      <c r="V37" s="207"/>
      <c r="W37" s="208"/>
      <c r="X37" s="207"/>
      <c r="Y37" s="208"/>
      <c r="Z37" s="207"/>
      <c r="AA37" s="208"/>
      <c r="AB37" s="207"/>
      <c r="AC37" s="208"/>
      <c r="AD37" s="207"/>
      <c r="AE37" s="208"/>
      <c r="AF37" s="207"/>
      <c r="AG37" s="208"/>
      <c r="AH37" s="207"/>
      <c r="AI37" s="208"/>
      <c r="AJ37" s="207"/>
      <c r="AK37" s="208"/>
      <c r="AL37" s="207"/>
      <c r="AM37" s="208"/>
      <c r="AN37" s="207"/>
      <c r="AO37" s="208"/>
      <c r="AP37" s="207"/>
      <c r="AQ37" s="208"/>
      <c r="AR37" s="207"/>
      <c r="AS37" s="208"/>
      <c r="AT37" s="207"/>
      <c r="AU37" s="219"/>
      <c r="AV37" s="476"/>
    </row>
    <row r="38" spans="1:48" s="1" customFormat="1" ht="30" customHeight="1" x14ac:dyDescent="0.2">
      <c r="A38"/>
      <c r="B38" s="252"/>
      <c r="C38" s="250" t="s">
        <v>88</v>
      </c>
      <c r="D38" s="253" t="s">
        <v>5</v>
      </c>
      <c r="E38" s="254" t="s">
        <v>1648</v>
      </c>
      <c r="F38" s="63"/>
      <c r="G38" s="255">
        <v>22</v>
      </c>
      <c r="H38" s="256"/>
      <c r="I38" s="257"/>
      <c r="J38" s="207"/>
      <c r="K38" s="208"/>
      <c r="L38" s="207"/>
      <c r="M38" s="208"/>
      <c r="N38" s="207"/>
      <c r="O38" s="208"/>
      <c r="P38" s="207"/>
      <c r="Q38" s="208"/>
      <c r="R38" s="207"/>
      <c r="S38" s="208"/>
      <c r="T38" s="207"/>
      <c r="U38" s="208"/>
      <c r="V38" s="207"/>
      <c r="W38" s="208"/>
      <c r="X38" s="207"/>
      <c r="Y38" s="208"/>
      <c r="Z38" s="207"/>
      <c r="AA38" s="208"/>
      <c r="AB38" s="207"/>
      <c r="AC38" s="208"/>
      <c r="AD38" s="207"/>
      <c r="AE38" s="208"/>
      <c r="AF38" s="207"/>
      <c r="AG38" s="208"/>
      <c r="AH38" s="207"/>
      <c r="AI38" s="208"/>
      <c r="AJ38" s="207"/>
      <c r="AK38" s="208"/>
      <c r="AL38" s="207"/>
      <c r="AM38" s="208"/>
      <c r="AN38" s="207"/>
      <c r="AO38" s="208"/>
      <c r="AP38" s="207"/>
      <c r="AQ38" s="208"/>
      <c r="AR38" s="207"/>
      <c r="AS38" s="208"/>
      <c r="AT38" s="207"/>
      <c r="AU38" s="219"/>
      <c r="AV38" s="476"/>
    </row>
    <row r="39" spans="1:48" s="8" customFormat="1" ht="30" customHeight="1" x14ac:dyDescent="0.2">
      <c r="A39"/>
      <c r="B39" s="281" t="s">
        <v>120</v>
      </c>
      <c r="C39" s="78" t="s">
        <v>231</v>
      </c>
      <c r="D39" s="79" t="s">
        <v>1653</v>
      </c>
      <c r="E39" s="80" t="s">
        <v>1654</v>
      </c>
      <c r="F39" s="81" t="s">
        <v>234</v>
      </c>
      <c r="G39" s="82">
        <v>8</v>
      </c>
      <c r="H39" s="83">
        <v>235</v>
      </c>
      <c r="I39" s="282">
        <f>ROUND(H39*G39,2)</f>
        <v>1880</v>
      </c>
      <c r="J39" s="286"/>
      <c r="K39" s="287">
        <f>ROUND(J39*$H39,2)</f>
        <v>0</v>
      </c>
      <c r="L39" s="286"/>
      <c r="M39" s="287">
        <f>ROUND(L39*$H39,2)</f>
        <v>0</v>
      </c>
      <c r="N39" s="286"/>
      <c r="O39" s="287">
        <f>ROUND(N39*$H39,2)</f>
        <v>0</v>
      </c>
      <c r="P39" s="286"/>
      <c r="Q39" s="287">
        <f>ROUND(P39*$H39,2)</f>
        <v>0</v>
      </c>
      <c r="R39" s="286"/>
      <c r="S39" s="287">
        <f>ROUND(R39*$H39,2)</f>
        <v>0</v>
      </c>
      <c r="T39" s="286"/>
      <c r="U39" s="287">
        <f>ROUND(T39*$H39,2)</f>
        <v>0</v>
      </c>
      <c r="V39" s="286"/>
      <c r="W39" s="287">
        <f>ROUND(V39*$H39,2)</f>
        <v>0</v>
      </c>
      <c r="X39" s="286"/>
      <c r="Y39" s="287">
        <f>ROUND(X39*$H39,2)</f>
        <v>0</v>
      </c>
      <c r="Z39" s="286"/>
      <c r="AA39" s="287">
        <f>ROUND(Z39*$H39,2)</f>
        <v>0</v>
      </c>
      <c r="AB39" s="286"/>
      <c r="AC39" s="287">
        <f>ROUND(AB39*$H39,2)</f>
        <v>0</v>
      </c>
      <c r="AD39" s="286"/>
      <c r="AE39" s="287">
        <f>ROUND(AD39*$H39,2)</f>
        <v>0</v>
      </c>
      <c r="AF39" s="286"/>
      <c r="AG39" s="287">
        <f>ROUND(AF39*$H39,2)</f>
        <v>0</v>
      </c>
      <c r="AH39" s="286"/>
      <c r="AI39" s="287">
        <f>ROUND(AH39*$H39,2)</f>
        <v>0</v>
      </c>
      <c r="AJ39" s="286"/>
      <c r="AK39" s="287">
        <f>ROUND(AJ39*$H39,2)</f>
        <v>0</v>
      </c>
      <c r="AL39" s="286"/>
      <c r="AM39" s="287">
        <f>ROUND(AL39*$H39,2)</f>
        <v>0</v>
      </c>
      <c r="AN39" s="286"/>
      <c r="AO39" s="287">
        <f>ROUND(AN39*$H39,2)</f>
        <v>0</v>
      </c>
      <c r="AP39" s="286"/>
      <c r="AQ39" s="287">
        <f>ROUND(AP39*$H39,2)</f>
        <v>0</v>
      </c>
      <c r="AR39" s="286">
        <f>SUM(J39,L39,N39,P39,R39,T39,V39,X39,Z39,AB39,AD39,AF39,AH39,AJ39,AL39,AN39,AP39)</f>
        <v>0</v>
      </c>
      <c r="AS39" s="287">
        <f>AR39*$H39</f>
        <v>0</v>
      </c>
      <c r="AT39" s="286">
        <f>$G39-AR39</f>
        <v>8</v>
      </c>
      <c r="AU39" s="458">
        <f>AT39*$H39</f>
        <v>1880</v>
      </c>
      <c r="AV39" s="496">
        <f t="shared" ref="AV39" si="7">AU39/I39</f>
        <v>1</v>
      </c>
    </row>
    <row r="40" spans="1:48" s="7" customFormat="1" ht="30" customHeight="1" x14ac:dyDescent="0.2">
      <c r="A40"/>
      <c r="B40" s="252"/>
      <c r="C40" s="250" t="s">
        <v>88</v>
      </c>
      <c r="D40" s="253" t="s">
        <v>5</v>
      </c>
      <c r="E40" s="254" t="s">
        <v>1649</v>
      </c>
      <c r="F40" s="63"/>
      <c r="G40" s="255">
        <v>8</v>
      </c>
      <c r="H40" s="256"/>
      <c r="I40" s="257"/>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209"/>
      <c r="AQ40" s="210"/>
      <c r="AR40" s="209"/>
      <c r="AS40" s="210"/>
      <c r="AT40" s="209"/>
      <c r="AU40" s="221"/>
      <c r="AV40" s="477"/>
    </row>
    <row r="41" spans="1:48" s="1" customFormat="1" ht="30" customHeight="1" x14ac:dyDescent="0.2">
      <c r="A41"/>
      <c r="B41" s="283" t="s">
        <v>125</v>
      </c>
      <c r="C41" s="48" t="s">
        <v>80</v>
      </c>
      <c r="D41" s="49" t="s">
        <v>1656</v>
      </c>
      <c r="E41" s="50" t="s">
        <v>1657</v>
      </c>
      <c r="F41" s="51" t="s">
        <v>234</v>
      </c>
      <c r="G41" s="52">
        <v>1</v>
      </c>
      <c r="H41" s="53">
        <v>3990</v>
      </c>
      <c r="I41" s="284">
        <f>ROUND(H41*G41,2)</f>
        <v>3990</v>
      </c>
      <c r="J41" s="286"/>
      <c r="K41" s="287">
        <f>ROUND(J41*$H41,2)</f>
        <v>0</v>
      </c>
      <c r="L41" s="286"/>
      <c r="M41" s="287">
        <f>ROUND(L41*$H41,2)</f>
        <v>0</v>
      </c>
      <c r="N41" s="286"/>
      <c r="O41" s="287">
        <f>ROUND(N41*$H41,2)</f>
        <v>0</v>
      </c>
      <c r="P41" s="286"/>
      <c r="Q41" s="287">
        <f>ROUND(P41*$H41,2)</f>
        <v>0</v>
      </c>
      <c r="R41" s="286"/>
      <c r="S41" s="287">
        <f>ROUND(R41*$H41,2)</f>
        <v>0</v>
      </c>
      <c r="T41" s="286"/>
      <c r="U41" s="287">
        <f>ROUND(T41*$H41,2)</f>
        <v>0</v>
      </c>
      <c r="V41" s="286"/>
      <c r="W41" s="287">
        <f>ROUND(V41*$H41,2)</f>
        <v>0</v>
      </c>
      <c r="X41" s="286"/>
      <c r="Y41" s="287">
        <f>ROUND(X41*$H41,2)</f>
        <v>0</v>
      </c>
      <c r="Z41" s="286"/>
      <c r="AA41" s="287">
        <f>ROUND(Z41*$H41,2)</f>
        <v>0</v>
      </c>
      <c r="AB41" s="286"/>
      <c r="AC41" s="287">
        <f>ROUND(AB41*$H41,2)</f>
        <v>0</v>
      </c>
      <c r="AD41" s="286"/>
      <c r="AE41" s="287">
        <f>ROUND(AD41*$H41,2)</f>
        <v>0</v>
      </c>
      <c r="AF41" s="286"/>
      <c r="AG41" s="287">
        <f>ROUND(AF41*$H41,2)</f>
        <v>0</v>
      </c>
      <c r="AH41" s="286"/>
      <c r="AI41" s="287">
        <f>ROUND(AH41*$H41,2)</f>
        <v>0</v>
      </c>
      <c r="AJ41" s="286"/>
      <c r="AK41" s="287">
        <f>ROUND(AJ41*$H41,2)</f>
        <v>0</v>
      </c>
      <c r="AL41" s="286"/>
      <c r="AM41" s="287">
        <f>ROUND(AL41*$H41,2)</f>
        <v>0</v>
      </c>
      <c r="AN41" s="286"/>
      <c r="AO41" s="287">
        <f>ROUND(AN41*$H41,2)</f>
        <v>0</v>
      </c>
      <c r="AP41" s="286"/>
      <c r="AQ41" s="287">
        <f>ROUND(AP41*$H41,2)</f>
        <v>0</v>
      </c>
      <c r="AR41" s="286">
        <f>SUM(J41,L41,N41,P41,R41,T41,V41,X41,Z41,AB41,AD41,AF41,AH41,AJ41,AL41,AN41,AP41)</f>
        <v>0</v>
      </c>
      <c r="AS41" s="287">
        <f>AR41*$H41</f>
        <v>0</v>
      </c>
      <c r="AT41" s="286">
        <f>$G41-AR41</f>
        <v>1</v>
      </c>
      <c r="AU41" s="458">
        <f>AT41*$H41</f>
        <v>3990</v>
      </c>
      <c r="AV41" s="496">
        <f t="shared" ref="AV41" si="8">AU41/I41</f>
        <v>1</v>
      </c>
    </row>
    <row r="42" spans="1:48" s="8" customFormat="1" ht="30" customHeight="1" x14ac:dyDescent="0.2">
      <c r="A42"/>
      <c r="B42" s="249"/>
      <c r="C42" s="250" t="s">
        <v>86</v>
      </c>
      <c r="D42" s="23"/>
      <c r="E42" s="251" t="s">
        <v>1659</v>
      </c>
      <c r="F42" s="23"/>
      <c r="G42" s="23"/>
      <c r="H42" s="230"/>
      <c r="I42" s="231"/>
      <c r="J42" s="211"/>
      <c r="K42" s="212"/>
      <c r="L42" s="211"/>
      <c r="M42" s="212"/>
      <c r="N42" s="211"/>
      <c r="O42" s="212"/>
      <c r="P42" s="211"/>
      <c r="Q42" s="212"/>
      <c r="R42" s="211"/>
      <c r="S42" s="212"/>
      <c r="T42" s="211"/>
      <c r="U42" s="212"/>
      <c r="V42" s="211"/>
      <c r="W42" s="212"/>
      <c r="X42" s="211"/>
      <c r="Y42" s="212"/>
      <c r="Z42" s="211"/>
      <c r="AA42" s="212"/>
      <c r="AB42" s="211"/>
      <c r="AC42" s="212"/>
      <c r="AD42" s="211"/>
      <c r="AE42" s="212"/>
      <c r="AF42" s="211"/>
      <c r="AG42" s="212"/>
      <c r="AH42" s="211"/>
      <c r="AI42" s="212"/>
      <c r="AJ42" s="211"/>
      <c r="AK42" s="212"/>
      <c r="AL42" s="211"/>
      <c r="AM42" s="212"/>
      <c r="AN42" s="211"/>
      <c r="AO42" s="212"/>
      <c r="AP42" s="211"/>
      <c r="AQ42" s="212"/>
      <c r="AR42" s="211"/>
      <c r="AS42" s="212"/>
      <c r="AT42" s="211"/>
      <c r="AU42" s="222"/>
      <c r="AV42" s="479"/>
    </row>
    <row r="43" spans="1:48" s="7" customFormat="1" ht="30" customHeight="1" x14ac:dyDescent="0.2">
      <c r="A43"/>
      <c r="B43" s="258"/>
      <c r="C43" s="250" t="s">
        <v>88</v>
      </c>
      <c r="D43" s="259" t="s">
        <v>5</v>
      </c>
      <c r="E43" s="260" t="s">
        <v>1633</v>
      </c>
      <c r="F43" s="67"/>
      <c r="G43" s="259" t="s">
        <v>5</v>
      </c>
      <c r="H43" s="261"/>
      <c r="I43" s="262"/>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77"/>
    </row>
    <row r="44" spans="1:48" s="1" customFormat="1" ht="30" customHeight="1" x14ac:dyDescent="0.2">
      <c r="A44"/>
      <c r="B44" s="252"/>
      <c r="C44" s="250" t="s">
        <v>88</v>
      </c>
      <c r="D44" s="253" t="s">
        <v>5</v>
      </c>
      <c r="E44" s="254" t="s">
        <v>1660</v>
      </c>
      <c r="F44" s="63"/>
      <c r="G44" s="255">
        <v>1</v>
      </c>
      <c r="H44" s="256"/>
      <c r="I44" s="257"/>
      <c r="J44" s="207"/>
      <c r="K44" s="208"/>
      <c r="L44" s="207"/>
      <c r="M44" s="208"/>
      <c r="N44" s="207"/>
      <c r="O44" s="208"/>
      <c r="P44" s="207"/>
      <c r="Q44" s="208"/>
      <c r="R44" s="207"/>
      <c r="S44" s="208"/>
      <c r="T44" s="207"/>
      <c r="U44" s="208"/>
      <c r="V44" s="207"/>
      <c r="W44" s="208"/>
      <c r="X44" s="207"/>
      <c r="Y44" s="208"/>
      <c r="Z44" s="207"/>
      <c r="AA44" s="208"/>
      <c r="AB44" s="207"/>
      <c r="AC44" s="208"/>
      <c r="AD44" s="207"/>
      <c r="AE44" s="208"/>
      <c r="AF44" s="207"/>
      <c r="AG44" s="208"/>
      <c r="AH44" s="207"/>
      <c r="AI44" s="208"/>
      <c r="AJ44" s="207"/>
      <c r="AK44" s="208"/>
      <c r="AL44" s="207"/>
      <c r="AM44" s="208"/>
      <c r="AN44" s="207"/>
      <c r="AO44" s="208"/>
      <c r="AP44" s="207"/>
      <c r="AQ44" s="208"/>
      <c r="AR44" s="207"/>
      <c r="AS44" s="208"/>
      <c r="AT44" s="207"/>
      <c r="AU44" s="219"/>
      <c r="AV44" s="476"/>
    </row>
    <row r="45" spans="1:48" s="1" customFormat="1" ht="30" customHeight="1" x14ac:dyDescent="0.2">
      <c r="A45"/>
      <c r="B45" s="281" t="s">
        <v>130</v>
      </c>
      <c r="C45" s="78" t="s">
        <v>231</v>
      </c>
      <c r="D45" s="79" t="s">
        <v>1661</v>
      </c>
      <c r="E45" s="80" t="s">
        <v>1662</v>
      </c>
      <c r="F45" s="81" t="s">
        <v>234</v>
      </c>
      <c r="G45" s="82">
        <v>1</v>
      </c>
      <c r="H45" s="83">
        <v>25000</v>
      </c>
      <c r="I45" s="282">
        <f>ROUND(H45*G45,2)</f>
        <v>25000</v>
      </c>
      <c r="J45" s="286"/>
      <c r="K45" s="287">
        <f>ROUND(J45*$H45,2)</f>
        <v>0</v>
      </c>
      <c r="L45" s="286"/>
      <c r="M45" s="287">
        <f>ROUND(L45*$H45,2)</f>
        <v>0</v>
      </c>
      <c r="N45" s="286"/>
      <c r="O45" s="287">
        <f>ROUND(N45*$H45,2)</f>
        <v>0</v>
      </c>
      <c r="P45" s="286"/>
      <c r="Q45" s="287">
        <f>ROUND(P45*$H45,2)</f>
        <v>0</v>
      </c>
      <c r="R45" s="286"/>
      <c r="S45" s="287">
        <f>ROUND(R45*$H45,2)</f>
        <v>0</v>
      </c>
      <c r="T45" s="286"/>
      <c r="U45" s="287">
        <f>ROUND(T45*$H45,2)</f>
        <v>0</v>
      </c>
      <c r="V45" s="286"/>
      <c r="W45" s="287">
        <f>ROUND(V45*$H45,2)</f>
        <v>0</v>
      </c>
      <c r="X45" s="286"/>
      <c r="Y45" s="287">
        <f>ROUND(X45*$H45,2)</f>
        <v>0</v>
      </c>
      <c r="Z45" s="286"/>
      <c r="AA45" s="287">
        <f>ROUND(Z45*$H45,2)</f>
        <v>0</v>
      </c>
      <c r="AB45" s="286"/>
      <c r="AC45" s="287">
        <f>ROUND(AB45*$H45,2)</f>
        <v>0</v>
      </c>
      <c r="AD45" s="286"/>
      <c r="AE45" s="287">
        <f>ROUND(AD45*$H45,2)</f>
        <v>0</v>
      </c>
      <c r="AF45" s="286"/>
      <c r="AG45" s="287">
        <f>ROUND(AF45*$H45,2)</f>
        <v>0</v>
      </c>
      <c r="AH45" s="286"/>
      <c r="AI45" s="287">
        <f>ROUND(AH45*$H45,2)</f>
        <v>0</v>
      </c>
      <c r="AJ45" s="286"/>
      <c r="AK45" s="287">
        <f>ROUND(AJ45*$H45,2)</f>
        <v>0</v>
      </c>
      <c r="AL45" s="286"/>
      <c r="AM45" s="287">
        <f>ROUND(AL45*$H45,2)</f>
        <v>0</v>
      </c>
      <c r="AN45" s="286"/>
      <c r="AO45" s="287">
        <f>ROUND(AN45*$H45,2)</f>
        <v>0</v>
      </c>
      <c r="AP45" s="286"/>
      <c r="AQ45" s="287">
        <f>ROUND(AP45*$H45,2)</f>
        <v>0</v>
      </c>
      <c r="AR45" s="286">
        <f>SUM(J45,L45,N45,P45,R45,T45,V45,X45,Z45,AB45,AD45,AF45,AH45,AJ45,AL45,AN45,AP45)</f>
        <v>0</v>
      </c>
      <c r="AS45" s="287">
        <f>AR45*$H45</f>
        <v>0</v>
      </c>
      <c r="AT45" s="286">
        <f>$G45-AR45</f>
        <v>1</v>
      </c>
      <c r="AU45" s="458">
        <f>AT45*$H45</f>
        <v>25000</v>
      </c>
      <c r="AV45" s="496">
        <f t="shared" ref="AV45" si="9">AU45/I45</f>
        <v>1</v>
      </c>
    </row>
    <row r="46" spans="1:48" s="8" customFormat="1" ht="30" customHeight="1" x14ac:dyDescent="0.2">
      <c r="A46"/>
      <c r="B46" s="258"/>
      <c r="C46" s="250" t="s">
        <v>88</v>
      </c>
      <c r="D46" s="259" t="s">
        <v>5</v>
      </c>
      <c r="E46" s="260" t="s">
        <v>1633</v>
      </c>
      <c r="F46" s="67"/>
      <c r="G46" s="259" t="s">
        <v>5</v>
      </c>
      <c r="H46" s="261"/>
      <c r="I46" s="262"/>
      <c r="J46" s="211"/>
      <c r="K46" s="212"/>
      <c r="L46" s="211"/>
      <c r="M46" s="212"/>
      <c r="N46" s="211"/>
      <c r="O46" s="212"/>
      <c r="P46" s="211"/>
      <c r="Q46" s="212"/>
      <c r="R46" s="211"/>
      <c r="S46" s="212"/>
      <c r="T46" s="211"/>
      <c r="U46" s="212"/>
      <c r="V46" s="211"/>
      <c r="W46" s="212"/>
      <c r="X46" s="211"/>
      <c r="Y46" s="212"/>
      <c r="Z46" s="211"/>
      <c r="AA46" s="212"/>
      <c r="AB46" s="211"/>
      <c r="AC46" s="212"/>
      <c r="AD46" s="211"/>
      <c r="AE46" s="212"/>
      <c r="AF46" s="211"/>
      <c r="AG46" s="212"/>
      <c r="AH46" s="211"/>
      <c r="AI46" s="212"/>
      <c r="AJ46" s="211"/>
      <c r="AK46" s="212"/>
      <c r="AL46" s="211"/>
      <c r="AM46" s="212"/>
      <c r="AN46" s="211"/>
      <c r="AO46" s="212"/>
      <c r="AP46" s="211"/>
      <c r="AQ46" s="212"/>
      <c r="AR46" s="211"/>
      <c r="AS46" s="212"/>
      <c r="AT46" s="211"/>
      <c r="AU46" s="222"/>
      <c r="AV46" s="479"/>
    </row>
    <row r="47" spans="1:48" s="7" customFormat="1" ht="30" customHeight="1" x14ac:dyDescent="0.2">
      <c r="A47"/>
      <c r="B47" s="252"/>
      <c r="C47" s="250" t="s">
        <v>88</v>
      </c>
      <c r="D47" s="253" t="s">
        <v>5</v>
      </c>
      <c r="E47" s="254" t="s">
        <v>1660</v>
      </c>
      <c r="F47" s="63"/>
      <c r="G47" s="255">
        <v>1</v>
      </c>
      <c r="H47" s="256"/>
      <c r="I47" s="257"/>
      <c r="J47" s="209"/>
      <c r="K47" s="210"/>
      <c r="L47" s="209"/>
      <c r="M47" s="210"/>
      <c r="N47" s="209"/>
      <c r="O47" s="210"/>
      <c r="P47" s="209"/>
      <c r="Q47" s="210"/>
      <c r="R47" s="209"/>
      <c r="S47" s="210"/>
      <c r="T47" s="209"/>
      <c r="U47" s="210"/>
      <c r="V47" s="209"/>
      <c r="W47" s="210"/>
      <c r="X47" s="209"/>
      <c r="Y47" s="210"/>
      <c r="Z47" s="209"/>
      <c r="AA47" s="210"/>
      <c r="AB47" s="209"/>
      <c r="AC47" s="210"/>
      <c r="AD47" s="209"/>
      <c r="AE47" s="210"/>
      <c r="AF47" s="209"/>
      <c r="AG47" s="210"/>
      <c r="AH47" s="209"/>
      <c r="AI47" s="210"/>
      <c r="AJ47" s="209"/>
      <c r="AK47" s="210"/>
      <c r="AL47" s="209"/>
      <c r="AM47" s="210"/>
      <c r="AN47" s="209"/>
      <c r="AO47" s="210"/>
      <c r="AP47" s="209"/>
      <c r="AQ47" s="210"/>
      <c r="AR47" s="209"/>
      <c r="AS47" s="210"/>
      <c r="AT47" s="209"/>
      <c r="AU47" s="221"/>
      <c r="AV47" s="477"/>
    </row>
    <row r="48" spans="1:48" s="1" customFormat="1" ht="30" customHeight="1" x14ac:dyDescent="0.2">
      <c r="A48"/>
      <c r="B48" s="283" t="s">
        <v>137</v>
      </c>
      <c r="C48" s="48" t="s">
        <v>80</v>
      </c>
      <c r="D48" s="49" t="s">
        <v>1664</v>
      </c>
      <c r="E48" s="50" t="s">
        <v>1665</v>
      </c>
      <c r="F48" s="51" t="s">
        <v>234</v>
      </c>
      <c r="G48" s="52">
        <v>21</v>
      </c>
      <c r="H48" s="53">
        <v>433.5</v>
      </c>
      <c r="I48" s="284">
        <f>ROUND(H48*G48,2)</f>
        <v>9103.5</v>
      </c>
      <c r="J48" s="286"/>
      <c r="K48" s="287">
        <f>ROUND(J48*$H48,2)</f>
        <v>0</v>
      </c>
      <c r="L48" s="286"/>
      <c r="M48" s="287">
        <f>ROUND(L48*$H48,2)</f>
        <v>0</v>
      </c>
      <c r="N48" s="286"/>
      <c r="O48" s="287">
        <f>ROUND(N48*$H48,2)</f>
        <v>0</v>
      </c>
      <c r="P48" s="286"/>
      <c r="Q48" s="287">
        <f>ROUND(P48*$H48,2)</f>
        <v>0</v>
      </c>
      <c r="R48" s="286"/>
      <c r="S48" s="287">
        <f>ROUND(R48*$H48,2)</f>
        <v>0</v>
      </c>
      <c r="T48" s="286"/>
      <c r="U48" s="287">
        <f>ROUND(T48*$H48,2)</f>
        <v>0</v>
      </c>
      <c r="V48" s="286"/>
      <c r="W48" s="287">
        <f>ROUND(V48*$H48,2)</f>
        <v>0</v>
      </c>
      <c r="X48" s="286"/>
      <c r="Y48" s="287">
        <f>ROUND(X48*$H48,2)</f>
        <v>0</v>
      </c>
      <c r="Z48" s="286"/>
      <c r="AA48" s="287">
        <f>ROUND(Z48*$H48,2)</f>
        <v>0</v>
      </c>
      <c r="AB48" s="286"/>
      <c r="AC48" s="287">
        <f>ROUND(AB48*$H48,2)</f>
        <v>0</v>
      </c>
      <c r="AD48" s="286"/>
      <c r="AE48" s="287">
        <f>ROUND(AD48*$H48,2)</f>
        <v>0</v>
      </c>
      <c r="AF48" s="286"/>
      <c r="AG48" s="287">
        <f>ROUND(AF48*$H48,2)</f>
        <v>0</v>
      </c>
      <c r="AH48" s="286"/>
      <c r="AI48" s="287">
        <f>ROUND(AH48*$H48,2)</f>
        <v>0</v>
      </c>
      <c r="AJ48" s="286"/>
      <c r="AK48" s="287">
        <f>ROUND(AJ48*$H48,2)</f>
        <v>0</v>
      </c>
      <c r="AL48" s="286"/>
      <c r="AM48" s="287">
        <f>ROUND(AL48*$H48,2)</f>
        <v>0</v>
      </c>
      <c r="AN48" s="286"/>
      <c r="AO48" s="287">
        <f>ROUND(AN48*$H48,2)</f>
        <v>0</v>
      </c>
      <c r="AP48" s="286"/>
      <c r="AQ48" s="287">
        <f>ROUND(AP48*$H48,2)</f>
        <v>0</v>
      </c>
      <c r="AR48" s="286">
        <f>SUM(J48,L48,N48,P48,R48,T48,V48,X48,Z48,AB48,AD48,AF48,AH48,AJ48,AL48,AN48,AP48)</f>
        <v>0</v>
      </c>
      <c r="AS48" s="287">
        <f>AR48*$H48</f>
        <v>0</v>
      </c>
      <c r="AT48" s="286">
        <f>$G48-AR48</f>
        <v>21</v>
      </c>
      <c r="AU48" s="458">
        <f>AT48*$H48</f>
        <v>9103.5</v>
      </c>
      <c r="AV48" s="496">
        <f t="shared" ref="AV48" si="10">AU48/I48</f>
        <v>1</v>
      </c>
    </row>
    <row r="49" spans="1:48" s="8" customFormat="1" ht="30" customHeight="1" x14ac:dyDescent="0.2">
      <c r="A49"/>
      <c r="B49" s="249"/>
      <c r="C49" s="250" t="s">
        <v>86</v>
      </c>
      <c r="D49" s="23"/>
      <c r="E49" s="251" t="s">
        <v>1667</v>
      </c>
      <c r="F49" s="23"/>
      <c r="G49" s="23"/>
      <c r="H49" s="230"/>
      <c r="I49" s="231"/>
      <c r="J49" s="211"/>
      <c r="K49" s="212"/>
      <c r="L49" s="211"/>
      <c r="M49" s="212"/>
      <c r="N49" s="211"/>
      <c r="O49" s="212"/>
      <c r="P49" s="211"/>
      <c r="Q49" s="212"/>
      <c r="R49" s="211"/>
      <c r="S49" s="212"/>
      <c r="T49" s="211"/>
      <c r="U49" s="212"/>
      <c r="V49" s="211"/>
      <c r="W49" s="212"/>
      <c r="X49" s="211"/>
      <c r="Y49" s="212"/>
      <c r="Z49" s="211"/>
      <c r="AA49" s="212"/>
      <c r="AB49" s="211"/>
      <c r="AC49" s="212"/>
      <c r="AD49" s="211"/>
      <c r="AE49" s="212"/>
      <c r="AF49" s="211"/>
      <c r="AG49" s="212"/>
      <c r="AH49" s="211"/>
      <c r="AI49" s="212"/>
      <c r="AJ49" s="211"/>
      <c r="AK49" s="212"/>
      <c r="AL49" s="211"/>
      <c r="AM49" s="212"/>
      <c r="AN49" s="211"/>
      <c r="AO49" s="212"/>
      <c r="AP49" s="211"/>
      <c r="AQ49" s="212"/>
      <c r="AR49" s="211"/>
      <c r="AS49" s="212"/>
      <c r="AT49" s="211"/>
      <c r="AU49" s="222"/>
      <c r="AV49" s="479"/>
    </row>
    <row r="50" spans="1:48" s="7" customFormat="1" ht="30" customHeight="1" x14ac:dyDescent="0.2">
      <c r="A50"/>
      <c r="B50" s="258"/>
      <c r="C50" s="250" t="s">
        <v>88</v>
      </c>
      <c r="D50" s="259" t="s">
        <v>5</v>
      </c>
      <c r="E50" s="260" t="s">
        <v>1633</v>
      </c>
      <c r="F50" s="67"/>
      <c r="G50" s="259" t="s">
        <v>5</v>
      </c>
      <c r="H50" s="261"/>
      <c r="I50" s="262"/>
      <c r="J50" s="209"/>
      <c r="K50" s="210"/>
      <c r="L50" s="209"/>
      <c r="M50" s="210"/>
      <c r="N50" s="209"/>
      <c r="O50" s="210"/>
      <c r="P50" s="209"/>
      <c r="Q50" s="210"/>
      <c r="R50" s="209"/>
      <c r="S50" s="210"/>
      <c r="T50" s="209"/>
      <c r="U50" s="210"/>
      <c r="V50" s="209"/>
      <c r="W50" s="210"/>
      <c r="X50" s="209"/>
      <c r="Y50" s="210"/>
      <c r="Z50" s="209"/>
      <c r="AA50" s="210"/>
      <c r="AB50" s="209"/>
      <c r="AC50" s="210"/>
      <c r="AD50" s="209"/>
      <c r="AE50" s="210"/>
      <c r="AF50" s="209"/>
      <c r="AG50" s="210"/>
      <c r="AH50" s="209"/>
      <c r="AI50" s="210"/>
      <c r="AJ50" s="209"/>
      <c r="AK50" s="210"/>
      <c r="AL50" s="209"/>
      <c r="AM50" s="210"/>
      <c r="AN50" s="209"/>
      <c r="AO50" s="210"/>
      <c r="AP50" s="209"/>
      <c r="AQ50" s="210"/>
      <c r="AR50" s="209"/>
      <c r="AS50" s="210"/>
      <c r="AT50" s="209"/>
      <c r="AU50" s="221"/>
      <c r="AV50" s="477"/>
    </row>
    <row r="51" spans="1:48" s="1" customFormat="1" ht="30" customHeight="1" x14ac:dyDescent="0.2">
      <c r="A51"/>
      <c r="B51" s="252"/>
      <c r="C51" s="250" t="s">
        <v>88</v>
      </c>
      <c r="D51" s="253" t="s">
        <v>5</v>
      </c>
      <c r="E51" s="254" t="s">
        <v>1668</v>
      </c>
      <c r="F51" s="63"/>
      <c r="G51" s="255">
        <v>21</v>
      </c>
      <c r="H51" s="256"/>
      <c r="I51" s="257"/>
      <c r="J51" s="207"/>
      <c r="K51" s="208"/>
      <c r="L51" s="207"/>
      <c r="M51" s="208"/>
      <c r="N51" s="207"/>
      <c r="O51" s="208"/>
      <c r="P51" s="207"/>
      <c r="Q51" s="208"/>
      <c r="R51" s="207"/>
      <c r="S51" s="208"/>
      <c r="T51" s="207"/>
      <c r="U51" s="208"/>
      <c r="V51" s="207"/>
      <c r="W51" s="208"/>
      <c r="X51" s="207"/>
      <c r="Y51" s="208"/>
      <c r="Z51" s="207"/>
      <c r="AA51" s="208"/>
      <c r="AB51" s="207"/>
      <c r="AC51" s="208"/>
      <c r="AD51" s="207"/>
      <c r="AE51" s="208"/>
      <c r="AF51" s="207"/>
      <c r="AG51" s="208"/>
      <c r="AH51" s="207"/>
      <c r="AI51" s="208"/>
      <c r="AJ51" s="207"/>
      <c r="AK51" s="208"/>
      <c r="AL51" s="207"/>
      <c r="AM51" s="208"/>
      <c r="AN51" s="207"/>
      <c r="AO51" s="208"/>
      <c r="AP51" s="207"/>
      <c r="AQ51" s="208"/>
      <c r="AR51" s="207"/>
      <c r="AS51" s="208"/>
      <c r="AT51" s="207"/>
      <c r="AU51" s="219"/>
      <c r="AV51" s="476"/>
    </row>
    <row r="52" spans="1:48" s="1" customFormat="1" ht="30" customHeight="1" x14ac:dyDescent="0.2">
      <c r="A52"/>
      <c r="B52" s="281" t="s">
        <v>143</v>
      </c>
      <c r="C52" s="78" t="s">
        <v>231</v>
      </c>
      <c r="D52" s="79" t="s">
        <v>1669</v>
      </c>
      <c r="E52" s="80" t="s">
        <v>1670</v>
      </c>
      <c r="F52" s="81" t="s">
        <v>234</v>
      </c>
      <c r="G52" s="82">
        <v>21</v>
      </c>
      <c r="H52" s="83">
        <v>470</v>
      </c>
      <c r="I52" s="282">
        <f>ROUND(H52*G52,2)</f>
        <v>9870</v>
      </c>
      <c r="J52" s="286"/>
      <c r="K52" s="287">
        <f>ROUND(J52*$H52,2)</f>
        <v>0</v>
      </c>
      <c r="L52" s="286"/>
      <c r="M52" s="287">
        <f>ROUND(L52*$H52,2)</f>
        <v>0</v>
      </c>
      <c r="N52" s="286"/>
      <c r="O52" s="287">
        <f>ROUND(N52*$H52,2)</f>
        <v>0</v>
      </c>
      <c r="P52" s="286"/>
      <c r="Q52" s="287">
        <f>ROUND(P52*$H52,2)</f>
        <v>0</v>
      </c>
      <c r="R52" s="286"/>
      <c r="S52" s="287">
        <f>ROUND(R52*$H52,2)</f>
        <v>0</v>
      </c>
      <c r="T52" s="286"/>
      <c r="U52" s="287">
        <f>ROUND(T52*$H52,2)</f>
        <v>0</v>
      </c>
      <c r="V52" s="286"/>
      <c r="W52" s="287">
        <f>ROUND(V52*$H52,2)</f>
        <v>0</v>
      </c>
      <c r="X52" s="286"/>
      <c r="Y52" s="287">
        <f>ROUND(X52*$H52,2)</f>
        <v>0</v>
      </c>
      <c r="Z52" s="286"/>
      <c r="AA52" s="287">
        <f>ROUND(Z52*$H52,2)</f>
        <v>0</v>
      </c>
      <c r="AB52" s="286"/>
      <c r="AC52" s="287">
        <f>ROUND(AB52*$H52,2)</f>
        <v>0</v>
      </c>
      <c r="AD52" s="286"/>
      <c r="AE52" s="287">
        <f>ROUND(AD52*$H52,2)</f>
        <v>0</v>
      </c>
      <c r="AF52" s="286"/>
      <c r="AG52" s="287">
        <f>ROUND(AF52*$H52,2)</f>
        <v>0</v>
      </c>
      <c r="AH52" s="286"/>
      <c r="AI52" s="287">
        <f>ROUND(AH52*$H52,2)</f>
        <v>0</v>
      </c>
      <c r="AJ52" s="286"/>
      <c r="AK52" s="287">
        <f>ROUND(AJ52*$H52,2)</f>
        <v>0</v>
      </c>
      <c r="AL52" s="286"/>
      <c r="AM52" s="287">
        <f>ROUND(AL52*$H52,2)</f>
        <v>0</v>
      </c>
      <c r="AN52" s="286"/>
      <c r="AO52" s="287">
        <f>ROUND(AN52*$H52,2)</f>
        <v>0</v>
      </c>
      <c r="AP52" s="286"/>
      <c r="AQ52" s="287">
        <f>ROUND(AP52*$H52,2)</f>
        <v>0</v>
      </c>
      <c r="AR52" s="286">
        <f>SUM(J52,L52,N52,P52,R52,T52,V52,X52,Z52,AB52,AD52,AF52,AH52,AJ52,AL52,AN52,AP52)</f>
        <v>0</v>
      </c>
      <c r="AS52" s="287">
        <f>AR52*$H52</f>
        <v>0</v>
      </c>
      <c r="AT52" s="286">
        <f>$G52-AR52</f>
        <v>21</v>
      </c>
      <c r="AU52" s="458">
        <f>AT52*$H52</f>
        <v>9870</v>
      </c>
      <c r="AV52" s="496">
        <f t="shared" ref="AV52" si="11">AU52/I52</f>
        <v>1</v>
      </c>
    </row>
    <row r="53" spans="1:48" s="8" customFormat="1" ht="30" customHeight="1" x14ac:dyDescent="0.2">
      <c r="A53"/>
      <c r="B53" s="258"/>
      <c r="C53" s="250" t="s">
        <v>88</v>
      </c>
      <c r="D53" s="259" t="s">
        <v>5</v>
      </c>
      <c r="E53" s="260" t="s">
        <v>1633</v>
      </c>
      <c r="F53" s="67"/>
      <c r="G53" s="259" t="s">
        <v>5</v>
      </c>
      <c r="H53" s="261"/>
      <c r="I53" s="262"/>
      <c r="J53" s="211"/>
      <c r="K53" s="212"/>
      <c r="L53" s="211"/>
      <c r="M53" s="212"/>
      <c r="N53" s="211"/>
      <c r="O53" s="212"/>
      <c r="P53" s="211"/>
      <c r="Q53" s="212"/>
      <c r="R53" s="211"/>
      <c r="S53" s="212"/>
      <c r="T53" s="211"/>
      <c r="U53" s="212"/>
      <c r="V53" s="211"/>
      <c r="W53" s="212"/>
      <c r="X53" s="211"/>
      <c r="Y53" s="212"/>
      <c r="Z53" s="211"/>
      <c r="AA53" s="212"/>
      <c r="AB53" s="211"/>
      <c r="AC53" s="212"/>
      <c r="AD53" s="211"/>
      <c r="AE53" s="212"/>
      <c r="AF53" s="211"/>
      <c r="AG53" s="212"/>
      <c r="AH53" s="211"/>
      <c r="AI53" s="212"/>
      <c r="AJ53" s="211"/>
      <c r="AK53" s="212"/>
      <c r="AL53" s="211"/>
      <c r="AM53" s="212"/>
      <c r="AN53" s="211"/>
      <c r="AO53" s="212"/>
      <c r="AP53" s="211"/>
      <c r="AQ53" s="212"/>
      <c r="AR53" s="211"/>
      <c r="AS53" s="212"/>
      <c r="AT53" s="211"/>
      <c r="AU53" s="222"/>
      <c r="AV53" s="479"/>
    </row>
    <row r="54" spans="1:48" s="7" customFormat="1" ht="30" customHeight="1" x14ac:dyDescent="0.2">
      <c r="A54"/>
      <c r="B54" s="252"/>
      <c r="C54" s="250" t="s">
        <v>88</v>
      </c>
      <c r="D54" s="253" t="s">
        <v>5</v>
      </c>
      <c r="E54" s="254" t="s">
        <v>1668</v>
      </c>
      <c r="F54" s="63"/>
      <c r="G54" s="255">
        <v>21</v>
      </c>
      <c r="H54" s="256"/>
      <c r="I54" s="257"/>
      <c r="J54" s="209"/>
      <c r="K54" s="210"/>
      <c r="L54" s="209"/>
      <c r="M54" s="210"/>
      <c r="N54" s="209"/>
      <c r="O54" s="210"/>
      <c r="P54" s="209"/>
      <c r="Q54" s="210"/>
      <c r="R54" s="209"/>
      <c r="S54" s="210"/>
      <c r="T54" s="209"/>
      <c r="U54" s="210"/>
      <c r="V54" s="209"/>
      <c r="W54" s="210"/>
      <c r="X54" s="209"/>
      <c r="Y54" s="210"/>
      <c r="Z54" s="209"/>
      <c r="AA54" s="210"/>
      <c r="AB54" s="209"/>
      <c r="AC54" s="210"/>
      <c r="AD54" s="209"/>
      <c r="AE54" s="210"/>
      <c r="AF54" s="209"/>
      <c r="AG54" s="210"/>
      <c r="AH54" s="209"/>
      <c r="AI54" s="210"/>
      <c r="AJ54" s="209"/>
      <c r="AK54" s="210"/>
      <c r="AL54" s="209"/>
      <c r="AM54" s="210"/>
      <c r="AN54" s="209"/>
      <c r="AO54" s="210"/>
      <c r="AP54" s="209"/>
      <c r="AQ54" s="210"/>
      <c r="AR54" s="209"/>
      <c r="AS54" s="210"/>
      <c r="AT54" s="209"/>
      <c r="AU54" s="221"/>
      <c r="AV54" s="477"/>
    </row>
    <row r="55" spans="1:48" s="1" customFormat="1" ht="30" customHeight="1" x14ac:dyDescent="0.2">
      <c r="A55"/>
      <c r="B55" s="283" t="s">
        <v>150</v>
      </c>
      <c r="C55" s="48" t="s">
        <v>80</v>
      </c>
      <c r="D55" s="49" t="s">
        <v>1672</v>
      </c>
      <c r="E55" s="50" t="s">
        <v>1673</v>
      </c>
      <c r="F55" s="51" t="s">
        <v>220</v>
      </c>
      <c r="G55" s="52">
        <v>52</v>
      </c>
      <c r="H55" s="53">
        <v>90</v>
      </c>
      <c r="I55" s="284">
        <f>ROUND(H55*G55,2)</f>
        <v>4680</v>
      </c>
      <c r="J55" s="286"/>
      <c r="K55" s="287">
        <f>ROUND(J55*$H55,2)</f>
        <v>0</v>
      </c>
      <c r="L55" s="286"/>
      <c r="M55" s="287">
        <f>ROUND(L55*$H55,2)</f>
        <v>0</v>
      </c>
      <c r="N55" s="286"/>
      <c r="O55" s="287">
        <f>ROUND(N55*$H55,2)</f>
        <v>0</v>
      </c>
      <c r="P55" s="286"/>
      <c r="Q55" s="287">
        <f>ROUND(P55*$H55,2)</f>
        <v>0</v>
      </c>
      <c r="R55" s="286"/>
      <c r="S55" s="287">
        <f>ROUND(R55*$H55,2)</f>
        <v>0</v>
      </c>
      <c r="T55" s="286"/>
      <c r="U55" s="287">
        <f>ROUND(T55*$H55,2)</f>
        <v>0</v>
      </c>
      <c r="V55" s="286"/>
      <c r="W55" s="287">
        <f>ROUND(V55*$H55,2)</f>
        <v>0</v>
      </c>
      <c r="X55" s="286"/>
      <c r="Y55" s="287">
        <f>ROUND(X55*$H55,2)</f>
        <v>0</v>
      </c>
      <c r="Z55" s="286"/>
      <c r="AA55" s="287">
        <f>ROUND(Z55*$H55,2)</f>
        <v>0</v>
      </c>
      <c r="AB55" s="286"/>
      <c r="AC55" s="287">
        <f>ROUND(AB55*$H55,2)</f>
        <v>0</v>
      </c>
      <c r="AD55" s="286"/>
      <c r="AE55" s="287">
        <f>ROUND(AD55*$H55,2)</f>
        <v>0</v>
      </c>
      <c r="AF55" s="286"/>
      <c r="AG55" s="287">
        <f>ROUND(AF55*$H55,2)</f>
        <v>0</v>
      </c>
      <c r="AH55" s="286"/>
      <c r="AI55" s="287">
        <f>ROUND(AH55*$H55,2)</f>
        <v>0</v>
      </c>
      <c r="AJ55" s="286"/>
      <c r="AK55" s="287">
        <f>ROUND(AJ55*$H55,2)</f>
        <v>0</v>
      </c>
      <c r="AL55" s="286"/>
      <c r="AM55" s="287">
        <f>ROUND(AL55*$H55,2)</f>
        <v>0</v>
      </c>
      <c r="AN55" s="286"/>
      <c r="AO55" s="287">
        <f>ROUND(AN55*$H55,2)</f>
        <v>0</v>
      </c>
      <c r="AP55" s="286"/>
      <c r="AQ55" s="287">
        <f>ROUND(AP55*$H55,2)</f>
        <v>0</v>
      </c>
      <c r="AR55" s="286">
        <f>SUM(J55,L55,N55,P55,R55,T55,V55,X55,Z55,AB55,AD55,AF55,AH55,AJ55,AL55,AN55,AP55)</f>
        <v>0</v>
      </c>
      <c r="AS55" s="287">
        <f>AR55*$H55</f>
        <v>0</v>
      </c>
      <c r="AT55" s="286">
        <f>$G55-AR55</f>
        <v>52</v>
      </c>
      <c r="AU55" s="458">
        <f>AT55*$H55</f>
        <v>4680</v>
      </c>
      <c r="AV55" s="496">
        <f t="shared" ref="AV55" si="12">AU55/I55</f>
        <v>1</v>
      </c>
    </row>
    <row r="56" spans="1:48" s="8" customFormat="1" ht="30" customHeight="1" x14ac:dyDescent="0.2">
      <c r="A56"/>
      <c r="B56" s="249"/>
      <c r="C56" s="250" t="s">
        <v>86</v>
      </c>
      <c r="D56" s="23"/>
      <c r="E56" s="251" t="s">
        <v>1675</v>
      </c>
      <c r="F56" s="23"/>
      <c r="G56" s="23"/>
      <c r="H56" s="230"/>
      <c r="I56" s="231"/>
      <c r="J56" s="211"/>
      <c r="K56" s="212"/>
      <c r="L56" s="211"/>
      <c r="M56" s="212"/>
      <c r="N56" s="211"/>
      <c r="O56" s="212"/>
      <c r="P56" s="211"/>
      <c r="Q56" s="212"/>
      <c r="R56" s="211"/>
      <c r="S56" s="212"/>
      <c r="T56" s="211"/>
      <c r="U56" s="212"/>
      <c r="V56" s="211"/>
      <c r="W56" s="212"/>
      <c r="X56" s="211"/>
      <c r="Y56" s="212"/>
      <c r="Z56" s="211"/>
      <c r="AA56" s="212"/>
      <c r="AB56" s="211"/>
      <c r="AC56" s="212"/>
      <c r="AD56" s="211"/>
      <c r="AE56" s="212"/>
      <c r="AF56" s="211"/>
      <c r="AG56" s="212"/>
      <c r="AH56" s="211"/>
      <c r="AI56" s="212"/>
      <c r="AJ56" s="211"/>
      <c r="AK56" s="212"/>
      <c r="AL56" s="211"/>
      <c r="AM56" s="212"/>
      <c r="AN56" s="211"/>
      <c r="AO56" s="212"/>
      <c r="AP56" s="211"/>
      <c r="AQ56" s="212"/>
      <c r="AR56" s="211"/>
      <c r="AS56" s="212"/>
      <c r="AT56" s="211"/>
      <c r="AU56" s="222"/>
      <c r="AV56" s="479"/>
    </row>
    <row r="57" spans="1:48" s="7" customFormat="1" ht="30" customHeight="1" x14ac:dyDescent="0.2">
      <c r="A57"/>
      <c r="B57" s="258"/>
      <c r="C57" s="250" t="s">
        <v>88</v>
      </c>
      <c r="D57" s="259" t="s">
        <v>5</v>
      </c>
      <c r="E57" s="260" t="s">
        <v>1633</v>
      </c>
      <c r="F57" s="67"/>
      <c r="G57" s="259" t="s">
        <v>5</v>
      </c>
      <c r="H57" s="261"/>
      <c r="I57" s="262"/>
      <c r="J57" s="209"/>
      <c r="K57" s="210"/>
      <c r="L57" s="209"/>
      <c r="M57" s="210"/>
      <c r="N57" s="209"/>
      <c r="O57" s="210"/>
      <c r="P57" s="209"/>
      <c r="Q57" s="210"/>
      <c r="R57" s="209"/>
      <c r="S57" s="210"/>
      <c r="T57" s="209"/>
      <c r="U57" s="210"/>
      <c r="V57" s="209"/>
      <c r="W57" s="210"/>
      <c r="X57" s="209"/>
      <c r="Y57" s="210"/>
      <c r="Z57" s="209"/>
      <c r="AA57" s="210"/>
      <c r="AB57" s="209"/>
      <c r="AC57" s="210"/>
      <c r="AD57" s="209"/>
      <c r="AE57" s="210"/>
      <c r="AF57" s="209"/>
      <c r="AG57" s="210"/>
      <c r="AH57" s="209"/>
      <c r="AI57" s="210"/>
      <c r="AJ57" s="209"/>
      <c r="AK57" s="210"/>
      <c r="AL57" s="209"/>
      <c r="AM57" s="210"/>
      <c r="AN57" s="209"/>
      <c r="AO57" s="210"/>
      <c r="AP57" s="209"/>
      <c r="AQ57" s="210"/>
      <c r="AR57" s="209"/>
      <c r="AS57" s="210"/>
      <c r="AT57" s="209"/>
      <c r="AU57" s="221"/>
      <c r="AV57" s="477"/>
    </row>
    <row r="58" spans="1:48" s="1" customFormat="1" ht="30" customHeight="1" x14ac:dyDescent="0.2">
      <c r="A58"/>
      <c r="B58" s="252"/>
      <c r="C58" s="250" t="s">
        <v>88</v>
      </c>
      <c r="D58" s="253" t="s">
        <v>5</v>
      </c>
      <c r="E58" s="254" t="s">
        <v>1676</v>
      </c>
      <c r="F58" s="63"/>
      <c r="G58" s="255">
        <v>52</v>
      </c>
      <c r="H58" s="256"/>
      <c r="I58" s="257"/>
      <c r="J58" s="288"/>
      <c r="K58" s="208"/>
      <c r="L58" s="288"/>
      <c r="M58" s="208"/>
      <c r="N58" s="288"/>
      <c r="O58" s="208"/>
      <c r="P58" s="288"/>
      <c r="Q58" s="208"/>
      <c r="R58" s="288"/>
      <c r="S58" s="208"/>
      <c r="T58" s="288"/>
      <c r="U58" s="208"/>
      <c r="V58" s="288"/>
      <c r="W58" s="208"/>
      <c r="X58" s="288"/>
      <c r="Y58" s="208"/>
      <c r="Z58" s="288"/>
      <c r="AA58" s="208"/>
      <c r="AB58" s="288"/>
      <c r="AC58" s="208"/>
      <c r="AD58" s="288"/>
      <c r="AE58" s="208"/>
      <c r="AF58" s="288"/>
      <c r="AG58" s="208"/>
      <c r="AH58" s="288"/>
      <c r="AI58" s="208"/>
      <c r="AJ58" s="288"/>
      <c r="AK58" s="208"/>
      <c r="AL58" s="288"/>
      <c r="AM58" s="208"/>
      <c r="AN58" s="288"/>
      <c r="AO58" s="208"/>
      <c r="AP58" s="288"/>
      <c r="AQ58" s="208"/>
      <c r="AR58" s="288"/>
      <c r="AS58" s="208"/>
      <c r="AT58" s="288"/>
      <c r="AU58" s="219"/>
      <c r="AV58" s="504"/>
    </row>
    <row r="59" spans="1:48" s="8" customFormat="1" ht="30" customHeight="1" x14ac:dyDescent="0.2">
      <c r="A59"/>
      <c r="B59" s="281" t="s">
        <v>155</v>
      </c>
      <c r="C59" s="78" t="s">
        <v>231</v>
      </c>
      <c r="D59" s="79" t="s">
        <v>1677</v>
      </c>
      <c r="E59" s="80" t="s">
        <v>1678</v>
      </c>
      <c r="F59" s="81" t="s">
        <v>220</v>
      </c>
      <c r="G59" s="82">
        <v>52</v>
      </c>
      <c r="H59" s="83">
        <v>56</v>
      </c>
      <c r="I59" s="282">
        <f>ROUND(H59*G59,2)</f>
        <v>2912</v>
      </c>
      <c r="J59" s="286"/>
      <c r="K59" s="287">
        <f>ROUND(J59*$H59,2)</f>
        <v>0</v>
      </c>
      <c r="L59" s="286"/>
      <c r="M59" s="287">
        <f>ROUND(L59*$H59,2)</f>
        <v>0</v>
      </c>
      <c r="N59" s="286"/>
      <c r="O59" s="287">
        <f>ROUND(N59*$H59,2)</f>
        <v>0</v>
      </c>
      <c r="P59" s="286"/>
      <c r="Q59" s="287">
        <f>ROUND(P59*$H59,2)</f>
        <v>0</v>
      </c>
      <c r="R59" s="286"/>
      <c r="S59" s="287">
        <f>ROUND(R59*$H59,2)</f>
        <v>0</v>
      </c>
      <c r="T59" s="286"/>
      <c r="U59" s="287">
        <f>ROUND(T59*$H59,2)</f>
        <v>0</v>
      </c>
      <c r="V59" s="286"/>
      <c r="W59" s="287">
        <f>ROUND(V59*$H59,2)</f>
        <v>0</v>
      </c>
      <c r="X59" s="286"/>
      <c r="Y59" s="287">
        <f>ROUND(X59*$H59,2)</f>
        <v>0</v>
      </c>
      <c r="Z59" s="286"/>
      <c r="AA59" s="287">
        <f>ROUND(Z59*$H59,2)</f>
        <v>0</v>
      </c>
      <c r="AB59" s="286"/>
      <c r="AC59" s="287">
        <f>ROUND(AB59*$H59,2)</f>
        <v>0</v>
      </c>
      <c r="AD59" s="286"/>
      <c r="AE59" s="287">
        <f>ROUND(AD59*$H59,2)</f>
        <v>0</v>
      </c>
      <c r="AF59" s="286"/>
      <c r="AG59" s="287">
        <f>ROUND(AF59*$H59,2)</f>
        <v>0</v>
      </c>
      <c r="AH59" s="286"/>
      <c r="AI59" s="287">
        <f>ROUND(AH59*$H59,2)</f>
        <v>0</v>
      </c>
      <c r="AJ59" s="286"/>
      <c r="AK59" s="287">
        <f>ROUND(AJ59*$H59,2)</f>
        <v>0</v>
      </c>
      <c r="AL59" s="286"/>
      <c r="AM59" s="287">
        <f>ROUND(AL59*$H59,2)</f>
        <v>0</v>
      </c>
      <c r="AN59" s="286"/>
      <c r="AO59" s="287">
        <f>ROUND(AN59*$H59,2)</f>
        <v>0</v>
      </c>
      <c r="AP59" s="286"/>
      <c r="AQ59" s="287">
        <f>ROUND(AP59*$H59,2)</f>
        <v>0</v>
      </c>
      <c r="AR59" s="286">
        <f>SUM(J59,L59,N59,P59,R59,T59,V59,X59,Z59,AB59,AD59,AF59,AH59,AJ59,AL59,AN59,AP59)</f>
        <v>0</v>
      </c>
      <c r="AS59" s="287">
        <f>AR59*$H59</f>
        <v>0</v>
      </c>
      <c r="AT59" s="286">
        <f>$G59-AR59</f>
        <v>52</v>
      </c>
      <c r="AU59" s="458">
        <f>AT59*$H59</f>
        <v>2912</v>
      </c>
      <c r="AV59" s="496">
        <f t="shared" ref="AV59" si="13">AU59/I59</f>
        <v>1</v>
      </c>
    </row>
    <row r="60" spans="1:48" s="7" customFormat="1" ht="30" customHeight="1" x14ac:dyDescent="0.2">
      <c r="A60"/>
      <c r="B60" s="258"/>
      <c r="C60" s="250" t="s">
        <v>88</v>
      </c>
      <c r="D60" s="259" t="s">
        <v>5</v>
      </c>
      <c r="E60" s="260" t="s">
        <v>1633</v>
      </c>
      <c r="F60" s="67"/>
      <c r="G60" s="259" t="s">
        <v>5</v>
      </c>
      <c r="H60" s="261"/>
      <c r="I60" s="262"/>
      <c r="J60" s="209"/>
      <c r="K60" s="210"/>
      <c r="L60" s="209"/>
      <c r="M60" s="210"/>
      <c r="N60" s="209"/>
      <c r="O60" s="210"/>
      <c r="P60" s="209"/>
      <c r="Q60" s="210"/>
      <c r="R60" s="209"/>
      <c r="S60" s="210"/>
      <c r="T60" s="209"/>
      <c r="U60" s="210"/>
      <c r="V60" s="209"/>
      <c r="W60" s="210"/>
      <c r="X60" s="209"/>
      <c r="Y60" s="210"/>
      <c r="Z60" s="209"/>
      <c r="AA60" s="210"/>
      <c r="AB60" s="209"/>
      <c r="AC60" s="210"/>
      <c r="AD60" s="209"/>
      <c r="AE60" s="210"/>
      <c r="AF60" s="209"/>
      <c r="AG60" s="210"/>
      <c r="AH60" s="209"/>
      <c r="AI60" s="210"/>
      <c r="AJ60" s="209"/>
      <c r="AK60" s="210"/>
      <c r="AL60" s="209"/>
      <c r="AM60" s="210"/>
      <c r="AN60" s="209"/>
      <c r="AO60" s="210"/>
      <c r="AP60" s="209"/>
      <c r="AQ60" s="210"/>
      <c r="AR60" s="209"/>
      <c r="AS60" s="210"/>
      <c r="AT60" s="209"/>
      <c r="AU60" s="221"/>
      <c r="AV60" s="477"/>
    </row>
    <row r="61" spans="1:48" s="6" customFormat="1" ht="30" customHeight="1" x14ac:dyDescent="0.2">
      <c r="A61"/>
      <c r="B61" s="252"/>
      <c r="C61" s="250" t="s">
        <v>88</v>
      </c>
      <c r="D61" s="253" t="s">
        <v>5</v>
      </c>
      <c r="E61" s="254" t="s">
        <v>1676</v>
      </c>
      <c r="F61" s="63"/>
      <c r="G61" s="255">
        <v>52</v>
      </c>
      <c r="H61" s="256"/>
      <c r="I61" s="257"/>
      <c r="J61" s="217"/>
      <c r="K61" s="218"/>
      <c r="L61" s="217"/>
      <c r="M61" s="218"/>
      <c r="N61" s="217"/>
      <c r="O61" s="218"/>
      <c r="P61" s="217"/>
      <c r="Q61" s="218"/>
      <c r="R61" s="217"/>
      <c r="S61" s="218"/>
      <c r="T61" s="217"/>
      <c r="U61" s="218"/>
      <c r="V61" s="217"/>
      <c r="W61" s="218"/>
      <c r="X61" s="217"/>
      <c r="Y61" s="218"/>
      <c r="Z61" s="217"/>
      <c r="AA61" s="218"/>
      <c r="AB61" s="217"/>
      <c r="AC61" s="218"/>
      <c r="AD61" s="217"/>
      <c r="AE61" s="218"/>
      <c r="AF61" s="217"/>
      <c r="AG61" s="218"/>
      <c r="AH61" s="217"/>
      <c r="AI61" s="218"/>
      <c r="AJ61" s="217"/>
      <c r="AK61" s="218"/>
      <c r="AL61" s="217"/>
      <c r="AM61" s="218"/>
      <c r="AN61" s="217"/>
      <c r="AO61" s="218"/>
      <c r="AP61" s="217"/>
      <c r="AQ61" s="218"/>
      <c r="AR61" s="217"/>
      <c r="AS61" s="218"/>
      <c r="AT61" s="217"/>
      <c r="AU61" s="225"/>
      <c r="AV61" s="505"/>
    </row>
    <row r="62" spans="1:48" s="1" customFormat="1" ht="30" customHeight="1" x14ac:dyDescent="0.2">
      <c r="A62"/>
      <c r="B62" s="281" t="s">
        <v>163</v>
      </c>
      <c r="C62" s="78" t="s">
        <v>231</v>
      </c>
      <c r="D62" s="79" t="s">
        <v>1680</v>
      </c>
      <c r="E62" s="80" t="s">
        <v>1681</v>
      </c>
      <c r="F62" s="81" t="s">
        <v>220</v>
      </c>
      <c r="G62" s="82">
        <v>156</v>
      </c>
      <c r="H62" s="83">
        <v>2.5</v>
      </c>
      <c r="I62" s="282">
        <f>ROUND(H62*G62,2)</f>
        <v>390</v>
      </c>
      <c r="J62" s="286"/>
      <c r="K62" s="287">
        <f>ROUND(J62*$H62,2)</f>
        <v>0</v>
      </c>
      <c r="L62" s="286"/>
      <c r="M62" s="287">
        <f>ROUND(L62*$H62,2)</f>
        <v>0</v>
      </c>
      <c r="N62" s="286"/>
      <c r="O62" s="287">
        <f>ROUND(N62*$H62,2)</f>
        <v>0</v>
      </c>
      <c r="P62" s="286"/>
      <c r="Q62" s="287">
        <f>ROUND(P62*$H62,2)</f>
        <v>0</v>
      </c>
      <c r="R62" s="286"/>
      <c r="S62" s="287">
        <f>ROUND(R62*$H62,2)</f>
        <v>0</v>
      </c>
      <c r="T62" s="286"/>
      <c r="U62" s="287">
        <f>ROUND(T62*$H62,2)</f>
        <v>0</v>
      </c>
      <c r="V62" s="286"/>
      <c r="W62" s="287">
        <f>ROUND(V62*$H62,2)</f>
        <v>0</v>
      </c>
      <c r="X62" s="286"/>
      <c r="Y62" s="287">
        <f>ROUND(X62*$H62,2)</f>
        <v>0</v>
      </c>
      <c r="Z62" s="286"/>
      <c r="AA62" s="287">
        <f>ROUND(Z62*$H62,2)</f>
        <v>0</v>
      </c>
      <c r="AB62" s="286"/>
      <c r="AC62" s="287">
        <f>ROUND(AB62*$H62,2)</f>
        <v>0</v>
      </c>
      <c r="AD62" s="286"/>
      <c r="AE62" s="287">
        <f>ROUND(AD62*$H62,2)</f>
        <v>0</v>
      </c>
      <c r="AF62" s="286"/>
      <c r="AG62" s="287">
        <f>ROUND(AF62*$H62,2)</f>
        <v>0</v>
      </c>
      <c r="AH62" s="286"/>
      <c r="AI62" s="287">
        <f>ROUND(AH62*$H62,2)</f>
        <v>0</v>
      </c>
      <c r="AJ62" s="286"/>
      <c r="AK62" s="287">
        <f>ROUND(AJ62*$H62,2)</f>
        <v>0</v>
      </c>
      <c r="AL62" s="286"/>
      <c r="AM62" s="287">
        <f>ROUND(AL62*$H62,2)</f>
        <v>0</v>
      </c>
      <c r="AN62" s="286"/>
      <c r="AO62" s="287">
        <f>ROUND(AN62*$H62,2)</f>
        <v>0</v>
      </c>
      <c r="AP62" s="286"/>
      <c r="AQ62" s="287">
        <f>ROUND(AP62*$H62,2)</f>
        <v>0</v>
      </c>
      <c r="AR62" s="286">
        <f>SUM(J62,L62,N62,P62,R62,T62,V62,X62,Z62,AB62,AD62,AF62,AH62,AJ62,AL62,AN62,AP62)</f>
        <v>0</v>
      </c>
      <c r="AS62" s="287">
        <f>AR62*$H62</f>
        <v>0</v>
      </c>
      <c r="AT62" s="286">
        <f>$G62-AR62</f>
        <v>156</v>
      </c>
      <c r="AU62" s="458">
        <f>AT62*$H62</f>
        <v>390</v>
      </c>
      <c r="AV62" s="496">
        <f t="shared" ref="AV62" si="14">AU62/I62</f>
        <v>1</v>
      </c>
    </row>
    <row r="63" spans="1:48" s="1" customFormat="1" ht="30" customHeight="1" x14ac:dyDescent="0.2">
      <c r="A63"/>
      <c r="B63" s="258"/>
      <c r="C63" s="250" t="s">
        <v>88</v>
      </c>
      <c r="D63" s="259" t="s">
        <v>5</v>
      </c>
      <c r="E63" s="260" t="s">
        <v>1633</v>
      </c>
      <c r="F63" s="67"/>
      <c r="G63" s="259" t="s">
        <v>5</v>
      </c>
      <c r="H63" s="261"/>
      <c r="I63" s="262"/>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207"/>
      <c r="AM63" s="208"/>
      <c r="AN63" s="207"/>
      <c r="AO63" s="208"/>
      <c r="AP63" s="207"/>
      <c r="AQ63" s="208"/>
      <c r="AR63" s="207"/>
      <c r="AS63" s="208"/>
      <c r="AT63" s="207"/>
      <c r="AU63" s="219"/>
      <c r="AV63" s="476"/>
    </row>
    <row r="64" spans="1:48" s="1" customFormat="1" ht="30" customHeight="1" thickBot="1" x14ac:dyDescent="0.25">
      <c r="A64"/>
      <c r="B64" s="252"/>
      <c r="C64" s="250" t="s">
        <v>88</v>
      </c>
      <c r="D64" s="253" t="s">
        <v>5</v>
      </c>
      <c r="E64" s="254" t="s">
        <v>1683</v>
      </c>
      <c r="F64" s="63"/>
      <c r="G64" s="255">
        <v>156</v>
      </c>
      <c r="H64" s="256"/>
      <c r="I64" s="257"/>
      <c r="J64" s="207"/>
      <c r="K64" s="208"/>
      <c r="L64" s="207"/>
      <c r="M64" s="208"/>
      <c r="N64" s="207"/>
      <c r="O64" s="208"/>
      <c r="P64" s="207"/>
      <c r="Q64" s="208"/>
      <c r="R64" s="207"/>
      <c r="S64" s="208"/>
      <c r="T64" s="207"/>
      <c r="U64" s="208"/>
      <c r="V64" s="207"/>
      <c r="W64" s="208"/>
      <c r="X64" s="207"/>
      <c r="Y64" s="208"/>
      <c r="Z64" s="207"/>
      <c r="AA64" s="208"/>
      <c r="AB64" s="207"/>
      <c r="AC64" s="208"/>
      <c r="AD64" s="207"/>
      <c r="AE64" s="208"/>
      <c r="AF64" s="207"/>
      <c r="AG64" s="208"/>
      <c r="AH64" s="207"/>
      <c r="AI64" s="208"/>
      <c r="AJ64" s="207"/>
      <c r="AK64" s="208"/>
      <c r="AL64" s="207"/>
      <c r="AM64" s="208"/>
      <c r="AN64" s="207"/>
      <c r="AO64" s="208"/>
      <c r="AP64" s="207"/>
      <c r="AQ64" s="208"/>
      <c r="AR64" s="207"/>
      <c r="AS64" s="208"/>
      <c r="AT64" s="207"/>
      <c r="AU64" s="219"/>
      <c r="AV64" s="476"/>
    </row>
    <row r="65" spans="2:48" ht="30" customHeight="1" thickBot="1" x14ac:dyDescent="0.25">
      <c r="B65" s="292"/>
      <c r="C65" s="220"/>
      <c r="D65" s="220"/>
      <c r="E65" s="220"/>
      <c r="F65" s="220"/>
      <c r="G65" s="220"/>
      <c r="H65" s="232"/>
      <c r="I65" s="293"/>
      <c r="J65" s="757" t="s">
        <v>2350</v>
      </c>
      <c r="K65" s="758"/>
      <c r="L65" s="761" t="s">
        <v>2351</v>
      </c>
      <c r="M65" s="758"/>
      <c r="N65" s="757" t="s">
        <v>2352</v>
      </c>
      <c r="O65" s="758"/>
      <c r="P65" s="757" t="s">
        <v>2353</v>
      </c>
      <c r="Q65" s="758"/>
      <c r="R65" s="757" t="s">
        <v>2354</v>
      </c>
      <c r="S65" s="758"/>
      <c r="T65" s="757" t="s">
        <v>2355</v>
      </c>
      <c r="U65" s="758"/>
      <c r="V65" s="757" t="s">
        <v>2356</v>
      </c>
      <c r="W65" s="758"/>
      <c r="X65" s="757" t="s">
        <v>2357</v>
      </c>
      <c r="Y65" s="758"/>
      <c r="Z65" s="757" t="s">
        <v>2358</v>
      </c>
      <c r="AA65" s="758"/>
      <c r="AB65" s="757" t="s">
        <v>2359</v>
      </c>
      <c r="AC65" s="758"/>
      <c r="AD65" s="757" t="s">
        <v>2360</v>
      </c>
      <c r="AE65" s="758"/>
      <c r="AF65" s="757" t="s">
        <v>2361</v>
      </c>
      <c r="AG65" s="758"/>
      <c r="AH65" s="757" t="s">
        <v>2362</v>
      </c>
      <c r="AI65" s="758"/>
      <c r="AJ65" s="757" t="s">
        <v>2363</v>
      </c>
      <c r="AK65" s="758"/>
      <c r="AL65" s="757" t="s">
        <v>2364</v>
      </c>
      <c r="AM65" s="758"/>
      <c r="AN65" s="757" t="s">
        <v>2365</v>
      </c>
      <c r="AO65" s="758"/>
      <c r="AP65" s="757" t="s">
        <v>2366</v>
      </c>
      <c r="AQ65" s="758"/>
      <c r="AR65" s="757" t="s">
        <v>2367</v>
      </c>
      <c r="AS65" s="758"/>
      <c r="AT65" s="757" t="s">
        <v>2368</v>
      </c>
      <c r="AU65" s="769"/>
      <c r="AV65" s="449" t="s">
        <v>2369</v>
      </c>
    </row>
    <row r="66" spans="2:48" ht="30" customHeight="1" thickBot="1" x14ac:dyDescent="0.25">
      <c r="B66" s="292"/>
      <c r="C66" s="220"/>
      <c r="D66" s="220"/>
      <c r="E66" s="220"/>
      <c r="F66" s="220"/>
      <c r="G66" s="220"/>
      <c r="H66" s="232"/>
      <c r="I66" s="293"/>
      <c r="J66" s="184" t="s">
        <v>66</v>
      </c>
      <c r="K66" s="185" t="s">
        <v>2370</v>
      </c>
      <c r="L66" s="184" t="s">
        <v>66</v>
      </c>
      <c r="M66" s="185" t="s">
        <v>2370</v>
      </c>
      <c r="N66" s="184" t="s">
        <v>66</v>
      </c>
      <c r="O66" s="185" t="s">
        <v>2370</v>
      </c>
      <c r="P66" s="184" t="s">
        <v>66</v>
      </c>
      <c r="Q66" s="185" t="s">
        <v>2370</v>
      </c>
      <c r="R66" s="184" t="s">
        <v>66</v>
      </c>
      <c r="S66" s="185" t="s">
        <v>2370</v>
      </c>
      <c r="T66" s="184" t="s">
        <v>66</v>
      </c>
      <c r="U66" s="185" t="s">
        <v>2370</v>
      </c>
      <c r="V66" s="184" t="s">
        <v>66</v>
      </c>
      <c r="W66" s="185" t="s">
        <v>2370</v>
      </c>
      <c r="X66" s="184" t="s">
        <v>66</v>
      </c>
      <c r="Y66" s="185" t="s">
        <v>2370</v>
      </c>
      <c r="Z66" s="184" t="s">
        <v>66</v>
      </c>
      <c r="AA66" s="185" t="s">
        <v>2370</v>
      </c>
      <c r="AB66" s="184" t="s">
        <v>66</v>
      </c>
      <c r="AC66" s="185" t="s">
        <v>2370</v>
      </c>
      <c r="AD66" s="184" t="s">
        <v>66</v>
      </c>
      <c r="AE66" s="185" t="s">
        <v>2370</v>
      </c>
      <c r="AF66" s="184" t="s">
        <v>66</v>
      </c>
      <c r="AG66" s="185" t="s">
        <v>2370</v>
      </c>
      <c r="AH66" s="184" t="s">
        <v>66</v>
      </c>
      <c r="AI66" s="185" t="s">
        <v>2370</v>
      </c>
      <c r="AJ66" s="184" t="s">
        <v>66</v>
      </c>
      <c r="AK66" s="185" t="s">
        <v>2370</v>
      </c>
      <c r="AL66" s="184" t="s">
        <v>66</v>
      </c>
      <c r="AM66" s="185" t="s">
        <v>2370</v>
      </c>
      <c r="AN66" s="184" t="s">
        <v>66</v>
      </c>
      <c r="AO66" s="185" t="s">
        <v>2370</v>
      </c>
      <c r="AP66" s="184" t="s">
        <v>66</v>
      </c>
      <c r="AQ66" s="185" t="s">
        <v>2370</v>
      </c>
      <c r="AR66" s="184" t="s">
        <v>66</v>
      </c>
      <c r="AS66" s="185" t="s">
        <v>2370</v>
      </c>
      <c r="AT66" s="184" t="s">
        <v>66</v>
      </c>
      <c r="AU66" s="448" t="s">
        <v>2370</v>
      </c>
      <c r="AV66" s="482" t="s">
        <v>66</v>
      </c>
    </row>
    <row r="67" spans="2:48" ht="30" customHeight="1" thickBot="1" x14ac:dyDescent="0.35">
      <c r="B67" s="242"/>
      <c r="C67" s="243" t="s">
        <v>26</v>
      </c>
      <c r="D67" s="247" t="s">
        <v>622</v>
      </c>
      <c r="E67" s="247" t="s">
        <v>623</v>
      </c>
      <c r="F67" s="42"/>
      <c r="G67" s="42"/>
      <c r="H67" s="245"/>
      <c r="I67" s="248">
        <f>BQ239</f>
        <v>4036.44</v>
      </c>
      <c r="J67" s="188"/>
      <c r="K67" s="188">
        <f>K68</f>
        <v>0</v>
      </c>
      <c r="L67" s="188"/>
      <c r="M67" s="188">
        <f>M68</f>
        <v>0</v>
      </c>
      <c r="N67" s="188"/>
      <c r="O67" s="188">
        <f>O68</f>
        <v>0</v>
      </c>
      <c r="P67" s="188"/>
      <c r="Q67" s="188">
        <f>Q68</f>
        <v>0</v>
      </c>
      <c r="R67" s="188"/>
      <c r="S67" s="188">
        <f>S68</f>
        <v>0</v>
      </c>
      <c r="T67" s="188"/>
      <c r="U67" s="188">
        <f>U68</f>
        <v>0</v>
      </c>
      <c r="V67" s="188"/>
      <c r="W67" s="188">
        <f>W68</f>
        <v>0</v>
      </c>
      <c r="X67" s="188"/>
      <c r="Y67" s="188">
        <f>Y68</f>
        <v>0</v>
      </c>
      <c r="Z67" s="188"/>
      <c r="AA67" s="188">
        <f>AA68</f>
        <v>0</v>
      </c>
      <c r="AB67" s="188"/>
      <c r="AC67" s="188">
        <f>AC68</f>
        <v>0</v>
      </c>
      <c r="AD67" s="188"/>
      <c r="AE67" s="188">
        <f>AE68</f>
        <v>0</v>
      </c>
      <c r="AF67" s="188"/>
      <c r="AG67" s="188">
        <f>AG68</f>
        <v>0</v>
      </c>
      <c r="AH67" s="188"/>
      <c r="AI67" s="188">
        <f>AI68</f>
        <v>0</v>
      </c>
      <c r="AJ67" s="188"/>
      <c r="AK67" s="188">
        <f>AK68</f>
        <v>0</v>
      </c>
      <c r="AL67" s="188"/>
      <c r="AM67" s="188">
        <f>AM68</f>
        <v>0</v>
      </c>
      <c r="AN67" s="188"/>
      <c r="AO67" s="188">
        <f>AO68</f>
        <v>0</v>
      </c>
      <c r="AP67" s="188"/>
      <c r="AQ67" s="188">
        <f>AQ68</f>
        <v>0</v>
      </c>
      <c r="AR67" s="188"/>
      <c r="AS67" s="188">
        <f>AS68</f>
        <v>0</v>
      </c>
      <c r="AT67" s="188"/>
      <c r="AU67" s="447">
        <f>AU68</f>
        <v>4036.4409999999998</v>
      </c>
      <c r="AV67" s="475">
        <f t="shared" ref="AV67" si="15">AU67/I67</f>
        <v>1.0000002477430607</v>
      </c>
    </row>
    <row r="68" spans="2:48" ht="30" customHeight="1" x14ac:dyDescent="0.2">
      <c r="B68" s="283" t="s">
        <v>170</v>
      </c>
      <c r="C68" s="48" t="s">
        <v>80</v>
      </c>
      <c r="D68" s="49" t="s">
        <v>1684</v>
      </c>
      <c r="E68" s="50" t="s">
        <v>1685</v>
      </c>
      <c r="F68" s="51" t="s">
        <v>193</v>
      </c>
      <c r="G68" s="52">
        <v>8.59</v>
      </c>
      <c r="H68" s="53">
        <v>469.9</v>
      </c>
      <c r="I68" s="284">
        <f>ROUND(H68*G68,2)</f>
        <v>4036.44</v>
      </c>
      <c r="J68" s="286"/>
      <c r="K68" s="287">
        <f>ROUND(J68*$H68,2)</f>
        <v>0</v>
      </c>
      <c r="L68" s="286"/>
      <c r="M68" s="287">
        <f>ROUND(L68*$H68,2)</f>
        <v>0</v>
      </c>
      <c r="N68" s="286"/>
      <c r="O68" s="287">
        <f>ROUND(N68*$H68,2)</f>
        <v>0</v>
      </c>
      <c r="P68" s="286"/>
      <c r="Q68" s="287">
        <f>ROUND(P68*$H68,2)</f>
        <v>0</v>
      </c>
      <c r="R68" s="286"/>
      <c r="S68" s="287">
        <f>ROUND(R68*$H68,2)</f>
        <v>0</v>
      </c>
      <c r="T68" s="286"/>
      <c r="U68" s="287">
        <f>ROUND(T68*$H68,2)</f>
        <v>0</v>
      </c>
      <c r="V68" s="286"/>
      <c r="W68" s="287">
        <f>ROUND(V68*$H68,2)</f>
        <v>0</v>
      </c>
      <c r="X68" s="286"/>
      <c r="Y68" s="287">
        <f>ROUND(X68*$H68,2)</f>
        <v>0</v>
      </c>
      <c r="Z68" s="286"/>
      <c r="AA68" s="287">
        <f>ROUND(Z68*$H68,2)</f>
        <v>0</v>
      </c>
      <c r="AB68" s="286"/>
      <c r="AC68" s="287">
        <f>ROUND(AB68*$H68,2)</f>
        <v>0</v>
      </c>
      <c r="AD68" s="286"/>
      <c r="AE68" s="287">
        <f>ROUND(AD68*$H68,2)</f>
        <v>0</v>
      </c>
      <c r="AF68" s="286"/>
      <c r="AG68" s="287">
        <f>ROUND(AF68*$H68,2)</f>
        <v>0</v>
      </c>
      <c r="AH68" s="286"/>
      <c r="AI68" s="287">
        <f>ROUND(AH68*$H68,2)</f>
        <v>0</v>
      </c>
      <c r="AJ68" s="286"/>
      <c r="AK68" s="287">
        <f>ROUND(AJ68*$H68,2)</f>
        <v>0</v>
      </c>
      <c r="AL68" s="286"/>
      <c r="AM68" s="287">
        <f>ROUND(AL68*$H68,2)</f>
        <v>0</v>
      </c>
      <c r="AN68" s="286"/>
      <c r="AO68" s="287">
        <f>ROUND(AN68*$H68,2)</f>
        <v>0</v>
      </c>
      <c r="AP68" s="286"/>
      <c r="AQ68" s="287">
        <f>ROUND(AP68*$H68,2)</f>
        <v>0</v>
      </c>
      <c r="AR68" s="286">
        <f>SUM(J68,L68,N68,P68,R68,T68,V68,X68,Z68,AB68,AD68,AF68,AH68,AJ68,AL68,AN68,AP68)</f>
        <v>0</v>
      </c>
      <c r="AS68" s="287">
        <f>AR68*$H68</f>
        <v>0</v>
      </c>
      <c r="AT68" s="286">
        <f>$G68-AR68</f>
        <v>8.59</v>
      </c>
      <c r="AU68" s="458">
        <f>AT68*$H68</f>
        <v>4036.4409999999998</v>
      </c>
      <c r="AV68" s="496">
        <f t="shared" ref="AV68" si="16">AU68/I68</f>
        <v>1.0000002477430607</v>
      </c>
    </row>
    <row r="69" spans="2:48" ht="30" customHeight="1" x14ac:dyDescent="0.2">
      <c r="B69" s="249"/>
      <c r="C69" s="250" t="s">
        <v>86</v>
      </c>
      <c r="D69" s="23"/>
      <c r="E69" s="251" t="s">
        <v>1687</v>
      </c>
      <c r="F69" s="23"/>
      <c r="G69" s="23"/>
      <c r="H69" s="230"/>
      <c r="I69" s="231"/>
      <c r="J69" s="292"/>
      <c r="K69" s="293"/>
      <c r="L69" s="292"/>
      <c r="M69" s="293"/>
      <c r="N69" s="292"/>
      <c r="O69" s="293"/>
      <c r="P69" s="292"/>
      <c r="Q69" s="293"/>
      <c r="R69" s="292"/>
      <c r="S69" s="293"/>
      <c r="T69" s="292"/>
      <c r="U69" s="293"/>
      <c r="V69" s="292"/>
      <c r="W69" s="293"/>
      <c r="X69" s="292"/>
      <c r="Y69" s="293"/>
      <c r="Z69" s="292"/>
      <c r="AA69" s="293"/>
      <c r="AB69" s="292"/>
      <c r="AC69" s="293"/>
      <c r="AD69" s="292"/>
      <c r="AE69" s="293"/>
      <c r="AF69" s="292"/>
      <c r="AG69" s="293"/>
      <c r="AH69" s="292"/>
      <c r="AI69" s="293"/>
      <c r="AJ69" s="292"/>
      <c r="AK69" s="293"/>
      <c r="AL69" s="292"/>
      <c r="AM69" s="293"/>
      <c r="AN69" s="292"/>
      <c r="AO69" s="293"/>
      <c r="AP69" s="292"/>
      <c r="AQ69" s="293"/>
      <c r="AR69" s="292"/>
      <c r="AS69" s="293"/>
      <c r="AT69" s="292"/>
      <c r="AU69" s="220"/>
      <c r="AV69" s="508"/>
    </row>
    <row r="70" spans="2:48" ht="30" customHeight="1" thickBot="1" x14ac:dyDescent="0.25">
      <c r="B70" s="275"/>
      <c r="C70" s="276"/>
      <c r="D70" s="276"/>
      <c r="E70" s="276"/>
      <c r="F70" s="276"/>
      <c r="G70" s="276"/>
      <c r="H70" s="277"/>
      <c r="I70" s="278"/>
      <c r="J70" s="289"/>
      <c r="K70" s="290"/>
      <c r="L70" s="289"/>
      <c r="M70" s="290"/>
      <c r="N70" s="289"/>
      <c r="O70" s="290"/>
      <c r="P70" s="289"/>
      <c r="Q70" s="290"/>
      <c r="R70" s="289"/>
      <c r="S70" s="290"/>
      <c r="T70" s="289"/>
      <c r="U70" s="290"/>
      <c r="V70" s="289"/>
      <c r="W70" s="290"/>
      <c r="X70" s="289"/>
      <c r="Y70" s="290"/>
      <c r="Z70" s="289"/>
      <c r="AA70" s="290"/>
      <c r="AB70" s="289"/>
      <c r="AC70" s="290"/>
      <c r="AD70" s="289"/>
      <c r="AE70" s="290"/>
      <c r="AF70" s="289"/>
      <c r="AG70" s="290"/>
      <c r="AH70" s="289"/>
      <c r="AI70" s="290"/>
      <c r="AJ70" s="289"/>
      <c r="AK70" s="290"/>
      <c r="AL70" s="289"/>
      <c r="AM70" s="290"/>
      <c r="AN70" s="289"/>
      <c r="AO70" s="290"/>
      <c r="AP70" s="289"/>
      <c r="AQ70" s="290"/>
      <c r="AR70" s="289"/>
      <c r="AS70" s="290"/>
      <c r="AT70" s="289"/>
      <c r="AU70" s="297"/>
      <c r="AV70" s="498"/>
    </row>
    <row r="179" spans="20:79" x14ac:dyDescent="0.2">
      <c r="T179" s="1"/>
      <c r="U179" s="1"/>
      <c r="V179" s="1"/>
      <c r="W179" s="1"/>
      <c r="X179" s="1"/>
      <c r="Y179" s="1"/>
      <c r="Z179" s="14"/>
      <c r="AA179" s="14"/>
      <c r="AB179" s="14"/>
      <c r="AC179" s="14"/>
      <c r="AD179" s="14"/>
      <c r="AE179" s="14"/>
      <c r="AF179" s="14"/>
      <c r="AG179" s="14"/>
      <c r="AH179" s="14"/>
      <c r="AI179" s="14"/>
      <c r="AJ179" s="14"/>
      <c r="AK179" s="14"/>
      <c r="AL179" s="14"/>
      <c r="AM179" s="1"/>
      <c r="AN179" s="1"/>
      <c r="AO179" s="1"/>
      <c r="AP179" s="1"/>
      <c r="AQ179" s="1"/>
      <c r="AR179" s="1"/>
      <c r="AS179" s="1"/>
      <c r="AT179" s="1"/>
      <c r="AU179" s="1"/>
      <c r="AV179" s="473"/>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row>
    <row r="180" spans="20:79" x14ac:dyDescent="0.2">
      <c r="T180" s="1"/>
      <c r="U180" s="1"/>
      <c r="V180" s="1"/>
      <c r="W180" s="1"/>
      <c r="X180" s="1"/>
      <c r="Y180" s="1"/>
      <c r="Z180" s="14"/>
      <c r="AA180" s="14"/>
      <c r="AB180" s="14"/>
      <c r="AC180" s="14"/>
      <c r="AD180" s="14"/>
      <c r="AE180" s="14"/>
      <c r="AF180" s="14"/>
      <c r="AG180" s="14"/>
      <c r="AH180" s="14"/>
      <c r="AI180" s="14"/>
      <c r="AJ180" s="14"/>
      <c r="AK180" s="14"/>
      <c r="AL180" s="14"/>
      <c r="AM180" s="1"/>
      <c r="AN180" s="1"/>
      <c r="AO180" s="1"/>
      <c r="AP180" s="1"/>
      <c r="AQ180" s="1"/>
      <c r="AR180" s="1"/>
      <c r="AS180" s="1"/>
      <c r="AT180" s="1"/>
      <c r="AU180" s="1"/>
      <c r="AV180" s="473"/>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row>
    <row r="181" spans="20:79" x14ac:dyDescent="0.2">
      <c r="T181" s="1"/>
      <c r="U181" s="1"/>
      <c r="V181" s="1"/>
      <c r="W181" s="1"/>
      <c r="X181" s="1"/>
      <c r="Y181" s="1"/>
      <c r="Z181" s="14"/>
      <c r="AA181" s="14"/>
      <c r="AB181" s="14"/>
      <c r="AC181" s="14"/>
      <c r="AD181" s="14"/>
      <c r="AE181" s="14"/>
      <c r="AF181" s="14"/>
      <c r="AG181" s="14"/>
      <c r="AH181" s="14"/>
      <c r="AI181" s="14"/>
      <c r="AJ181" s="14"/>
      <c r="AK181" s="14"/>
      <c r="AL181" s="14"/>
      <c r="AM181" s="1"/>
      <c r="AN181" s="1"/>
      <c r="AO181" s="1"/>
      <c r="AP181" s="1"/>
      <c r="AQ181" s="1"/>
      <c r="AR181" s="1"/>
      <c r="AS181" s="1"/>
      <c r="AT181" s="1"/>
      <c r="AU181" s="1"/>
      <c r="AV181" s="473"/>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row>
    <row r="182" spans="20:79" x14ac:dyDescent="0.2">
      <c r="T182" s="1"/>
      <c r="U182" s="1"/>
      <c r="V182" s="1"/>
      <c r="W182" s="1"/>
      <c r="X182" s="1"/>
      <c r="Y182" s="1"/>
      <c r="Z182" s="14"/>
      <c r="AA182" s="14"/>
      <c r="AB182" s="14"/>
      <c r="AC182" s="14"/>
      <c r="AD182" s="14"/>
      <c r="AE182" s="14"/>
      <c r="AF182" s="14"/>
      <c r="AG182" s="14"/>
      <c r="AH182" s="14"/>
      <c r="AI182" s="14"/>
      <c r="AJ182" s="14"/>
      <c r="AK182" s="14"/>
      <c r="AL182" s="14"/>
      <c r="AM182" s="1"/>
      <c r="AN182" s="1"/>
      <c r="AO182" s="1"/>
      <c r="AP182" s="1"/>
      <c r="AQ182" s="1"/>
      <c r="AR182" s="1"/>
      <c r="AS182" s="1"/>
      <c r="AT182" s="1"/>
      <c r="AU182" s="1"/>
      <c r="AV182" s="473"/>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row>
    <row r="183" spans="20:79" x14ac:dyDescent="0.2">
      <c r="T183" s="1"/>
      <c r="U183" s="1"/>
      <c r="V183" s="1"/>
      <c r="W183" s="1"/>
      <c r="X183" s="1"/>
      <c r="Y183" s="1"/>
      <c r="Z183" s="14"/>
      <c r="AA183" s="14"/>
      <c r="AB183" s="14"/>
      <c r="AC183" s="14"/>
      <c r="AD183" s="14"/>
      <c r="AE183" s="14"/>
      <c r="AF183" s="14"/>
      <c r="AG183" s="14"/>
      <c r="AH183" s="14"/>
      <c r="AI183" s="14"/>
      <c r="AJ183" s="14"/>
      <c r="AK183" s="14"/>
      <c r="AL183" s="14"/>
      <c r="AM183" s="1"/>
      <c r="AN183" s="1"/>
      <c r="AO183" s="1"/>
      <c r="AP183" s="1"/>
      <c r="AQ183" s="1"/>
      <c r="AR183" s="1"/>
      <c r="AS183" s="1"/>
      <c r="AT183" s="1"/>
      <c r="AU183" s="1"/>
      <c r="AV183" s="473"/>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row>
    <row r="184" spans="20:79" x14ac:dyDescent="0.2">
      <c r="T184" s="1"/>
      <c r="U184" s="1"/>
      <c r="V184" s="1"/>
      <c r="W184" s="1"/>
      <c r="X184" s="1"/>
      <c r="Y184" s="1"/>
      <c r="Z184" s="14"/>
      <c r="AA184" s="14"/>
      <c r="AB184" s="14"/>
      <c r="AC184" s="14"/>
      <c r="AD184" s="14"/>
      <c r="AE184" s="14"/>
      <c r="AF184" s="14"/>
      <c r="AG184" s="14"/>
      <c r="AH184" s="14"/>
      <c r="AI184" s="14"/>
      <c r="AJ184" s="14"/>
      <c r="AK184" s="14"/>
      <c r="AL184" s="14"/>
      <c r="AM184" s="1"/>
      <c r="AN184" s="1"/>
      <c r="AO184" s="1"/>
      <c r="AP184" s="1"/>
      <c r="AQ184" s="1"/>
      <c r="AR184" s="1"/>
      <c r="AS184" s="1"/>
      <c r="AT184" s="1"/>
      <c r="AU184" s="1"/>
      <c r="AV184" s="473"/>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row>
    <row r="185" spans="20:79" x14ac:dyDescent="0.2">
      <c r="T185" s="1"/>
      <c r="U185" s="1"/>
      <c r="V185" s="1"/>
      <c r="W185" s="1"/>
      <c r="X185" s="1"/>
      <c r="Y185" s="1"/>
      <c r="Z185" s="14"/>
      <c r="AA185" s="14"/>
      <c r="AB185" s="14"/>
      <c r="AC185" s="14"/>
      <c r="AD185" s="14"/>
      <c r="AE185" s="14"/>
      <c r="AF185" s="14"/>
      <c r="AG185" s="14"/>
      <c r="AH185" s="14"/>
      <c r="AI185" s="14"/>
      <c r="AJ185" s="14"/>
      <c r="AK185" s="14"/>
      <c r="AL185" s="14"/>
      <c r="AM185" s="1"/>
      <c r="AN185" s="1"/>
      <c r="AO185" s="1"/>
      <c r="AP185" s="1"/>
      <c r="AQ185" s="1"/>
      <c r="AR185" s="1"/>
      <c r="AS185" s="1"/>
      <c r="AT185" s="1"/>
      <c r="AU185" s="1"/>
      <c r="AV185" s="473"/>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row>
    <row r="186" spans="20:79" ht="11.4" x14ac:dyDescent="0.2">
      <c r="T186" s="25" t="s">
        <v>5</v>
      </c>
      <c r="U186" s="26" t="s">
        <v>14</v>
      </c>
      <c r="V186" s="26" t="s">
        <v>69</v>
      </c>
      <c r="W186" s="26" t="s">
        <v>70</v>
      </c>
      <c r="X186" s="26" t="s">
        <v>71</v>
      </c>
      <c r="Y186" s="26" t="s">
        <v>72</v>
      </c>
      <c r="Z186" s="26" t="s">
        <v>73</v>
      </c>
      <c r="AA186" s="27" t="s">
        <v>74</v>
      </c>
      <c r="AB186" s="34"/>
      <c r="AC186" s="34"/>
      <c r="AD186" s="34"/>
      <c r="AE186" s="34"/>
      <c r="AF186" s="34"/>
      <c r="AG186" s="34"/>
      <c r="AH186" s="34"/>
      <c r="AI186" s="34"/>
      <c r="AJ186" s="34"/>
      <c r="AK186" s="34"/>
      <c r="AL186" s="34"/>
      <c r="AM186" s="5"/>
      <c r="AN186" s="5"/>
      <c r="AO186" s="5"/>
      <c r="AP186" s="5"/>
      <c r="AQ186" s="5"/>
      <c r="AR186" s="5"/>
      <c r="AS186" s="5"/>
      <c r="AT186" s="5"/>
      <c r="AU186" s="5"/>
      <c r="AV186" s="490"/>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row>
    <row r="187" spans="20:79" x14ac:dyDescent="0.2">
      <c r="T187" s="28"/>
      <c r="U187" s="37"/>
      <c r="V187" s="29"/>
      <c r="W187" s="38">
        <f>W188</f>
        <v>0</v>
      </c>
      <c r="X187" s="29"/>
      <c r="Y187" s="38">
        <f>Y188</f>
        <v>8.5924759999999996</v>
      </c>
      <c r="Z187" s="29"/>
      <c r="AA187" s="39">
        <f>AA188</f>
        <v>0</v>
      </c>
      <c r="AB187" s="14"/>
      <c r="AC187" s="14"/>
      <c r="AD187" s="14"/>
      <c r="AE187" s="14"/>
      <c r="AF187" s="14"/>
      <c r="AG187" s="14"/>
      <c r="AH187" s="14"/>
      <c r="AI187" s="14"/>
      <c r="AJ187" s="14"/>
      <c r="AK187" s="14"/>
      <c r="AL187" s="14"/>
      <c r="AM187" s="1"/>
      <c r="AN187" s="1"/>
      <c r="AO187" s="1"/>
      <c r="AP187" s="1"/>
      <c r="AQ187" s="1"/>
      <c r="AR187" s="1"/>
      <c r="AS187" s="1"/>
      <c r="AT187" s="1"/>
      <c r="AU187" s="1"/>
      <c r="AV187" s="473"/>
      <c r="AW187" s="1"/>
      <c r="AX187" s="1"/>
      <c r="AY187" s="1"/>
      <c r="AZ187" s="12" t="s">
        <v>26</v>
      </c>
      <c r="BA187" s="12" t="s">
        <v>62</v>
      </c>
      <c r="BB187" s="1"/>
      <c r="BC187" s="1"/>
      <c r="BD187" s="1"/>
      <c r="BE187" s="1"/>
      <c r="BF187" s="1"/>
      <c r="BG187" s="1"/>
      <c r="BH187" s="1"/>
      <c r="BI187" s="1"/>
      <c r="BJ187" s="1"/>
      <c r="BK187" s="1"/>
      <c r="BL187" s="1"/>
      <c r="BM187" s="1"/>
      <c r="BN187" s="1"/>
      <c r="BO187" s="1"/>
      <c r="BP187" s="1"/>
      <c r="BQ187" s="40">
        <f>BQ188</f>
        <v>77979.14</v>
      </c>
      <c r="BR187" s="1"/>
      <c r="BS187" s="1"/>
      <c r="BT187" s="1"/>
      <c r="BU187" s="1"/>
      <c r="BV187" s="1"/>
      <c r="BW187" s="1"/>
      <c r="BX187" s="1"/>
      <c r="BY187" s="1"/>
      <c r="BZ187" s="1"/>
      <c r="CA187" s="1"/>
    </row>
    <row r="188" spans="20:79" x14ac:dyDescent="0.2">
      <c r="T188" s="41"/>
      <c r="U188" s="42"/>
      <c r="V188" s="42"/>
      <c r="W188" s="43">
        <f>W189+W199+W203+W239</f>
        <v>0</v>
      </c>
      <c r="X188" s="42"/>
      <c r="Y188" s="43">
        <f>Y189+Y199+Y203+Y239</f>
        <v>8.5924759999999996</v>
      </c>
      <c r="Z188" s="42"/>
      <c r="AA188" s="44">
        <f>AA189+AA199+AA203+AA239</f>
        <v>0</v>
      </c>
      <c r="AB188" s="6"/>
      <c r="AC188" s="6"/>
      <c r="AD188" s="6"/>
      <c r="AE188" s="6"/>
      <c r="AF188" s="6"/>
      <c r="AG188" s="6"/>
      <c r="AH188" s="6"/>
      <c r="AI188" s="6"/>
      <c r="AJ188" s="6"/>
      <c r="AK188" s="6"/>
      <c r="AL188" s="6"/>
      <c r="AM188" s="6"/>
      <c r="AN188" s="6"/>
      <c r="AO188" s="6"/>
      <c r="AP188" s="6"/>
      <c r="AQ188" s="6"/>
      <c r="AR188" s="6"/>
      <c r="AS188" s="6"/>
      <c r="AT188" s="6"/>
      <c r="AU188" s="6"/>
      <c r="AV188" s="484"/>
      <c r="AW188" s="6"/>
      <c r="AX188" s="45" t="s">
        <v>30</v>
      </c>
      <c r="AY188" s="6"/>
      <c r="AZ188" s="46" t="s">
        <v>26</v>
      </c>
      <c r="BA188" s="46" t="s">
        <v>27</v>
      </c>
      <c r="BB188" s="6"/>
      <c r="BC188" s="6"/>
      <c r="BD188" s="6"/>
      <c r="BE188" s="45" t="s">
        <v>78</v>
      </c>
      <c r="BF188" s="6"/>
      <c r="BG188" s="6"/>
      <c r="BH188" s="6"/>
      <c r="BI188" s="6"/>
      <c r="BJ188" s="6"/>
      <c r="BK188" s="6"/>
      <c r="BL188" s="6"/>
      <c r="BM188" s="6"/>
      <c r="BN188" s="6"/>
      <c r="BO188" s="6"/>
      <c r="BP188" s="6"/>
      <c r="BQ188" s="47">
        <f>BQ189+BQ199+BQ203+BQ239</f>
        <v>77979.14</v>
      </c>
      <c r="BR188" s="6"/>
      <c r="BS188" s="6"/>
      <c r="BT188" s="6"/>
      <c r="BU188" s="6"/>
      <c r="BV188" s="6"/>
      <c r="BW188" s="6"/>
      <c r="BX188" s="6"/>
      <c r="BY188" s="6"/>
      <c r="BZ188" s="6"/>
      <c r="CA188" s="6"/>
    </row>
    <row r="189" spans="20:79" x14ac:dyDescent="0.2">
      <c r="T189" s="41"/>
      <c r="U189" s="42"/>
      <c r="V189" s="42"/>
      <c r="W189" s="43">
        <f>SUM(W190:W198)</f>
        <v>0</v>
      </c>
      <c r="X189" s="42"/>
      <c r="Y189" s="43">
        <f>SUM(Y190:Y198)</f>
        <v>0</v>
      </c>
      <c r="Z189" s="42"/>
      <c r="AA189" s="44">
        <f>SUM(AA190:AA198)</f>
        <v>0</v>
      </c>
      <c r="AB189" s="6"/>
      <c r="AC189" s="6"/>
      <c r="AD189" s="6"/>
      <c r="AE189" s="6"/>
      <c r="AF189" s="6"/>
      <c r="AG189" s="6"/>
      <c r="AH189" s="6"/>
      <c r="AI189" s="6"/>
      <c r="AJ189" s="6"/>
      <c r="AK189" s="6"/>
      <c r="AL189" s="6"/>
      <c r="AM189" s="6"/>
      <c r="AN189" s="6"/>
      <c r="AO189" s="6"/>
      <c r="AP189" s="6"/>
      <c r="AQ189" s="6"/>
      <c r="AR189" s="6"/>
      <c r="AS189" s="6"/>
      <c r="AT189" s="6"/>
      <c r="AU189" s="6"/>
      <c r="AV189" s="484"/>
      <c r="AW189" s="6"/>
      <c r="AX189" s="45" t="s">
        <v>30</v>
      </c>
      <c r="AY189" s="6"/>
      <c r="AZ189" s="46" t="s">
        <v>26</v>
      </c>
      <c r="BA189" s="46" t="s">
        <v>30</v>
      </c>
      <c r="BB189" s="6"/>
      <c r="BC189" s="6"/>
      <c r="BD189" s="6"/>
      <c r="BE189" s="45" t="s">
        <v>78</v>
      </c>
      <c r="BF189" s="6"/>
      <c r="BG189" s="6"/>
      <c r="BH189" s="6"/>
      <c r="BI189" s="6"/>
      <c r="BJ189" s="6"/>
      <c r="BK189" s="6"/>
      <c r="BL189" s="6"/>
      <c r="BM189" s="6"/>
      <c r="BN189" s="6"/>
      <c r="BO189" s="6"/>
      <c r="BP189" s="6"/>
      <c r="BQ189" s="47">
        <f>SUM(BQ190:BQ198)</f>
        <v>2111.56</v>
      </c>
      <c r="BR189" s="6"/>
      <c r="BS189" s="6"/>
      <c r="BT189" s="6"/>
      <c r="BU189" s="6"/>
      <c r="BV189" s="6"/>
      <c r="BW189" s="6"/>
      <c r="BX189" s="6"/>
      <c r="BY189" s="6"/>
      <c r="BZ189" s="6"/>
      <c r="CA189" s="6"/>
    </row>
    <row r="190" spans="20:79" ht="11.4" x14ac:dyDescent="0.2">
      <c r="T190" s="54" t="s">
        <v>5</v>
      </c>
      <c r="U190" s="55" t="s">
        <v>15</v>
      </c>
      <c r="V190" s="23"/>
      <c r="W190" s="56">
        <f>V190*G12</f>
        <v>0</v>
      </c>
      <c r="X190" s="56">
        <v>0</v>
      </c>
      <c r="Y190" s="56">
        <f>X190*G12</f>
        <v>0</v>
      </c>
      <c r="Z190" s="56">
        <v>0</v>
      </c>
      <c r="AA190" s="57">
        <f>Z190*G12</f>
        <v>0</v>
      </c>
      <c r="AB190" s="14"/>
      <c r="AC190" s="14"/>
      <c r="AD190" s="14"/>
      <c r="AE190" s="14"/>
      <c r="AF190" s="14"/>
      <c r="AG190" s="14"/>
      <c r="AH190" s="14"/>
      <c r="AI190" s="14"/>
      <c r="AJ190" s="14"/>
      <c r="AK190" s="14"/>
      <c r="AL190" s="14"/>
      <c r="AM190" s="1"/>
      <c r="AN190" s="1"/>
      <c r="AO190" s="1"/>
      <c r="AP190" s="1"/>
      <c r="AQ190" s="1"/>
      <c r="AR190" s="1"/>
      <c r="AS190" s="1"/>
      <c r="AT190" s="1"/>
      <c r="AU190" s="1"/>
      <c r="AV190" s="473"/>
      <c r="AW190" s="1"/>
      <c r="AX190" s="58" t="s">
        <v>84</v>
      </c>
      <c r="AY190" s="1"/>
      <c r="AZ190" s="58" t="s">
        <v>80</v>
      </c>
      <c r="BA190" s="58" t="s">
        <v>31</v>
      </c>
      <c r="BB190" s="1"/>
      <c r="BC190" s="1"/>
      <c r="BD190" s="1"/>
      <c r="BE190" s="12" t="s">
        <v>78</v>
      </c>
      <c r="BF190" s="1"/>
      <c r="BG190" s="1"/>
      <c r="BH190" s="1"/>
      <c r="BI190" s="1"/>
      <c r="BJ190" s="1"/>
      <c r="BK190" s="59">
        <f>IF(U190="základní",I12,0)</f>
        <v>2066.46</v>
      </c>
      <c r="BL190" s="59">
        <f>IF(U190="snížená",I12,0)</f>
        <v>0</v>
      </c>
      <c r="BM190" s="59">
        <f>IF(U190="zákl. přenesená",I12,0)</f>
        <v>0</v>
      </c>
      <c r="BN190" s="59">
        <f>IF(U190="sníž. přenesená",I12,0)</f>
        <v>0</v>
      </c>
      <c r="BO190" s="59">
        <f>IF(U190="nulová",I12,0)</f>
        <v>0</v>
      </c>
      <c r="BP190" s="12" t="s">
        <v>30</v>
      </c>
      <c r="BQ190" s="59">
        <f>ROUND(H12*G12,2)</f>
        <v>2066.46</v>
      </c>
      <c r="BR190" s="12" t="s">
        <v>84</v>
      </c>
      <c r="BS190" s="58" t="s">
        <v>1631</v>
      </c>
      <c r="BT190" s="1"/>
      <c r="BU190" s="1"/>
      <c r="BV190" s="1"/>
      <c r="BW190" s="1"/>
      <c r="BX190" s="1"/>
      <c r="BY190" s="1"/>
      <c r="BZ190" s="1"/>
      <c r="CA190" s="1"/>
    </row>
    <row r="191" spans="20:79" x14ac:dyDescent="0.2">
      <c r="T191" s="60"/>
      <c r="U191" s="61"/>
      <c r="V191" s="23"/>
      <c r="W191" s="23"/>
      <c r="X191" s="23"/>
      <c r="Y191" s="23"/>
      <c r="Z191" s="23"/>
      <c r="AA191" s="24"/>
      <c r="AB191" s="14"/>
      <c r="AC191" s="14"/>
      <c r="AD191" s="14"/>
      <c r="AE191" s="14"/>
      <c r="AF191" s="14"/>
      <c r="AG191" s="14"/>
      <c r="AH191" s="14"/>
      <c r="AI191" s="14"/>
      <c r="AJ191" s="14"/>
      <c r="AK191" s="14"/>
      <c r="AL191" s="14"/>
      <c r="AM191" s="1"/>
      <c r="AN191" s="1"/>
      <c r="AO191" s="1"/>
      <c r="AP191" s="1"/>
      <c r="AQ191" s="1"/>
      <c r="AR191" s="1"/>
      <c r="AS191" s="1"/>
      <c r="AT191" s="1"/>
      <c r="AU191" s="1"/>
      <c r="AV191" s="473"/>
      <c r="AW191" s="1"/>
      <c r="AX191" s="1"/>
      <c r="AY191" s="1"/>
      <c r="AZ191" s="12" t="s">
        <v>86</v>
      </c>
      <c r="BA191" s="12" t="s">
        <v>31</v>
      </c>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row>
    <row r="192" spans="20:79" x14ac:dyDescent="0.2">
      <c r="T192" s="66"/>
      <c r="U192" s="67"/>
      <c r="V192" s="67"/>
      <c r="W192" s="67"/>
      <c r="X192" s="67"/>
      <c r="Y192" s="67"/>
      <c r="Z192" s="67"/>
      <c r="AA192" s="68"/>
      <c r="AB192" s="8"/>
      <c r="AC192" s="8"/>
      <c r="AD192" s="8"/>
      <c r="AE192" s="8"/>
      <c r="AF192" s="8"/>
      <c r="AG192" s="8"/>
      <c r="AH192" s="8"/>
      <c r="AI192" s="8"/>
      <c r="AJ192" s="8"/>
      <c r="AK192" s="8"/>
      <c r="AL192" s="8"/>
      <c r="AM192" s="8"/>
      <c r="AN192" s="8"/>
      <c r="AO192" s="8"/>
      <c r="AP192" s="8"/>
      <c r="AQ192" s="8"/>
      <c r="AR192" s="8"/>
      <c r="AS192" s="8"/>
      <c r="AT192" s="8"/>
      <c r="AU192" s="8"/>
      <c r="AV192" s="486"/>
      <c r="AW192" s="8"/>
      <c r="AX192" s="8"/>
      <c r="AY192" s="8"/>
      <c r="AZ192" s="69" t="s">
        <v>88</v>
      </c>
      <c r="BA192" s="69" t="s">
        <v>31</v>
      </c>
      <c r="BB192" s="8" t="s">
        <v>30</v>
      </c>
      <c r="BC192" s="8" t="s">
        <v>11</v>
      </c>
      <c r="BD192" s="8" t="s">
        <v>27</v>
      </c>
      <c r="BE192" s="69" t="s">
        <v>78</v>
      </c>
      <c r="BF192" s="8"/>
      <c r="BG192" s="8"/>
      <c r="BH192" s="8"/>
      <c r="BI192" s="8"/>
      <c r="BJ192" s="8"/>
      <c r="BK192" s="8"/>
      <c r="BL192" s="8"/>
      <c r="BM192" s="8"/>
      <c r="BN192" s="8"/>
      <c r="BO192" s="8"/>
      <c r="BP192" s="8"/>
      <c r="BQ192" s="8"/>
      <c r="BR192" s="8"/>
      <c r="BS192" s="8"/>
      <c r="BT192" s="8"/>
      <c r="BU192" s="8"/>
      <c r="BV192" s="8"/>
      <c r="BW192" s="8"/>
      <c r="BX192" s="8"/>
      <c r="BY192" s="8"/>
      <c r="BZ192" s="8"/>
      <c r="CA192" s="8"/>
    </row>
    <row r="193" spans="20:79" x14ac:dyDescent="0.2">
      <c r="T193" s="62"/>
      <c r="U193" s="63"/>
      <c r="V193" s="63"/>
      <c r="W193" s="63"/>
      <c r="X193" s="63"/>
      <c r="Y193" s="63"/>
      <c r="Z193" s="63"/>
      <c r="AA193" s="64"/>
      <c r="AB193" s="7"/>
      <c r="AC193" s="7"/>
      <c r="AD193" s="7"/>
      <c r="AE193" s="7"/>
      <c r="AF193" s="7"/>
      <c r="AG193" s="7"/>
      <c r="AH193" s="7"/>
      <c r="AI193" s="7"/>
      <c r="AJ193" s="7"/>
      <c r="AK193" s="7"/>
      <c r="AL193" s="7"/>
      <c r="AM193" s="7"/>
      <c r="AN193" s="7"/>
      <c r="AO193" s="7"/>
      <c r="AP193" s="7"/>
      <c r="AQ193" s="7"/>
      <c r="AR193" s="7"/>
      <c r="AS193" s="7"/>
      <c r="AT193" s="7"/>
      <c r="AU193" s="7"/>
      <c r="AV193" s="485"/>
      <c r="AW193" s="7"/>
      <c r="AX193" s="7"/>
      <c r="AY193" s="7"/>
      <c r="AZ193" s="65" t="s">
        <v>88</v>
      </c>
      <c r="BA193" s="65" t="s">
        <v>31</v>
      </c>
      <c r="BB193" s="7" t="s">
        <v>31</v>
      </c>
      <c r="BC193" s="7" t="s">
        <v>11</v>
      </c>
      <c r="BD193" s="7" t="s">
        <v>27</v>
      </c>
      <c r="BE193" s="65" t="s">
        <v>78</v>
      </c>
      <c r="BF193" s="7"/>
      <c r="BG193" s="7"/>
      <c r="BH193" s="7"/>
      <c r="BI193" s="7"/>
      <c r="BJ193" s="7"/>
      <c r="BK193" s="7"/>
      <c r="BL193" s="7"/>
      <c r="BM193" s="7"/>
      <c r="BN193" s="7"/>
      <c r="BO193" s="7"/>
      <c r="BP193" s="7"/>
      <c r="BQ193" s="7"/>
      <c r="BR193" s="7"/>
      <c r="BS193" s="7"/>
      <c r="BT193" s="7"/>
      <c r="BU193" s="7"/>
      <c r="BV193" s="7"/>
      <c r="BW193" s="7"/>
      <c r="BX193" s="7"/>
      <c r="BY193" s="7"/>
      <c r="BZ193" s="7"/>
      <c r="CA193" s="7"/>
    </row>
    <row r="194" spans="20:79" x14ac:dyDescent="0.2">
      <c r="T194" s="62"/>
      <c r="U194" s="63"/>
      <c r="V194" s="63"/>
      <c r="W194" s="63"/>
      <c r="X194" s="63"/>
      <c r="Y194" s="63"/>
      <c r="Z194" s="63"/>
      <c r="AA194" s="64"/>
      <c r="AB194" s="7"/>
      <c r="AC194" s="7"/>
      <c r="AD194" s="7"/>
      <c r="AE194" s="7"/>
      <c r="AF194" s="7"/>
      <c r="AG194" s="7"/>
      <c r="AH194" s="7"/>
      <c r="AI194" s="7"/>
      <c r="AJ194" s="7"/>
      <c r="AK194" s="7"/>
      <c r="AL194" s="7"/>
      <c r="AM194" s="7"/>
      <c r="AN194" s="7"/>
      <c r="AO194" s="7"/>
      <c r="AP194" s="7"/>
      <c r="AQ194" s="7"/>
      <c r="AR194" s="7"/>
      <c r="AS194" s="7"/>
      <c r="AT194" s="7"/>
      <c r="AU194" s="7"/>
      <c r="AV194" s="485"/>
      <c r="AW194" s="7"/>
      <c r="AX194" s="7"/>
      <c r="AY194" s="7"/>
      <c r="AZ194" s="65" t="s">
        <v>88</v>
      </c>
      <c r="BA194" s="65" t="s">
        <v>31</v>
      </c>
      <c r="BB194" s="7" t="s">
        <v>31</v>
      </c>
      <c r="BC194" s="7" t="s">
        <v>11</v>
      </c>
      <c r="BD194" s="7" t="s">
        <v>27</v>
      </c>
      <c r="BE194" s="65" t="s">
        <v>78</v>
      </c>
      <c r="BF194" s="7"/>
      <c r="BG194" s="7"/>
      <c r="BH194" s="7"/>
      <c r="BI194" s="7"/>
      <c r="BJ194" s="7"/>
      <c r="BK194" s="7"/>
      <c r="BL194" s="7"/>
      <c r="BM194" s="7"/>
      <c r="BN194" s="7"/>
      <c r="BO194" s="7"/>
      <c r="BP194" s="7"/>
      <c r="BQ194" s="7"/>
      <c r="BR194" s="7"/>
      <c r="BS194" s="7"/>
      <c r="BT194" s="7"/>
      <c r="BU194" s="7"/>
      <c r="BV194" s="7"/>
      <c r="BW194" s="7"/>
      <c r="BX194" s="7"/>
      <c r="BY194" s="7"/>
      <c r="BZ194" s="7"/>
      <c r="CA194" s="7"/>
    </row>
    <row r="195" spans="20:79" x14ac:dyDescent="0.2">
      <c r="T195" s="74"/>
      <c r="U195" s="75"/>
      <c r="V195" s="75"/>
      <c r="W195" s="75"/>
      <c r="X195" s="75"/>
      <c r="Y195" s="75"/>
      <c r="Z195" s="75"/>
      <c r="AA195" s="76"/>
      <c r="AB195" s="10"/>
      <c r="AC195" s="10"/>
      <c r="AD195" s="10"/>
      <c r="AE195" s="10"/>
      <c r="AF195" s="10"/>
      <c r="AG195" s="10"/>
      <c r="AH195" s="10"/>
      <c r="AI195" s="10"/>
      <c r="AJ195" s="10"/>
      <c r="AK195" s="10"/>
      <c r="AL195" s="10"/>
      <c r="AM195" s="10"/>
      <c r="AN195" s="10"/>
      <c r="AO195" s="10"/>
      <c r="AP195" s="10"/>
      <c r="AQ195" s="10"/>
      <c r="AR195" s="10"/>
      <c r="AS195" s="10"/>
      <c r="AT195" s="10"/>
      <c r="AU195" s="10"/>
      <c r="AV195" s="488"/>
      <c r="AW195" s="10"/>
      <c r="AX195" s="10"/>
      <c r="AY195" s="10"/>
      <c r="AZ195" s="77" t="s">
        <v>88</v>
      </c>
      <c r="BA195" s="77" t="s">
        <v>31</v>
      </c>
      <c r="BB195" s="10" t="s">
        <v>84</v>
      </c>
      <c r="BC195" s="10" t="s">
        <v>11</v>
      </c>
      <c r="BD195" s="10" t="s">
        <v>30</v>
      </c>
      <c r="BE195" s="77" t="s">
        <v>78</v>
      </c>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row>
    <row r="196" spans="20:79" ht="11.4" x14ac:dyDescent="0.2">
      <c r="T196" s="54" t="s">
        <v>5</v>
      </c>
      <c r="U196" s="55" t="s">
        <v>15</v>
      </c>
      <c r="V196" s="23"/>
      <c r="W196" s="56">
        <f>V196*G18</f>
        <v>0</v>
      </c>
      <c r="X196" s="56">
        <v>0</v>
      </c>
      <c r="Y196" s="56">
        <f>X196*G18</f>
        <v>0</v>
      </c>
      <c r="Z196" s="56">
        <v>0</v>
      </c>
      <c r="AA196" s="57">
        <f>Z196*G18</f>
        <v>0</v>
      </c>
      <c r="AB196" s="14"/>
      <c r="AC196" s="14"/>
      <c r="AD196" s="14"/>
      <c r="AE196" s="14"/>
      <c r="AF196" s="14"/>
      <c r="AG196" s="14"/>
      <c r="AH196" s="14"/>
      <c r="AI196" s="14"/>
      <c r="AJ196" s="14"/>
      <c r="AK196" s="14"/>
      <c r="AL196" s="14"/>
      <c r="AM196" s="1"/>
      <c r="AN196" s="1"/>
      <c r="AO196" s="1"/>
      <c r="AP196" s="1"/>
      <c r="AQ196" s="1"/>
      <c r="AR196" s="1"/>
      <c r="AS196" s="1"/>
      <c r="AT196" s="1"/>
      <c r="AU196" s="1"/>
      <c r="AV196" s="473"/>
      <c r="AW196" s="1"/>
      <c r="AX196" s="58" t="s">
        <v>84</v>
      </c>
      <c r="AY196" s="1"/>
      <c r="AZ196" s="58" t="s">
        <v>80</v>
      </c>
      <c r="BA196" s="58" t="s">
        <v>31</v>
      </c>
      <c r="BB196" s="1"/>
      <c r="BC196" s="1"/>
      <c r="BD196" s="1"/>
      <c r="BE196" s="12" t="s">
        <v>78</v>
      </c>
      <c r="BF196" s="1"/>
      <c r="BG196" s="1"/>
      <c r="BH196" s="1"/>
      <c r="BI196" s="1"/>
      <c r="BJ196" s="1"/>
      <c r="BK196" s="59">
        <f>IF(U196="základní",I18,0)</f>
        <v>45.1</v>
      </c>
      <c r="BL196" s="59">
        <f>IF(U196="snížená",I18,0)</f>
        <v>0</v>
      </c>
      <c r="BM196" s="59">
        <f>IF(U196="zákl. přenesená",I18,0)</f>
        <v>0</v>
      </c>
      <c r="BN196" s="59">
        <f>IF(U196="sníž. přenesená",I18,0)</f>
        <v>0</v>
      </c>
      <c r="BO196" s="59">
        <f>IF(U196="nulová",I18,0)</f>
        <v>0</v>
      </c>
      <c r="BP196" s="12" t="s">
        <v>30</v>
      </c>
      <c r="BQ196" s="59">
        <f>ROUND(H18*G18,2)</f>
        <v>45.1</v>
      </c>
      <c r="BR196" s="12" t="s">
        <v>84</v>
      </c>
      <c r="BS196" s="58" t="s">
        <v>1638</v>
      </c>
      <c r="BT196" s="1"/>
      <c r="BU196" s="1"/>
      <c r="BV196" s="1"/>
      <c r="BW196" s="1"/>
      <c r="BX196" s="1"/>
      <c r="BY196" s="1"/>
      <c r="BZ196" s="1"/>
      <c r="CA196" s="1"/>
    </row>
    <row r="197" spans="20:79" x14ac:dyDescent="0.2">
      <c r="T197" s="60"/>
      <c r="U197" s="61"/>
      <c r="V197" s="23"/>
      <c r="W197" s="23"/>
      <c r="X197" s="23"/>
      <c r="Y197" s="23"/>
      <c r="Z197" s="23"/>
      <c r="AA197" s="24"/>
      <c r="AB197" s="14"/>
      <c r="AC197" s="14"/>
      <c r="AD197" s="14"/>
      <c r="AE197" s="14"/>
      <c r="AF197" s="14"/>
      <c r="AG197" s="14"/>
      <c r="AH197" s="14"/>
      <c r="AI197" s="14"/>
      <c r="AJ197" s="14"/>
      <c r="AK197" s="14"/>
      <c r="AL197" s="14"/>
      <c r="AM197" s="1"/>
      <c r="AN197" s="1"/>
      <c r="AO197" s="1"/>
      <c r="AP197" s="1"/>
      <c r="AQ197" s="1"/>
      <c r="AR197" s="1"/>
      <c r="AS197" s="1"/>
      <c r="AT197" s="1"/>
      <c r="AU197" s="1"/>
      <c r="AV197" s="473"/>
      <c r="AW197" s="1"/>
      <c r="AX197" s="1"/>
      <c r="AY197" s="1"/>
      <c r="AZ197" s="12" t="s">
        <v>86</v>
      </c>
      <c r="BA197" s="12" t="s">
        <v>31</v>
      </c>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row>
    <row r="198" spans="20:79" x14ac:dyDescent="0.2">
      <c r="T198" s="62"/>
      <c r="U198" s="63"/>
      <c r="V198" s="63"/>
      <c r="W198" s="63"/>
      <c r="X198" s="63"/>
      <c r="Y198" s="63"/>
      <c r="Z198" s="63"/>
      <c r="AA198" s="64"/>
      <c r="AB198" s="7"/>
      <c r="AC198" s="7"/>
      <c r="AD198" s="7"/>
      <c r="AE198" s="7"/>
      <c r="AF198" s="7"/>
      <c r="AG198" s="7"/>
      <c r="AH198" s="7"/>
      <c r="AI198" s="7"/>
      <c r="AJ198" s="7"/>
      <c r="AK198" s="7"/>
      <c r="AL198" s="7"/>
      <c r="AM198" s="7"/>
      <c r="AN198" s="7"/>
      <c r="AO198" s="7"/>
      <c r="AP198" s="7"/>
      <c r="AQ198" s="7"/>
      <c r="AR198" s="7"/>
      <c r="AS198" s="7"/>
      <c r="AT198" s="7"/>
      <c r="AU198" s="7"/>
      <c r="AV198" s="485"/>
      <c r="AW198" s="7"/>
      <c r="AX198" s="7"/>
      <c r="AY198" s="7"/>
      <c r="AZ198" s="65" t="s">
        <v>88</v>
      </c>
      <c r="BA198" s="65" t="s">
        <v>31</v>
      </c>
      <c r="BB198" s="7" t="s">
        <v>31</v>
      </c>
      <c r="BC198" s="7" t="s">
        <v>11</v>
      </c>
      <c r="BD198" s="7" t="s">
        <v>30</v>
      </c>
      <c r="BE198" s="65" t="s">
        <v>78</v>
      </c>
      <c r="BF198" s="7"/>
      <c r="BG198" s="7"/>
      <c r="BH198" s="7"/>
      <c r="BI198" s="7"/>
      <c r="BJ198" s="7"/>
      <c r="BK198" s="7"/>
      <c r="BL198" s="7"/>
      <c r="BM198" s="7"/>
      <c r="BN198" s="7"/>
      <c r="BO198" s="7"/>
      <c r="BP198" s="7"/>
      <c r="BQ198" s="7"/>
      <c r="BR198" s="7"/>
      <c r="BS198" s="7"/>
      <c r="BT198" s="7"/>
      <c r="BU198" s="7"/>
      <c r="BV198" s="7"/>
      <c r="BW198" s="7"/>
      <c r="BX198" s="7"/>
      <c r="BY198" s="7"/>
      <c r="BZ198" s="7"/>
      <c r="CA198" s="7"/>
    </row>
    <row r="199" spans="20:79" x14ac:dyDescent="0.2">
      <c r="T199" s="41"/>
      <c r="U199" s="42"/>
      <c r="V199" s="42"/>
      <c r="W199" s="43">
        <f>SUM(W200:W202)</f>
        <v>0</v>
      </c>
      <c r="X199" s="42"/>
      <c r="Y199" s="43">
        <f>SUM(Y200:Y202)</f>
        <v>0.902536</v>
      </c>
      <c r="Z199" s="42"/>
      <c r="AA199" s="44">
        <f>SUM(AA200:AA202)</f>
        <v>0</v>
      </c>
      <c r="AB199" s="6"/>
      <c r="AC199" s="6"/>
      <c r="AD199" s="6"/>
      <c r="AE199" s="6"/>
      <c r="AF199" s="6"/>
      <c r="AG199" s="6"/>
      <c r="AH199" s="6"/>
      <c r="AI199" s="6"/>
      <c r="AJ199" s="6"/>
      <c r="AK199" s="6"/>
      <c r="AL199" s="6"/>
      <c r="AM199" s="6"/>
      <c r="AN199" s="6"/>
      <c r="AO199" s="6"/>
      <c r="AP199" s="6"/>
      <c r="AQ199" s="6"/>
      <c r="AR199" s="6"/>
      <c r="AS199" s="6"/>
      <c r="AT199" s="6"/>
      <c r="AU199" s="6"/>
      <c r="AV199" s="484"/>
      <c r="AW199" s="6"/>
      <c r="AX199" s="45" t="s">
        <v>30</v>
      </c>
      <c r="AY199" s="6"/>
      <c r="AZ199" s="46" t="s">
        <v>26</v>
      </c>
      <c r="BA199" s="46" t="s">
        <v>30</v>
      </c>
      <c r="BB199" s="6"/>
      <c r="BC199" s="6"/>
      <c r="BD199" s="6"/>
      <c r="BE199" s="45" t="s">
        <v>78</v>
      </c>
      <c r="BF199" s="6"/>
      <c r="BG199" s="6"/>
      <c r="BH199" s="6"/>
      <c r="BI199" s="6"/>
      <c r="BJ199" s="6"/>
      <c r="BK199" s="6"/>
      <c r="BL199" s="6"/>
      <c r="BM199" s="6"/>
      <c r="BN199" s="6"/>
      <c r="BO199" s="6"/>
      <c r="BP199" s="6"/>
      <c r="BQ199" s="47">
        <f>SUM(BQ200:BQ202)</f>
        <v>830.64</v>
      </c>
      <c r="BR199" s="6"/>
      <c r="BS199" s="6"/>
      <c r="BT199" s="6"/>
      <c r="BU199" s="6"/>
      <c r="BV199" s="6"/>
      <c r="BW199" s="6"/>
      <c r="BX199" s="6"/>
      <c r="BY199" s="6"/>
      <c r="BZ199" s="6"/>
      <c r="CA199" s="6"/>
    </row>
    <row r="200" spans="20:79" ht="11.4" x14ac:dyDescent="0.2">
      <c r="T200" s="54" t="s">
        <v>5</v>
      </c>
      <c r="U200" s="55" t="s">
        <v>15</v>
      </c>
      <c r="V200" s="23"/>
      <c r="W200" s="56">
        <f>V200*G24</f>
        <v>0</v>
      </c>
      <c r="X200" s="56">
        <v>2.2563399999999998</v>
      </c>
      <c r="Y200" s="56">
        <f>X200*G24</f>
        <v>0.902536</v>
      </c>
      <c r="Z200" s="56">
        <v>0</v>
      </c>
      <c r="AA200" s="57">
        <f>Z200*G24</f>
        <v>0</v>
      </c>
      <c r="AB200" s="14"/>
      <c r="AC200" s="14"/>
      <c r="AD200" s="14"/>
      <c r="AE200" s="14"/>
      <c r="AF200" s="14"/>
      <c r="AG200" s="14"/>
      <c r="AH200" s="14"/>
      <c r="AI200" s="14"/>
      <c r="AJ200" s="14"/>
      <c r="AK200" s="14"/>
      <c r="AL200" s="14"/>
      <c r="AM200" s="1"/>
      <c r="AN200" s="1"/>
      <c r="AO200" s="1"/>
      <c r="AP200" s="1"/>
      <c r="AQ200" s="1"/>
      <c r="AR200" s="1"/>
      <c r="AS200" s="1"/>
      <c r="AT200" s="1"/>
      <c r="AU200" s="1"/>
      <c r="AV200" s="473"/>
      <c r="AW200" s="1"/>
      <c r="AX200" s="58" t="s">
        <v>84</v>
      </c>
      <c r="AY200" s="1"/>
      <c r="AZ200" s="58" t="s">
        <v>80</v>
      </c>
      <c r="BA200" s="58" t="s">
        <v>31</v>
      </c>
      <c r="BB200" s="1"/>
      <c r="BC200" s="1"/>
      <c r="BD200" s="1"/>
      <c r="BE200" s="12" t="s">
        <v>78</v>
      </c>
      <c r="BF200" s="1"/>
      <c r="BG200" s="1"/>
      <c r="BH200" s="1"/>
      <c r="BI200" s="1"/>
      <c r="BJ200" s="1"/>
      <c r="BK200" s="59">
        <f>IF(U200="základní",I24,0)</f>
        <v>830.64</v>
      </c>
      <c r="BL200" s="59">
        <f>IF(U200="snížená",I24,0)</f>
        <v>0</v>
      </c>
      <c r="BM200" s="59">
        <f>IF(U200="zákl. přenesená",I24,0)</f>
        <v>0</v>
      </c>
      <c r="BN200" s="59">
        <f>IF(U200="sníž. přenesená",I24,0)</f>
        <v>0</v>
      </c>
      <c r="BO200" s="59">
        <f>IF(U200="nulová",I24,0)</f>
        <v>0</v>
      </c>
      <c r="BP200" s="12" t="s">
        <v>30</v>
      </c>
      <c r="BQ200" s="59">
        <f>ROUND(H24*G24,2)</f>
        <v>830.64</v>
      </c>
      <c r="BR200" s="12" t="s">
        <v>84</v>
      </c>
      <c r="BS200" s="58" t="s">
        <v>1642</v>
      </c>
      <c r="BT200" s="1"/>
      <c r="BU200" s="1"/>
      <c r="BV200" s="1"/>
      <c r="BW200" s="1"/>
      <c r="BX200" s="1"/>
      <c r="BY200" s="1"/>
      <c r="BZ200" s="1"/>
      <c r="CA200" s="1"/>
    </row>
    <row r="201" spans="20:79" x14ac:dyDescent="0.2">
      <c r="T201" s="60"/>
      <c r="U201" s="61"/>
      <c r="V201" s="23"/>
      <c r="W201" s="23"/>
      <c r="X201" s="23"/>
      <c r="Y201" s="23"/>
      <c r="Z201" s="23"/>
      <c r="AA201" s="24"/>
      <c r="AB201" s="14"/>
      <c r="AC201" s="14"/>
      <c r="AD201" s="14"/>
      <c r="AE201" s="14"/>
      <c r="AF201" s="14"/>
      <c r="AG201" s="14"/>
      <c r="AH201" s="14"/>
      <c r="AI201" s="14"/>
      <c r="AJ201" s="14"/>
      <c r="AK201" s="14"/>
      <c r="AL201" s="14"/>
      <c r="AM201" s="1"/>
      <c r="AN201" s="1"/>
      <c r="AO201" s="1"/>
      <c r="AP201" s="1"/>
      <c r="AQ201" s="1"/>
      <c r="AR201" s="1"/>
      <c r="AS201" s="1"/>
      <c r="AT201" s="1"/>
      <c r="AU201" s="1"/>
      <c r="AV201" s="473"/>
      <c r="AW201" s="1"/>
      <c r="AX201" s="1"/>
      <c r="AY201" s="1"/>
      <c r="AZ201" s="12" t="s">
        <v>86</v>
      </c>
      <c r="BA201" s="12" t="s">
        <v>31</v>
      </c>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row>
    <row r="202" spans="20:79" x14ac:dyDescent="0.2">
      <c r="T202" s="62"/>
      <c r="U202" s="63"/>
      <c r="V202" s="63"/>
      <c r="W202" s="63"/>
      <c r="X202" s="63"/>
      <c r="Y202" s="63"/>
      <c r="Z202" s="63"/>
      <c r="AA202" s="64"/>
      <c r="AB202" s="7"/>
      <c r="AC202" s="7"/>
      <c r="AD202" s="7"/>
      <c r="AE202" s="7"/>
      <c r="AF202" s="7"/>
      <c r="AG202" s="7"/>
      <c r="AH202" s="7"/>
      <c r="AI202" s="7"/>
      <c r="AJ202" s="7"/>
      <c r="AK202" s="7"/>
      <c r="AL202" s="7"/>
      <c r="AM202" s="7"/>
      <c r="AN202" s="7"/>
      <c r="AO202" s="7"/>
      <c r="AP202" s="7"/>
      <c r="AQ202" s="7"/>
      <c r="AR202" s="7"/>
      <c r="AS202" s="7"/>
      <c r="AT202" s="7"/>
      <c r="AU202" s="7"/>
      <c r="AV202" s="485"/>
      <c r="AW202" s="7"/>
      <c r="AX202" s="7"/>
      <c r="AY202" s="7"/>
      <c r="AZ202" s="65" t="s">
        <v>88</v>
      </c>
      <c r="BA202" s="65" t="s">
        <v>31</v>
      </c>
      <c r="BB202" s="7" t="s">
        <v>31</v>
      </c>
      <c r="BC202" s="7" t="s">
        <v>11</v>
      </c>
      <c r="BD202" s="7" t="s">
        <v>30</v>
      </c>
      <c r="BE202" s="65" t="s">
        <v>78</v>
      </c>
      <c r="BF202" s="7"/>
      <c r="BG202" s="7"/>
      <c r="BH202" s="7"/>
      <c r="BI202" s="7"/>
      <c r="BJ202" s="7"/>
      <c r="BK202" s="7"/>
      <c r="BL202" s="7"/>
      <c r="BM202" s="7"/>
      <c r="BN202" s="7"/>
      <c r="BO202" s="7"/>
      <c r="BP202" s="7"/>
      <c r="BQ202" s="7"/>
      <c r="BR202" s="7"/>
      <c r="BS202" s="7"/>
      <c r="BT202" s="7"/>
      <c r="BU202" s="7"/>
      <c r="BV202" s="7"/>
      <c r="BW202" s="7"/>
      <c r="BX202" s="7"/>
      <c r="BY202" s="7"/>
      <c r="BZ202" s="7"/>
      <c r="CA202" s="7"/>
    </row>
    <row r="203" spans="20:79" x14ac:dyDescent="0.2">
      <c r="T203" s="41"/>
      <c r="U203" s="42"/>
      <c r="V203" s="42"/>
      <c r="W203" s="43">
        <f>SUM(W204:W238)</f>
        <v>0</v>
      </c>
      <c r="X203" s="42"/>
      <c r="Y203" s="43">
        <f>SUM(Y204:Y238)</f>
        <v>7.6899399999999991</v>
      </c>
      <c r="Z203" s="42"/>
      <c r="AA203" s="44">
        <f>SUM(AA204:AA238)</f>
        <v>0</v>
      </c>
      <c r="AB203" s="6"/>
      <c r="AC203" s="6"/>
      <c r="AD203" s="6"/>
      <c r="AE203" s="6"/>
      <c r="AF203" s="6"/>
      <c r="AG203" s="6"/>
      <c r="AH203" s="6"/>
      <c r="AI203" s="6"/>
      <c r="AJ203" s="6"/>
      <c r="AK203" s="6"/>
      <c r="AL203" s="6"/>
      <c r="AM203" s="6"/>
      <c r="AN203" s="6"/>
      <c r="AO203" s="6"/>
      <c r="AP203" s="6"/>
      <c r="AQ203" s="6"/>
      <c r="AR203" s="6"/>
      <c r="AS203" s="6"/>
      <c r="AT203" s="6"/>
      <c r="AU203" s="6"/>
      <c r="AV203" s="484"/>
      <c r="AW203" s="6"/>
      <c r="AX203" s="45" t="s">
        <v>30</v>
      </c>
      <c r="AY203" s="6"/>
      <c r="AZ203" s="46" t="s">
        <v>26</v>
      </c>
      <c r="BA203" s="46" t="s">
        <v>30</v>
      </c>
      <c r="BB203" s="6"/>
      <c r="BC203" s="6"/>
      <c r="BD203" s="6"/>
      <c r="BE203" s="45" t="s">
        <v>78</v>
      </c>
      <c r="BF203" s="6"/>
      <c r="BG203" s="6"/>
      <c r="BH203" s="6"/>
      <c r="BI203" s="6"/>
      <c r="BJ203" s="6"/>
      <c r="BK203" s="6"/>
      <c r="BL203" s="6"/>
      <c r="BM203" s="6"/>
      <c r="BN203" s="6"/>
      <c r="BO203" s="6"/>
      <c r="BP203" s="6"/>
      <c r="BQ203" s="47">
        <f>SUM(BQ204:BQ238)</f>
        <v>71000.5</v>
      </c>
      <c r="BR203" s="6"/>
      <c r="BS203" s="6"/>
      <c r="BT203" s="6"/>
      <c r="BU203" s="6"/>
      <c r="BV203" s="6"/>
      <c r="BW203" s="6"/>
      <c r="BX203" s="6"/>
      <c r="BY203" s="6"/>
      <c r="BZ203" s="6"/>
      <c r="CA203" s="6"/>
    </row>
    <row r="204" spans="20:79" ht="11.4" x14ac:dyDescent="0.2">
      <c r="T204" s="54" t="s">
        <v>5</v>
      </c>
      <c r="U204" s="55" t="s">
        <v>15</v>
      </c>
      <c r="V204" s="23"/>
      <c r="W204" s="56">
        <f>V204*G30</f>
        <v>0</v>
      </c>
      <c r="X204" s="56">
        <v>0.17488999999999999</v>
      </c>
      <c r="Y204" s="56">
        <f>X204*G30</f>
        <v>5.2466999999999997</v>
      </c>
      <c r="Z204" s="56">
        <v>0</v>
      </c>
      <c r="AA204" s="57">
        <f>Z204*G30</f>
        <v>0</v>
      </c>
      <c r="AB204" s="14"/>
      <c r="AC204" s="14"/>
      <c r="AD204" s="14"/>
      <c r="AE204" s="14"/>
      <c r="AF204" s="14"/>
      <c r="AG204" s="14"/>
      <c r="AH204" s="14"/>
      <c r="AI204" s="14"/>
      <c r="AJ204" s="14"/>
      <c r="AK204" s="14"/>
      <c r="AL204" s="14"/>
      <c r="AM204" s="1"/>
      <c r="AN204" s="1"/>
      <c r="AO204" s="1"/>
      <c r="AP204" s="1"/>
      <c r="AQ204" s="1"/>
      <c r="AR204" s="1"/>
      <c r="AS204" s="1"/>
      <c r="AT204" s="1"/>
      <c r="AU204" s="1"/>
      <c r="AV204" s="473"/>
      <c r="AW204" s="1"/>
      <c r="AX204" s="58" t="s">
        <v>84</v>
      </c>
      <c r="AY204" s="1"/>
      <c r="AZ204" s="58" t="s">
        <v>80</v>
      </c>
      <c r="BA204" s="58" t="s">
        <v>31</v>
      </c>
      <c r="BB204" s="1"/>
      <c r="BC204" s="1"/>
      <c r="BD204" s="1"/>
      <c r="BE204" s="12" t="s">
        <v>78</v>
      </c>
      <c r="BF204" s="1"/>
      <c r="BG204" s="1"/>
      <c r="BH204" s="1"/>
      <c r="BI204" s="1"/>
      <c r="BJ204" s="1"/>
      <c r="BK204" s="59">
        <f>IF(U204="základní",I30,0)</f>
        <v>5607</v>
      </c>
      <c r="BL204" s="59">
        <f>IF(U204="snížená",I30,0)</f>
        <v>0</v>
      </c>
      <c r="BM204" s="59">
        <f>IF(U204="zákl. přenesená",I30,0)</f>
        <v>0</v>
      </c>
      <c r="BN204" s="59">
        <f>IF(U204="sníž. přenesená",I30,0)</f>
        <v>0</v>
      </c>
      <c r="BO204" s="59">
        <f>IF(U204="nulová",I30,0)</f>
        <v>0</v>
      </c>
      <c r="BP204" s="12" t="s">
        <v>30</v>
      </c>
      <c r="BQ204" s="59">
        <f>ROUND(H30*G30,2)</f>
        <v>5607</v>
      </c>
      <c r="BR204" s="12" t="s">
        <v>84</v>
      </c>
      <c r="BS204" s="58" t="s">
        <v>1646</v>
      </c>
      <c r="BT204" s="1"/>
      <c r="BU204" s="1"/>
      <c r="BV204" s="1"/>
      <c r="BW204" s="1"/>
      <c r="BX204" s="1"/>
      <c r="BY204" s="1"/>
      <c r="BZ204" s="1"/>
      <c r="CA204" s="1"/>
    </row>
    <row r="205" spans="20:79" x14ac:dyDescent="0.2">
      <c r="T205" s="60"/>
      <c r="U205" s="61"/>
      <c r="V205" s="23"/>
      <c r="W205" s="23"/>
      <c r="X205" s="23"/>
      <c r="Y205" s="23"/>
      <c r="Z205" s="23"/>
      <c r="AA205" s="24"/>
      <c r="AB205" s="14"/>
      <c r="AC205" s="14"/>
      <c r="AD205" s="14"/>
      <c r="AE205" s="14"/>
      <c r="AF205" s="14"/>
      <c r="AG205" s="14"/>
      <c r="AH205" s="14"/>
      <c r="AI205" s="14"/>
      <c r="AJ205" s="14"/>
      <c r="AK205" s="14"/>
      <c r="AL205" s="14"/>
      <c r="AM205" s="1"/>
      <c r="AN205" s="1"/>
      <c r="AO205" s="1"/>
      <c r="AP205" s="1"/>
      <c r="AQ205" s="1"/>
      <c r="AR205" s="1"/>
      <c r="AS205" s="1"/>
      <c r="AT205" s="1"/>
      <c r="AU205" s="1"/>
      <c r="AV205" s="473"/>
      <c r="AW205" s="1"/>
      <c r="AX205" s="1"/>
      <c r="AY205" s="1"/>
      <c r="AZ205" s="12" t="s">
        <v>86</v>
      </c>
      <c r="BA205" s="12" t="s">
        <v>31</v>
      </c>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row>
    <row r="206" spans="20:79" x14ac:dyDescent="0.2">
      <c r="T206" s="66"/>
      <c r="U206" s="67"/>
      <c r="V206" s="67"/>
      <c r="W206" s="67"/>
      <c r="X206" s="67"/>
      <c r="Y206" s="67"/>
      <c r="Z206" s="67"/>
      <c r="AA206" s="68"/>
      <c r="AB206" s="8"/>
      <c r="AC206" s="8"/>
      <c r="AD206" s="8"/>
      <c r="AE206" s="8"/>
      <c r="AF206" s="8"/>
      <c r="AG206" s="8"/>
      <c r="AH206" s="8"/>
      <c r="AI206" s="8"/>
      <c r="AJ206" s="8"/>
      <c r="AK206" s="8"/>
      <c r="AL206" s="8"/>
      <c r="AM206" s="8"/>
      <c r="AN206" s="8"/>
      <c r="AO206" s="8"/>
      <c r="AP206" s="8"/>
      <c r="AQ206" s="8"/>
      <c r="AR206" s="8"/>
      <c r="AS206" s="8"/>
      <c r="AT206" s="8"/>
      <c r="AU206" s="8"/>
      <c r="AV206" s="486"/>
      <c r="AW206" s="8"/>
      <c r="AX206" s="8"/>
      <c r="AY206" s="8"/>
      <c r="AZ206" s="69" t="s">
        <v>88</v>
      </c>
      <c r="BA206" s="69" t="s">
        <v>31</v>
      </c>
      <c r="BB206" s="8" t="s">
        <v>30</v>
      </c>
      <c r="BC206" s="8" t="s">
        <v>11</v>
      </c>
      <c r="BD206" s="8" t="s">
        <v>27</v>
      </c>
      <c r="BE206" s="69" t="s">
        <v>78</v>
      </c>
      <c r="BF206" s="8"/>
      <c r="BG206" s="8"/>
      <c r="BH206" s="8"/>
      <c r="BI206" s="8"/>
      <c r="BJ206" s="8"/>
      <c r="BK206" s="8"/>
      <c r="BL206" s="8"/>
      <c r="BM206" s="8"/>
      <c r="BN206" s="8"/>
      <c r="BO206" s="8"/>
      <c r="BP206" s="8"/>
      <c r="BQ206" s="8"/>
      <c r="BR206" s="8"/>
      <c r="BS206" s="8"/>
      <c r="BT206" s="8"/>
      <c r="BU206" s="8"/>
      <c r="BV206" s="8"/>
      <c r="BW206" s="8"/>
      <c r="BX206" s="8"/>
      <c r="BY206" s="8"/>
      <c r="BZ206" s="8"/>
      <c r="CA206" s="8"/>
    </row>
    <row r="207" spans="20:79" x14ac:dyDescent="0.2">
      <c r="T207" s="62"/>
      <c r="U207" s="63"/>
      <c r="V207" s="63"/>
      <c r="W207" s="63"/>
      <c r="X207" s="63"/>
      <c r="Y207" s="63"/>
      <c r="Z207" s="63"/>
      <c r="AA207" s="64"/>
      <c r="AB207" s="7"/>
      <c r="AC207" s="7"/>
      <c r="AD207" s="7"/>
      <c r="AE207" s="7"/>
      <c r="AF207" s="7"/>
      <c r="AG207" s="7"/>
      <c r="AH207" s="7"/>
      <c r="AI207" s="7"/>
      <c r="AJ207" s="7"/>
      <c r="AK207" s="7"/>
      <c r="AL207" s="7"/>
      <c r="AM207" s="7"/>
      <c r="AN207" s="7"/>
      <c r="AO207" s="7"/>
      <c r="AP207" s="7"/>
      <c r="AQ207" s="7"/>
      <c r="AR207" s="7"/>
      <c r="AS207" s="7"/>
      <c r="AT207" s="7"/>
      <c r="AU207" s="7"/>
      <c r="AV207" s="485"/>
      <c r="AW207" s="7"/>
      <c r="AX207" s="7"/>
      <c r="AY207" s="7"/>
      <c r="AZ207" s="65" t="s">
        <v>88</v>
      </c>
      <c r="BA207" s="65" t="s">
        <v>31</v>
      </c>
      <c r="BB207" s="7" t="s">
        <v>31</v>
      </c>
      <c r="BC207" s="7" t="s">
        <v>11</v>
      </c>
      <c r="BD207" s="7" t="s">
        <v>27</v>
      </c>
      <c r="BE207" s="65" t="s">
        <v>78</v>
      </c>
      <c r="BF207" s="7"/>
      <c r="BG207" s="7"/>
      <c r="BH207" s="7"/>
      <c r="BI207" s="7"/>
      <c r="BJ207" s="7"/>
      <c r="BK207" s="7"/>
      <c r="BL207" s="7"/>
      <c r="BM207" s="7"/>
      <c r="BN207" s="7"/>
      <c r="BO207" s="7"/>
      <c r="BP207" s="7"/>
      <c r="BQ207" s="7"/>
      <c r="BR207" s="7"/>
      <c r="BS207" s="7"/>
      <c r="BT207" s="7"/>
      <c r="BU207" s="7"/>
      <c r="BV207" s="7"/>
      <c r="BW207" s="7"/>
      <c r="BX207" s="7"/>
      <c r="BY207" s="7"/>
      <c r="BZ207" s="7"/>
      <c r="CA207" s="7"/>
    </row>
    <row r="208" spans="20:79" x14ac:dyDescent="0.2">
      <c r="T208" s="62"/>
      <c r="U208" s="63"/>
      <c r="V208" s="63"/>
      <c r="W208" s="63"/>
      <c r="X208" s="63"/>
      <c r="Y208" s="63"/>
      <c r="Z208" s="63"/>
      <c r="AA208" s="64"/>
      <c r="AB208" s="7"/>
      <c r="AC208" s="7"/>
      <c r="AD208" s="7"/>
      <c r="AE208" s="7"/>
      <c r="AF208" s="7"/>
      <c r="AG208" s="7"/>
      <c r="AH208" s="7"/>
      <c r="AI208" s="7"/>
      <c r="AJ208" s="7"/>
      <c r="AK208" s="7"/>
      <c r="AL208" s="7"/>
      <c r="AM208" s="7"/>
      <c r="AN208" s="7"/>
      <c r="AO208" s="7"/>
      <c r="AP208" s="7"/>
      <c r="AQ208" s="7"/>
      <c r="AR208" s="7"/>
      <c r="AS208" s="7"/>
      <c r="AT208" s="7"/>
      <c r="AU208" s="7"/>
      <c r="AV208" s="485"/>
      <c r="AW208" s="7"/>
      <c r="AX208" s="7"/>
      <c r="AY208" s="7"/>
      <c r="AZ208" s="65" t="s">
        <v>88</v>
      </c>
      <c r="BA208" s="65" t="s">
        <v>31</v>
      </c>
      <c r="BB208" s="7" t="s">
        <v>31</v>
      </c>
      <c r="BC208" s="7" t="s">
        <v>11</v>
      </c>
      <c r="BD208" s="7" t="s">
        <v>27</v>
      </c>
      <c r="BE208" s="65" t="s">
        <v>78</v>
      </c>
      <c r="BF208" s="7"/>
      <c r="BG208" s="7"/>
      <c r="BH208" s="7"/>
      <c r="BI208" s="7"/>
      <c r="BJ208" s="7"/>
      <c r="BK208" s="7"/>
      <c r="BL208" s="7"/>
      <c r="BM208" s="7"/>
      <c r="BN208" s="7"/>
      <c r="BO208" s="7"/>
      <c r="BP208" s="7"/>
      <c r="BQ208" s="7"/>
      <c r="BR208" s="7"/>
      <c r="BS208" s="7"/>
      <c r="BT208" s="7"/>
      <c r="BU208" s="7"/>
      <c r="BV208" s="7"/>
      <c r="BW208" s="7"/>
      <c r="BX208" s="7"/>
      <c r="BY208" s="7"/>
      <c r="BZ208" s="7"/>
      <c r="CA208" s="7"/>
    </row>
    <row r="209" spans="20:79" x14ac:dyDescent="0.2">
      <c r="T209" s="74"/>
      <c r="U209" s="75"/>
      <c r="V209" s="75"/>
      <c r="W209" s="75"/>
      <c r="X209" s="75"/>
      <c r="Y209" s="75"/>
      <c r="Z209" s="75"/>
      <c r="AA209" s="76"/>
      <c r="AB209" s="10"/>
      <c r="AC209" s="10"/>
      <c r="AD209" s="10"/>
      <c r="AE209" s="10"/>
      <c r="AF209" s="10"/>
      <c r="AG209" s="10"/>
      <c r="AH209" s="10"/>
      <c r="AI209" s="10"/>
      <c r="AJ209" s="10"/>
      <c r="AK209" s="10"/>
      <c r="AL209" s="10"/>
      <c r="AM209" s="10"/>
      <c r="AN209" s="10"/>
      <c r="AO209" s="10"/>
      <c r="AP209" s="10"/>
      <c r="AQ209" s="10"/>
      <c r="AR209" s="10"/>
      <c r="AS209" s="10"/>
      <c r="AT209" s="10"/>
      <c r="AU209" s="10"/>
      <c r="AV209" s="488"/>
      <c r="AW209" s="10"/>
      <c r="AX209" s="10"/>
      <c r="AY209" s="10"/>
      <c r="AZ209" s="77" t="s">
        <v>88</v>
      </c>
      <c r="BA209" s="77" t="s">
        <v>31</v>
      </c>
      <c r="BB209" s="10" t="s">
        <v>84</v>
      </c>
      <c r="BC209" s="10" t="s">
        <v>11</v>
      </c>
      <c r="BD209" s="10" t="s">
        <v>30</v>
      </c>
      <c r="BE209" s="77" t="s">
        <v>78</v>
      </c>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row>
    <row r="210" spans="20:79" ht="11.4" x14ac:dyDescent="0.2">
      <c r="T210" s="84" t="s">
        <v>5</v>
      </c>
      <c r="U210" s="85" t="s">
        <v>15</v>
      </c>
      <c r="V210" s="23"/>
      <c r="W210" s="56">
        <f>V210*G36</f>
        <v>0</v>
      </c>
      <c r="X210" s="56">
        <v>4.7000000000000002E-3</v>
      </c>
      <c r="Y210" s="56">
        <f>X210*G36</f>
        <v>0.10340000000000001</v>
      </c>
      <c r="Z210" s="56">
        <v>0</v>
      </c>
      <c r="AA210" s="57">
        <f>Z210*G36</f>
        <v>0</v>
      </c>
      <c r="AB210" s="14"/>
      <c r="AC210" s="14"/>
      <c r="AD210" s="14"/>
      <c r="AE210" s="14"/>
      <c r="AF210" s="14"/>
      <c r="AG210" s="14"/>
      <c r="AH210" s="14"/>
      <c r="AI210" s="14"/>
      <c r="AJ210" s="14"/>
      <c r="AK210" s="14"/>
      <c r="AL210" s="14"/>
      <c r="AM210" s="1"/>
      <c r="AN210" s="1"/>
      <c r="AO210" s="1"/>
      <c r="AP210" s="1"/>
      <c r="AQ210" s="1"/>
      <c r="AR210" s="1"/>
      <c r="AS210" s="1"/>
      <c r="AT210" s="1"/>
      <c r="AU210" s="1"/>
      <c r="AV210" s="473"/>
      <c r="AW210" s="1"/>
      <c r="AX210" s="58" t="s">
        <v>130</v>
      </c>
      <c r="AY210" s="1"/>
      <c r="AZ210" s="58" t="s">
        <v>231</v>
      </c>
      <c r="BA210" s="58" t="s">
        <v>31</v>
      </c>
      <c r="BB210" s="1"/>
      <c r="BC210" s="1"/>
      <c r="BD210" s="1"/>
      <c r="BE210" s="12" t="s">
        <v>78</v>
      </c>
      <c r="BF210" s="1"/>
      <c r="BG210" s="1"/>
      <c r="BH210" s="1"/>
      <c r="BI210" s="1"/>
      <c r="BJ210" s="1"/>
      <c r="BK210" s="59">
        <f>IF(U210="základní",I36,0)</f>
        <v>7568</v>
      </c>
      <c r="BL210" s="59">
        <f>IF(U210="snížená",I36,0)</f>
        <v>0</v>
      </c>
      <c r="BM210" s="59">
        <f>IF(U210="zákl. přenesená",I36,0)</f>
        <v>0</v>
      </c>
      <c r="BN210" s="59">
        <f>IF(U210="sníž. přenesená",I36,0)</f>
        <v>0</v>
      </c>
      <c r="BO210" s="59">
        <f>IF(U210="nulová",I36,0)</f>
        <v>0</v>
      </c>
      <c r="BP210" s="12" t="s">
        <v>30</v>
      </c>
      <c r="BQ210" s="59">
        <f>ROUND(H36*G36,2)</f>
        <v>7568</v>
      </c>
      <c r="BR210" s="12" t="s">
        <v>84</v>
      </c>
      <c r="BS210" s="58" t="s">
        <v>1652</v>
      </c>
      <c r="BT210" s="1"/>
      <c r="BU210" s="1"/>
      <c r="BV210" s="1"/>
      <c r="BW210" s="1"/>
      <c r="BX210" s="1"/>
      <c r="BY210" s="1"/>
      <c r="BZ210" s="1"/>
      <c r="CA210" s="1"/>
    </row>
    <row r="211" spans="20:79" x14ac:dyDescent="0.2">
      <c r="T211" s="66"/>
      <c r="U211" s="67"/>
      <c r="V211" s="67"/>
      <c r="W211" s="67"/>
      <c r="X211" s="67"/>
      <c r="Y211" s="67"/>
      <c r="Z211" s="67"/>
      <c r="AA211" s="68"/>
      <c r="AB211" s="8"/>
      <c r="AC211" s="8"/>
      <c r="AD211" s="8"/>
      <c r="AE211" s="8"/>
      <c r="AF211" s="8"/>
      <c r="AG211" s="8"/>
      <c r="AH211" s="8"/>
      <c r="AI211" s="8"/>
      <c r="AJ211" s="8"/>
      <c r="AK211" s="8"/>
      <c r="AL211" s="8"/>
      <c r="AM211" s="8"/>
      <c r="AN211" s="8"/>
      <c r="AO211" s="8"/>
      <c r="AP211" s="8"/>
      <c r="AQ211" s="8"/>
      <c r="AR211" s="8"/>
      <c r="AS211" s="8"/>
      <c r="AT211" s="8"/>
      <c r="AU211" s="8"/>
      <c r="AV211" s="486"/>
      <c r="AW211" s="8"/>
      <c r="AX211" s="8"/>
      <c r="AY211" s="8"/>
      <c r="AZ211" s="69" t="s">
        <v>88</v>
      </c>
      <c r="BA211" s="69" t="s">
        <v>31</v>
      </c>
      <c r="BB211" s="8" t="s">
        <v>30</v>
      </c>
      <c r="BC211" s="8" t="s">
        <v>11</v>
      </c>
      <c r="BD211" s="8" t="s">
        <v>27</v>
      </c>
      <c r="BE211" s="69" t="s">
        <v>78</v>
      </c>
      <c r="BF211" s="8"/>
      <c r="BG211" s="8"/>
      <c r="BH211" s="8"/>
      <c r="BI211" s="8"/>
      <c r="BJ211" s="8"/>
      <c r="BK211" s="8"/>
      <c r="BL211" s="8"/>
      <c r="BM211" s="8"/>
      <c r="BN211" s="8"/>
      <c r="BO211" s="8"/>
      <c r="BP211" s="8"/>
      <c r="BQ211" s="8"/>
      <c r="BR211" s="8"/>
      <c r="BS211" s="8"/>
      <c r="BT211" s="8"/>
      <c r="BU211" s="8"/>
      <c r="BV211" s="8"/>
      <c r="BW211" s="8"/>
      <c r="BX211" s="8"/>
      <c r="BY211" s="8"/>
      <c r="BZ211" s="8"/>
      <c r="CA211" s="8"/>
    </row>
    <row r="212" spans="20:79" x14ac:dyDescent="0.2">
      <c r="T212" s="62"/>
      <c r="U212" s="63"/>
      <c r="V212" s="63"/>
      <c r="W212" s="63"/>
      <c r="X212" s="63"/>
      <c r="Y212" s="63"/>
      <c r="Z212" s="63"/>
      <c r="AA212" s="64"/>
      <c r="AB212" s="7"/>
      <c r="AC212" s="7"/>
      <c r="AD212" s="7"/>
      <c r="AE212" s="7"/>
      <c r="AF212" s="7"/>
      <c r="AG212" s="7"/>
      <c r="AH212" s="7"/>
      <c r="AI212" s="7"/>
      <c r="AJ212" s="7"/>
      <c r="AK212" s="7"/>
      <c r="AL212" s="7"/>
      <c r="AM212" s="7"/>
      <c r="AN212" s="7"/>
      <c r="AO212" s="7"/>
      <c r="AP212" s="7"/>
      <c r="AQ212" s="7"/>
      <c r="AR212" s="7"/>
      <c r="AS212" s="7"/>
      <c r="AT212" s="7"/>
      <c r="AU212" s="7"/>
      <c r="AV212" s="485"/>
      <c r="AW212" s="7"/>
      <c r="AX212" s="7"/>
      <c r="AY212" s="7"/>
      <c r="AZ212" s="65" t="s">
        <v>88</v>
      </c>
      <c r="BA212" s="65" t="s">
        <v>31</v>
      </c>
      <c r="BB212" s="7" t="s">
        <v>31</v>
      </c>
      <c r="BC212" s="7" t="s">
        <v>11</v>
      </c>
      <c r="BD212" s="7" t="s">
        <v>30</v>
      </c>
      <c r="BE212" s="65" t="s">
        <v>78</v>
      </c>
      <c r="BF212" s="7"/>
      <c r="BG212" s="7"/>
      <c r="BH212" s="7"/>
      <c r="BI212" s="7"/>
      <c r="BJ212" s="7"/>
      <c r="BK212" s="7"/>
      <c r="BL212" s="7"/>
      <c r="BM212" s="7"/>
      <c r="BN212" s="7"/>
      <c r="BO212" s="7"/>
      <c r="BP212" s="7"/>
      <c r="BQ212" s="7"/>
      <c r="BR212" s="7"/>
      <c r="BS212" s="7"/>
      <c r="BT212" s="7"/>
      <c r="BU212" s="7"/>
      <c r="BV212" s="7"/>
      <c r="BW212" s="7"/>
      <c r="BX212" s="7"/>
      <c r="BY212" s="7"/>
      <c r="BZ212" s="7"/>
      <c r="CA212" s="7"/>
    </row>
    <row r="213" spans="20:79" ht="11.4" x14ac:dyDescent="0.2">
      <c r="T213" s="84" t="s">
        <v>5</v>
      </c>
      <c r="U213" s="85" t="s">
        <v>15</v>
      </c>
      <c r="V213" s="23"/>
      <c r="W213" s="56">
        <f>V213*G39</f>
        <v>0</v>
      </c>
      <c r="X213" s="56">
        <v>2.7000000000000001E-3</v>
      </c>
      <c r="Y213" s="56">
        <f>X213*G39</f>
        <v>2.1600000000000001E-2</v>
      </c>
      <c r="Z213" s="56">
        <v>0</v>
      </c>
      <c r="AA213" s="57">
        <f>Z213*G39</f>
        <v>0</v>
      </c>
      <c r="AB213" s="14"/>
      <c r="AC213" s="14"/>
      <c r="AD213" s="14"/>
      <c r="AE213" s="14"/>
      <c r="AF213" s="14"/>
      <c r="AG213" s="14"/>
      <c r="AH213" s="14"/>
      <c r="AI213" s="14"/>
      <c r="AJ213" s="14"/>
      <c r="AK213" s="14"/>
      <c r="AL213" s="14"/>
      <c r="AM213" s="1"/>
      <c r="AN213" s="1"/>
      <c r="AO213" s="1"/>
      <c r="AP213" s="1"/>
      <c r="AQ213" s="1"/>
      <c r="AR213" s="1"/>
      <c r="AS213" s="1"/>
      <c r="AT213" s="1"/>
      <c r="AU213" s="1"/>
      <c r="AV213" s="473"/>
      <c r="AW213" s="1"/>
      <c r="AX213" s="58" t="s">
        <v>130</v>
      </c>
      <c r="AY213" s="1"/>
      <c r="AZ213" s="58" t="s">
        <v>231</v>
      </c>
      <c r="BA213" s="58" t="s">
        <v>31</v>
      </c>
      <c r="BB213" s="1"/>
      <c r="BC213" s="1"/>
      <c r="BD213" s="1"/>
      <c r="BE213" s="12" t="s">
        <v>78</v>
      </c>
      <c r="BF213" s="1"/>
      <c r="BG213" s="1"/>
      <c r="BH213" s="1"/>
      <c r="BI213" s="1"/>
      <c r="BJ213" s="1"/>
      <c r="BK213" s="59">
        <f>IF(U213="základní",I39,0)</f>
        <v>1880</v>
      </c>
      <c r="BL213" s="59">
        <f>IF(U213="snížená",I39,0)</f>
        <v>0</v>
      </c>
      <c r="BM213" s="59">
        <f>IF(U213="zákl. přenesená",I39,0)</f>
        <v>0</v>
      </c>
      <c r="BN213" s="59">
        <f>IF(U213="sníž. přenesená",I39,0)</f>
        <v>0</v>
      </c>
      <c r="BO213" s="59">
        <f>IF(U213="nulová",I39,0)</f>
        <v>0</v>
      </c>
      <c r="BP213" s="12" t="s">
        <v>30</v>
      </c>
      <c r="BQ213" s="59">
        <f>ROUND(H39*G39,2)</f>
        <v>1880</v>
      </c>
      <c r="BR213" s="12" t="s">
        <v>84</v>
      </c>
      <c r="BS213" s="58" t="s">
        <v>1655</v>
      </c>
      <c r="BT213" s="1"/>
      <c r="BU213" s="1"/>
      <c r="BV213" s="1"/>
      <c r="BW213" s="1"/>
      <c r="BX213" s="1"/>
      <c r="BY213" s="1"/>
      <c r="BZ213" s="1"/>
      <c r="CA213" s="1"/>
    </row>
    <row r="214" spans="20:79" x14ac:dyDescent="0.2">
      <c r="T214" s="62"/>
      <c r="U214" s="63"/>
      <c r="V214" s="63"/>
      <c r="W214" s="63"/>
      <c r="X214" s="63"/>
      <c r="Y214" s="63"/>
      <c r="Z214" s="63"/>
      <c r="AA214" s="64"/>
      <c r="AB214" s="7"/>
      <c r="AC214" s="7"/>
      <c r="AD214" s="7"/>
      <c r="AE214" s="7"/>
      <c r="AF214" s="7"/>
      <c r="AG214" s="7"/>
      <c r="AH214" s="7"/>
      <c r="AI214" s="7"/>
      <c r="AJ214" s="7"/>
      <c r="AK214" s="7"/>
      <c r="AL214" s="7"/>
      <c r="AM214" s="7"/>
      <c r="AN214" s="7"/>
      <c r="AO214" s="7"/>
      <c r="AP214" s="7"/>
      <c r="AQ214" s="7"/>
      <c r="AR214" s="7"/>
      <c r="AS214" s="7"/>
      <c r="AT214" s="7"/>
      <c r="AU214" s="7"/>
      <c r="AV214" s="485"/>
      <c r="AW214" s="7"/>
      <c r="AX214" s="7"/>
      <c r="AY214" s="7"/>
      <c r="AZ214" s="65" t="s">
        <v>88</v>
      </c>
      <c r="BA214" s="65" t="s">
        <v>31</v>
      </c>
      <c r="BB214" s="7" t="s">
        <v>31</v>
      </c>
      <c r="BC214" s="7" t="s">
        <v>11</v>
      </c>
      <c r="BD214" s="7" t="s">
        <v>30</v>
      </c>
      <c r="BE214" s="65" t="s">
        <v>78</v>
      </c>
      <c r="BF214" s="7"/>
      <c r="BG214" s="7"/>
      <c r="BH214" s="7"/>
      <c r="BI214" s="7"/>
      <c r="BJ214" s="7"/>
      <c r="BK214" s="7"/>
      <c r="BL214" s="7"/>
      <c r="BM214" s="7"/>
      <c r="BN214" s="7"/>
      <c r="BO214" s="7"/>
      <c r="BP214" s="7"/>
      <c r="BQ214" s="7"/>
      <c r="BR214" s="7"/>
      <c r="BS214" s="7"/>
      <c r="BT214" s="7"/>
      <c r="BU214" s="7"/>
      <c r="BV214" s="7"/>
      <c r="BW214" s="7"/>
      <c r="BX214" s="7"/>
      <c r="BY214" s="7"/>
      <c r="BZ214" s="7"/>
      <c r="CA214" s="7"/>
    </row>
    <row r="215" spans="20:79" ht="11.4" x14ac:dyDescent="0.2">
      <c r="T215" s="54" t="s">
        <v>5</v>
      </c>
      <c r="U215" s="55" t="s">
        <v>15</v>
      </c>
      <c r="V215" s="23"/>
      <c r="W215" s="56">
        <f>V215*G41</f>
        <v>0</v>
      </c>
      <c r="X215" s="56">
        <v>0</v>
      </c>
      <c r="Y215" s="56">
        <f>X215*G41</f>
        <v>0</v>
      </c>
      <c r="Z215" s="56">
        <v>0</v>
      </c>
      <c r="AA215" s="57">
        <f>Z215*G41</f>
        <v>0</v>
      </c>
      <c r="AB215" s="14"/>
      <c r="AC215" s="14"/>
      <c r="AD215" s="14"/>
      <c r="AE215" s="14"/>
      <c r="AF215" s="14"/>
      <c r="AG215" s="14"/>
      <c r="AH215" s="14"/>
      <c r="AI215" s="14"/>
      <c r="AJ215" s="14"/>
      <c r="AK215" s="14"/>
      <c r="AL215" s="14"/>
      <c r="AM215" s="1"/>
      <c r="AN215" s="1"/>
      <c r="AO215" s="1"/>
      <c r="AP215" s="1"/>
      <c r="AQ215" s="1"/>
      <c r="AR215" s="1"/>
      <c r="AS215" s="1"/>
      <c r="AT215" s="1"/>
      <c r="AU215" s="1"/>
      <c r="AV215" s="473"/>
      <c r="AW215" s="1"/>
      <c r="AX215" s="58" t="s">
        <v>84</v>
      </c>
      <c r="AY215" s="1"/>
      <c r="AZ215" s="58" t="s">
        <v>80</v>
      </c>
      <c r="BA215" s="58" t="s">
        <v>31</v>
      </c>
      <c r="BB215" s="1"/>
      <c r="BC215" s="1"/>
      <c r="BD215" s="1"/>
      <c r="BE215" s="12" t="s">
        <v>78</v>
      </c>
      <c r="BF215" s="1"/>
      <c r="BG215" s="1"/>
      <c r="BH215" s="1"/>
      <c r="BI215" s="1"/>
      <c r="BJ215" s="1"/>
      <c r="BK215" s="59">
        <f>IF(U215="základní",I41,0)</f>
        <v>3990</v>
      </c>
      <c r="BL215" s="59">
        <f>IF(U215="snížená",I41,0)</f>
        <v>0</v>
      </c>
      <c r="BM215" s="59">
        <f>IF(U215="zákl. přenesená",I41,0)</f>
        <v>0</v>
      </c>
      <c r="BN215" s="59">
        <f>IF(U215="sníž. přenesená",I41,0)</f>
        <v>0</v>
      </c>
      <c r="BO215" s="59">
        <f>IF(U215="nulová",I41,0)</f>
        <v>0</v>
      </c>
      <c r="BP215" s="12" t="s">
        <v>30</v>
      </c>
      <c r="BQ215" s="59">
        <f>ROUND(H41*G41,2)</f>
        <v>3990</v>
      </c>
      <c r="BR215" s="12" t="s">
        <v>84</v>
      </c>
      <c r="BS215" s="58" t="s">
        <v>1658</v>
      </c>
      <c r="BT215" s="1"/>
      <c r="BU215" s="1"/>
      <c r="BV215" s="1"/>
      <c r="BW215" s="1"/>
      <c r="BX215" s="1"/>
      <c r="BY215" s="1"/>
      <c r="BZ215" s="1"/>
      <c r="CA215" s="1"/>
    </row>
    <row r="216" spans="20:79" x14ac:dyDescent="0.2">
      <c r="T216" s="60"/>
      <c r="U216" s="61"/>
      <c r="V216" s="23"/>
      <c r="W216" s="23"/>
      <c r="X216" s="23"/>
      <c r="Y216" s="23"/>
      <c r="Z216" s="23"/>
      <c r="AA216" s="24"/>
      <c r="AB216" s="14"/>
      <c r="AC216" s="14"/>
      <c r="AD216" s="14"/>
      <c r="AE216" s="14"/>
      <c r="AF216" s="14"/>
      <c r="AG216" s="14"/>
      <c r="AH216" s="14"/>
      <c r="AI216" s="14"/>
      <c r="AJ216" s="14"/>
      <c r="AK216" s="14"/>
      <c r="AL216" s="14"/>
      <c r="AM216" s="1"/>
      <c r="AN216" s="1"/>
      <c r="AO216" s="1"/>
      <c r="AP216" s="1"/>
      <c r="AQ216" s="1"/>
      <c r="AR216" s="1"/>
      <c r="AS216" s="1"/>
      <c r="AT216" s="1"/>
      <c r="AU216" s="1"/>
      <c r="AV216" s="473"/>
      <c r="AW216" s="1"/>
      <c r="AX216" s="1"/>
      <c r="AY216" s="1"/>
      <c r="AZ216" s="12" t="s">
        <v>86</v>
      </c>
      <c r="BA216" s="12" t="s">
        <v>31</v>
      </c>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row>
    <row r="217" spans="20:79" x14ac:dyDescent="0.2">
      <c r="T217" s="66"/>
      <c r="U217" s="67"/>
      <c r="V217" s="67"/>
      <c r="W217" s="67"/>
      <c r="X217" s="67"/>
      <c r="Y217" s="67"/>
      <c r="Z217" s="67"/>
      <c r="AA217" s="68"/>
      <c r="AB217" s="8"/>
      <c r="AC217" s="8"/>
      <c r="AD217" s="8"/>
      <c r="AE217" s="8"/>
      <c r="AF217" s="8"/>
      <c r="AG217" s="8"/>
      <c r="AH217" s="8"/>
      <c r="AI217" s="8"/>
      <c r="AJ217" s="8"/>
      <c r="AK217" s="8"/>
      <c r="AL217" s="8"/>
      <c r="AM217" s="8"/>
      <c r="AN217" s="8"/>
      <c r="AO217" s="8"/>
      <c r="AP217" s="8"/>
      <c r="AQ217" s="8"/>
      <c r="AR217" s="8"/>
      <c r="AS217" s="8"/>
      <c r="AT217" s="8"/>
      <c r="AU217" s="8"/>
      <c r="AV217" s="486"/>
      <c r="AW217" s="8"/>
      <c r="AX217" s="8"/>
      <c r="AY217" s="8"/>
      <c r="AZ217" s="69" t="s">
        <v>88</v>
      </c>
      <c r="BA217" s="69" t="s">
        <v>31</v>
      </c>
      <c r="BB217" s="8" t="s">
        <v>30</v>
      </c>
      <c r="BC217" s="8" t="s">
        <v>11</v>
      </c>
      <c r="BD217" s="8" t="s">
        <v>27</v>
      </c>
      <c r="BE217" s="69" t="s">
        <v>78</v>
      </c>
      <c r="BF217" s="8"/>
      <c r="BG217" s="8"/>
      <c r="BH217" s="8"/>
      <c r="BI217" s="8"/>
      <c r="BJ217" s="8"/>
      <c r="BK217" s="8"/>
      <c r="BL217" s="8"/>
      <c r="BM217" s="8"/>
      <c r="BN217" s="8"/>
      <c r="BO217" s="8"/>
      <c r="BP217" s="8"/>
      <c r="BQ217" s="8"/>
      <c r="BR217" s="8"/>
      <c r="BS217" s="8"/>
      <c r="BT217" s="8"/>
      <c r="BU217" s="8"/>
      <c r="BV217" s="8"/>
      <c r="BW217" s="8"/>
      <c r="BX217" s="8"/>
      <c r="BY217" s="8"/>
      <c r="BZ217" s="8"/>
      <c r="CA217" s="8"/>
    </row>
    <row r="218" spans="20:79" x14ac:dyDescent="0.2">
      <c r="T218" s="62"/>
      <c r="U218" s="63"/>
      <c r="V218" s="63"/>
      <c r="W218" s="63"/>
      <c r="X218" s="63"/>
      <c r="Y218" s="63"/>
      <c r="Z218" s="63"/>
      <c r="AA218" s="64"/>
      <c r="AB218" s="7"/>
      <c r="AC218" s="7"/>
      <c r="AD218" s="7"/>
      <c r="AE218" s="7"/>
      <c r="AF218" s="7"/>
      <c r="AG218" s="7"/>
      <c r="AH218" s="7"/>
      <c r="AI218" s="7"/>
      <c r="AJ218" s="7"/>
      <c r="AK218" s="7"/>
      <c r="AL218" s="7"/>
      <c r="AM218" s="7"/>
      <c r="AN218" s="7"/>
      <c r="AO218" s="7"/>
      <c r="AP218" s="7"/>
      <c r="AQ218" s="7"/>
      <c r="AR218" s="7"/>
      <c r="AS218" s="7"/>
      <c r="AT218" s="7"/>
      <c r="AU218" s="7"/>
      <c r="AV218" s="485"/>
      <c r="AW218" s="7"/>
      <c r="AX218" s="7"/>
      <c r="AY218" s="7"/>
      <c r="AZ218" s="65" t="s">
        <v>88</v>
      </c>
      <c r="BA218" s="65" t="s">
        <v>31</v>
      </c>
      <c r="BB218" s="7" t="s">
        <v>31</v>
      </c>
      <c r="BC218" s="7" t="s">
        <v>11</v>
      </c>
      <c r="BD218" s="7" t="s">
        <v>30</v>
      </c>
      <c r="BE218" s="65" t="s">
        <v>78</v>
      </c>
      <c r="BF218" s="7"/>
      <c r="BG218" s="7"/>
      <c r="BH218" s="7"/>
      <c r="BI218" s="7"/>
      <c r="BJ218" s="7"/>
      <c r="BK218" s="7"/>
      <c r="BL218" s="7"/>
      <c r="BM218" s="7"/>
      <c r="BN218" s="7"/>
      <c r="BO218" s="7"/>
      <c r="BP218" s="7"/>
      <c r="BQ218" s="7"/>
      <c r="BR218" s="7"/>
      <c r="BS218" s="7"/>
      <c r="BT218" s="7"/>
      <c r="BU218" s="7"/>
      <c r="BV218" s="7"/>
      <c r="BW218" s="7"/>
      <c r="BX218" s="7"/>
      <c r="BY218" s="7"/>
      <c r="BZ218" s="7"/>
      <c r="CA218" s="7"/>
    </row>
    <row r="219" spans="20:79" ht="11.4" x14ac:dyDescent="0.2">
      <c r="T219" s="84" t="s">
        <v>5</v>
      </c>
      <c r="U219" s="85" t="s">
        <v>15</v>
      </c>
      <c r="V219" s="23"/>
      <c r="W219" s="56">
        <f>V219*G45</f>
        <v>0</v>
      </c>
      <c r="X219" s="56">
        <v>0.22</v>
      </c>
      <c r="Y219" s="56">
        <f>X219*G45</f>
        <v>0.22</v>
      </c>
      <c r="Z219" s="56">
        <v>0</v>
      </c>
      <c r="AA219" s="57">
        <f>Z219*G45</f>
        <v>0</v>
      </c>
      <c r="AB219" s="14"/>
      <c r="AC219" s="14"/>
      <c r="AD219" s="14"/>
      <c r="AE219" s="14"/>
      <c r="AF219" s="14"/>
      <c r="AG219" s="14"/>
      <c r="AH219" s="14"/>
      <c r="AI219" s="14"/>
      <c r="AJ219" s="14"/>
      <c r="AK219" s="14"/>
      <c r="AL219" s="14"/>
      <c r="AM219" s="1"/>
      <c r="AN219" s="1"/>
      <c r="AO219" s="1"/>
      <c r="AP219" s="1"/>
      <c r="AQ219" s="1"/>
      <c r="AR219" s="1"/>
      <c r="AS219" s="1"/>
      <c r="AT219" s="1"/>
      <c r="AU219" s="1"/>
      <c r="AV219" s="473"/>
      <c r="AW219" s="1"/>
      <c r="AX219" s="58" t="s">
        <v>130</v>
      </c>
      <c r="AY219" s="1"/>
      <c r="AZ219" s="58" t="s">
        <v>231</v>
      </c>
      <c r="BA219" s="58" t="s">
        <v>31</v>
      </c>
      <c r="BB219" s="1"/>
      <c r="BC219" s="1"/>
      <c r="BD219" s="1"/>
      <c r="BE219" s="12" t="s">
        <v>78</v>
      </c>
      <c r="BF219" s="1"/>
      <c r="BG219" s="1"/>
      <c r="BH219" s="1"/>
      <c r="BI219" s="1"/>
      <c r="BJ219" s="1"/>
      <c r="BK219" s="59">
        <f>IF(U219="základní",I45,0)</f>
        <v>25000</v>
      </c>
      <c r="BL219" s="59">
        <f>IF(U219="snížená",I45,0)</f>
        <v>0</v>
      </c>
      <c r="BM219" s="59">
        <f>IF(U219="zákl. přenesená",I45,0)</f>
        <v>0</v>
      </c>
      <c r="BN219" s="59">
        <f>IF(U219="sníž. přenesená",I45,0)</f>
        <v>0</v>
      </c>
      <c r="BO219" s="59">
        <f>IF(U219="nulová",I45,0)</f>
        <v>0</v>
      </c>
      <c r="BP219" s="12" t="s">
        <v>30</v>
      </c>
      <c r="BQ219" s="59">
        <f>ROUND(H45*G45,2)</f>
        <v>25000</v>
      </c>
      <c r="BR219" s="12" t="s">
        <v>84</v>
      </c>
      <c r="BS219" s="58" t="s">
        <v>1663</v>
      </c>
      <c r="BT219" s="1"/>
      <c r="BU219" s="1"/>
      <c r="BV219" s="1"/>
      <c r="BW219" s="1"/>
      <c r="BX219" s="1"/>
      <c r="BY219" s="1"/>
      <c r="BZ219" s="1"/>
      <c r="CA219" s="1"/>
    </row>
    <row r="220" spans="20:79" x14ac:dyDescent="0.2">
      <c r="T220" s="66"/>
      <c r="U220" s="67"/>
      <c r="V220" s="67"/>
      <c r="W220" s="67"/>
      <c r="X220" s="67"/>
      <c r="Y220" s="67"/>
      <c r="Z220" s="67"/>
      <c r="AA220" s="68"/>
      <c r="AB220" s="8"/>
      <c r="AC220" s="8"/>
      <c r="AD220" s="8"/>
      <c r="AE220" s="8"/>
      <c r="AF220" s="8"/>
      <c r="AG220" s="8"/>
      <c r="AH220" s="8"/>
      <c r="AI220" s="8"/>
      <c r="AJ220" s="8"/>
      <c r="AK220" s="8"/>
      <c r="AL220" s="8"/>
      <c r="AM220" s="8"/>
      <c r="AN220" s="8"/>
      <c r="AO220" s="8"/>
      <c r="AP220" s="8"/>
      <c r="AQ220" s="8"/>
      <c r="AR220" s="8"/>
      <c r="AS220" s="8"/>
      <c r="AT220" s="8"/>
      <c r="AU220" s="8"/>
      <c r="AV220" s="486"/>
      <c r="AW220" s="8"/>
      <c r="AX220" s="8"/>
      <c r="AY220" s="8"/>
      <c r="AZ220" s="69" t="s">
        <v>88</v>
      </c>
      <c r="BA220" s="69" t="s">
        <v>31</v>
      </c>
      <c r="BB220" s="8" t="s">
        <v>30</v>
      </c>
      <c r="BC220" s="8" t="s">
        <v>11</v>
      </c>
      <c r="BD220" s="8" t="s">
        <v>27</v>
      </c>
      <c r="BE220" s="69" t="s">
        <v>78</v>
      </c>
      <c r="BF220" s="8"/>
      <c r="BG220" s="8"/>
      <c r="BH220" s="8"/>
      <c r="BI220" s="8"/>
      <c r="BJ220" s="8"/>
      <c r="BK220" s="8"/>
      <c r="BL220" s="8"/>
      <c r="BM220" s="8"/>
      <c r="BN220" s="8"/>
      <c r="BO220" s="8"/>
      <c r="BP220" s="8"/>
      <c r="BQ220" s="8"/>
      <c r="BR220" s="8"/>
      <c r="BS220" s="8"/>
      <c r="BT220" s="8"/>
      <c r="BU220" s="8"/>
      <c r="BV220" s="8"/>
      <c r="BW220" s="8"/>
      <c r="BX220" s="8"/>
      <c r="BY220" s="8"/>
      <c r="BZ220" s="8"/>
      <c r="CA220" s="8"/>
    </row>
    <row r="221" spans="20:79" x14ac:dyDescent="0.2">
      <c r="T221" s="62"/>
      <c r="U221" s="63"/>
      <c r="V221" s="63"/>
      <c r="W221" s="63"/>
      <c r="X221" s="63"/>
      <c r="Y221" s="63"/>
      <c r="Z221" s="63"/>
      <c r="AA221" s="64"/>
      <c r="AB221" s="7"/>
      <c r="AC221" s="7"/>
      <c r="AD221" s="7"/>
      <c r="AE221" s="7"/>
      <c r="AF221" s="7"/>
      <c r="AG221" s="7"/>
      <c r="AH221" s="7"/>
      <c r="AI221" s="7"/>
      <c r="AJ221" s="7"/>
      <c r="AK221" s="7"/>
      <c r="AL221" s="7"/>
      <c r="AM221" s="7"/>
      <c r="AN221" s="7"/>
      <c r="AO221" s="7"/>
      <c r="AP221" s="7"/>
      <c r="AQ221" s="7"/>
      <c r="AR221" s="7"/>
      <c r="AS221" s="7"/>
      <c r="AT221" s="7"/>
      <c r="AU221" s="7"/>
      <c r="AV221" s="485"/>
      <c r="AW221" s="7"/>
      <c r="AX221" s="7"/>
      <c r="AY221" s="7"/>
      <c r="AZ221" s="65" t="s">
        <v>88</v>
      </c>
      <c r="BA221" s="65" t="s">
        <v>31</v>
      </c>
      <c r="BB221" s="7" t="s">
        <v>31</v>
      </c>
      <c r="BC221" s="7" t="s">
        <v>11</v>
      </c>
      <c r="BD221" s="7" t="s">
        <v>30</v>
      </c>
      <c r="BE221" s="65" t="s">
        <v>78</v>
      </c>
      <c r="BF221" s="7"/>
      <c r="BG221" s="7"/>
      <c r="BH221" s="7"/>
      <c r="BI221" s="7"/>
      <c r="BJ221" s="7"/>
      <c r="BK221" s="7"/>
      <c r="BL221" s="7"/>
      <c r="BM221" s="7"/>
      <c r="BN221" s="7"/>
      <c r="BO221" s="7"/>
      <c r="BP221" s="7"/>
      <c r="BQ221" s="7"/>
      <c r="BR221" s="7"/>
      <c r="BS221" s="7"/>
      <c r="BT221" s="7"/>
      <c r="BU221" s="7"/>
      <c r="BV221" s="7"/>
      <c r="BW221" s="7"/>
      <c r="BX221" s="7"/>
      <c r="BY221" s="7"/>
      <c r="BZ221" s="7"/>
      <c r="CA221" s="7"/>
    </row>
    <row r="222" spans="20:79" ht="11.4" x14ac:dyDescent="0.2">
      <c r="T222" s="54" t="s">
        <v>5</v>
      </c>
      <c r="U222" s="55" t="s">
        <v>15</v>
      </c>
      <c r="V222" s="23"/>
      <c r="W222" s="56">
        <f>V222*G48</f>
        <v>0</v>
      </c>
      <c r="X222" s="56">
        <v>4.0000000000000002E-4</v>
      </c>
      <c r="Y222" s="56">
        <f>X222*G48</f>
        <v>8.4000000000000012E-3</v>
      </c>
      <c r="Z222" s="56">
        <v>0</v>
      </c>
      <c r="AA222" s="57">
        <f>Z222*G48</f>
        <v>0</v>
      </c>
      <c r="AB222" s="14"/>
      <c r="AC222" s="14"/>
      <c r="AD222" s="14"/>
      <c r="AE222" s="14"/>
      <c r="AF222" s="14"/>
      <c r="AG222" s="14"/>
      <c r="AH222" s="14"/>
      <c r="AI222" s="14"/>
      <c r="AJ222" s="14"/>
      <c r="AK222" s="14"/>
      <c r="AL222" s="14"/>
      <c r="AM222" s="1"/>
      <c r="AN222" s="1"/>
      <c r="AO222" s="1"/>
      <c r="AP222" s="1"/>
      <c r="AQ222" s="1"/>
      <c r="AR222" s="1"/>
      <c r="AS222" s="1"/>
      <c r="AT222" s="1"/>
      <c r="AU222" s="1"/>
      <c r="AV222" s="473"/>
      <c r="AW222" s="1"/>
      <c r="AX222" s="58" t="s">
        <v>84</v>
      </c>
      <c r="AY222" s="1"/>
      <c r="AZ222" s="58" t="s">
        <v>80</v>
      </c>
      <c r="BA222" s="58" t="s">
        <v>31</v>
      </c>
      <c r="BB222" s="1"/>
      <c r="BC222" s="1"/>
      <c r="BD222" s="1"/>
      <c r="BE222" s="12" t="s">
        <v>78</v>
      </c>
      <c r="BF222" s="1"/>
      <c r="BG222" s="1"/>
      <c r="BH222" s="1"/>
      <c r="BI222" s="1"/>
      <c r="BJ222" s="1"/>
      <c r="BK222" s="59">
        <f>IF(U222="základní",I48,0)</f>
        <v>9103.5</v>
      </c>
      <c r="BL222" s="59">
        <f>IF(U222="snížená",I48,0)</f>
        <v>0</v>
      </c>
      <c r="BM222" s="59">
        <f>IF(U222="zákl. přenesená",I48,0)</f>
        <v>0</v>
      </c>
      <c r="BN222" s="59">
        <f>IF(U222="sníž. přenesená",I48,0)</f>
        <v>0</v>
      </c>
      <c r="BO222" s="59">
        <f>IF(U222="nulová",I48,0)</f>
        <v>0</v>
      </c>
      <c r="BP222" s="12" t="s">
        <v>30</v>
      </c>
      <c r="BQ222" s="59">
        <f>ROUND(H48*G48,2)</f>
        <v>9103.5</v>
      </c>
      <c r="BR222" s="12" t="s">
        <v>84</v>
      </c>
      <c r="BS222" s="58" t="s">
        <v>1666</v>
      </c>
      <c r="BT222" s="1"/>
      <c r="BU222" s="1"/>
      <c r="BV222" s="1"/>
      <c r="BW222" s="1"/>
      <c r="BX222" s="1"/>
      <c r="BY222" s="1"/>
      <c r="BZ222" s="1"/>
      <c r="CA222" s="1"/>
    </row>
    <row r="223" spans="20:79" x14ac:dyDescent="0.2">
      <c r="T223" s="60"/>
      <c r="U223" s="61"/>
      <c r="V223" s="23"/>
      <c r="W223" s="23"/>
      <c r="X223" s="23"/>
      <c r="Y223" s="23"/>
      <c r="Z223" s="23"/>
      <c r="AA223" s="24"/>
      <c r="AB223" s="14"/>
      <c r="AC223" s="14"/>
      <c r="AD223" s="14"/>
      <c r="AE223" s="14"/>
      <c r="AF223" s="14"/>
      <c r="AG223" s="14"/>
      <c r="AH223" s="14"/>
      <c r="AI223" s="14"/>
      <c r="AJ223" s="14"/>
      <c r="AK223" s="14"/>
      <c r="AL223" s="14"/>
      <c r="AM223" s="1"/>
      <c r="AN223" s="1"/>
      <c r="AO223" s="1"/>
      <c r="AP223" s="1"/>
      <c r="AQ223" s="1"/>
      <c r="AR223" s="1"/>
      <c r="AS223" s="1"/>
      <c r="AT223" s="1"/>
      <c r="AU223" s="1"/>
      <c r="AV223" s="473"/>
      <c r="AW223" s="1"/>
      <c r="AX223" s="1"/>
      <c r="AY223" s="1"/>
      <c r="AZ223" s="12" t="s">
        <v>86</v>
      </c>
      <c r="BA223" s="12" t="s">
        <v>31</v>
      </c>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row>
    <row r="224" spans="20:79" x14ac:dyDescent="0.2">
      <c r="T224" s="66"/>
      <c r="U224" s="67"/>
      <c r="V224" s="67"/>
      <c r="W224" s="67"/>
      <c r="X224" s="67"/>
      <c r="Y224" s="67"/>
      <c r="Z224" s="67"/>
      <c r="AA224" s="68"/>
      <c r="AB224" s="8"/>
      <c r="AC224" s="8"/>
      <c r="AD224" s="8"/>
      <c r="AE224" s="8"/>
      <c r="AF224" s="8"/>
      <c r="AG224" s="8"/>
      <c r="AH224" s="8"/>
      <c r="AI224" s="8"/>
      <c r="AJ224" s="8"/>
      <c r="AK224" s="8"/>
      <c r="AL224" s="8"/>
      <c r="AM224" s="8"/>
      <c r="AN224" s="8"/>
      <c r="AO224" s="8"/>
      <c r="AP224" s="8"/>
      <c r="AQ224" s="8"/>
      <c r="AR224" s="8"/>
      <c r="AS224" s="8"/>
      <c r="AT224" s="8"/>
      <c r="AU224" s="8"/>
      <c r="AV224" s="486"/>
      <c r="AW224" s="8"/>
      <c r="AX224" s="8"/>
      <c r="AY224" s="8"/>
      <c r="AZ224" s="69" t="s">
        <v>88</v>
      </c>
      <c r="BA224" s="69" t="s">
        <v>31</v>
      </c>
      <c r="BB224" s="8" t="s">
        <v>30</v>
      </c>
      <c r="BC224" s="8" t="s">
        <v>11</v>
      </c>
      <c r="BD224" s="8" t="s">
        <v>27</v>
      </c>
      <c r="BE224" s="69" t="s">
        <v>78</v>
      </c>
      <c r="BF224" s="8"/>
      <c r="BG224" s="8"/>
      <c r="BH224" s="8"/>
      <c r="BI224" s="8"/>
      <c r="BJ224" s="8"/>
      <c r="BK224" s="8"/>
      <c r="BL224" s="8"/>
      <c r="BM224" s="8"/>
      <c r="BN224" s="8"/>
      <c r="BO224" s="8"/>
      <c r="BP224" s="8"/>
      <c r="BQ224" s="8"/>
      <c r="BR224" s="8"/>
      <c r="BS224" s="8"/>
      <c r="BT224" s="8"/>
      <c r="BU224" s="8"/>
      <c r="BV224" s="8"/>
      <c r="BW224" s="8"/>
      <c r="BX224" s="8"/>
      <c r="BY224" s="8"/>
      <c r="BZ224" s="8"/>
      <c r="CA224" s="8"/>
    </row>
    <row r="225" spans="20:79" x14ac:dyDescent="0.2">
      <c r="T225" s="62"/>
      <c r="U225" s="63"/>
      <c r="V225" s="63"/>
      <c r="W225" s="63"/>
      <c r="X225" s="63"/>
      <c r="Y225" s="63"/>
      <c r="Z225" s="63"/>
      <c r="AA225" s="64"/>
      <c r="AB225" s="7"/>
      <c r="AC225" s="7"/>
      <c r="AD225" s="7"/>
      <c r="AE225" s="7"/>
      <c r="AF225" s="7"/>
      <c r="AG225" s="7"/>
      <c r="AH225" s="7"/>
      <c r="AI225" s="7"/>
      <c r="AJ225" s="7"/>
      <c r="AK225" s="7"/>
      <c r="AL225" s="7"/>
      <c r="AM225" s="7"/>
      <c r="AN225" s="7"/>
      <c r="AO225" s="7"/>
      <c r="AP225" s="7"/>
      <c r="AQ225" s="7"/>
      <c r="AR225" s="7"/>
      <c r="AS225" s="7"/>
      <c r="AT225" s="7"/>
      <c r="AU225" s="7"/>
      <c r="AV225" s="485"/>
      <c r="AW225" s="7"/>
      <c r="AX225" s="7"/>
      <c r="AY225" s="7"/>
      <c r="AZ225" s="65" t="s">
        <v>88</v>
      </c>
      <c r="BA225" s="65" t="s">
        <v>31</v>
      </c>
      <c r="BB225" s="7" t="s">
        <v>31</v>
      </c>
      <c r="BC225" s="7" t="s">
        <v>11</v>
      </c>
      <c r="BD225" s="7" t="s">
        <v>30</v>
      </c>
      <c r="BE225" s="65" t="s">
        <v>78</v>
      </c>
      <c r="BF225" s="7"/>
      <c r="BG225" s="7"/>
      <c r="BH225" s="7"/>
      <c r="BI225" s="7"/>
      <c r="BJ225" s="7"/>
      <c r="BK225" s="7"/>
      <c r="BL225" s="7"/>
      <c r="BM225" s="7"/>
      <c r="BN225" s="7"/>
      <c r="BO225" s="7"/>
      <c r="BP225" s="7"/>
      <c r="BQ225" s="7"/>
      <c r="BR225" s="7"/>
      <c r="BS225" s="7"/>
      <c r="BT225" s="7"/>
      <c r="BU225" s="7"/>
      <c r="BV225" s="7"/>
      <c r="BW225" s="7"/>
      <c r="BX225" s="7"/>
      <c r="BY225" s="7"/>
      <c r="BZ225" s="7"/>
      <c r="CA225" s="7"/>
    </row>
    <row r="226" spans="20:79" ht="11.4" x14ac:dyDescent="0.2">
      <c r="T226" s="84" t="s">
        <v>5</v>
      </c>
      <c r="U226" s="85" t="s">
        <v>15</v>
      </c>
      <c r="V226" s="23"/>
      <c r="W226" s="56">
        <f>V226*G52</f>
        <v>0</v>
      </c>
      <c r="X226" s="56">
        <v>9.6000000000000002E-2</v>
      </c>
      <c r="Y226" s="56">
        <f>X226*G52</f>
        <v>2.016</v>
      </c>
      <c r="Z226" s="56">
        <v>0</v>
      </c>
      <c r="AA226" s="57">
        <f>Z226*G52</f>
        <v>0</v>
      </c>
      <c r="AB226" s="14"/>
      <c r="AC226" s="14"/>
      <c r="AD226" s="14"/>
      <c r="AE226" s="14"/>
      <c r="AF226" s="14"/>
      <c r="AG226" s="14"/>
      <c r="AH226" s="14"/>
      <c r="AI226" s="14"/>
      <c r="AJ226" s="14"/>
      <c r="AK226" s="14"/>
      <c r="AL226" s="14"/>
      <c r="AM226" s="1"/>
      <c r="AN226" s="1"/>
      <c r="AO226" s="1"/>
      <c r="AP226" s="1"/>
      <c r="AQ226" s="1"/>
      <c r="AR226" s="1"/>
      <c r="AS226" s="1"/>
      <c r="AT226" s="1"/>
      <c r="AU226" s="1"/>
      <c r="AV226" s="473"/>
      <c r="AW226" s="1"/>
      <c r="AX226" s="58" t="s">
        <v>130</v>
      </c>
      <c r="AY226" s="1"/>
      <c r="AZ226" s="58" t="s">
        <v>231</v>
      </c>
      <c r="BA226" s="58" t="s">
        <v>31</v>
      </c>
      <c r="BB226" s="1"/>
      <c r="BC226" s="1"/>
      <c r="BD226" s="1"/>
      <c r="BE226" s="12" t="s">
        <v>78</v>
      </c>
      <c r="BF226" s="1"/>
      <c r="BG226" s="1"/>
      <c r="BH226" s="1"/>
      <c r="BI226" s="1"/>
      <c r="BJ226" s="1"/>
      <c r="BK226" s="59">
        <f>IF(U226="základní",I52,0)</f>
        <v>9870</v>
      </c>
      <c r="BL226" s="59">
        <f>IF(U226="snížená",I52,0)</f>
        <v>0</v>
      </c>
      <c r="BM226" s="59">
        <f>IF(U226="zákl. přenesená",I52,0)</f>
        <v>0</v>
      </c>
      <c r="BN226" s="59">
        <f>IF(U226="sníž. přenesená",I52,0)</f>
        <v>0</v>
      </c>
      <c r="BO226" s="59">
        <f>IF(U226="nulová",I52,0)</f>
        <v>0</v>
      </c>
      <c r="BP226" s="12" t="s">
        <v>30</v>
      </c>
      <c r="BQ226" s="59">
        <f>ROUND(H52*G52,2)</f>
        <v>9870</v>
      </c>
      <c r="BR226" s="12" t="s">
        <v>84</v>
      </c>
      <c r="BS226" s="58" t="s">
        <v>1671</v>
      </c>
      <c r="BT226" s="1"/>
      <c r="BU226" s="1"/>
      <c r="BV226" s="1"/>
      <c r="BW226" s="1"/>
      <c r="BX226" s="1"/>
      <c r="BY226" s="1"/>
      <c r="BZ226" s="1"/>
      <c r="CA226" s="1"/>
    </row>
    <row r="227" spans="20:79" x14ac:dyDescent="0.2">
      <c r="T227" s="66"/>
      <c r="U227" s="67"/>
      <c r="V227" s="67"/>
      <c r="W227" s="67"/>
      <c r="X227" s="67"/>
      <c r="Y227" s="67"/>
      <c r="Z227" s="67"/>
      <c r="AA227" s="68"/>
      <c r="AB227" s="8"/>
      <c r="AC227" s="8"/>
      <c r="AD227" s="8"/>
      <c r="AE227" s="8"/>
      <c r="AF227" s="8"/>
      <c r="AG227" s="8"/>
      <c r="AH227" s="8"/>
      <c r="AI227" s="8"/>
      <c r="AJ227" s="8"/>
      <c r="AK227" s="8"/>
      <c r="AL227" s="8"/>
      <c r="AM227" s="8"/>
      <c r="AN227" s="8"/>
      <c r="AO227" s="8"/>
      <c r="AP227" s="8"/>
      <c r="AQ227" s="8"/>
      <c r="AR227" s="8"/>
      <c r="AS227" s="8"/>
      <c r="AT227" s="8"/>
      <c r="AU227" s="8"/>
      <c r="AV227" s="486"/>
      <c r="AW227" s="8"/>
      <c r="AX227" s="8"/>
      <c r="AY227" s="8"/>
      <c r="AZ227" s="69" t="s">
        <v>88</v>
      </c>
      <c r="BA227" s="69" t="s">
        <v>31</v>
      </c>
      <c r="BB227" s="8" t="s">
        <v>30</v>
      </c>
      <c r="BC227" s="8" t="s">
        <v>11</v>
      </c>
      <c r="BD227" s="8" t="s">
        <v>27</v>
      </c>
      <c r="BE227" s="69" t="s">
        <v>78</v>
      </c>
      <c r="BF227" s="8"/>
      <c r="BG227" s="8"/>
      <c r="BH227" s="8"/>
      <c r="BI227" s="8"/>
      <c r="BJ227" s="8"/>
      <c r="BK227" s="8"/>
      <c r="BL227" s="8"/>
      <c r="BM227" s="8"/>
      <c r="BN227" s="8"/>
      <c r="BO227" s="8"/>
      <c r="BP227" s="8"/>
      <c r="BQ227" s="8"/>
      <c r="BR227" s="8"/>
      <c r="BS227" s="8"/>
      <c r="BT227" s="8"/>
      <c r="BU227" s="8"/>
      <c r="BV227" s="8"/>
      <c r="BW227" s="8"/>
      <c r="BX227" s="8"/>
      <c r="BY227" s="8"/>
      <c r="BZ227" s="8"/>
      <c r="CA227" s="8"/>
    </row>
    <row r="228" spans="20:79" x14ac:dyDescent="0.2">
      <c r="T228" s="62"/>
      <c r="U228" s="63"/>
      <c r="V228" s="63"/>
      <c r="W228" s="63"/>
      <c r="X228" s="63"/>
      <c r="Y228" s="63"/>
      <c r="Z228" s="63"/>
      <c r="AA228" s="64"/>
      <c r="AB228" s="7"/>
      <c r="AC228" s="7"/>
      <c r="AD228" s="7"/>
      <c r="AE228" s="7"/>
      <c r="AF228" s="7"/>
      <c r="AG228" s="7"/>
      <c r="AH228" s="7"/>
      <c r="AI228" s="7"/>
      <c r="AJ228" s="7"/>
      <c r="AK228" s="7"/>
      <c r="AL228" s="7"/>
      <c r="AM228" s="7"/>
      <c r="AN228" s="7"/>
      <c r="AO228" s="7"/>
      <c r="AP228" s="7"/>
      <c r="AQ228" s="7"/>
      <c r="AR228" s="7"/>
      <c r="AS228" s="7"/>
      <c r="AT228" s="7"/>
      <c r="AU228" s="7"/>
      <c r="AV228" s="485"/>
      <c r="AW228" s="7"/>
      <c r="AX228" s="7"/>
      <c r="AY228" s="7"/>
      <c r="AZ228" s="65" t="s">
        <v>88</v>
      </c>
      <c r="BA228" s="65" t="s">
        <v>31</v>
      </c>
      <c r="BB228" s="7" t="s">
        <v>31</v>
      </c>
      <c r="BC228" s="7" t="s">
        <v>11</v>
      </c>
      <c r="BD228" s="7" t="s">
        <v>30</v>
      </c>
      <c r="BE228" s="65" t="s">
        <v>78</v>
      </c>
      <c r="BF228" s="7"/>
      <c r="BG228" s="7"/>
      <c r="BH228" s="7"/>
      <c r="BI228" s="7"/>
      <c r="BJ228" s="7"/>
      <c r="BK228" s="7"/>
      <c r="BL228" s="7"/>
      <c r="BM228" s="7"/>
      <c r="BN228" s="7"/>
      <c r="BO228" s="7"/>
      <c r="BP228" s="7"/>
      <c r="BQ228" s="7"/>
      <c r="BR228" s="7"/>
      <c r="BS228" s="7"/>
      <c r="BT228" s="7"/>
      <c r="BU228" s="7"/>
      <c r="BV228" s="7"/>
      <c r="BW228" s="7"/>
      <c r="BX228" s="7"/>
      <c r="BY228" s="7"/>
      <c r="BZ228" s="7"/>
      <c r="CA228" s="7"/>
    </row>
    <row r="229" spans="20:79" ht="11.4" x14ac:dyDescent="0.2">
      <c r="T229" s="54" t="s">
        <v>5</v>
      </c>
      <c r="U229" s="55" t="s">
        <v>15</v>
      </c>
      <c r="V229" s="23"/>
      <c r="W229" s="56">
        <f>V229*G55</f>
        <v>0</v>
      </c>
      <c r="X229" s="56">
        <v>0</v>
      </c>
      <c r="Y229" s="56">
        <f>X229*G55</f>
        <v>0</v>
      </c>
      <c r="Z229" s="56">
        <v>0</v>
      </c>
      <c r="AA229" s="57">
        <f>Z229*G55</f>
        <v>0</v>
      </c>
      <c r="AB229" s="14"/>
      <c r="AC229" s="14"/>
      <c r="AD229" s="14"/>
      <c r="AE229" s="14"/>
      <c r="AF229" s="14"/>
      <c r="AG229" s="14"/>
      <c r="AH229" s="14"/>
      <c r="AI229" s="14"/>
      <c r="AJ229" s="14"/>
      <c r="AK229" s="14"/>
      <c r="AL229" s="14"/>
      <c r="AM229" s="1"/>
      <c r="AN229" s="1"/>
      <c r="AO229" s="1"/>
      <c r="AP229" s="1"/>
      <c r="AQ229" s="1"/>
      <c r="AR229" s="1"/>
      <c r="AS229" s="1"/>
      <c r="AT229" s="1"/>
      <c r="AU229" s="1"/>
      <c r="AV229" s="473"/>
      <c r="AW229" s="1"/>
      <c r="AX229" s="58" t="s">
        <v>84</v>
      </c>
      <c r="AY229" s="1"/>
      <c r="AZ229" s="58" t="s">
        <v>80</v>
      </c>
      <c r="BA229" s="58" t="s">
        <v>31</v>
      </c>
      <c r="BB229" s="1"/>
      <c r="BC229" s="1"/>
      <c r="BD229" s="1"/>
      <c r="BE229" s="12" t="s">
        <v>78</v>
      </c>
      <c r="BF229" s="1"/>
      <c r="BG229" s="1"/>
      <c r="BH229" s="1"/>
      <c r="BI229" s="1"/>
      <c r="BJ229" s="1"/>
      <c r="BK229" s="59">
        <f>IF(U229="základní",I55,0)</f>
        <v>4680</v>
      </c>
      <c r="BL229" s="59">
        <f>IF(U229="snížená",I55,0)</f>
        <v>0</v>
      </c>
      <c r="BM229" s="59">
        <f>IF(U229="zákl. přenesená",I55,0)</f>
        <v>0</v>
      </c>
      <c r="BN229" s="59">
        <f>IF(U229="sníž. přenesená",I55,0)</f>
        <v>0</v>
      </c>
      <c r="BO229" s="59">
        <f>IF(U229="nulová",I55,0)</f>
        <v>0</v>
      </c>
      <c r="BP229" s="12" t="s">
        <v>30</v>
      </c>
      <c r="BQ229" s="59">
        <f>ROUND(H55*G55,2)</f>
        <v>4680</v>
      </c>
      <c r="BR229" s="12" t="s">
        <v>84</v>
      </c>
      <c r="BS229" s="58" t="s">
        <v>1674</v>
      </c>
      <c r="BT229" s="1"/>
      <c r="BU229" s="1"/>
      <c r="BV229" s="1"/>
      <c r="BW229" s="1"/>
      <c r="BX229" s="1"/>
      <c r="BY229" s="1"/>
      <c r="BZ229" s="1"/>
      <c r="CA229" s="1"/>
    </row>
    <row r="230" spans="20:79" x14ac:dyDescent="0.2">
      <c r="T230" s="60"/>
      <c r="U230" s="61"/>
      <c r="V230" s="23"/>
      <c r="W230" s="23"/>
      <c r="X230" s="23"/>
      <c r="Y230" s="23"/>
      <c r="Z230" s="23"/>
      <c r="AA230" s="24"/>
      <c r="AB230" s="14"/>
      <c r="AC230" s="14"/>
      <c r="AD230" s="14"/>
      <c r="AE230" s="14"/>
      <c r="AF230" s="14"/>
      <c r="AG230" s="14"/>
      <c r="AH230" s="14"/>
      <c r="AI230" s="14"/>
      <c r="AJ230" s="14"/>
      <c r="AK230" s="14"/>
      <c r="AL230" s="14"/>
      <c r="AM230" s="1"/>
      <c r="AN230" s="1"/>
      <c r="AO230" s="1"/>
      <c r="AP230" s="1"/>
      <c r="AQ230" s="1"/>
      <c r="AR230" s="1"/>
      <c r="AS230" s="1"/>
      <c r="AT230" s="1"/>
      <c r="AU230" s="1"/>
      <c r="AV230" s="473"/>
      <c r="AW230" s="1"/>
      <c r="AX230" s="1"/>
      <c r="AY230" s="1"/>
      <c r="AZ230" s="12" t="s">
        <v>86</v>
      </c>
      <c r="BA230" s="12" t="s">
        <v>31</v>
      </c>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row>
    <row r="231" spans="20:79" x14ac:dyDescent="0.2">
      <c r="T231" s="66"/>
      <c r="U231" s="67"/>
      <c r="V231" s="67"/>
      <c r="W231" s="67"/>
      <c r="X231" s="67"/>
      <c r="Y231" s="67"/>
      <c r="Z231" s="67"/>
      <c r="AA231" s="68"/>
      <c r="AB231" s="8"/>
      <c r="AC231" s="8"/>
      <c r="AD231" s="8"/>
      <c r="AE231" s="8"/>
      <c r="AF231" s="8"/>
      <c r="AG231" s="8"/>
      <c r="AH231" s="8"/>
      <c r="AI231" s="8"/>
      <c r="AJ231" s="8"/>
      <c r="AK231" s="8"/>
      <c r="AL231" s="8"/>
      <c r="AM231" s="8"/>
      <c r="AN231" s="8"/>
      <c r="AO231" s="8"/>
      <c r="AP231" s="8"/>
      <c r="AQ231" s="8"/>
      <c r="AR231" s="8"/>
      <c r="AS231" s="8"/>
      <c r="AT231" s="8"/>
      <c r="AU231" s="8"/>
      <c r="AV231" s="486"/>
      <c r="AW231" s="8"/>
      <c r="AX231" s="8"/>
      <c r="AY231" s="8"/>
      <c r="AZ231" s="69" t="s">
        <v>88</v>
      </c>
      <c r="BA231" s="69" t="s">
        <v>31</v>
      </c>
      <c r="BB231" s="8" t="s">
        <v>30</v>
      </c>
      <c r="BC231" s="8" t="s">
        <v>11</v>
      </c>
      <c r="BD231" s="8" t="s">
        <v>27</v>
      </c>
      <c r="BE231" s="69" t="s">
        <v>78</v>
      </c>
      <c r="BF231" s="8"/>
      <c r="BG231" s="8"/>
      <c r="BH231" s="8"/>
      <c r="BI231" s="8"/>
      <c r="BJ231" s="8"/>
      <c r="BK231" s="8"/>
      <c r="BL231" s="8"/>
      <c r="BM231" s="8"/>
      <c r="BN231" s="8"/>
      <c r="BO231" s="8"/>
      <c r="BP231" s="8"/>
      <c r="BQ231" s="8"/>
      <c r="BR231" s="8"/>
      <c r="BS231" s="8"/>
      <c r="BT231" s="8"/>
      <c r="BU231" s="8"/>
      <c r="BV231" s="8"/>
      <c r="BW231" s="8"/>
      <c r="BX231" s="8"/>
      <c r="BY231" s="8"/>
      <c r="BZ231" s="8"/>
      <c r="CA231" s="8"/>
    </row>
    <row r="232" spans="20:79" x14ac:dyDescent="0.2">
      <c r="T232" s="62"/>
      <c r="U232" s="63"/>
      <c r="V232" s="63"/>
      <c r="W232" s="63"/>
      <c r="X232" s="63"/>
      <c r="Y232" s="63"/>
      <c r="Z232" s="63"/>
      <c r="AA232" s="64"/>
      <c r="AB232" s="7"/>
      <c r="AC232" s="7"/>
      <c r="AD232" s="7"/>
      <c r="AE232" s="7"/>
      <c r="AF232" s="7"/>
      <c r="AG232" s="7"/>
      <c r="AH232" s="7"/>
      <c r="AI232" s="7"/>
      <c r="AJ232" s="7"/>
      <c r="AK232" s="7"/>
      <c r="AL232" s="7"/>
      <c r="AM232" s="7"/>
      <c r="AN232" s="7"/>
      <c r="AO232" s="7"/>
      <c r="AP232" s="7"/>
      <c r="AQ232" s="7"/>
      <c r="AR232" s="7"/>
      <c r="AS232" s="7"/>
      <c r="AT232" s="7"/>
      <c r="AU232" s="7"/>
      <c r="AV232" s="485"/>
      <c r="AW232" s="7"/>
      <c r="AX232" s="7"/>
      <c r="AY232" s="7"/>
      <c r="AZ232" s="65" t="s">
        <v>88</v>
      </c>
      <c r="BA232" s="65" t="s">
        <v>31</v>
      </c>
      <c r="BB232" s="7" t="s">
        <v>31</v>
      </c>
      <c r="BC232" s="7" t="s">
        <v>11</v>
      </c>
      <c r="BD232" s="7" t="s">
        <v>30</v>
      </c>
      <c r="BE232" s="65" t="s">
        <v>78</v>
      </c>
      <c r="BF232" s="7"/>
      <c r="BG232" s="7"/>
      <c r="BH232" s="7"/>
      <c r="BI232" s="7"/>
      <c r="BJ232" s="7"/>
      <c r="BK232" s="7"/>
      <c r="BL232" s="7"/>
      <c r="BM232" s="7"/>
      <c r="BN232" s="7"/>
      <c r="BO232" s="7"/>
      <c r="BP232" s="7"/>
      <c r="BQ232" s="7"/>
      <c r="BR232" s="7"/>
      <c r="BS232" s="7"/>
      <c r="BT232" s="7"/>
      <c r="BU232" s="7"/>
      <c r="BV232" s="7"/>
      <c r="BW232" s="7"/>
      <c r="BX232" s="7"/>
      <c r="BY232" s="7"/>
      <c r="BZ232" s="7"/>
      <c r="CA232" s="7"/>
    </row>
    <row r="233" spans="20:79" ht="11.4" x14ac:dyDescent="0.2">
      <c r="T233" s="84" t="s">
        <v>5</v>
      </c>
      <c r="U233" s="85" t="s">
        <v>15</v>
      </c>
      <c r="V233" s="23"/>
      <c r="W233" s="56">
        <f>V233*G59</f>
        <v>0</v>
      </c>
      <c r="X233" s="56">
        <v>1.2999999999999999E-3</v>
      </c>
      <c r="Y233" s="56">
        <f>X233*G59</f>
        <v>6.7599999999999993E-2</v>
      </c>
      <c r="Z233" s="56">
        <v>0</v>
      </c>
      <c r="AA233" s="57">
        <f>Z233*G59</f>
        <v>0</v>
      </c>
      <c r="AB233" s="14"/>
      <c r="AC233" s="14"/>
      <c r="AD233" s="14"/>
      <c r="AE233" s="14"/>
      <c r="AF233" s="14"/>
      <c r="AG233" s="14"/>
      <c r="AH233" s="14"/>
      <c r="AI233" s="14"/>
      <c r="AJ233" s="14"/>
      <c r="AK233" s="14"/>
      <c r="AL233" s="14"/>
      <c r="AM233" s="1"/>
      <c r="AN233" s="1"/>
      <c r="AO233" s="1"/>
      <c r="AP233" s="1"/>
      <c r="AQ233" s="1"/>
      <c r="AR233" s="1"/>
      <c r="AS233" s="1"/>
      <c r="AT233" s="1"/>
      <c r="AU233" s="1"/>
      <c r="AV233" s="473"/>
      <c r="AW233" s="1"/>
      <c r="AX233" s="58" t="s">
        <v>130</v>
      </c>
      <c r="AY233" s="1"/>
      <c r="AZ233" s="58" t="s">
        <v>231</v>
      </c>
      <c r="BA233" s="58" t="s">
        <v>31</v>
      </c>
      <c r="BB233" s="1"/>
      <c r="BC233" s="1"/>
      <c r="BD233" s="1"/>
      <c r="BE233" s="12" t="s">
        <v>78</v>
      </c>
      <c r="BF233" s="1"/>
      <c r="BG233" s="1"/>
      <c r="BH233" s="1"/>
      <c r="BI233" s="1"/>
      <c r="BJ233" s="1"/>
      <c r="BK233" s="59">
        <f>IF(U233="základní",I59,0)</f>
        <v>2912</v>
      </c>
      <c r="BL233" s="59">
        <f>IF(U233="snížená",I59,0)</f>
        <v>0</v>
      </c>
      <c r="BM233" s="59">
        <f>IF(U233="zákl. přenesená",I59,0)</f>
        <v>0</v>
      </c>
      <c r="BN233" s="59">
        <f>IF(U233="sníž. přenesená",I59,0)</f>
        <v>0</v>
      </c>
      <c r="BO233" s="59">
        <f>IF(U233="nulová",I59,0)</f>
        <v>0</v>
      </c>
      <c r="BP233" s="12" t="s">
        <v>30</v>
      </c>
      <c r="BQ233" s="59">
        <f>ROUND(H59*G59,2)</f>
        <v>2912</v>
      </c>
      <c r="BR233" s="12" t="s">
        <v>84</v>
      </c>
      <c r="BS233" s="58" t="s">
        <v>1679</v>
      </c>
      <c r="BT233" s="1"/>
      <c r="BU233" s="1"/>
      <c r="BV233" s="1"/>
      <c r="BW233" s="1"/>
      <c r="BX233" s="1"/>
      <c r="BY233" s="1"/>
      <c r="BZ233" s="1"/>
      <c r="CA233" s="1"/>
    </row>
    <row r="234" spans="20:79" x14ac:dyDescent="0.2">
      <c r="T234" s="66"/>
      <c r="U234" s="67"/>
      <c r="V234" s="67"/>
      <c r="W234" s="67"/>
      <c r="X234" s="67"/>
      <c r="Y234" s="67"/>
      <c r="Z234" s="67"/>
      <c r="AA234" s="68"/>
      <c r="AB234" s="8"/>
      <c r="AC234" s="8"/>
      <c r="AD234" s="8"/>
      <c r="AE234" s="8"/>
      <c r="AF234" s="8"/>
      <c r="AG234" s="8"/>
      <c r="AH234" s="8"/>
      <c r="AI234" s="8"/>
      <c r="AJ234" s="8"/>
      <c r="AK234" s="8"/>
      <c r="AL234" s="8"/>
      <c r="AM234" s="8"/>
      <c r="AN234" s="8"/>
      <c r="AO234" s="8"/>
      <c r="AP234" s="8"/>
      <c r="AQ234" s="8"/>
      <c r="AR234" s="8"/>
      <c r="AS234" s="8"/>
      <c r="AT234" s="8"/>
      <c r="AU234" s="8"/>
      <c r="AV234" s="486"/>
      <c r="AW234" s="8"/>
      <c r="AX234" s="8"/>
      <c r="AY234" s="8"/>
      <c r="AZ234" s="69" t="s">
        <v>88</v>
      </c>
      <c r="BA234" s="69" t="s">
        <v>31</v>
      </c>
      <c r="BB234" s="8" t="s">
        <v>30</v>
      </c>
      <c r="BC234" s="8" t="s">
        <v>11</v>
      </c>
      <c r="BD234" s="8" t="s">
        <v>27</v>
      </c>
      <c r="BE234" s="69" t="s">
        <v>78</v>
      </c>
      <c r="BF234" s="8"/>
      <c r="BG234" s="8"/>
      <c r="BH234" s="8"/>
      <c r="BI234" s="8"/>
      <c r="BJ234" s="8"/>
      <c r="BK234" s="8"/>
      <c r="BL234" s="8"/>
      <c r="BM234" s="8"/>
      <c r="BN234" s="8"/>
      <c r="BO234" s="8"/>
      <c r="BP234" s="8"/>
      <c r="BQ234" s="8"/>
      <c r="BR234" s="8"/>
      <c r="BS234" s="8"/>
      <c r="BT234" s="8"/>
      <c r="BU234" s="8"/>
      <c r="BV234" s="8"/>
      <c r="BW234" s="8"/>
      <c r="BX234" s="8"/>
      <c r="BY234" s="8"/>
      <c r="BZ234" s="8"/>
      <c r="CA234" s="8"/>
    </row>
    <row r="235" spans="20:79" x14ac:dyDescent="0.2">
      <c r="T235" s="62"/>
      <c r="U235" s="63"/>
      <c r="V235" s="63"/>
      <c r="W235" s="63"/>
      <c r="X235" s="63"/>
      <c r="Y235" s="63"/>
      <c r="Z235" s="63"/>
      <c r="AA235" s="64"/>
      <c r="AB235" s="7"/>
      <c r="AC235" s="7"/>
      <c r="AD235" s="7"/>
      <c r="AE235" s="7"/>
      <c r="AF235" s="7"/>
      <c r="AG235" s="7"/>
      <c r="AH235" s="7"/>
      <c r="AI235" s="7"/>
      <c r="AJ235" s="7"/>
      <c r="AK235" s="7"/>
      <c r="AL235" s="7"/>
      <c r="AM235" s="7"/>
      <c r="AN235" s="7"/>
      <c r="AO235" s="7"/>
      <c r="AP235" s="7"/>
      <c r="AQ235" s="7"/>
      <c r="AR235" s="7"/>
      <c r="AS235" s="7"/>
      <c r="AT235" s="7"/>
      <c r="AU235" s="7"/>
      <c r="AV235" s="485"/>
      <c r="AW235" s="7"/>
      <c r="AX235" s="7"/>
      <c r="AY235" s="7"/>
      <c r="AZ235" s="65" t="s">
        <v>88</v>
      </c>
      <c r="BA235" s="65" t="s">
        <v>31</v>
      </c>
      <c r="BB235" s="7" t="s">
        <v>31</v>
      </c>
      <c r="BC235" s="7" t="s">
        <v>11</v>
      </c>
      <c r="BD235" s="7" t="s">
        <v>30</v>
      </c>
      <c r="BE235" s="65" t="s">
        <v>78</v>
      </c>
      <c r="BF235" s="7"/>
      <c r="BG235" s="7"/>
      <c r="BH235" s="7"/>
      <c r="BI235" s="7"/>
      <c r="BJ235" s="7"/>
      <c r="BK235" s="7"/>
      <c r="BL235" s="7"/>
      <c r="BM235" s="7"/>
      <c r="BN235" s="7"/>
      <c r="BO235" s="7"/>
      <c r="BP235" s="7"/>
      <c r="BQ235" s="7"/>
      <c r="BR235" s="7"/>
      <c r="BS235" s="7"/>
      <c r="BT235" s="7"/>
      <c r="BU235" s="7"/>
      <c r="BV235" s="7"/>
      <c r="BW235" s="7"/>
      <c r="BX235" s="7"/>
      <c r="BY235" s="7"/>
      <c r="BZ235" s="7"/>
      <c r="CA235" s="7"/>
    </row>
    <row r="236" spans="20:79" ht="11.4" x14ac:dyDescent="0.2">
      <c r="T236" s="84" t="s">
        <v>5</v>
      </c>
      <c r="U236" s="85" t="s">
        <v>15</v>
      </c>
      <c r="V236" s="23"/>
      <c r="W236" s="56">
        <f>V236*G62</f>
        <v>0</v>
      </c>
      <c r="X236" s="56">
        <v>4.0000000000000003E-5</v>
      </c>
      <c r="Y236" s="56">
        <f>X236*G62</f>
        <v>6.2400000000000008E-3</v>
      </c>
      <c r="Z236" s="56">
        <v>0</v>
      </c>
      <c r="AA236" s="57">
        <f>Z236*G62</f>
        <v>0</v>
      </c>
      <c r="AB236" s="14"/>
      <c r="AC236" s="14"/>
      <c r="AD236" s="14"/>
      <c r="AE236" s="14"/>
      <c r="AF236" s="14"/>
      <c r="AG236" s="14"/>
      <c r="AH236" s="14"/>
      <c r="AI236" s="14"/>
      <c r="AJ236" s="14"/>
      <c r="AK236" s="14"/>
      <c r="AL236" s="14"/>
      <c r="AM236" s="1"/>
      <c r="AN236" s="1"/>
      <c r="AO236" s="1"/>
      <c r="AP236" s="1"/>
      <c r="AQ236" s="1"/>
      <c r="AR236" s="1"/>
      <c r="AS236" s="1"/>
      <c r="AT236" s="1"/>
      <c r="AU236" s="1"/>
      <c r="AV236" s="473"/>
      <c r="AW236" s="1"/>
      <c r="AX236" s="58" t="s">
        <v>130</v>
      </c>
      <c r="AY236" s="1"/>
      <c r="AZ236" s="58" t="s">
        <v>231</v>
      </c>
      <c r="BA236" s="58" t="s">
        <v>31</v>
      </c>
      <c r="BB236" s="1"/>
      <c r="BC236" s="1"/>
      <c r="BD236" s="1"/>
      <c r="BE236" s="12" t="s">
        <v>78</v>
      </c>
      <c r="BF236" s="1"/>
      <c r="BG236" s="1"/>
      <c r="BH236" s="1"/>
      <c r="BI236" s="1"/>
      <c r="BJ236" s="1"/>
      <c r="BK236" s="59">
        <f>IF(U236="základní",I62,0)</f>
        <v>390</v>
      </c>
      <c r="BL236" s="59">
        <f>IF(U236="snížená",I62,0)</f>
        <v>0</v>
      </c>
      <c r="BM236" s="59">
        <f>IF(U236="zákl. přenesená",I62,0)</f>
        <v>0</v>
      </c>
      <c r="BN236" s="59">
        <f>IF(U236="sníž. přenesená",I62,0)</f>
        <v>0</v>
      </c>
      <c r="BO236" s="59">
        <f>IF(U236="nulová",I62,0)</f>
        <v>0</v>
      </c>
      <c r="BP236" s="12" t="s">
        <v>30</v>
      </c>
      <c r="BQ236" s="59">
        <f>ROUND(H62*G62,2)</f>
        <v>390</v>
      </c>
      <c r="BR236" s="12" t="s">
        <v>84</v>
      </c>
      <c r="BS236" s="58" t="s">
        <v>1682</v>
      </c>
      <c r="BT236" s="1"/>
      <c r="BU236" s="1"/>
      <c r="BV236" s="1"/>
      <c r="BW236" s="1"/>
      <c r="BX236" s="1"/>
      <c r="BY236" s="1"/>
      <c r="BZ236" s="1"/>
      <c r="CA236" s="1"/>
    </row>
    <row r="237" spans="20:79" x14ac:dyDescent="0.2">
      <c r="T237" s="66"/>
      <c r="U237" s="67"/>
      <c r="V237" s="67"/>
      <c r="W237" s="67"/>
      <c r="X237" s="67"/>
      <c r="Y237" s="67"/>
      <c r="Z237" s="67"/>
      <c r="AA237" s="68"/>
      <c r="AB237" s="8"/>
      <c r="AC237" s="8"/>
      <c r="AD237" s="8"/>
      <c r="AE237" s="8"/>
      <c r="AF237" s="8"/>
      <c r="AG237" s="8"/>
      <c r="AH237" s="8"/>
      <c r="AI237" s="8"/>
      <c r="AJ237" s="8"/>
      <c r="AK237" s="8"/>
      <c r="AL237" s="8"/>
      <c r="AM237" s="8"/>
      <c r="AN237" s="8"/>
      <c r="AO237" s="8"/>
      <c r="AP237" s="8"/>
      <c r="AQ237" s="8"/>
      <c r="AR237" s="8"/>
      <c r="AS237" s="8"/>
      <c r="AT237" s="8"/>
      <c r="AU237" s="8"/>
      <c r="AV237" s="486"/>
      <c r="AW237" s="8"/>
      <c r="AX237" s="8"/>
      <c r="AY237" s="8"/>
      <c r="AZ237" s="69" t="s">
        <v>88</v>
      </c>
      <c r="BA237" s="69" t="s">
        <v>31</v>
      </c>
      <c r="BB237" s="8" t="s">
        <v>30</v>
      </c>
      <c r="BC237" s="8" t="s">
        <v>11</v>
      </c>
      <c r="BD237" s="8" t="s">
        <v>27</v>
      </c>
      <c r="BE237" s="69" t="s">
        <v>78</v>
      </c>
      <c r="BF237" s="8"/>
      <c r="BG237" s="8"/>
      <c r="BH237" s="8"/>
      <c r="BI237" s="8"/>
      <c r="BJ237" s="8"/>
      <c r="BK237" s="8"/>
      <c r="BL237" s="8"/>
      <c r="BM237" s="8"/>
      <c r="BN237" s="8"/>
      <c r="BO237" s="8"/>
      <c r="BP237" s="8"/>
      <c r="BQ237" s="8"/>
      <c r="BR237" s="8"/>
      <c r="BS237" s="8"/>
      <c r="BT237" s="8"/>
      <c r="BU237" s="8"/>
      <c r="BV237" s="8"/>
      <c r="BW237" s="8"/>
      <c r="BX237" s="8"/>
      <c r="BY237" s="8"/>
      <c r="BZ237" s="8"/>
      <c r="CA237" s="8"/>
    </row>
    <row r="238" spans="20:79" x14ac:dyDescent="0.2">
      <c r="T238" s="62"/>
      <c r="U238" s="63"/>
      <c r="V238" s="63"/>
      <c r="W238" s="63"/>
      <c r="X238" s="63"/>
      <c r="Y238" s="63"/>
      <c r="Z238" s="63"/>
      <c r="AA238" s="64"/>
      <c r="AB238" s="7"/>
      <c r="AC238" s="7"/>
      <c r="AD238" s="7"/>
      <c r="AE238" s="7"/>
      <c r="AF238" s="7"/>
      <c r="AG238" s="7"/>
      <c r="AH238" s="7"/>
      <c r="AI238" s="7"/>
      <c r="AJ238" s="7"/>
      <c r="AK238" s="7"/>
      <c r="AL238" s="7"/>
      <c r="AM238" s="7"/>
      <c r="AN238" s="7"/>
      <c r="AO238" s="7"/>
      <c r="AP238" s="7"/>
      <c r="AQ238" s="7"/>
      <c r="AR238" s="7"/>
      <c r="AS238" s="7"/>
      <c r="AT238" s="7"/>
      <c r="AU238" s="7"/>
      <c r="AV238" s="485"/>
      <c r="AW238" s="7"/>
      <c r="AX238" s="7"/>
      <c r="AY238" s="7"/>
      <c r="AZ238" s="65" t="s">
        <v>88</v>
      </c>
      <c r="BA238" s="65" t="s">
        <v>31</v>
      </c>
      <c r="BB238" s="7" t="s">
        <v>31</v>
      </c>
      <c r="BC238" s="7" t="s">
        <v>11</v>
      </c>
      <c r="BD238" s="7" t="s">
        <v>30</v>
      </c>
      <c r="BE238" s="65" t="s">
        <v>78</v>
      </c>
      <c r="BF238" s="7"/>
      <c r="BG238" s="7"/>
      <c r="BH238" s="7"/>
      <c r="BI238" s="7"/>
      <c r="BJ238" s="7"/>
      <c r="BK238" s="7"/>
      <c r="BL238" s="7"/>
      <c r="BM238" s="7"/>
      <c r="BN238" s="7"/>
      <c r="BO238" s="7"/>
      <c r="BP238" s="7"/>
      <c r="BQ238" s="7"/>
      <c r="BR238" s="7"/>
      <c r="BS238" s="7"/>
      <c r="BT238" s="7"/>
      <c r="BU238" s="7"/>
      <c r="BV238" s="7"/>
      <c r="BW238" s="7"/>
      <c r="BX238" s="7"/>
      <c r="BY238" s="7"/>
      <c r="BZ238" s="7"/>
      <c r="CA238" s="7"/>
    </row>
    <row r="239" spans="20:79" x14ac:dyDescent="0.2">
      <c r="T239" s="41"/>
      <c r="U239" s="42"/>
      <c r="V239" s="42"/>
      <c r="W239" s="43">
        <f>SUM(W240:W241)</f>
        <v>0</v>
      </c>
      <c r="X239" s="42"/>
      <c r="Y239" s="43">
        <f>SUM(Y240:Y241)</f>
        <v>0</v>
      </c>
      <c r="Z239" s="42"/>
      <c r="AA239" s="44">
        <f>SUM(AA240:AA241)</f>
        <v>0</v>
      </c>
      <c r="AB239" s="6"/>
      <c r="AC239" s="6"/>
      <c r="AD239" s="6"/>
      <c r="AE239" s="6"/>
      <c r="AF239" s="6"/>
      <c r="AG239" s="6"/>
      <c r="AH239" s="6"/>
      <c r="AI239" s="6"/>
      <c r="AJ239" s="6"/>
      <c r="AK239" s="6"/>
      <c r="AL239" s="6"/>
      <c r="AM239" s="6"/>
      <c r="AN239" s="6"/>
      <c r="AO239" s="6"/>
      <c r="AP239" s="6"/>
      <c r="AQ239" s="6"/>
      <c r="AR239" s="6"/>
      <c r="AS239" s="6"/>
      <c r="AT239" s="6"/>
      <c r="AU239" s="6"/>
      <c r="AV239" s="484"/>
      <c r="AW239" s="6"/>
      <c r="AX239" s="45" t="s">
        <v>30</v>
      </c>
      <c r="AY239" s="6"/>
      <c r="AZ239" s="46" t="s">
        <v>26</v>
      </c>
      <c r="BA239" s="46" t="s">
        <v>30</v>
      </c>
      <c r="BB239" s="6"/>
      <c r="BC239" s="6"/>
      <c r="BD239" s="6"/>
      <c r="BE239" s="45" t="s">
        <v>78</v>
      </c>
      <c r="BF239" s="6"/>
      <c r="BG239" s="6"/>
      <c r="BH239" s="6"/>
      <c r="BI239" s="6"/>
      <c r="BJ239" s="6"/>
      <c r="BK239" s="6"/>
      <c r="BL239" s="6"/>
      <c r="BM239" s="6"/>
      <c r="BN239" s="6"/>
      <c r="BO239" s="6"/>
      <c r="BP239" s="6"/>
      <c r="BQ239" s="47">
        <f>SUM(BQ240:BQ241)</f>
        <v>4036.44</v>
      </c>
      <c r="BR239" s="6"/>
      <c r="BS239" s="6"/>
      <c r="BT239" s="6"/>
      <c r="BU239" s="6"/>
      <c r="BV239" s="6"/>
      <c r="BW239" s="6"/>
      <c r="BX239" s="6"/>
      <c r="BY239" s="6"/>
      <c r="BZ239" s="6"/>
      <c r="CA239" s="6"/>
    </row>
    <row r="240" spans="20:79" ht="11.4" x14ac:dyDescent="0.2">
      <c r="T240" s="54" t="s">
        <v>5</v>
      </c>
      <c r="U240" s="55" t="s">
        <v>15</v>
      </c>
      <c r="V240" s="23"/>
      <c r="W240" s="56">
        <f>V240*G68</f>
        <v>0</v>
      </c>
      <c r="X240" s="56">
        <v>0</v>
      </c>
      <c r="Y240" s="56">
        <f>X240*G68</f>
        <v>0</v>
      </c>
      <c r="Z240" s="56">
        <v>0</v>
      </c>
      <c r="AA240" s="57">
        <f>Z240*G68</f>
        <v>0</v>
      </c>
      <c r="AB240" s="14"/>
      <c r="AC240" s="14"/>
      <c r="AD240" s="14"/>
      <c r="AE240" s="14"/>
      <c r="AF240" s="14"/>
      <c r="AG240" s="14"/>
      <c r="AH240" s="14"/>
      <c r="AI240" s="14"/>
      <c r="AJ240" s="14"/>
      <c r="AK240" s="14"/>
      <c r="AL240" s="14"/>
      <c r="AM240" s="1"/>
      <c r="AN240" s="1"/>
      <c r="AO240" s="1"/>
      <c r="AP240" s="1"/>
      <c r="AQ240" s="1"/>
      <c r="AR240" s="1"/>
      <c r="AS240" s="1"/>
      <c r="AT240" s="1"/>
      <c r="AU240" s="1"/>
      <c r="AV240" s="473"/>
      <c r="AW240" s="1"/>
      <c r="AX240" s="58" t="s">
        <v>84</v>
      </c>
      <c r="AY240" s="1"/>
      <c r="AZ240" s="58" t="s">
        <v>80</v>
      </c>
      <c r="BA240" s="58" t="s">
        <v>31</v>
      </c>
      <c r="BB240" s="1"/>
      <c r="BC240" s="1"/>
      <c r="BD240" s="1"/>
      <c r="BE240" s="12" t="s">
        <v>78</v>
      </c>
      <c r="BF240" s="1"/>
      <c r="BG240" s="1"/>
      <c r="BH240" s="1"/>
      <c r="BI240" s="1"/>
      <c r="BJ240" s="1"/>
      <c r="BK240" s="59">
        <f>IF(U240="základní",I68,0)</f>
        <v>4036.44</v>
      </c>
      <c r="BL240" s="59">
        <f>IF(U240="snížená",I68,0)</f>
        <v>0</v>
      </c>
      <c r="BM240" s="59">
        <f>IF(U240="zákl. přenesená",I68,0)</f>
        <v>0</v>
      </c>
      <c r="BN240" s="59">
        <f>IF(U240="sníž. přenesená",I68,0)</f>
        <v>0</v>
      </c>
      <c r="BO240" s="59">
        <f>IF(U240="nulová",I68,0)</f>
        <v>0</v>
      </c>
      <c r="BP240" s="12" t="s">
        <v>30</v>
      </c>
      <c r="BQ240" s="59">
        <f>ROUND(H68*G68,2)</f>
        <v>4036.44</v>
      </c>
      <c r="BR240" s="12" t="s">
        <v>84</v>
      </c>
      <c r="BS240" s="58" t="s">
        <v>1686</v>
      </c>
      <c r="BT240" s="1"/>
      <c r="BU240" s="1"/>
      <c r="BV240" s="1"/>
      <c r="BW240" s="1"/>
      <c r="BX240" s="1"/>
      <c r="BY240" s="1"/>
      <c r="BZ240" s="1"/>
      <c r="CA240" s="1"/>
    </row>
    <row r="241" spans="20:79" x14ac:dyDescent="0.2">
      <c r="T241" s="94"/>
      <c r="U241" s="95"/>
      <c r="V241" s="91"/>
      <c r="W241" s="91"/>
      <c r="X241" s="91"/>
      <c r="Y241" s="91"/>
      <c r="Z241" s="91"/>
      <c r="AA241" s="96"/>
      <c r="AB241" s="14"/>
      <c r="AC241" s="14"/>
      <c r="AD241" s="14"/>
      <c r="AE241" s="14"/>
      <c r="AF241" s="14"/>
      <c r="AG241" s="14"/>
      <c r="AH241" s="14"/>
      <c r="AI241" s="14"/>
      <c r="AJ241" s="14"/>
      <c r="AK241" s="14"/>
      <c r="AL241" s="14"/>
      <c r="AM241" s="1"/>
      <c r="AN241" s="1"/>
      <c r="AO241" s="1"/>
      <c r="AP241" s="1"/>
      <c r="AQ241" s="1"/>
      <c r="AR241" s="1"/>
      <c r="AS241" s="1"/>
      <c r="AT241" s="1"/>
      <c r="AU241" s="1"/>
      <c r="AV241" s="473"/>
      <c r="AW241" s="1"/>
      <c r="AX241" s="1"/>
      <c r="AY241" s="1"/>
      <c r="AZ241" s="12" t="s">
        <v>86</v>
      </c>
      <c r="BA241" s="12" t="s">
        <v>31</v>
      </c>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row>
    <row r="242" spans="20:79" x14ac:dyDescent="0.2">
      <c r="T242" s="14"/>
      <c r="U242" s="1"/>
      <c r="V242" s="14"/>
      <c r="W242" s="14"/>
      <c r="X242" s="14"/>
      <c r="Y242" s="14"/>
      <c r="Z242" s="14"/>
      <c r="AA242" s="14"/>
      <c r="AB242" s="14"/>
      <c r="AC242" s="14"/>
      <c r="AD242" s="14"/>
      <c r="AE242" s="14"/>
      <c r="AF242" s="14"/>
      <c r="AG242" s="14"/>
      <c r="AH242" s="14"/>
      <c r="AI242" s="14"/>
      <c r="AJ242" s="14"/>
      <c r="AK242" s="14"/>
      <c r="AL242" s="14"/>
      <c r="AM242" s="1"/>
      <c r="AN242" s="1"/>
      <c r="AO242" s="1"/>
      <c r="AP242" s="1"/>
      <c r="AQ242" s="1"/>
      <c r="AR242" s="1"/>
      <c r="AS242" s="1"/>
      <c r="AT242" s="1"/>
      <c r="AU242" s="1"/>
      <c r="AV242" s="473"/>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row>
  </sheetData>
  <sheetProtection formatColumns="0" formatRows="0" autoFilter="0"/>
  <mergeCells count="81">
    <mergeCell ref="AB8:AC8"/>
    <mergeCell ref="B3:D3"/>
    <mergeCell ref="B4:D4"/>
    <mergeCell ref="B5:D5"/>
    <mergeCell ref="B6:D6"/>
    <mergeCell ref="B7:D7"/>
    <mergeCell ref="J8:K8"/>
    <mergeCell ref="L8:M8"/>
    <mergeCell ref="N8:O8"/>
    <mergeCell ref="P8:Q8"/>
    <mergeCell ref="R8:S8"/>
    <mergeCell ref="T8:U8"/>
    <mergeCell ref="V8:W8"/>
    <mergeCell ref="X8:Y8"/>
    <mergeCell ref="Z8:AA8"/>
    <mergeCell ref="AP8:AQ8"/>
    <mergeCell ref="AR8:AS8"/>
    <mergeCell ref="AT8:AU8"/>
    <mergeCell ref="J65:K65"/>
    <mergeCell ref="L65:M65"/>
    <mergeCell ref="N65:O65"/>
    <mergeCell ref="P65:Q65"/>
    <mergeCell ref="R65:S65"/>
    <mergeCell ref="T65:U65"/>
    <mergeCell ref="V65:W65"/>
    <mergeCell ref="AD8:AE8"/>
    <mergeCell ref="AF8:AG8"/>
    <mergeCell ref="AH8:AI8"/>
    <mergeCell ref="AJ8:AK8"/>
    <mergeCell ref="AL8:AM8"/>
    <mergeCell ref="AN8:AO8"/>
    <mergeCell ref="AT65:AU65"/>
    <mergeCell ref="X65:Y65"/>
    <mergeCell ref="Z65:AA65"/>
    <mergeCell ref="AB65:AC65"/>
    <mergeCell ref="AD65:AE65"/>
    <mergeCell ref="AF65:AG65"/>
    <mergeCell ref="AH65:AI65"/>
    <mergeCell ref="AJ65:AK65"/>
    <mergeCell ref="AL65:AM65"/>
    <mergeCell ref="AN65:AO65"/>
    <mergeCell ref="AP65:AQ65"/>
    <mergeCell ref="AR65:AS65"/>
    <mergeCell ref="AF27:AG27"/>
    <mergeCell ref="J27:K27"/>
    <mergeCell ref="L27:M27"/>
    <mergeCell ref="N27:O27"/>
    <mergeCell ref="P27:Q27"/>
    <mergeCell ref="R27:S27"/>
    <mergeCell ref="T27:U27"/>
    <mergeCell ref="V27:W27"/>
    <mergeCell ref="X27:Y27"/>
    <mergeCell ref="Z27:AA27"/>
    <mergeCell ref="AB27:AC27"/>
    <mergeCell ref="AD27:AE27"/>
    <mergeCell ref="AT27:AU27"/>
    <mergeCell ref="J21:K21"/>
    <mergeCell ref="L21:M21"/>
    <mergeCell ref="N21:O21"/>
    <mergeCell ref="P21:Q21"/>
    <mergeCell ref="R21:S21"/>
    <mergeCell ref="T21:U21"/>
    <mergeCell ref="V21:W21"/>
    <mergeCell ref="X21:Y21"/>
    <mergeCell ref="Z21:AA21"/>
    <mergeCell ref="AH27:AI27"/>
    <mergeCell ref="AJ27:AK27"/>
    <mergeCell ref="AL27:AM27"/>
    <mergeCell ref="AN27:AO27"/>
    <mergeCell ref="AP27:AQ27"/>
    <mergeCell ref="AR27:AS27"/>
    <mergeCell ref="AN21:AO21"/>
    <mergeCell ref="AP21:AQ21"/>
    <mergeCell ref="AR21:AS21"/>
    <mergeCell ref="AT21:AU21"/>
    <mergeCell ref="AB21:AC21"/>
    <mergeCell ref="AD21:AE21"/>
    <mergeCell ref="AF21:AG21"/>
    <mergeCell ref="AH21:AI21"/>
    <mergeCell ref="AJ21:AK21"/>
    <mergeCell ref="AL21:AM21"/>
  </mergeCells>
  <conditionalFormatting sqref="A1:XFD1048576">
    <cfRule type="cellIs" dxfId="7" priority="1" operator="lessThan">
      <formula>0</formula>
    </cfRule>
  </conditionalFormatting>
  <hyperlinks>
    <hyperlink ref="I2" location="'Rekapitulace stavby'!A1" display="Rekapitulace stavby" xr:uid="{274C9043-CE52-4B89-9273-E43804D00A18}"/>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pageSetUpPr fitToPage="1"/>
  </sheetPr>
  <dimension ref="A1:BS344"/>
  <sheetViews>
    <sheetView showGridLines="0" zoomScale="70" zoomScaleNormal="70" zoomScaleSheetLayoutView="100" workbookViewId="0">
      <pane xSplit="9" ySplit="10" topLeftCell="T11" activePane="bottomRight" state="frozen"/>
      <selection pane="topRight" activeCell="J1" sqref="J1"/>
      <selection pane="bottomLeft" activeCell="A11" sqref="A11"/>
      <selection pane="bottomRight" sqref="A1:XFD1048576"/>
    </sheetView>
  </sheetViews>
  <sheetFormatPr defaultRowHeight="10.199999999999999" x14ac:dyDescent="0.2"/>
  <cols>
    <col min="1" max="1" width="1.7109375" customWidth="1"/>
    <col min="2" max="2" width="4.140625" customWidth="1"/>
    <col min="3" max="3" width="5.28515625" customWidth="1"/>
    <col min="4" max="4" width="17.140625" customWidth="1"/>
    <col min="5" max="5" width="119.7109375" customWidth="1"/>
    <col min="6" max="6" width="7" customWidth="1"/>
    <col min="7" max="7" width="11.42578125" customWidth="1"/>
    <col min="8" max="8" width="20.140625" style="31" customWidth="1"/>
    <col min="9" max="9" width="20.140625" customWidth="1"/>
    <col min="10" max="19" width="25.85546875" hidden="1" customWidth="1"/>
    <col min="20" max="21" width="25.85546875" customWidth="1"/>
    <col min="22" max="43" width="25.85546875" hidden="1" customWidth="1"/>
    <col min="44" max="47" width="25.85546875" customWidth="1"/>
    <col min="48" max="48" width="13.28515625" style="472" customWidth="1"/>
    <col min="49" max="62" width="9.28515625" customWidth="1"/>
  </cols>
  <sheetData>
    <row r="1" spans="1:48" ht="13.5" customHeight="1" thickBot="1" x14ac:dyDescent="0.25">
      <c r="H1"/>
    </row>
    <row r="2" spans="1:48" s="1" customFormat="1" ht="24.9" customHeight="1" x14ac:dyDescent="0.2">
      <c r="A2"/>
      <c r="B2" s="226" t="s">
        <v>63</v>
      </c>
      <c r="C2" s="227"/>
      <c r="D2" s="227"/>
      <c r="E2" s="227"/>
      <c r="F2" s="227"/>
      <c r="G2" s="227"/>
      <c r="H2" s="228"/>
      <c r="I2" s="519" t="s">
        <v>2225</v>
      </c>
      <c r="J2" s="219"/>
      <c r="Q2" s="14"/>
      <c r="R2" s="14"/>
      <c r="S2" s="14"/>
      <c r="T2" s="14"/>
      <c r="U2" s="14"/>
      <c r="V2" s="14"/>
      <c r="W2" s="14"/>
      <c r="X2" s="14"/>
      <c r="Y2" s="14"/>
      <c r="Z2" s="14"/>
      <c r="AA2" s="14"/>
      <c r="AB2" s="14"/>
      <c r="AC2" s="14"/>
      <c r="AV2" s="473"/>
    </row>
    <row r="3" spans="1:48" s="1" customFormat="1" ht="24.9" customHeight="1" x14ac:dyDescent="0.2">
      <c r="A3"/>
      <c r="B3" s="766" t="str">
        <f>'Rekapitulace stavby'!B4</f>
        <v>Stavba:</v>
      </c>
      <c r="C3" s="749"/>
      <c r="D3" s="749"/>
      <c r="E3" s="229" t="str">
        <f>'Rekapitulace stavby'!D4</f>
        <v>Předslav - Odkanalizování a ČOV</v>
      </c>
      <c r="F3" s="229"/>
      <c r="G3" s="229"/>
      <c r="H3" s="230"/>
      <c r="I3" s="231"/>
      <c r="J3" s="219"/>
      <c r="Q3" s="14"/>
      <c r="R3" s="14"/>
      <c r="S3" s="14"/>
      <c r="T3" s="14"/>
      <c r="U3" s="14"/>
      <c r="V3" s="14"/>
      <c r="W3" s="14"/>
      <c r="X3" s="14"/>
      <c r="Y3" s="14"/>
      <c r="Z3" s="14"/>
      <c r="AA3" s="14"/>
      <c r="AB3" s="14"/>
      <c r="AC3" s="14"/>
      <c r="AV3" s="473"/>
    </row>
    <row r="4" spans="1:48" s="1" customFormat="1" ht="24.9" customHeight="1" x14ac:dyDescent="0.2">
      <c r="A4"/>
      <c r="B4" s="766" t="s">
        <v>58</v>
      </c>
      <c r="C4" s="749"/>
      <c r="D4" s="749"/>
      <c r="E4" s="229" t="s">
        <v>59</v>
      </c>
      <c r="F4" s="229"/>
      <c r="G4" s="229"/>
      <c r="H4" s="232"/>
      <c r="I4" s="233"/>
      <c r="J4" s="219"/>
      <c r="Q4" s="14"/>
      <c r="R4" s="14"/>
      <c r="S4" s="14"/>
      <c r="T4" s="14"/>
      <c r="U4" s="14"/>
      <c r="V4" s="14"/>
      <c r="W4" s="14"/>
      <c r="X4" s="14"/>
      <c r="Y4" s="14"/>
      <c r="Z4" s="14"/>
      <c r="AA4" s="14"/>
      <c r="AB4" s="14"/>
      <c r="AC4" s="14"/>
      <c r="AV4" s="473"/>
    </row>
    <row r="5" spans="1:48" s="1" customFormat="1" ht="24.9" customHeight="1" x14ac:dyDescent="0.2">
      <c r="A5"/>
      <c r="B5" s="766" t="str">
        <f>'Rekapitulace stavby'!B5</f>
        <v>Místo:</v>
      </c>
      <c r="C5" s="749"/>
      <c r="D5" s="749"/>
      <c r="E5" s="234" t="str">
        <f>'Rekapitulace stavby'!D5</f>
        <v>Předslav</v>
      </c>
      <c r="F5" s="23"/>
      <c r="G5" s="23"/>
      <c r="H5" s="235" t="str">
        <f>'Rekapitulace stavby'!E5</f>
        <v>Datum:</v>
      </c>
      <c r="I5" s="236">
        <f>'Rekapitulace stavby'!G5</f>
        <v>44530</v>
      </c>
      <c r="J5" s="219"/>
      <c r="Q5" s="14"/>
      <c r="R5" s="14"/>
      <c r="S5" s="14"/>
      <c r="T5" s="14"/>
      <c r="U5" s="14"/>
      <c r="V5" s="14"/>
      <c r="W5" s="14"/>
      <c r="X5" s="14"/>
      <c r="Y5" s="14"/>
      <c r="Z5" s="14"/>
      <c r="AA5" s="14"/>
      <c r="AB5" s="14"/>
      <c r="AC5" s="14"/>
      <c r="AV5" s="473"/>
    </row>
    <row r="6" spans="1:48" ht="24.9" customHeight="1" x14ac:dyDescent="0.2">
      <c r="B6" s="766" t="str">
        <f>'Rekapitulace stavby'!B6</f>
        <v>Objednatel:</v>
      </c>
      <c r="C6" s="749"/>
      <c r="D6" s="749"/>
      <c r="E6" s="234" t="str">
        <f>'Rekapitulace stavby'!D6</f>
        <v>Obec Předslav</v>
      </c>
      <c r="F6" s="23"/>
      <c r="G6" s="23"/>
      <c r="H6" s="235" t="str">
        <f>'Rekapitulace stavby'!E6</f>
        <v>Projektant:</v>
      </c>
      <c r="I6" s="237" t="str">
        <f>'Rekapitulace stavby'!G6</f>
        <v>Vodohospodářský podnik, a.s.</v>
      </c>
      <c r="J6" s="220"/>
    </row>
    <row r="7" spans="1:48" s="1" customFormat="1" ht="24.9" customHeight="1" thickBot="1" x14ac:dyDescent="0.25">
      <c r="A7"/>
      <c r="B7" s="767" t="str">
        <f>'Rekapitulace stavby'!B7</f>
        <v>Zhotovitel:</v>
      </c>
      <c r="C7" s="768"/>
      <c r="D7" s="768"/>
      <c r="E7" s="234" t="str">
        <f>'Rekapitulace stavby'!D7</f>
        <v>IMOS Brno, a.s.</v>
      </c>
      <c r="F7" s="23"/>
      <c r="G7" s="23"/>
      <c r="H7" s="235" t="str">
        <f>'Rekapitulace stavby'!E7</f>
        <v>Zpracovatel:</v>
      </c>
      <c r="I7" s="237" t="str">
        <f>'Rekapitulace stavby'!G7</f>
        <v>Vodohospodářský podnik, a.s.</v>
      </c>
      <c r="J7" s="219"/>
      <c r="Q7" s="14"/>
      <c r="R7" s="14"/>
      <c r="S7" s="14"/>
      <c r="T7" s="14"/>
      <c r="U7" s="14"/>
      <c r="V7" s="14"/>
      <c r="W7" s="14"/>
      <c r="X7" s="14"/>
      <c r="Y7" s="14"/>
      <c r="Z7" s="14"/>
      <c r="AA7" s="14"/>
      <c r="AB7" s="14"/>
      <c r="AC7" s="14"/>
      <c r="AV7" s="473"/>
    </row>
    <row r="8" spans="1:48" s="5" customFormat="1" ht="29.25" customHeight="1" thickBot="1" x14ac:dyDescent="0.25">
      <c r="A8"/>
      <c r="B8" s="238" t="s">
        <v>64</v>
      </c>
      <c r="C8" s="35" t="s">
        <v>24</v>
      </c>
      <c r="D8" s="35" t="s">
        <v>22</v>
      </c>
      <c r="E8" s="35" t="s">
        <v>23</v>
      </c>
      <c r="F8" s="35" t="s">
        <v>65</v>
      </c>
      <c r="G8" s="35" t="s">
        <v>66</v>
      </c>
      <c r="H8" s="36" t="s">
        <v>67</v>
      </c>
      <c r="I8" s="239" t="s">
        <v>61</v>
      </c>
      <c r="J8" s="757" t="s">
        <v>2350</v>
      </c>
      <c r="K8" s="758"/>
      <c r="L8" s="761" t="s">
        <v>2351</v>
      </c>
      <c r="M8" s="758"/>
      <c r="N8" s="757" t="s">
        <v>2352</v>
      </c>
      <c r="O8" s="758"/>
      <c r="P8" s="757" t="s">
        <v>2353</v>
      </c>
      <c r="Q8" s="758"/>
      <c r="R8" s="757" t="s">
        <v>2354</v>
      </c>
      <c r="S8" s="758"/>
      <c r="T8" s="757" t="s">
        <v>2355</v>
      </c>
      <c r="U8" s="758"/>
      <c r="V8" s="757" t="s">
        <v>2356</v>
      </c>
      <c r="W8" s="758"/>
      <c r="X8" s="757" t="s">
        <v>2357</v>
      </c>
      <c r="Y8" s="758"/>
      <c r="Z8" s="757" t="s">
        <v>2358</v>
      </c>
      <c r="AA8" s="758"/>
      <c r="AB8" s="757" t="s">
        <v>2359</v>
      </c>
      <c r="AC8" s="758"/>
      <c r="AD8" s="757" t="s">
        <v>2360</v>
      </c>
      <c r="AE8" s="758"/>
      <c r="AF8" s="757" t="s">
        <v>2361</v>
      </c>
      <c r="AG8" s="758"/>
      <c r="AH8" s="757" t="s">
        <v>2362</v>
      </c>
      <c r="AI8" s="758"/>
      <c r="AJ8" s="757" t="s">
        <v>2363</v>
      </c>
      <c r="AK8" s="758"/>
      <c r="AL8" s="757" t="s">
        <v>2364</v>
      </c>
      <c r="AM8" s="758"/>
      <c r="AN8" s="757" t="s">
        <v>2365</v>
      </c>
      <c r="AO8" s="758"/>
      <c r="AP8" s="757" t="s">
        <v>2366</v>
      </c>
      <c r="AQ8" s="758"/>
      <c r="AR8" s="757" t="s">
        <v>2367</v>
      </c>
      <c r="AS8" s="758"/>
      <c r="AT8" s="757" t="s">
        <v>2368</v>
      </c>
      <c r="AU8" s="769"/>
      <c r="AV8" s="449" t="s">
        <v>2369</v>
      </c>
    </row>
    <row r="9" spans="1:48" s="1" customFormat="1" ht="22.95" customHeight="1" thickBot="1" x14ac:dyDescent="0.35">
      <c r="A9"/>
      <c r="B9" s="240" t="s">
        <v>75</v>
      </c>
      <c r="C9" s="23"/>
      <c r="D9" s="23"/>
      <c r="E9" s="23"/>
      <c r="F9" s="23"/>
      <c r="G9" s="23"/>
      <c r="H9" s="230"/>
      <c r="I9" s="241">
        <f>BK227</f>
        <v>1111459.6700000002</v>
      </c>
      <c r="J9" s="184" t="s">
        <v>66</v>
      </c>
      <c r="K9" s="185" t="s">
        <v>2370</v>
      </c>
      <c r="L9" s="206" t="s">
        <v>66</v>
      </c>
      <c r="M9" s="185" t="s">
        <v>2370</v>
      </c>
      <c r="N9" s="184" t="s">
        <v>66</v>
      </c>
      <c r="O9" s="185" t="s">
        <v>2370</v>
      </c>
      <c r="P9" s="184" t="s">
        <v>66</v>
      </c>
      <c r="Q9" s="185" t="s">
        <v>2370</v>
      </c>
      <c r="R9" s="184" t="s">
        <v>66</v>
      </c>
      <c r="S9" s="185" t="s">
        <v>2370</v>
      </c>
      <c r="T9" s="184" t="s">
        <v>66</v>
      </c>
      <c r="U9" s="185" t="s">
        <v>2370</v>
      </c>
      <c r="V9" s="184" t="s">
        <v>66</v>
      </c>
      <c r="W9" s="185" t="s">
        <v>2370</v>
      </c>
      <c r="X9" s="184" t="s">
        <v>66</v>
      </c>
      <c r="Y9" s="185" t="s">
        <v>2370</v>
      </c>
      <c r="Z9" s="184" t="s">
        <v>66</v>
      </c>
      <c r="AA9" s="185" t="s">
        <v>2370</v>
      </c>
      <c r="AB9" s="184" t="s">
        <v>66</v>
      </c>
      <c r="AC9" s="185" t="s">
        <v>2370</v>
      </c>
      <c r="AD9" s="184" t="s">
        <v>66</v>
      </c>
      <c r="AE9" s="185" t="s">
        <v>2370</v>
      </c>
      <c r="AF9" s="184" t="s">
        <v>66</v>
      </c>
      <c r="AG9" s="185" t="s">
        <v>2370</v>
      </c>
      <c r="AH9" s="184" t="s">
        <v>66</v>
      </c>
      <c r="AI9" s="185" t="s">
        <v>2370</v>
      </c>
      <c r="AJ9" s="184" t="s">
        <v>66</v>
      </c>
      <c r="AK9" s="185" t="s">
        <v>2370</v>
      </c>
      <c r="AL9" s="184" t="s">
        <v>66</v>
      </c>
      <c r="AM9" s="185" t="s">
        <v>2370</v>
      </c>
      <c r="AN9" s="184" t="s">
        <v>66</v>
      </c>
      <c r="AO9" s="185" t="s">
        <v>2370</v>
      </c>
      <c r="AP9" s="184" t="s">
        <v>66</v>
      </c>
      <c r="AQ9" s="185" t="s">
        <v>2370</v>
      </c>
      <c r="AR9" s="184" t="s">
        <v>66</v>
      </c>
      <c r="AS9" s="185" t="s">
        <v>2370</v>
      </c>
      <c r="AT9" s="186" t="s">
        <v>66</v>
      </c>
      <c r="AU9" s="445" t="s">
        <v>2370</v>
      </c>
      <c r="AV9" s="450"/>
    </row>
    <row r="10" spans="1:48" s="6" customFormat="1" ht="25.95" customHeight="1" thickBot="1" x14ac:dyDescent="0.3">
      <c r="A10"/>
      <c r="B10" s="242"/>
      <c r="C10" s="243" t="s">
        <v>26</v>
      </c>
      <c r="D10" s="244" t="s">
        <v>76</v>
      </c>
      <c r="E10" s="244" t="s">
        <v>77</v>
      </c>
      <c r="F10" s="42"/>
      <c r="G10" s="42"/>
      <c r="H10" s="245"/>
      <c r="I10" s="246">
        <f>BK228</f>
        <v>1111459.6700000002</v>
      </c>
      <c r="J10" s="187"/>
      <c r="K10" s="187">
        <f>K11+K46+K52+K57+K85+K133</f>
        <v>0</v>
      </c>
      <c r="L10" s="187"/>
      <c r="M10" s="187">
        <f>M11+M46+M52+M57+M85+M133</f>
        <v>0</v>
      </c>
      <c r="N10" s="187"/>
      <c r="O10" s="187">
        <f>O11+O46+O52+O57+O85+O133</f>
        <v>0</v>
      </c>
      <c r="P10" s="187"/>
      <c r="Q10" s="187">
        <f>Q11+Q46+Q52+Q57+Q85+Q133</f>
        <v>0</v>
      </c>
      <c r="R10" s="187"/>
      <c r="S10" s="187">
        <f>S11+S46+S52+S57+S85+S133</f>
        <v>0</v>
      </c>
      <c r="T10" s="187"/>
      <c r="U10" s="187">
        <f>U11+U46+U52+U57+U85+U133</f>
        <v>0</v>
      </c>
      <c r="V10" s="187"/>
      <c r="W10" s="187">
        <f>W11+W46+W52+W57+W85+W133</f>
        <v>0</v>
      </c>
      <c r="X10" s="187"/>
      <c r="Y10" s="187">
        <f>Y11+Y46+Y52+Y57+Y85+Y133</f>
        <v>0</v>
      </c>
      <c r="Z10" s="187"/>
      <c r="AA10" s="187">
        <f>AA11+AA46+AA52+AA57+AA85+AA133</f>
        <v>0</v>
      </c>
      <c r="AB10" s="187"/>
      <c r="AC10" s="187">
        <f>AC11+AC46+AC52+AC57+AC85+AC133</f>
        <v>0</v>
      </c>
      <c r="AD10" s="187"/>
      <c r="AE10" s="187">
        <f>AE11+AE46+AE52+AE57+AE85+AE133</f>
        <v>0</v>
      </c>
      <c r="AF10" s="187"/>
      <c r="AG10" s="187">
        <f>AG11+AG46+AG52+AG57+AG85+AG133</f>
        <v>0</v>
      </c>
      <c r="AH10" s="187"/>
      <c r="AI10" s="187">
        <f>AI11+AI46+AI52+AI57+AI85+AI133</f>
        <v>0</v>
      </c>
      <c r="AJ10" s="187"/>
      <c r="AK10" s="187">
        <f>AK11+AK46+AK52+AK57+AK85+AK133</f>
        <v>0</v>
      </c>
      <c r="AL10" s="187"/>
      <c r="AM10" s="187">
        <f>AM11+AM46+AM52+AM57+AM85+AM133</f>
        <v>0</v>
      </c>
      <c r="AN10" s="187"/>
      <c r="AO10" s="187">
        <f>AO11+AO46+AO52+AO57+AO85+AO133</f>
        <v>0</v>
      </c>
      <c r="AP10" s="187"/>
      <c r="AQ10" s="187">
        <f>AQ11+AQ46+AQ52+AQ57+AQ85+AQ133</f>
        <v>0</v>
      </c>
      <c r="AR10" s="187"/>
      <c r="AS10" s="187">
        <f>AS11+AS46+AS52+AS57+AS85+AS133</f>
        <v>0</v>
      </c>
      <c r="AT10" s="187"/>
      <c r="AU10" s="446">
        <f>AU11+AU46+AU52+AU57+AU85+AU133</f>
        <v>1111459.666</v>
      </c>
      <c r="AV10" s="474">
        <f>AU10/I10</f>
        <v>0.9999999964011288</v>
      </c>
    </row>
    <row r="11" spans="1:48" s="6" customFormat="1" ht="22.95" customHeight="1" thickBot="1" x14ac:dyDescent="0.35">
      <c r="A11"/>
      <c r="B11" s="242"/>
      <c r="C11" s="243" t="s">
        <v>26</v>
      </c>
      <c r="D11" s="247" t="s">
        <v>30</v>
      </c>
      <c r="E11" s="247" t="s">
        <v>79</v>
      </c>
      <c r="F11" s="42"/>
      <c r="G11" s="42"/>
      <c r="H11" s="245"/>
      <c r="I11" s="248">
        <f>BK229</f>
        <v>71614.61</v>
      </c>
      <c r="J11" s="188"/>
      <c r="K11" s="188">
        <f>K12+K19+K25+K30+K34+K37+K41</f>
        <v>0</v>
      </c>
      <c r="L11" s="188"/>
      <c r="M11" s="188">
        <f>M12+M19+M25+M30+M34+M37+M41</f>
        <v>0</v>
      </c>
      <c r="N11" s="188"/>
      <c r="O11" s="188">
        <f>O12+O19+O25+O30+O34+O37+O41</f>
        <v>0</v>
      </c>
      <c r="P11" s="188"/>
      <c r="Q11" s="188">
        <f>Q12+Q19+Q25+Q30+Q34+Q37+Q41</f>
        <v>0</v>
      </c>
      <c r="R11" s="188"/>
      <c r="S11" s="188">
        <f>S12+S19+S25+S30+S34+S37+S41</f>
        <v>0</v>
      </c>
      <c r="T11" s="188"/>
      <c r="U11" s="188">
        <f>U12+U19+U25+U30+U34+U37+U41</f>
        <v>0</v>
      </c>
      <c r="V11" s="188"/>
      <c r="W11" s="188">
        <f>W12+W19+W25+W30+W34+W37+W41</f>
        <v>0</v>
      </c>
      <c r="X11" s="188"/>
      <c r="Y11" s="188">
        <f>Y12+Y19+Y25+Y30+Y34+Y37+Y41</f>
        <v>0</v>
      </c>
      <c r="Z11" s="188"/>
      <c r="AA11" s="188">
        <f>AA12+AA19+AA25+AA30+AA34+AA37+AA41</f>
        <v>0</v>
      </c>
      <c r="AB11" s="188"/>
      <c r="AC11" s="188">
        <f>AC12+AC19+AC25+AC30+AC34+AC37+AC41</f>
        <v>0</v>
      </c>
      <c r="AD11" s="188"/>
      <c r="AE11" s="188">
        <f>AE12+AE19+AE25+AE30+AE34+AE37+AE41</f>
        <v>0</v>
      </c>
      <c r="AF11" s="188"/>
      <c r="AG11" s="188">
        <f>AG12+AG19+AG25+AG30+AG34+AG37+AG41</f>
        <v>0</v>
      </c>
      <c r="AH11" s="188"/>
      <c r="AI11" s="188">
        <f>AI12+AI19+AI25+AI30+AI34+AI37+AI41</f>
        <v>0</v>
      </c>
      <c r="AJ11" s="188"/>
      <c r="AK11" s="188">
        <f>AK12+AK19+AK25+AK30+AK34+AK37+AK41</f>
        <v>0</v>
      </c>
      <c r="AL11" s="188"/>
      <c r="AM11" s="188">
        <f>AM12+AM19+AM25+AM30+AM34+AM37+AM41</f>
        <v>0</v>
      </c>
      <c r="AN11" s="188"/>
      <c r="AO11" s="188">
        <f>AO12+AO19+AO25+AO30+AO34+AO37+AO41</f>
        <v>0</v>
      </c>
      <c r="AP11" s="188"/>
      <c r="AQ11" s="188">
        <f>AQ12+AQ19+AQ25+AQ30+AQ34+AQ37+AQ41</f>
        <v>0</v>
      </c>
      <c r="AR11" s="188"/>
      <c r="AS11" s="188">
        <f>AS12+AS19+AS25+AS30+AS34+AS37+AS41</f>
        <v>0</v>
      </c>
      <c r="AT11" s="188"/>
      <c r="AU11" s="447">
        <f>AU12+AU19+AU25+AU30+AU34+AU37+AU41</f>
        <v>71614.606999999989</v>
      </c>
      <c r="AV11" s="475">
        <f t="shared" ref="AV11:AV12" si="0">AU11/I11</f>
        <v>0.99999995810910636</v>
      </c>
    </row>
    <row r="12" spans="1:48" s="1" customFormat="1" ht="30" customHeight="1" x14ac:dyDescent="0.2">
      <c r="A12"/>
      <c r="B12" s="283" t="s">
        <v>30</v>
      </c>
      <c r="C12" s="48" t="s">
        <v>80</v>
      </c>
      <c r="D12" s="49" t="s">
        <v>1688</v>
      </c>
      <c r="E12" s="50" t="s">
        <v>1689</v>
      </c>
      <c r="F12" s="51" t="s">
        <v>98</v>
      </c>
      <c r="G12" s="52">
        <v>161.78</v>
      </c>
      <c r="H12" s="53">
        <v>88.1</v>
      </c>
      <c r="I12" s="284">
        <f>ROUND(H12*G12,2)</f>
        <v>14252.82</v>
      </c>
      <c r="J12" s="189"/>
      <c r="K12" s="190">
        <f>ROUND(J12*$H12,2)</f>
        <v>0</v>
      </c>
      <c r="L12" s="189"/>
      <c r="M12" s="190">
        <f>ROUND(L12*$H12,2)</f>
        <v>0</v>
      </c>
      <c r="N12" s="189"/>
      <c r="O12" s="190">
        <f>ROUND(N12*$H12,2)</f>
        <v>0</v>
      </c>
      <c r="P12" s="189"/>
      <c r="Q12" s="190">
        <f>ROUND(P12*$H12,2)</f>
        <v>0</v>
      </c>
      <c r="R12" s="189"/>
      <c r="S12" s="190">
        <f>ROUND(R12*$H12,2)</f>
        <v>0</v>
      </c>
      <c r="T12" s="189"/>
      <c r="U12" s="190">
        <f>ROUND(T12*$H12,2)</f>
        <v>0</v>
      </c>
      <c r="V12" s="189"/>
      <c r="W12" s="190">
        <f>ROUND(V12*$H12,2)</f>
        <v>0</v>
      </c>
      <c r="X12" s="189"/>
      <c r="Y12" s="190">
        <f>ROUND(X12*$H12,2)</f>
        <v>0</v>
      </c>
      <c r="Z12" s="189"/>
      <c r="AA12" s="190">
        <f>ROUND(Z12*$H12,2)</f>
        <v>0</v>
      </c>
      <c r="AB12" s="189"/>
      <c r="AC12" s="190">
        <f>ROUND(AB12*$H12,2)</f>
        <v>0</v>
      </c>
      <c r="AD12" s="189"/>
      <c r="AE12" s="190">
        <f>ROUND(AD12*$H12,2)</f>
        <v>0</v>
      </c>
      <c r="AF12" s="189"/>
      <c r="AG12" s="190">
        <f>ROUND(AF12*$H12,2)</f>
        <v>0</v>
      </c>
      <c r="AH12" s="189"/>
      <c r="AI12" s="190">
        <f>ROUND(AH12*$H12,2)</f>
        <v>0</v>
      </c>
      <c r="AJ12" s="189"/>
      <c r="AK12" s="190">
        <f>ROUND(AJ12*$H12,2)</f>
        <v>0</v>
      </c>
      <c r="AL12" s="189"/>
      <c r="AM12" s="190">
        <f>ROUND(AL12*$H12,2)</f>
        <v>0</v>
      </c>
      <c r="AN12" s="189"/>
      <c r="AO12" s="190">
        <f>ROUND(AN12*$H12,2)</f>
        <v>0</v>
      </c>
      <c r="AP12" s="189"/>
      <c r="AQ12" s="190">
        <f>ROUND(AP12*$H12,2)</f>
        <v>0</v>
      </c>
      <c r="AR12" s="189">
        <f>SUM(J12,L12,N12,P12,R12,T12,V12,X12,Z12,AB12,AD12,AF12,AH12,AJ12,AL12,AN12,AP12)</f>
        <v>0</v>
      </c>
      <c r="AS12" s="190">
        <f>AR12*$H12</f>
        <v>0</v>
      </c>
      <c r="AT12" s="189">
        <f>$G12-AR12</f>
        <v>161.78</v>
      </c>
      <c r="AU12" s="457">
        <f>AT12*$H12</f>
        <v>14252.817999999999</v>
      </c>
      <c r="AV12" s="495">
        <f t="shared" si="0"/>
        <v>0.99999985967689198</v>
      </c>
    </row>
    <row r="13" spans="1:48" s="1" customFormat="1" ht="165.6" customHeight="1" x14ac:dyDescent="0.2">
      <c r="A13"/>
      <c r="B13" s="249"/>
      <c r="C13" s="250" t="s">
        <v>86</v>
      </c>
      <c r="D13" s="23"/>
      <c r="E13" s="251" t="s">
        <v>1691</v>
      </c>
      <c r="F13" s="23"/>
      <c r="G13" s="23"/>
      <c r="H13" s="230"/>
      <c r="I13" s="231"/>
      <c r="J13" s="207"/>
      <c r="K13" s="208"/>
      <c r="L13" s="207"/>
      <c r="M13" s="208"/>
      <c r="N13" s="207"/>
      <c r="O13" s="208"/>
      <c r="P13" s="207"/>
      <c r="Q13" s="208"/>
      <c r="R13" s="207"/>
      <c r="S13" s="208"/>
      <c r="T13" s="207"/>
      <c r="U13" s="208"/>
      <c r="V13" s="207"/>
      <c r="W13" s="208"/>
      <c r="X13" s="207"/>
      <c r="Y13" s="208"/>
      <c r="Z13" s="207"/>
      <c r="AA13" s="208"/>
      <c r="AB13" s="207"/>
      <c r="AC13" s="208"/>
      <c r="AD13" s="207"/>
      <c r="AE13" s="208"/>
      <c r="AF13" s="207"/>
      <c r="AG13" s="208"/>
      <c r="AH13" s="207"/>
      <c r="AI13" s="208"/>
      <c r="AJ13" s="207"/>
      <c r="AK13" s="208"/>
      <c r="AL13" s="207"/>
      <c r="AM13" s="208"/>
      <c r="AN13" s="207"/>
      <c r="AO13" s="208"/>
      <c r="AP13" s="207"/>
      <c r="AQ13" s="208"/>
      <c r="AR13" s="207"/>
      <c r="AS13" s="208"/>
      <c r="AT13" s="207"/>
      <c r="AU13" s="219"/>
      <c r="AV13" s="476"/>
    </row>
    <row r="14" spans="1:48" s="8" customFormat="1" ht="30" customHeight="1" x14ac:dyDescent="0.2">
      <c r="A14"/>
      <c r="B14" s="258"/>
      <c r="C14" s="250" t="s">
        <v>88</v>
      </c>
      <c r="D14" s="259" t="s">
        <v>5</v>
      </c>
      <c r="E14" s="260" t="s">
        <v>1692</v>
      </c>
      <c r="F14" s="67"/>
      <c r="G14" s="259" t="s">
        <v>5</v>
      </c>
      <c r="H14" s="261"/>
      <c r="I14" s="262"/>
      <c r="J14" s="211"/>
      <c r="K14" s="212"/>
      <c r="L14" s="211"/>
      <c r="M14" s="212"/>
      <c r="N14" s="211"/>
      <c r="O14" s="212"/>
      <c r="P14" s="211"/>
      <c r="Q14" s="212"/>
      <c r="R14" s="211"/>
      <c r="S14" s="212"/>
      <c r="T14" s="211"/>
      <c r="U14" s="212"/>
      <c r="V14" s="211"/>
      <c r="W14" s="212"/>
      <c r="X14" s="211"/>
      <c r="Y14" s="212"/>
      <c r="Z14" s="211"/>
      <c r="AA14" s="212"/>
      <c r="AB14" s="211"/>
      <c r="AC14" s="212"/>
      <c r="AD14" s="211"/>
      <c r="AE14" s="212"/>
      <c r="AF14" s="211"/>
      <c r="AG14" s="212"/>
      <c r="AH14" s="211"/>
      <c r="AI14" s="212"/>
      <c r="AJ14" s="211"/>
      <c r="AK14" s="212"/>
      <c r="AL14" s="211"/>
      <c r="AM14" s="212"/>
      <c r="AN14" s="211"/>
      <c r="AO14" s="212"/>
      <c r="AP14" s="211"/>
      <c r="AQ14" s="212"/>
      <c r="AR14" s="211"/>
      <c r="AS14" s="212"/>
      <c r="AT14" s="211"/>
      <c r="AU14" s="222"/>
      <c r="AV14" s="479"/>
    </row>
    <row r="15" spans="1:48" s="8" customFormat="1" ht="30" customHeight="1" x14ac:dyDescent="0.2">
      <c r="A15"/>
      <c r="B15" s="258"/>
      <c r="C15" s="250" t="s">
        <v>88</v>
      </c>
      <c r="D15" s="259" t="s">
        <v>5</v>
      </c>
      <c r="E15" s="260" t="s">
        <v>1693</v>
      </c>
      <c r="F15" s="67"/>
      <c r="G15" s="259" t="s">
        <v>5</v>
      </c>
      <c r="H15" s="261"/>
      <c r="I15" s="262"/>
      <c r="J15" s="211"/>
      <c r="K15" s="212"/>
      <c r="L15" s="211"/>
      <c r="M15" s="212"/>
      <c r="N15" s="211"/>
      <c r="O15" s="212"/>
      <c r="P15" s="211"/>
      <c r="Q15" s="212"/>
      <c r="R15" s="211"/>
      <c r="S15" s="212"/>
      <c r="T15" s="211"/>
      <c r="U15" s="212"/>
      <c r="V15" s="211"/>
      <c r="W15" s="212"/>
      <c r="X15" s="211"/>
      <c r="Y15" s="212"/>
      <c r="Z15" s="211"/>
      <c r="AA15" s="212"/>
      <c r="AB15" s="211"/>
      <c r="AC15" s="212"/>
      <c r="AD15" s="211"/>
      <c r="AE15" s="212"/>
      <c r="AF15" s="211"/>
      <c r="AG15" s="212"/>
      <c r="AH15" s="211"/>
      <c r="AI15" s="212"/>
      <c r="AJ15" s="211"/>
      <c r="AK15" s="212"/>
      <c r="AL15" s="211"/>
      <c r="AM15" s="212"/>
      <c r="AN15" s="211"/>
      <c r="AO15" s="212"/>
      <c r="AP15" s="211"/>
      <c r="AQ15" s="212"/>
      <c r="AR15" s="211"/>
      <c r="AS15" s="212"/>
      <c r="AT15" s="211"/>
      <c r="AU15" s="222"/>
      <c r="AV15" s="479"/>
    </row>
    <row r="16" spans="1:48" s="7" customFormat="1" ht="30" customHeight="1" x14ac:dyDescent="0.2">
      <c r="A16"/>
      <c r="B16" s="252"/>
      <c r="C16" s="250" t="s">
        <v>88</v>
      </c>
      <c r="D16" s="253" t="s">
        <v>5</v>
      </c>
      <c r="E16" s="254" t="s">
        <v>1694</v>
      </c>
      <c r="F16" s="63"/>
      <c r="G16" s="255">
        <v>156.71</v>
      </c>
      <c r="H16" s="256"/>
      <c r="I16" s="257"/>
      <c r="J16" s="209"/>
      <c r="K16" s="210"/>
      <c r="L16" s="209"/>
      <c r="M16" s="210"/>
      <c r="N16" s="209"/>
      <c r="O16" s="210"/>
      <c r="P16" s="209"/>
      <c r="Q16" s="210"/>
      <c r="R16" s="209"/>
      <c r="S16" s="210"/>
      <c r="T16" s="209"/>
      <c r="U16" s="210"/>
      <c r="V16" s="209"/>
      <c r="W16" s="210"/>
      <c r="X16" s="209"/>
      <c r="Y16" s="210"/>
      <c r="Z16" s="209"/>
      <c r="AA16" s="210"/>
      <c r="AB16" s="209"/>
      <c r="AC16" s="210"/>
      <c r="AD16" s="209"/>
      <c r="AE16" s="210"/>
      <c r="AF16" s="209"/>
      <c r="AG16" s="210"/>
      <c r="AH16" s="209"/>
      <c r="AI16" s="210"/>
      <c r="AJ16" s="209"/>
      <c r="AK16" s="210"/>
      <c r="AL16" s="209"/>
      <c r="AM16" s="210"/>
      <c r="AN16" s="209"/>
      <c r="AO16" s="210"/>
      <c r="AP16" s="209"/>
      <c r="AQ16" s="210"/>
      <c r="AR16" s="209"/>
      <c r="AS16" s="210"/>
      <c r="AT16" s="209"/>
      <c r="AU16" s="221"/>
      <c r="AV16" s="477"/>
    </row>
    <row r="17" spans="1:48" s="7" customFormat="1" ht="30" customHeight="1" x14ac:dyDescent="0.2">
      <c r="A17"/>
      <c r="B17" s="252"/>
      <c r="C17" s="250" t="s">
        <v>88</v>
      </c>
      <c r="D17" s="253" t="s">
        <v>5</v>
      </c>
      <c r="E17" s="254" t="s">
        <v>1695</v>
      </c>
      <c r="F17" s="63"/>
      <c r="G17" s="255">
        <v>5.07</v>
      </c>
      <c r="H17" s="256"/>
      <c r="I17" s="257"/>
      <c r="J17" s="209"/>
      <c r="K17" s="210"/>
      <c r="L17" s="209"/>
      <c r="M17" s="210"/>
      <c r="N17" s="209"/>
      <c r="O17" s="210"/>
      <c r="P17" s="209"/>
      <c r="Q17" s="210"/>
      <c r="R17" s="209"/>
      <c r="S17" s="210"/>
      <c r="T17" s="209"/>
      <c r="U17" s="210"/>
      <c r="V17" s="209"/>
      <c r="W17" s="210"/>
      <c r="X17" s="209"/>
      <c r="Y17" s="210"/>
      <c r="Z17" s="209"/>
      <c r="AA17" s="210"/>
      <c r="AB17" s="209"/>
      <c r="AC17" s="210"/>
      <c r="AD17" s="209"/>
      <c r="AE17" s="210"/>
      <c r="AF17" s="209"/>
      <c r="AG17" s="210"/>
      <c r="AH17" s="209"/>
      <c r="AI17" s="210"/>
      <c r="AJ17" s="209"/>
      <c r="AK17" s="210"/>
      <c r="AL17" s="209"/>
      <c r="AM17" s="210"/>
      <c r="AN17" s="209"/>
      <c r="AO17" s="210"/>
      <c r="AP17" s="209"/>
      <c r="AQ17" s="210"/>
      <c r="AR17" s="209"/>
      <c r="AS17" s="210"/>
      <c r="AT17" s="209"/>
      <c r="AU17" s="221"/>
      <c r="AV17" s="477"/>
    </row>
    <row r="18" spans="1:48" s="10" customFormat="1" ht="30" customHeight="1" x14ac:dyDescent="0.2">
      <c r="A18"/>
      <c r="B18" s="269"/>
      <c r="C18" s="250" t="s">
        <v>88</v>
      </c>
      <c r="D18" s="270" t="s">
        <v>5</v>
      </c>
      <c r="E18" s="271" t="s">
        <v>112</v>
      </c>
      <c r="F18" s="75"/>
      <c r="G18" s="272">
        <v>161.78</v>
      </c>
      <c r="H18" s="273"/>
      <c r="I18" s="274"/>
      <c r="J18" s="215"/>
      <c r="K18" s="216"/>
      <c r="L18" s="215"/>
      <c r="M18" s="216"/>
      <c r="N18" s="215"/>
      <c r="O18" s="216"/>
      <c r="P18" s="215"/>
      <c r="Q18" s="216"/>
      <c r="R18" s="215"/>
      <c r="S18" s="216"/>
      <c r="T18" s="215"/>
      <c r="U18" s="216"/>
      <c r="V18" s="215"/>
      <c r="W18" s="216"/>
      <c r="X18" s="215"/>
      <c r="Y18" s="216"/>
      <c r="Z18" s="215"/>
      <c r="AA18" s="216"/>
      <c r="AB18" s="215"/>
      <c r="AC18" s="216"/>
      <c r="AD18" s="215"/>
      <c r="AE18" s="216"/>
      <c r="AF18" s="215"/>
      <c r="AG18" s="216"/>
      <c r="AH18" s="215"/>
      <c r="AI18" s="216"/>
      <c r="AJ18" s="215"/>
      <c r="AK18" s="216"/>
      <c r="AL18" s="215"/>
      <c r="AM18" s="216"/>
      <c r="AN18" s="215"/>
      <c r="AO18" s="216"/>
      <c r="AP18" s="215"/>
      <c r="AQ18" s="216"/>
      <c r="AR18" s="215"/>
      <c r="AS18" s="216"/>
      <c r="AT18" s="215"/>
      <c r="AU18" s="224"/>
      <c r="AV18" s="481"/>
    </row>
    <row r="19" spans="1:48" s="1" customFormat="1" ht="30" customHeight="1" x14ac:dyDescent="0.2">
      <c r="A19"/>
      <c r="B19" s="283" t="s">
        <v>31</v>
      </c>
      <c r="C19" s="48" t="s">
        <v>80</v>
      </c>
      <c r="D19" s="49" t="s">
        <v>1418</v>
      </c>
      <c r="E19" s="50" t="s">
        <v>1419</v>
      </c>
      <c r="F19" s="51" t="s">
        <v>98</v>
      </c>
      <c r="G19" s="52">
        <v>125.33</v>
      </c>
      <c r="H19" s="53">
        <v>51.8</v>
      </c>
      <c r="I19" s="284">
        <f>ROUND(H19*G19,2)</f>
        <v>6492.09</v>
      </c>
      <c r="J19" s="286"/>
      <c r="K19" s="287">
        <f>ROUND(J19*$H19,2)</f>
        <v>0</v>
      </c>
      <c r="L19" s="286"/>
      <c r="M19" s="287">
        <f>ROUND(L19*$H19,2)</f>
        <v>0</v>
      </c>
      <c r="N19" s="286"/>
      <c r="O19" s="287">
        <f>ROUND(N19*$H19,2)</f>
        <v>0</v>
      </c>
      <c r="P19" s="286"/>
      <c r="Q19" s="287">
        <f>ROUND(P19*$H19,2)</f>
        <v>0</v>
      </c>
      <c r="R19" s="286"/>
      <c r="S19" s="287">
        <f>ROUND(R19*$H19,2)</f>
        <v>0</v>
      </c>
      <c r="T19" s="286"/>
      <c r="U19" s="287">
        <f>ROUND(T19*$H19,2)</f>
        <v>0</v>
      </c>
      <c r="V19" s="286"/>
      <c r="W19" s="287">
        <f>ROUND(V19*$H19,2)</f>
        <v>0</v>
      </c>
      <c r="X19" s="286"/>
      <c r="Y19" s="287">
        <f>ROUND(X19*$H19,2)</f>
        <v>0</v>
      </c>
      <c r="Z19" s="286"/>
      <c r="AA19" s="287">
        <f>ROUND(Z19*$H19,2)</f>
        <v>0</v>
      </c>
      <c r="AB19" s="286"/>
      <c r="AC19" s="287">
        <f>ROUND(AB19*$H19,2)</f>
        <v>0</v>
      </c>
      <c r="AD19" s="286"/>
      <c r="AE19" s="287">
        <f>ROUND(AD19*$H19,2)</f>
        <v>0</v>
      </c>
      <c r="AF19" s="286"/>
      <c r="AG19" s="287">
        <f>ROUND(AF19*$H19,2)</f>
        <v>0</v>
      </c>
      <c r="AH19" s="286"/>
      <c r="AI19" s="287">
        <f>ROUND(AH19*$H19,2)</f>
        <v>0</v>
      </c>
      <c r="AJ19" s="286"/>
      <c r="AK19" s="287">
        <f>ROUND(AJ19*$H19,2)</f>
        <v>0</v>
      </c>
      <c r="AL19" s="286"/>
      <c r="AM19" s="287">
        <f>ROUND(AL19*$H19,2)</f>
        <v>0</v>
      </c>
      <c r="AN19" s="286"/>
      <c r="AO19" s="287">
        <f>ROUND(AN19*$H19,2)</f>
        <v>0</v>
      </c>
      <c r="AP19" s="286"/>
      <c r="AQ19" s="287">
        <f>ROUND(AP19*$H19,2)</f>
        <v>0</v>
      </c>
      <c r="AR19" s="286">
        <f>SUM(J19,L19,N19,P19,R19,T19,V19,X19,Z19,AB19,AD19,AF19,AH19,AJ19,AL19,AN19,AP19)</f>
        <v>0</v>
      </c>
      <c r="AS19" s="287">
        <f>AR19*$H19</f>
        <v>0</v>
      </c>
      <c r="AT19" s="286">
        <f>$G19-AR19</f>
        <v>125.33</v>
      </c>
      <c r="AU19" s="458">
        <f>AT19*$H19</f>
        <v>6492.0939999999991</v>
      </c>
      <c r="AV19" s="496">
        <f t="shared" ref="AV19" si="1">AU19/I19</f>
        <v>1.0000006161344035</v>
      </c>
    </row>
    <row r="20" spans="1:48" s="1" customFormat="1" ht="30" customHeight="1" x14ac:dyDescent="0.2">
      <c r="A20"/>
      <c r="B20" s="249"/>
      <c r="C20" s="250" t="s">
        <v>86</v>
      </c>
      <c r="D20" s="23"/>
      <c r="E20" s="251" t="s">
        <v>1421</v>
      </c>
      <c r="F20" s="23"/>
      <c r="G20" s="23"/>
      <c r="H20" s="230"/>
      <c r="I20" s="231"/>
      <c r="J20" s="207"/>
      <c r="K20" s="208"/>
      <c r="L20" s="207"/>
      <c r="M20" s="208"/>
      <c r="N20" s="207"/>
      <c r="O20" s="208"/>
      <c r="P20" s="207"/>
      <c r="Q20" s="208"/>
      <c r="R20" s="207"/>
      <c r="S20" s="208"/>
      <c r="T20" s="207"/>
      <c r="U20" s="208"/>
      <c r="V20" s="207"/>
      <c r="W20" s="208"/>
      <c r="X20" s="207"/>
      <c r="Y20" s="208"/>
      <c r="Z20" s="207"/>
      <c r="AA20" s="208"/>
      <c r="AB20" s="207"/>
      <c r="AC20" s="208"/>
      <c r="AD20" s="207"/>
      <c r="AE20" s="208"/>
      <c r="AF20" s="207"/>
      <c r="AG20" s="208"/>
      <c r="AH20" s="207"/>
      <c r="AI20" s="208"/>
      <c r="AJ20" s="207"/>
      <c r="AK20" s="208"/>
      <c r="AL20" s="207"/>
      <c r="AM20" s="208"/>
      <c r="AN20" s="207"/>
      <c r="AO20" s="208"/>
      <c r="AP20" s="207"/>
      <c r="AQ20" s="208"/>
      <c r="AR20" s="207"/>
      <c r="AS20" s="208"/>
      <c r="AT20" s="207"/>
      <c r="AU20" s="219"/>
      <c r="AV20" s="476"/>
    </row>
    <row r="21" spans="1:48" s="8" customFormat="1" ht="30" customHeight="1" x14ac:dyDescent="0.2">
      <c r="A21"/>
      <c r="B21" s="258"/>
      <c r="C21" s="250" t="s">
        <v>88</v>
      </c>
      <c r="D21" s="259" t="s">
        <v>5</v>
      </c>
      <c r="E21" s="260" t="s">
        <v>1697</v>
      </c>
      <c r="F21" s="67"/>
      <c r="G21" s="259" t="s">
        <v>5</v>
      </c>
      <c r="H21" s="261"/>
      <c r="I21" s="262"/>
      <c r="J21" s="211"/>
      <c r="K21" s="212"/>
      <c r="L21" s="211"/>
      <c r="M21" s="212"/>
      <c r="N21" s="211"/>
      <c r="O21" s="212"/>
      <c r="P21" s="211"/>
      <c r="Q21" s="212"/>
      <c r="R21" s="211"/>
      <c r="S21" s="212"/>
      <c r="T21" s="211"/>
      <c r="U21" s="212"/>
      <c r="V21" s="211"/>
      <c r="W21" s="212"/>
      <c r="X21" s="211"/>
      <c r="Y21" s="212"/>
      <c r="Z21" s="211"/>
      <c r="AA21" s="212"/>
      <c r="AB21" s="211"/>
      <c r="AC21" s="212"/>
      <c r="AD21" s="211"/>
      <c r="AE21" s="212"/>
      <c r="AF21" s="211"/>
      <c r="AG21" s="212"/>
      <c r="AH21" s="211"/>
      <c r="AI21" s="212"/>
      <c r="AJ21" s="211"/>
      <c r="AK21" s="212"/>
      <c r="AL21" s="211"/>
      <c r="AM21" s="212"/>
      <c r="AN21" s="211"/>
      <c r="AO21" s="212"/>
      <c r="AP21" s="211"/>
      <c r="AQ21" s="212"/>
      <c r="AR21" s="211"/>
      <c r="AS21" s="212"/>
      <c r="AT21" s="211"/>
      <c r="AU21" s="222"/>
      <c r="AV21" s="479"/>
    </row>
    <row r="22" spans="1:48" s="7" customFormat="1" ht="30" customHeight="1" x14ac:dyDescent="0.2">
      <c r="A22"/>
      <c r="B22" s="252"/>
      <c r="C22" s="250" t="s">
        <v>88</v>
      </c>
      <c r="D22" s="253" t="s">
        <v>5</v>
      </c>
      <c r="E22" s="254" t="s">
        <v>1698</v>
      </c>
      <c r="F22" s="63"/>
      <c r="G22" s="255">
        <v>23.33</v>
      </c>
      <c r="H22" s="256"/>
      <c r="I22" s="257"/>
      <c r="J22" s="209"/>
      <c r="K22" s="210"/>
      <c r="L22" s="209"/>
      <c r="M22" s="210"/>
      <c r="N22" s="209"/>
      <c r="O22" s="210"/>
      <c r="P22" s="209"/>
      <c r="Q22" s="210"/>
      <c r="R22" s="209"/>
      <c r="S22" s="210"/>
      <c r="T22" s="209"/>
      <c r="U22" s="210"/>
      <c r="V22" s="209"/>
      <c r="W22" s="210"/>
      <c r="X22" s="209"/>
      <c r="Y22" s="210"/>
      <c r="Z22" s="209"/>
      <c r="AA22" s="210"/>
      <c r="AB22" s="209"/>
      <c r="AC22" s="210"/>
      <c r="AD22" s="209"/>
      <c r="AE22" s="210"/>
      <c r="AF22" s="209"/>
      <c r="AG22" s="210"/>
      <c r="AH22" s="209"/>
      <c r="AI22" s="210"/>
      <c r="AJ22" s="209"/>
      <c r="AK22" s="210"/>
      <c r="AL22" s="209"/>
      <c r="AM22" s="210"/>
      <c r="AN22" s="209"/>
      <c r="AO22" s="210"/>
      <c r="AP22" s="209"/>
      <c r="AQ22" s="210"/>
      <c r="AR22" s="209"/>
      <c r="AS22" s="210"/>
      <c r="AT22" s="209"/>
      <c r="AU22" s="221"/>
      <c r="AV22" s="477"/>
    </row>
    <row r="23" spans="1:48" s="7" customFormat="1" ht="30" customHeight="1" x14ac:dyDescent="0.2">
      <c r="A23"/>
      <c r="B23" s="252"/>
      <c r="C23" s="250" t="s">
        <v>88</v>
      </c>
      <c r="D23" s="253" t="s">
        <v>5</v>
      </c>
      <c r="E23" s="254" t="s">
        <v>1699</v>
      </c>
      <c r="F23" s="63"/>
      <c r="G23" s="255">
        <v>102</v>
      </c>
      <c r="H23" s="256"/>
      <c r="I23" s="257"/>
      <c r="J23" s="209"/>
      <c r="K23" s="210"/>
      <c r="L23" s="209"/>
      <c r="M23" s="210"/>
      <c r="N23" s="209"/>
      <c r="O23" s="210"/>
      <c r="P23" s="209"/>
      <c r="Q23" s="210"/>
      <c r="R23" s="209"/>
      <c r="S23" s="210"/>
      <c r="T23" s="209"/>
      <c r="U23" s="210"/>
      <c r="V23" s="209"/>
      <c r="W23" s="210"/>
      <c r="X23" s="209"/>
      <c r="Y23" s="210"/>
      <c r="Z23" s="209"/>
      <c r="AA23" s="210"/>
      <c r="AB23" s="209"/>
      <c r="AC23" s="210"/>
      <c r="AD23" s="209"/>
      <c r="AE23" s="210"/>
      <c r="AF23" s="209"/>
      <c r="AG23" s="210"/>
      <c r="AH23" s="209"/>
      <c r="AI23" s="210"/>
      <c r="AJ23" s="209"/>
      <c r="AK23" s="210"/>
      <c r="AL23" s="209"/>
      <c r="AM23" s="210"/>
      <c r="AN23" s="209"/>
      <c r="AO23" s="210"/>
      <c r="AP23" s="209"/>
      <c r="AQ23" s="210"/>
      <c r="AR23" s="209"/>
      <c r="AS23" s="210"/>
      <c r="AT23" s="209"/>
      <c r="AU23" s="221"/>
      <c r="AV23" s="477"/>
    </row>
    <row r="24" spans="1:48" s="10" customFormat="1" ht="30" customHeight="1" x14ac:dyDescent="0.2">
      <c r="A24"/>
      <c r="B24" s="269"/>
      <c r="C24" s="250" t="s">
        <v>88</v>
      </c>
      <c r="D24" s="270" t="s">
        <v>5</v>
      </c>
      <c r="E24" s="271" t="s">
        <v>112</v>
      </c>
      <c r="F24" s="75"/>
      <c r="G24" s="272">
        <v>125.33</v>
      </c>
      <c r="H24" s="273"/>
      <c r="I24" s="274"/>
      <c r="J24" s="215"/>
      <c r="K24" s="216"/>
      <c r="L24" s="215"/>
      <c r="M24" s="216"/>
      <c r="N24" s="215"/>
      <c r="O24" s="216"/>
      <c r="P24" s="215"/>
      <c r="Q24" s="216"/>
      <c r="R24" s="215"/>
      <c r="S24" s="216"/>
      <c r="T24" s="215"/>
      <c r="U24" s="216"/>
      <c r="V24" s="215"/>
      <c r="W24" s="216"/>
      <c r="X24" s="215"/>
      <c r="Y24" s="216"/>
      <c r="Z24" s="215"/>
      <c r="AA24" s="216"/>
      <c r="AB24" s="215"/>
      <c r="AC24" s="216"/>
      <c r="AD24" s="215"/>
      <c r="AE24" s="216"/>
      <c r="AF24" s="215"/>
      <c r="AG24" s="216"/>
      <c r="AH24" s="215"/>
      <c r="AI24" s="216"/>
      <c r="AJ24" s="215"/>
      <c r="AK24" s="216"/>
      <c r="AL24" s="215"/>
      <c r="AM24" s="216"/>
      <c r="AN24" s="215"/>
      <c r="AO24" s="216"/>
      <c r="AP24" s="215"/>
      <c r="AQ24" s="216"/>
      <c r="AR24" s="215"/>
      <c r="AS24" s="216"/>
      <c r="AT24" s="215"/>
      <c r="AU24" s="224"/>
      <c r="AV24" s="481"/>
    </row>
    <row r="25" spans="1:48" s="1" customFormat="1" ht="30" customHeight="1" x14ac:dyDescent="0.2">
      <c r="A25"/>
      <c r="B25" s="283" t="s">
        <v>34</v>
      </c>
      <c r="C25" s="48" t="s">
        <v>80</v>
      </c>
      <c r="D25" s="49" t="s">
        <v>1700</v>
      </c>
      <c r="E25" s="50" t="s">
        <v>1701</v>
      </c>
      <c r="F25" s="51" t="s">
        <v>133</v>
      </c>
      <c r="G25" s="52">
        <v>534.4</v>
      </c>
      <c r="H25" s="53">
        <v>10.3</v>
      </c>
      <c r="I25" s="284">
        <f>ROUND(H25*G25,2)</f>
        <v>5504.32</v>
      </c>
      <c r="J25" s="286"/>
      <c r="K25" s="287">
        <f>ROUND(J25*$H25,2)</f>
        <v>0</v>
      </c>
      <c r="L25" s="286"/>
      <c r="M25" s="287">
        <f>ROUND(L25*$H25,2)</f>
        <v>0</v>
      </c>
      <c r="N25" s="286"/>
      <c r="O25" s="287">
        <f>ROUND(N25*$H25,2)</f>
        <v>0</v>
      </c>
      <c r="P25" s="286"/>
      <c r="Q25" s="287">
        <f>ROUND(P25*$H25,2)</f>
        <v>0</v>
      </c>
      <c r="R25" s="286"/>
      <c r="S25" s="287">
        <f>ROUND(R25*$H25,2)</f>
        <v>0</v>
      </c>
      <c r="T25" s="286"/>
      <c r="U25" s="287">
        <f>ROUND(T25*$H25,2)</f>
        <v>0</v>
      </c>
      <c r="V25" s="286"/>
      <c r="W25" s="287">
        <f>ROUND(V25*$H25,2)</f>
        <v>0</v>
      </c>
      <c r="X25" s="286"/>
      <c r="Y25" s="287">
        <f>ROUND(X25*$H25,2)</f>
        <v>0</v>
      </c>
      <c r="Z25" s="286"/>
      <c r="AA25" s="287">
        <f>ROUND(Z25*$H25,2)</f>
        <v>0</v>
      </c>
      <c r="AB25" s="286"/>
      <c r="AC25" s="287">
        <f>ROUND(AB25*$H25,2)</f>
        <v>0</v>
      </c>
      <c r="AD25" s="286"/>
      <c r="AE25" s="287">
        <f>ROUND(AD25*$H25,2)</f>
        <v>0</v>
      </c>
      <c r="AF25" s="286"/>
      <c r="AG25" s="287">
        <f>ROUND(AF25*$H25,2)</f>
        <v>0</v>
      </c>
      <c r="AH25" s="286"/>
      <c r="AI25" s="287">
        <f>ROUND(AH25*$H25,2)</f>
        <v>0</v>
      </c>
      <c r="AJ25" s="286"/>
      <c r="AK25" s="287">
        <f>ROUND(AJ25*$H25,2)</f>
        <v>0</v>
      </c>
      <c r="AL25" s="286"/>
      <c r="AM25" s="287">
        <f>ROUND(AL25*$H25,2)</f>
        <v>0</v>
      </c>
      <c r="AN25" s="286"/>
      <c r="AO25" s="287">
        <f>ROUND(AN25*$H25,2)</f>
        <v>0</v>
      </c>
      <c r="AP25" s="286"/>
      <c r="AQ25" s="287">
        <f>ROUND(AP25*$H25,2)</f>
        <v>0</v>
      </c>
      <c r="AR25" s="286">
        <f>SUM(J25,L25,N25,P25,R25,T25,V25,X25,Z25,AB25,AD25,AF25,AH25,AJ25,AL25,AN25,AP25)</f>
        <v>0</v>
      </c>
      <c r="AS25" s="287">
        <f>AR25*$H25</f>
        <v>0</v>
      </c>
      <c r="AT25" s="286">
        <f>$G25-AR25</f>
        <v>534.4</v>
      </c>
      <c r="AU25" s="458">
        <f>AT25*$H25</f>
        <v>5504.32</v>
      </c>
      <c r="AV25" s="496">
        <f t="shared" ref="AV25" si="2">AU25/I25</f>
        <v>1</v>
      </c>
    </row>
    <row r="26" spans="1:48" s="1" customFormat="1" ht="102" customHeight="1" x14ac:dyDescent="0.2">
      <c r="A26"/>
      <c r="B26" s="249"/>
      <c r="C26" s="250" t="s">
        <v>86</v>
      </c>
      <c r="D26" s="23"/>
      <c r="E26" s="251" t="s">
        <v>1703</v>
      </c>
      <c r="F26" s="23"/>
      <c r="G26" s="23"/>
      <c r="H26" s="230"/>
      <c r="I26" s="231"/>
      <c r="J26" s="207"/>
      <c r="K26" s="208"/>
      <c r="L26" s="207"/>
      <c r="M26" s="208"/>
      <c r="N26" s="207"/>
      <c r="O26" s="208"/>
      <c r="P26" s="207"/>
      <c r="Q26" s="208"/>
      <c r="R26" s="207"/>
      <c r="S26" s="208"/>
      <c r="T26" s="207"/>
      <c r="U26" s="208"/>
      <c r="V26" s="207"/>
      <c r="W26" s="208"/>
      <c r="X26" s="207"/>
      <c r="Y26" s="208"/>
      <c r="Z26" s="207"/>
      <c r="AA26" s="208"/>
      <c r="AB26" s="207"/>
      <c r="AC26" s="208"/>
      <c r="AD26" s="207"/>
      <c r="AE26" s="208"/>
      <c r="AF26" s="207"/>
      <c r="AG26" s="208"/>
      <c r="AH26" s="207"/>
      <c r="AI26" s="208"/>
      <c r="AJ26" s="207"/>
      <c r="AK26" s="208"/>
      <c r="AL26" s="207"/>
      <c r="AM26" s="208"/>
      <c r="AN26" s="207"/>
      <c r="AO26" s="208"/>
      <c r="AP26" s="207"/>
      <c r="AQ26" s="208"/>
      <c r="AR26" s="207"/>
      <c r="AS26" s="208"/>
      <c r="AT26" s="207"/>
      <c r="AU26" s="219"/>
      <c r="AV26" s="476"/>
    </row>
    <row r="27" spans="1:48" s="7" customFormat="1" ht="30" customHeight="1" x14ac:dyDescent="0.2">
      <c r="A27"/>
      <c r="B27" s="252"/>
      <c r="C27" s="250" t="s">
        <v>88</v>
      </c>
      <c r="D27" s="253" t="s">
        <v>5</v>
      </c>
      <c r="E27" s="254" t="s">
        <v>1704</v>
      </c>
      <c r="F27" s="63"/>
      <c r="G27" s="255">
        <v>524.4</v>
      </c>
      <c r="H27" s="256"/>
      <c r="I27" s="257"/>
      <c r="J27" s="209"/>
      <c r="K27" s="210"/>
      <c r="L27" s="209"/>
      <c r="M27" s="210"/>
      <c r="N27" s="209"/>
      <c r="O27" s="210"/>
      <c r="P27" s="209"/>
      <c r="Q27" s="210"/>
      <c r="R27" s="209"/>
      <c r="S27" s="210"/>
      <c r="T27" s="209"/>
      <c r="U27" s="210"/>
      <c r="V27" s="209"/>
      <c r="W27" s="210"/>
      <c r="X27" s="209"/>
      <c r="Y27" s="210"/>
      <c r="Z27" s="209"/>
      <c r="AA27" s="210"/>
      <c r="AB27" s="209"/>
      <c r="AC27" s="210"/>
      <c r="AD27" s="209"/>
      <c r="AE27" s="210"/>
      <c r="AF27" s="209"/>
      <c r="AG27" s="210"/>
      <c r="AH27" s="209"/>
      <c r="AI27" s="210"/>
      <c r="AJ27" s="209"/>
      <c r="AK27" s="210"/>
      <c r="AL27" s="209"/>
      <c r="AM27" s="210"/>
      <c r="AN27" s="209"/>
      <c r="AO27" s="210"/>
      <c r="AP27" s="209"/>
      <c r="AQ27" s="210"/>
      <c r="AR27" s="209"/>
      <c r="AS27" s="210"/>
      <c r="AT27" s="209"/>
      <c r="AU27" s="221"/>
      <c r="AV27" s="477"/>
    </row>
    <row r="28" spans="1:48" s="7" customFormat="1" ht="30" customHeight="1" x14ac:dyDescent="0.2">
      <c r="A28"/>
      <c r="B28" s="252"/>
      <c r="C28" s="250" t="s">
        <v>88</v>
      </c>
      <c r="D28" s="253" t="s">
        <v>5</v>
      </c>
      <c r="E28" s="254" t="s">
        <v>1705</v>
      </c>
      <c r="F28" s="63"/>
      <c r="G28" s="255">
        <v>10</v>
      </c>
      <c r="H28" s="256"/>
      <c r="I28" s="257"/>
      <c r="J28" s="209"/>
      <c r="K28" s="210"/>
      <c r="L28" s="209"/>
      <c r="M28" s="210"/>
      <c r="N28" s="209"/>
      <c r="O28" s="210"/>
      <c r="P28" s="209"/>
      <c r="Q28" s="210"/>
      <c r="R28" s="209"/>
      <c r="S28" s="210"/>
      <c r="T28" s="209"/>
      <c r="U28" s="210"/>
      <c r="V28" s="209"/>
      <c r="W28" s="210"/>
      <c r="X28" s="209"/>
      <c r="Y28" s="210"/>
      <c r="Z28" s="209"/>
      <c r="AA28" s="210"/>
      <c r="AB28" s="209"/>
      <c r="AC28" s="210"/>
      <c r="AD28" s="209"/>
      <c r="AE28" s="210"/>
      <c r="AF28" s="209"/>
      <c r="AG28" s="210"/>
      <c r="AH28" s="209"/>
      <c r="AI28" s="210"/>
      <c r="AJ28" s="209"/>
      <c r="AK28" s="210"/>
      <c r="AL28" s="209"/>
      <c r="AM28" s="210"/>
      <c r="AN28" s="209"/>
      <c r="AO28" s="210"/>
      <c r="AP28" s="209"/>
      <c r="AQ28" s="210"/>
      <c r="AR28" s="209"/>
      <c r="AS28" s="210"/>
      <c r="AT28" s="209"/>
      <c r="AU28" s="221"/>
      <c r="AV28" s="477"/>
    </row>
    <row r="29" spans="1:48" s="10" customFormat="1" ht="30" customHeight="1" x14ac:dyDescent="0.2">
      <c r="A29"/>
      <c r="B29" s="269"/>
      <c r="C29" s="250" t="s">
        <v>88</v>
      </c>
      <c r="D29" s="270" t="s">
        <v>5</v>
      </c>
      <c r="E29" s="271" t="s">
        <v>112</v>
      </c>
      <c r="F29" s="75"/>
      <c r="G29" s="272">
        <v>534.4</v>
      </c>
      <c r="H29" s="273"/>
      <c r="I29" s="274"/>
      <c r="J29" s="215"/>
      <c r="K29" s="216"/>
      <c r="L29" s="215"/>
      <c r="M29" s="216"/>
      <c r="N29" s="215"/>
      <c r="O29" s="216"/>
      <c r="P29" s="215"/>
      <c r="Q29" s="216"/>
      <c r="R29" s="215"/>
      <c r="S29" s="216"/>
      <c r="T29" s="215"/>
      <c r="U29" s="216"/>
      <c r="V29" s="215"/>
      <c r="W29" s="216"/>
      <c r="X29" s="215"/>
      <c r="Y29" s="216"/>
      <c r="Z29" s="215"/>
      <c r="AA29" s="216"/>
      <c r="AB29" s="215"/>
      <c r="AC29" s="216"/>
      <c r="AD29" s="215"/>
      <c r="AE29" s="216"/>
      <c r="AF29" s="215"/>
      <c r="AG29" s="216"/>
      <c r="AH29" s="215"/>
      <c r="AI29" s="216"/>
      <c r="AJ29" s="215"/>
      <c r="AK29" s="216"/>
      <c r="AL29" s="215"/>
      <c r="AM29" s="216"/>
      <c r="AN29" s="215"/>
      <c r="AO29" s="216"/>
      <c r="AP29" s="215"/>
      <c r="AQ29" s="216"/>
      <c r="AR29" s="215"/>
      <c r="AS29" s="216"/>
      <c r="AT29" s="215"/>
      <c r="AU29" s="224"/>
      <c r="AV29" s="481"/>
    </row>
    <row r="30" spans="1:48" s="1" customFormat="1" ht="30" customHeight="1" x14ac:dyDescent="0.2">
      <c r="A30"/>
      <c r="B30" s="283" t="s">
        <v>84</v>
      </c>
      <c r="C30" s="48" t="s">
        <v>80</v>
      </c>
      <c r="D30" s="49" t="s">
        <v>1438</v>
      </c>
      <c r="E30" s="50" t="s">
        <v>1439</v>
      </c>
      <c r="F30" s="51" t="s">
        <v>133</v>
      </c>
      <c r="G30" s="52">
        <v>187.45</v>
      </c>
      <c r="H30" s="53">
        <v>41.3</v>
      </c>
      <c r="I30" s="284">
        <f>ROUND(H30*G30,2)</f>
        <v>7741.69</v>
      </c>
      <c r="J30" s="286"/>
      <c r="K30" s="287">
        <f>ROUND(J30*$H30,2)</f>
        <v>0</v>
      </c>
      <c r="L30" s="286"/>
      <c r="M30" s="287">
        <f>ROUND(L30*$H30,2)</f>
        <v>0</v>
      </c>
      <c r="N30" s="286"/>
      <c r="O30" s="287">
        <f>ROUND(N30*$H30,2)</f>
        <v>0</v>
      </c>
      <c r="P30" s="286"/>
      <c r="Q30" s="287">
        <f>ROUND(P30*$H30,2)</f>
        <v>0</v>
      </c>
      <c r="R30" s="286"/>
      <c r="S30" s="287">
        <f>ROUND(R30*$H30,2)</f>
        <v>0</v>
      </c>
      <c r="T30" s="286"/>
      <c r="U30" s="287">
        <f>ROUND(T30*$H30,2)</f>
        <v>0</v>
      </c>
      <c r="V30" s="286"/>
      <c r="W30" s="287">
        <f>ROUND(V30*$H30,2)</f>
        <v>0</v>
      </c>
      <c r="X30" s="286"/>
      <c r="Y30" s="287">
        <f>ROUND(X30*$H30,2)</f>
        <v>0</v>
      </c>
      <c r="Z30" s="286"/>
      <c r="AA30" s="287">
        <f>ROUND(Z30*$H30,2)</f>
        <v>0</v>
      </c>
      <c r="AB30" s="286"/>
      <c r="AC30" s="287">
        <f>ROUND(AB30*$H30,2)</f>
        <v>0</v>
      </c>
      <c r="AD30" s="286"/>
      <c r="AE30" s="287">
        <f>ROUND(AD30*$H30,2)</f>
        <v>0</v>
      </c>
      <c r="AF30" s="286"/>
      <c r="AG30" s="287">
        <f>ROUND(AF30*$H30,2)</f>
        <v>0</v>
      </c>
      <c r="AH30" s="286"/>
      <c r="AI30" s="287">
        <f>ROUND(AH30*$H30,2)</f>
        <v>0</v>
      </c>
      <c r="AJ30" s="286"/>
      <c r="AK30" s="287">
        <f>ROUND(AJ30*$H30,2)</f>
        <v>0</v>
      </c>
      <c r="AL30" s="286"/>
      <c r="AM30" s="287">
        <f>ROUND(AL30*$H30,2)</f>
        <v>0</v>
      </c>
      <c r="AN30" s="286"/>
      <c r="AO30" s="287">
        <f>ROUND(AN30*$H30,2)</f>
        <v>0</v>
      </c>
      <c r="AP30" s="286"/>
      <c r="AQ30" s="287">
        <f>ROUND(AP30*$H30,2)</f>
        <v>0</v>
      </c>
      <c r="AR30" s="286">
        <f>SUM(J30,L30,N30,P30,R30,T30,V30,X30,Z30,AB30,AD30,AF30,AH30,AJ30,AL30,AN30,AP30)</f>
        <v>0</v>
      </c>
      <c r="AS30" s="287">
        <f>AR30*$H30</f>
        <v>0</v>
      </c>
      <c r="AT30" s="286">
        <f>$G30-AR30</f>
        <v>187.45</v>
      </c>
      <c r="AU30" s="458">
        <f>AT30*$H30</f>
        <v>7741.6849999999986</v>
      </c>
      <c r="AV30" s="496">
        <f t="shared" ref="AV30" si="3">AU30/I30</f>
        <v>0.99999935414618757</v>
      </c>
    </row>
    <row r="31" spans="1:48" s="1" customFormat="1" ht="30" customHeight="1" x14ac:dyDescent="0.2">
      <c r="A31"/>
      <c r="B31" s="249"/>
      <c r="C31" s="250" t="s">
        <v>86</v>
      </c>
      <c r="D31" s="23"/>
      <c r="E31" s="251" t="s">
        <v>1235</v>
      </c>
      <c r="F31" s="23"/>
      <c r="G31" s="23"/>
      <c r="H31" s="230"/>
      <c r="I31" s="231"/>
      <c r="J31" s="207"/>
      <c r="K31" s="208"/>
      <c r="L31" s="207"/>
      <c r="M31" s="208"/>
      <c r="N31" s="207"/>
      <c r="O31" s="208"/>
      <c r="P31" s="207"/>
      <c r="Q31" s="208"/>
      <c r="R31" s="207"/>
      <c r="S31" s="208"/>
      <c r="T31" s="207"/>
      <c r="U31" s="208"/>
      <c r="V31" s="207"/>
      <c r="W31" s="208"/>
      <c r="X31" s="207"/>
      <c r="Y31" s="208"/>
      <c r="Z31" s="207"/>
      <c r="AA31" s="208"/>
      <c r="AB31" s="207"/>
      <c r="AC31" s="208"/>
      <c r="AD31" s="207"/>
      <c r="AE31" s="208"/>
      <c r="AF31" s="207"/>
      <c r="AG31" s="208"/>
      <c r="AH31" s="207"/>
      <c r="AI31" s="208"/>
      <c r="AJ31" s="207"/>
      <c r="AK31" s="208"/>
      <c r="AL31" s="207"/>
      <c r="AM31" s="208"/>
      <c r="AN31" s="207"/>
      <c r="AO31" s="208"/>
      <c r="AP31" s="207"/>
      <c r="AQ31" s="208"/>
      <c r="AR31" s="207"/>
      <c r="AS31" s="208"/>
      <c r="AT31" s="207"/>
      <c r="AU31" s="219"/>
      <c r="AV31" s="476"/>
    </row>
    <row r="32" spans="1:48" s="8" customFormat="1" ht="30" customHeight="1" x14ac:dyDescent="0.2">
      <c r="A32"/>
      <c r="B32" s="258"/>
      <c r="C32" s="250" t="s">
        <v>88</v>
      </c>
      <c r="D32" s="259" t="s">
        <v>5</v>
      </c>
      <c r="E32" s="260" t="s">
        <v>1707</v>
      </c>
      <c r="F32" s="67"/>
      <c r="G32" s="259" t="s">
        <v>5</v>
      </c>
      <c r="H32" s="261"/>
      <c r="I32" s="262"/>
      <c r="J32" s="211"/>
      <c r="K32" s="212"/>
      <c r="L32" s="211"/>
      <c r="M32" s="212"/>
      <c r="N32" s="211"/>
      <c r="O32" s="212"/>
      <c r="P32" s="211"/>
      <c r="Q32" s="212"/>
      <c r="R32" s="211"/>
      <c r="S32" s="212"/>
      <c r="T32" s="211"/>
      <c r="U32" s="212"/>
      <c r="V32" s="211"/>
      <c r="W32" s="212"/>
      <c r="X32" s="211"/>
      <c r="Y32" s="212"/>
      <c r="Z32" s="211"/>
      <c r="AA32" s="212"/>
      <c r="AB32" s="211"/>
      <c r="AC32" s="212"/>
      <c r="AD32" s="211"/>
      <c r="AE32" s="212"/>
      <c r="AF32" s="211"/>
      <c r="AG32" s="212"/>
      <c r="AH32" s="211"/>
      <c r="AI32" s="212"/>
      <c r="AJ32" s="211"/>
      <c r="AK32" s="212"/>
      <c r="AL32" s="211"/>
      <c r="AM32" s="212"/>
      <c r="AN32" s="211"/>
      <c r="AO32" s="212"/>
      <c r="AP32" s="211"/>
      <c r="AQ32" s="212"/>
      <c r="AR32" s="211"/>
      <c r="AS32" s="212"/>
      <c r="AT32" s="211"/>
      <c r="AU32" s="222"/>
      <c r="AV32" s="479"/>
    </row>
    <row r="33" spans="1:48" s="7" customFormat="1" ht="30" customHeight="1" x14ac:dyDescent="0.2">
      <c r="A33"/>
      <c r="B33" s="252"/>
      <c r="C33" s="250" t="s">
        <v>88</v>
      </c>
      <c r="D33" s="253" t="s">
        <v>5</v>
      </c>
      <c r="E33" s="254" t="s">
        <v>1708</v>
      </c>
      <c r="F33" s="63"/>
      <c r="G33" s="255">
        <v>187.45</v>
      </c>
      <c r="H33" s="256"/>
      <c r="I33" s="257"/>
      <c r="J33" s="209"/>
      <c r="K33" s="210"/>
      <c r="L33" s="209"/>
      <c r="M33" s="210"/>
      <c r="N33" s="209"/>
      <c r="O33" s="210"/>
      <c r="P33" s="209"/>
      <c r="Q33" s="210"/>
      <c r="R33" s="209"/>
      <c r="S33" s="210"/>
      <c r="T33" s="209"/>
      <c r="U33" s="210"/>
      <c r="V33" s="209"/>
      <c r="W33" s="210"/>
      <c r="X33" s="209"/>
      <c r="Y33" s="210"/>
      <c r="Z33" s="209"/>
      <c r="AA33" s="210"/>
      <c r="AB33" s="209"/>
      <c r="AC33" s="210"/>
      <c r="AD33" s="209"/>
      <c r="AE33" s="210"/>
      <c r="AF33" s="209"/>
      <c r="AG33" s="210"/>
      <c r="AH33" s="209"/>
      <c r="AI33" s="210"/>
      <c r="AJ33" s="209"/>
      <c r="AK33" s="210"/>
      <c r="AL33" s="209"/>
      <c r="AM33" s="210"/>
      <c r="AN33" s="209"/>
      <c r="AO33" s="210"/>
      <c r="AP33" s="209"/>
      <c r="AQ33" s="210"/>
      <c r="AR33" s="209"/>
      <c r="AS33" s="210"/>
      <c r="AT33" s="209"/>
      <c r="AU33" s="221"/>
      <c r="AV33" s="477"/>
    </row>
    <row r="34" spans="1:48" s="1" customFormat="1" ht="30" customHeight="1" x14ac:dyDescent="0.2">
      <c r="A34"/>
      <c r="B34" s="283" t="s">
        <v>115</v>
      </c>
      <c r="C34" s="48" t="s">
        <v>80</v>
      </c>
      <c r="D34" s="49" t="s">
        <v>171</v>
      </c>
      <c r="E34" s="50" t="s">
        <v>172</v>
      </c>
      <c r="F34" s="51" t="s">
        <v>98</v>
      </c>
      <c r="G34" s="52">
        <v>36.450000000000003</v>
      </c>
      <c r="H34" s="53">
        <v>201.8</v>
      </c>
      <c r="I34" s="284">
        <f>ROUND(H34*G34,2)</f>
        <v>7355.61</v>
      </c>
      <c r="J34" s="286"/>
      <c r="K34" s="287">
        <f>ROUND(J34*$H34,2)</f>
        <v>0</v>
      </c>
      <c r="L34" s="286"/>
      <c r="M34" s="287">
        <f>ROUND(L34*$H34,2)</f>
        <v>0</v>
      </c>
      <c r="N34" s="286"/>
      <c r="O34" s="287">
        <f>ROUND(N34*$H34,2)</f>
        <v>0</v>
      </c>
      <c r="P34" s="286"/>
      <c r="Q34" s="287">
        <f>ROUND(P34*$H34,2)</f>
        <v>0</v>
      </c>
      <c r="R34" s="286"/>
      <c r="S34" s="287">
        <f>ROUND(R34*$H34,2)</f>
        <v>0</v>
      </c>
      <c r="T34" s="286"/>
      <c r="U34" s="287">
        <f>ROUND(T34*$H34,2)</f>
        <v>0</v>
      </c>
      <c r="V34" s="286"/>
      <c r="W34" s="287">
        <f>ROUND(V34*$H34,2)</f>
        <v>0</v>
      </c>
      <c r="X34" s="286"/>
      <c r="Y34" s="287">
        <f>ROUND(X34*$H34,2)</f>
        <v>0</v>
      </c>
      <c r="Z34" s="286"/>
      <c r="AA34" s="287">
        <f>ROUND(Z34*$H34,2)</f>
        <v>0</v>
      </c>
      <c r="AB34" s="286"/>
      <c r="AC34" s="287">
        <f>ROUND(AB34*$H34,2)</f>
        <v>0</v>
      </c>
      <c r="AD34" s="286"/>
      <c r="AE34" s="287">
        <f>ROUND(AD34*$H34,2)</f>
        <v>0</v>
      </c>
      <c r="AF34" s="286"/>
      <c r="AG34" s="287">
        <f>ROUND(AF34*$H34,2)</f>
        <v>0</v>
      </c>
      <c r="AH34" s="286"/>
      <c r="AI34" s="287">
        <f>ROUND(AH34*$H34,2)</f>
        <v>0</v>
      </c>
      <c r="AJ34" s="286"/>
      <c r="AK34" s="287">
        <f>ROUND(AJ34*$H34,2)</f>
        <v>0</v>
      </c>
      <c r="AL34" s="286"/>
      <c r="AM34" s="287">
        <f>ROUND(AL34*$H34,2)</f>
        <v>0</v>
      </c>
      <c r="AN34" s="286"/>
      <c r="AO34" s="287">
        <f>ROUND(AN34*$H34,2)</f>
        <v>0</v>
      </c>
      <c r="AP34" s="286"/>
      <c r="AQ34" s="287">
        <f>ROUND(AP34*$H34,2)</f>
        <v>0</v>
      </c>
      <c r="AR34" s="286">
        <f>SUM(J34,L34,N34,P34,R34,T34,V34,X34,Z34,AB34,AD34,AF34,AH34,AJ34,AL34,AN34,AP34)</f>
        <v>0</v>
      </c>
      <c r="AS34" s="287">
        <f>AR34*$H34</f>
        <v>0</v>
      </c>
      <c r="AT34" s="286">
        <f>$G34-AR34</f>
        <v>36.450000000000003</v>
      </c>
      <c r="AU34" s="458">
        <f>AT34*$H34</f>
        <v>7355.6100000000006</v>
      </c>
      <c r="AV34" s="496">
        <f t="shared" ref="AV34" si="4">AU34/I34</f>
        <v>1.0000000000000002</v>
      </c>
    </row>
    <row r="35" spans="1:48" s="1" customFormat="1" ht="30" customHeight="1" x14ac:dyDescent="0.2">
      <c r="A35"/>
      <c r="B35" s="249"/>
      <c r="C35" s="250" t="s">
        <v>86</v>
      </c>
      <c r="D35" s="23"/>
      <c r="E35" s="251" t="s">
        <v>159</v>
      </c>
      <c r="F35" s="23"/>
      <c r="G35" s="23"/>
      <c r="H35" s="230"/>
      <c r="I35" s="231"/>
      <c r="J35" s="207"/>
      <c r="K35" s="208"/>
      <c r="L35" s="207"/>
      <c r="M35" s="208"/>
      <c r="N35" s="207"/>
      <c r="O35" s="208"/>
      <c r="P35" s="207"/>
      <c r="Q35" s="208"/>
      <c r="R35" s="207"/>
      <c r="S35" s="208"/>
      <c r="T35" s="207"/>
      <c r="U35" s="208"/>
      <c r="V35" s="207"/>
      <c r="W35" s="208"/>
      <c r="X35" s="207"/>
      <c r="Y35" s="208"/>
      <c r="Z35" s="207"/>
      <c r="AA35" s="208"/>
      <c r="AB35" s="207"/>
      <c r="AC35" s="208"/>
      <c r="AD35" s="207"/>
      <c r="AE35" s="208"/>
      <c r="AF35" s="207"/>
      <c r="AG35" s="208"/>
      <c r="AH35" s="207"/>
      <c r="AI35" s="208"/>
      <c r="AJ35" s="207"/>
      <c r="AK35" s="208"/>
      <c r="AL35" s="207"/>
      <c r="AM35" s="208"/>
      <c r="AN35" s="207"/>
      <c r="AO35" s="208"/>
      <c r="AP35" s="207"/>
      <c r="AQ35" s="208"/>
      <c r="AR35" s="207"/>
      <c r="AS35" s="208"/>
      <c r="AT35" s="207"/>
      <c r="AU35" s="219"/>
      <c r="AV35" s="476"/>
    </row>
    <row r="36" spans="1:48" s="7" customFormat="1" ht="30" customHeight="1" x14ac:dyDescent="0.2">
      <c r="A36"/>
      <c r="B36" s="252"/>
      <c r="C36" s="250" t="s">
        <v>88</v>
      </c>
      <c r="D36" s="253" t="s">
        <v>5</v>
      </c>
      <c r="E36" s="254" t="s">
        <v>1710</v>
      </c>
      <c r="F36" s="63"/>
      <c r="G36" s="255">
        <v>36.450000000000003</v>
      </c>
      <c r="H36" s="256"/>
      <c r="I36" s="257"/>
      <c r="J36" s="209"/>
      <c r="K36" s="210"/>
      <c r="L36" s="209"/>
      <c r="M36" s="210"/>
      <c r="N36" s="209"/>
      <c r="O36" s="210"/>
      <c r="P36" s="209"/>
      <c r="Q36" s="210"/>
      <c r="R36" s="209"/>
      <c r="S36" s="210"/>
      <c r="T36" s="209"/>
      <c r="U36" s="210"/>
      <c r="V36" s="209"/>
      <c r="W36" s="210"/>
      <c r="X36" s="209"/>
      <c r="Y36" s="210"/>
      <c r="Z36" s="209"/>
      <c r="AA36" s="210"/>
      <c r="AB36" s="209"/>
      <c r="AC36" s="210"/>
      <c r="AD36" s="209"/>
      <c r="AE36" s="210"/>
      <c r="AF36" s="209"/>
      <c r="AG36" s="210"/>
      <c r="AH36" s="209"/>
      <c r="AI36" s="210"/>
      <c r="AJ36" s="209"/>
      <c r="AK36" s="210"/>
      <c r="AL36" s="209"/>
      <c r="AM36" s="210"/>
      <c r="AN36" s="209"/>
      <c r="AO36" s="210"/>
      <c r="AP36" s="209"/>
      <c r="AQ36" s="210"/>
      <c r="AR36" s="209"/>
      <c r="AS36" s="210"/>
      <c r="AT36" s="209"/>
      <c r="AU36" s="221"/>
      <c r="AV36" s="477"/>
    </row>
    <row r="37" spans="1:48" s="1" customFormat="1" ht="30" customHeight="1" x14ac:dyDescent="0.2">
      <c r="A37"/>
      <c r="B37" s="283" t="s">
        <v>120</v>
      </c>
      <c r="C37" s="48" t="s">
        <v>80</v>
      </c>
      <c r="D37" s="49" t="s">
        <v>175</v>
      </c>
      <c r="E37" s="50" t="s">
        <v>176</v>
      </c>
      <c r="F37" s="51" t="s">
        <v>98</v>
      </c>
      <c r="G37" s="52">
        <v>72.900000000000006</v>
      </c>
      <c r="H37" s="53">
        <v>16</v>
      </c>
      <c r="I37" s="284">
        <f>ROUND(H37*G37,2)</f>
        <v>1166.4000000000001</v>
      </c>
      <c r="J37" s="286"/>
      <c r="K37" s="287">
        <f>ROUND(J37*$H37,2)</f>
        <v>0</v>
      </c>
      <c r="L37" s="286"/>
      <c r="M37" s="287">
        <f>ROUND(L37*$H37,2)</f>
        <v>0</v>
      </c>
      <c r="N37" s="286"/>
      <c r="O37" s="287">
        <f>ROUND(N37*$H37,2)</f>
        <v>0</v>
      </c>
      <c r="P37" s="286"/>
      <c r="Q37" s="287">
        <f>ROUND(P37*$H37,2)</f>
        <v>0</v>
      </c>
      <c r="R37" s="286"/>
      <c r="S37" s="287">
        <f>ROUND(R37*$H37,2)</f>
        <v>0</v>
      </c>
      <c r="T37" s="286"/>
      <c r="U37" s="287">
        <f>ROUND(T37*$H37,2)</f>
        <v>0</v>
      </c>
      <c r="V37" s="286"/>
      <c r="W37" s="287">
        <f>ROUND(V37*$H37,2)</f>
        <v>0</v>
      </c>
      <c r="X37" s="286"/>
      <c r="Y37" s="287">
        <f>ROUND(X37*$H37,2)</f>
        <v>0</v>
      </c>
      <c r="Z37" s="286"/>
      <c r="AA37" s="287">
        <f>ROUND(Z37*$H37,2)</f>
        <v>0</v>
      </c>
      <c r="AB37" s="286"/>
      <c r="AC37" s="287">
        <f>ROUND(AB37*$H37,2)</f>
        <v>0</v>
      </c>
      <c r="AD37" s="286"/>
      <c r="AE37" s="287">
        <f>ROUND(AD37*$H37,2)</f>
        <v>0</v>
      </c>
      <c r="AF37" s="286"/>
      <c r="AG37" s="287">
        <f>ROUND(AF37*$H37,2)</f>
        <v>0</v>
      </c>
      <c r="AH37" s="286"/>
      <c r="AI37" s="287">
        <f>ROUND(AH37*$H37,2)</f>
        <v>0</v>
      </c>
      <c r="AJ37" s="286"/>
      <c r="AK37" s="287">
        <f>ROUND(AJ37*$H37,2)</f>
        <v>0</v>
      </c>
      <c r="AL37" s="286"/>
      <c r="AM37" s="287">
        <f>ROUND(AL37*$H37,2)</f>
        <v>0</v>
      </c>
      <c r="AN37" s="286"/>
      <c r="AO37" s="287">
        <f>ROUND(AN37*$H37,2)</f>
        <v>0</v>
      </c>
      <c r="AP37" s="286"/>
      <c r="AQ37" s="287">
        <f>ROUND(AP37*$H37,2)</f>
        <v>0</v>
      </c>
      <c r="AR37" s="286">
        <f>SUM(J37,L37,N37,P37,R37,T37,V37,X37,Z37,AB37,AD37,AF37,AH37,AJ37,AL37,AN37,AP37)</f>
        <v>0</v>
      </c>
      <c r="AS37" s="287">
        <f>AR37*$H37</f>
        <v>0</v>
      </c>
      <c r="AT37" s="286">
        <f>$G37-AR37</f>
        <v>72.900000000000006</v>
      </c>
      <c r="AU37" s="458">
        <f>AT37*$H37</f>
        <v>1166.4000000000001</v>
      </c>
      <c r="AV37" s="496">
        <f t="shared" ref="AV37" si="5">AU37/I37</f>
        <v>1</v>
      </c>
    </row>
    <row r="38" spans="1:48" s="1" customFormat="1" ht="30" customHeight="1" x14ac:dyDescent="0.2">
      <c r="A38"/>
      <c r="B38" s="249"/>
      <c r="C38" s="250" t="s">
        <v>86</v>
      </c>
      <c r="D38" s="23"/>
      <c r="E38" s="251" t="s">
        <v>159</v>
      </c>
      <c r="F38" s="23"/>
      <c r="G38" s="23"/>
      <c r="H38" s="230"/>
      <c r="I38" s="231"/>
      <c r="J38" s="207"/>
      <c r="K38" s="208"/>
      <c r="L38" s="207"/>
      <c r="M38" s="208"/>
      <c r="N38" s="207"/>
      <c r="O38" s="208"/>
      <c r="P38" s="207"/>
      <c r="Q38" s="208"/>
      <c r="R38" s="207"/>
      <c r="S38" s="208"/>
      <c r="T38" s="207"/>
      <c r="U38" s="208"/>
      <c r="V38" s="207"/>
      <c r="W38" s="208"/>
      <c r="X38" s="207"/>
      <c r="Y38" s="208"/>
      <c r="Z38" s="207"/>
      <c r="AA38" s="208"/>
      <c r="AB38" s="207"/>
      <c r="AC38" s="208"/>
      <c r="AD38" s="207"/>
      <c r="AE38" s="208"/>
      <c r="AF38" s="207"/>
      <c r="AG38" s="208"/>
      <c r="AH38" s="207"/>
      <c r="AI38" s="208"/>
      <c r="AJ38" s="207"/>
      <c r="AK38" s="208"/>
      <c r="AL38" s="207"/>
      <c r="AM38" s="208"/>
      <c r="AN38" s="207"/>
      <c r="AO38" s="208"/>
      <c r="AP38" s="207"/>
      <c r="AQ38" s="208"/>
      <c r="AR38" s="207"/>
      <c r="AS38" s="208"/>
      <c r="AT38" s="207"/>
      <c r="AU38" s="219"/>
      <c r="AV38" s="476"/>
    </row>
    <row r="39" spans="1:48" s="8" customFormat="1" ht="30" customHeight="1" x14ac:dyDescent="0.2">
      <c r="A39"/>
      <c r="B39" s="258"/>
      <c r="C39" s="250" t="s">
        <v>88</v>
      </c>
      <c r="D39" s="259" t="s">
        <v>5</v>
      </c>
      <c r="E39" s="260" t="s">
        <v>1712</v>
      </c>
      <c r="F39" s="67"/>
      <c r="G39" s="259" t="s">
        <v>5</v>
      </c>
      <c r="H39" s="261"/>
      <c r="I39" s="262"/>
      <c r="J39" s="211"/>
      <c r="K39" s="212"/>
      <c r="L39" s="211"/>
      <c r="M39" s="212"/>
      <c r="N39" s="211"/>
      <c r="O39" s="212"/>
      <c r="P39" s="211"/>
      <c r="Q39" s="212"/>
      <c r="R39" s="211"/>
      <c r="S39" s="212"/>
      <c r="T39" s="211"/>
      <c r="U39" s="212"/>
      <c r="V39" s="211"/>
      <c r="W39" s="212"/>
      <c r="X39" s="211"/>
      <c r="Y39" s="212"/>
      <c r="Z39" s="211"/>
      <c r="AA39" s="212"/>
      <c r="AB39" s="211"/>
      <c r="AC39" s="212"/>
      <c r="AD39" s="211"/>
      <c r="AE39" s="212"/>
      <c r="AF39" s="211"/>
      <c r="AG39" s="212"/>
      <c r="AH39" s="211"/>
      <c r="AI39" s="212"/>
      <c r="AJ39" s="211"/>
      <c r="AK39" s="212"/>
      <c r="AL39" s="211"/>
      <c r="AM39" s="212"/>
      <c r="AN39" s="211"/>
      <c r="AO39" s="212"/>
      <c r="AP39" s="211"/>
      <c r="AQ39" s="212"/>
      <c r="AR39" s="211"/>
      <c r="AS39" s="212"/>
      <c r="AT39" s="211"/>
      <c r="AU39" s="222"/>
      <c r="AV39" s="479"/>
    </row>
    <row r="40" spans="1:48" s="7" customFormat="1" ht="30" customHeight="1" x14ac:dyDescent="0.2">
      <c r="A40"/>
      <c r="B40" s="252"/>
      <c r="C40" s="250" t="s">
        <v>88</v>
      </c>
      <c r="D40" s="253" t="s">
        <v>5</v>
      </c>
      <c r="E40" s="254" t="s">
        <v>1713</v>
      </c>
      <c r="F40" s="63"/>
      <c r="G40" s="255">
        <v>72.900000000000006</v>
      </c>
      <c r="H40" s="256"/>
      <c r="I40" s="257"/>
      <c r="J40" s="209"/>
      <c r="K40" s="210"/>
      <c r="L40" s="209"/>
      <c r="M40" s="210"/>
      <c r="N40" s="209"/>
      <c r="O40" s="210"/>
      <c r="P40" s="209"/>
      <c r="Q40" s="210"/>
      <c r="R40" s="209"/>
      <c r="S40" s="210"/>
      <c r="T40" s="209"/>
      <c r="U40" s="210"/>
      <c r="V40" s="209"/>
      <c r="W40" s="210"/>
      <c r="X40" s="209"/>
      <c r="Y40" s="210"/>
      <c r="Z40" s="209"/>
      <c r="AA40" s="210"/>
      <c r="AB40" s="209"/>
      <c r="AC40" s="210"/>
      <c r="AD40" s="209"/>
      <c r="AE40" s="210"/>
      <c r="AF40" s="209"/>
      <c r="AG40" s="210"/>
      <c r="AH40" s="209"/>
      <c r="AI40" s="210"/>
      <c r="AJ40" s="209"/>
      <c r="AK40" s="210"/>
      <c r="AL40" s="209"/>
      <c r="AM40" s="210"/>
      <c r="AN40" s="209"/>
      <c r="AO40" s="210"/>
      <c r="AP40" s="209"/>
      <c r="AQ40" s="210"/>
      <c r="AR40" s="209"/>
      <c r="AS40" s="210"/>
      <c r="AT40" s="209"/>
      <c r="AU40" s="221"/>
      <c r="AV40" s="477"/>
    </row>
    <row r="41" spans="1:48" s="1" customFormat="1" ht="30" customHeight="1" x14ac:dyDescent="0.2">
      <c r="A41"/>
      <c r="B41" s="283" t="s">
        <v>125</v>
      </c>
      <c r="C41" s="48" t="s">
        <v>80</v>
      </c>
      <c r="D41" s="49" t="s">
        <v>191</v>
      </c>
      <c r="E41" s="50" t="s">
        <v>192</v>
      </c>
      <c r="F41" s="51" t="s">
        <v>193</v>
      </c>
      <c r="G41" s="52">
        <v>58.32</v>
      </c>
      <c r="H41" s="53">
        <v>499</v>
      </c>
      <c r="I41" s="284">
        <f>ROUND(H41*G41,2)</f>
        <v>29101.68</v>
      </c>
      <c r="J41" s="286"/>
      <c r="K41" s="287">
        <f>ROUND(J41*$H41,2)</f>
        <v>0</v>
      </c>
      <c r="L41" s="286"/>
      <c r="M41" s="287">
        <f>ROUND(L41*$H41,2)</f>
        <v>0</v>
      </c>
      <c r="N41" s="286"/>
      <c r="O41" s="287">
        <f>ROUND(N41*$H41,2)</f>
        <v>0</v>
      </c>
      <c r="P41" s="286"/>
      <c r="Q41" s="287">
        <f>ROUND(P41*$H41,2)</f>
        <v>0</v>
      </c>
      <c r="R41" s="286"/>
      <c r="S41" s="287">
        <f>ROUND(R41*$H41,2)</f>
        <v>0</v>
      </c>
      <c r="T41" s="286"/>
      <c r="U41" s="287">
        <f>ROUND(T41*$H41,2)</f>
        <v>0</v>
      </c>
      <c r="V41" s="286"/>
      <c r="W41" s="287">
        <f>ROUND(V41*$H41,2)</f>
        <v>0</v>
      </c>
      <c r="X41" s="286"/>
      <c r="Y41" s="287">
        <f>ROUND(X41*$H41,2)</f>
        <v>0</v>
      </c>
      <c r="Z41" s="286"/>
      <c r="AA41" s="287">
        <f>ROUND(Z41*$H41,2)</f>
        <v>0</v>
      </c>
      <c r="AB41" s="286"/>
      <c r="AC41" s="287">
        <f>ROUND(AB41*$H41,2)</f>
        <v>0</v>
      </c>
      <c r="AD41" s="286"/>
      <c r="AE41" s="287">
        <f>ROUND(AD41*$H41,2)</f>
        <v>0</v>
      </c>
      <c r="AF41" s="286"/>
      <c r="AG41" s="287">
        <f>ROUND(AF41*$H41,2)</f>
        <v>0</v>
      </c>
      <c r="AH41" s="286"/>
      <c r="AI41" s="287">
        <f>ROUND(AH41*$H41,2)</f>
        <v>0</v>
      </c>
      <c r="AJ41" s="286"/>
      <c r="AK41" s="287">
        <f>ROUND(AJ41*$H41,2)</f>
        <v>0</v>
      </c>
      <c r="AL41" s="286"/>
      <c r="AM41" s="287">
        <f>ROUND(AL41*$H41,2)</f>
        <v>0</v>
      </c>
      <c r="AN41" s="286"/>
      <c r="AO41" s="287">
        <f>ROUND(AN41*$H41,2)</f>
        <v>0</v>
      </c>
      <c r="AP41" s="286"/>
      <c r="AQ41" s="287">
        <f>ROUND(AP41*$H41,2)</f>
        <v>0</v>
      </c>
      <c r="AR41" s="286">
        <f>SUM(J41,L41,N41,P41,R41,T41,V41,X41,Z41,AB41,AD41,AF41,AH41,AJ41,AL41,AN41,AP41)</f>
        <v>0</v>
      </c>
      <c r="AS41" s="287">
        <f>AR41*$H41</f>
        <v>0</v>
      </c>
      <c r="AT41" s="286">
        <f>$G41-AR41</f>
        <v>58.32</v>
      </c>
      <c r="AU41" s="458">
        <f>AT41*$H41</f>
        <v>29101.68</v>
      </c>
      <c r="AV41" s="496">
        <f t="shared" ref="AV41" si="6">AU41/I41</f>
        <v>1</v>
      </c>
    </row>
    <row r="42" spans="1:48" s="1" customFormat="1" ht="30" customHeight="1" x14ac:dyDescent="0.2">
      <c r="A42"/>
      <c r="B42" s="249"/>
      <c r="C42" s="250" t="s">
        <v>86</v>
      </c>
      <c r="D42" s="23"/>
      <c r="E42" s="251" t="s">
        <v>195</v>
      </c>
      <c r="F42" s="23"/>
      <c r="G42" s="23"/>
      <c r="H42" s="230"/>
      <c r="I42" s="231"/>
      <c r="J42" s="207"/>
      <c r="K42" s="208"/>
      <c r="L42" s="207"/>
      <c r="M42" s="208"/>
      <c r="N42" s="207"/>
      <c r="O42" s="208"/>
      <c r="P42" s="207"/>
      <c r="Q42" s="208"/>
      <c r="R42" s="207"/>
      <c r="S42" s="208"/>
      <c r="T42" s="207"/>
      <c r="U42" s="208"/>
      <c r="V42" s="207"/>
      <c r="W42" s="208"/>
      <c r="X42" s="207"/>
      <c r="Y42" s="208"/>
      <c r="Z42" s="207"/>
      <c r="AA42" s="208"/>
      <c r="AB42" s="207"/>
      <c r="AC42" s="208"/>
      <c r="AD42" s="207"/>
      <c r="AE42" s="208"/>
      <c r="AF42" s="207"/>
      <c r="AG42" s="208"/>
      <c r="AH42" s="207"/>
      <c r="AI42" s="208"/>
      <c r="AJ42" s="207"/>
      <c r="AK42" s="208"/>
      <c r="AL42" s="207"/>
      <c r="AM42" s="208"/>
      <c r="AN42" s="207"/>
      <c r="AO42" s="208"/>
      <c r="AP42" s="207"/>
      <c r="AQ42" s="208"/>
      <c r="AR42" s="207"/>
      <c r="AS42" s="208"/>
      <c r="AT42" s="207"/>
      <c r="AU42" s="219"/>
      <c r="AV42" s="476"/>
    </row>
    <row r="43" spans="1:48" s="7" customFormat="1" ht="30" customHeight="1" thickBot="1" x14ac:dyDescent="0.25">
      <c r="A43"/>
      <c r="B43" s="252"/>
      <c r="C43" s="250" t="s">
        <v>88</v>
      </c>
      <c r="D43" s="253" t="s">
        <v>5</v>
      </c>
      <c r="E43" s="254" t="s">
        <v>1715</v>
      </c>
      <c r="F43" s="63"/>
      <c r="G43" s="255">
        <v>58.32</v>
      </c>
      <c r="H43" s="256"/>
      <c r="I43" s="257"/>
      <c r="J43" s="209"/>
      <c r="K43" s="210"/>
      <c r="L43" s="209"/>
      <c r="M43" s="210"/>
      <c r="N43" s="209"/>
      <c r="O43" s="210"/>
      <c r="P43" s="209"/>
      <c r="Q43" s="210"/>
      <c r="R43" s="209"/>
      <c r="S43" s="210"/>
      <c r="T43" s="209"/>
      <c r="U43" s="210"/>
      <c r="V43" s="209"/>
      <c r="W43" s="210"/>
      <c r="X43" s="209"/>
      <c r="Y43" s="210"/>
      <c r="Z43" s="209"/>
      <c r="AA43" s="210"/>
      <c r="AB43" s="209"/>
      <c r="AC43" s="210"/>
      <c r="AD43" s="209"/>
      <c r="AE43" s="210"/>
      <c r="AF43" s="209"/>
      <c r="AG43" s="210"/>
      <c r="AH43" s="209"/>
      <c r="AI43" s="210"/>
      <c r="AJ43" s="209"/>
      <c r="AK43" s="210"/>
      <c r="AL43" s="209"/>
      <c r="AM43" s="210"/>
      <c r="AN43" s="209"/>
      <c r="AO43" s="210"/>
      <c r="AP43" s="209"/>
      <c r="AQ43" s="210"/>
      <c r="AR43" s="209"/>
      <c r="AS43" s="210"/>
      <c r="AT43" s="209"/>
      <c r="AU43" s="221"/>
      <c r="AV43" s="477"/>
    </row>
    <row r="44" spans="1:48" s="6" customFormat="1" ht="30" customHeight="1" thickBot="1" x14ac:dyDescent="0.25">
      <c r="A44"/>
      <c r="B44" s="217"/>
      <c r="C44" s="225"/>
      <c r="D44" s="225"/>
      <c r="E44" s="225"/>
      <c r="F44" s="225"/>
      <c r="G44" s="225"/>
      <c r="H44" s="225"/>
      <c r="I44" s="218"/>
      <c r="J44" s="757" t="s">
        <v>2350</v>
      </c>
      <c r="K44" s="758"/>
      <c r="L44" s="761" t="s">
        <v>2351</v>
      </c>
      <c r="M44" s="758"/>
      <c r="N44" s="757" t="s">
        <v>2352</v>
      </c>
      <c r="O44" s="758"/>
      <c r="P44" s="757" t="s">
        <v>2353</v>
      </c>
      <c r="Q44" s="758"/>
      <c r="R44" s="757" t="s">
        <v>2354</v>
      </c>
      <c r="S44" s="758"/>
      <c r="T44" s="757" t="s">
        <v>2355</v>
      </c>
      <c r="U44" s="758"/>
      <c r="V44" s="757" t="s">
        <v>2356</v>
      </c>
      <c r="W44" s="758"/>
      <c r="X44" s="757" t="s">
        <v>2357</v>
      </c>
      <c r="Y44" s="758"/>
      <c r="Z44" s="757" t="s">
        <v>2358</v>
      </c>
      <c r="AA44" s="758"/>
      <c r="AB44" s="757" t="s">
        <v>2359</v>
      </c>
      <c r="AC44" s="758"/>
      <c r="AD44" s="757" t="s">
        <v>2360</v>
      </c>
      <c r="AE44" s="758"/>
      <c r="AF44" s="757" t="s">
        <v>2361</v>
      </c>
      <c r="AG44" s="758"/>
      <c r="AH44" s="757" t="s">
        <v>2362</v>
      </c>
      <c r="AI44" s="758"/>
      <c r="AJ44" s="757" t="s">
        <v>2363</v>
      </c>
      <c r="AK44" s="758"/>
      <c r="AL44" s="757" t="s">
        <v>2364</v>
      </c>
      <c r="AM44" s="758"/>
      <c r="AN44" s="757" t="s">
        <v>2365</v>
      </c>
      <c r="AO44" s="758"/>
      <c r="AP44" s="757" t="s">
        <v>2366</v>
      </c>
      <c r="AQ44" s="758"/>
      <c r="AR44" s="757" t="s">
        <v>2367</v>
      </c>
      <c r="AS44" s="758"/>
      <c r="AT44" s="757" t="s">
        <v>2368</v>
      </c>
      <c r="AU44" s="769"/>
      <c r="AV44" s="449" t="s">
        <v>2369</v>
      </c>
    </row>
    <row r="45" spans="1:48" s="1" customFormat="1" ht="30" customHeight="1" thickBot="1" x14ac:dyDescent="0.25">
      <c r="A45"/>
      <c r="B45" s="285"/>
      <c r="C45" s="219"/>
      <c r="D45" s="219"/>
      <c r="E45" s="219"/>
      <c r="F45" s="219"/>
      <c r="G45" s="219"/>
      <c r="H45" s="219"/>
      <c r="I45" s="208"/>
      <c r="J45" s="184" t="s">
        <v>66</v>
      </c>
      <c r="K45" s="185" t="s">
        <v>2370</v>
      </c>
      <c r="L45" s="184" t="s">
        <v>66</v>
      </c>
      <c r="M45" s="185" t="s">
        <v>2370</v>
      </c>
      <c r="N45" s="184" t="s">
        <v>66</v>
      </c>
      <c r="O45" s="185" t="s">
        <v>2370</v>
      </c>
      <c r="P45" s="184" t="s">
        <v>66</v>
      </c>
      <c r="Q45" s="185" t="s">
        <v>2370</v>
      </c>
      <c r="R45" s="184" t="s">
        <v>66</v>
      </c>
      <c r="S45" s="185" t="s">
        <v>2370</v>
      </c>
      <c r="T45" s="184" t="s">
        <v>66</v>
      </c>
      <c r="U45" s="185" t="s">
        <v>2370</v>
      </c>
      <c r="V45" s="184" t="s">
        <v>66</v>
      </c>
      <c r="W45" s="185" t="s">
        <v>2370</v>
      </c>
      <c r="X45" s="184" t="s">
        <v>66</v>
      </c>
      <c r="Y45" s="185" t="s">
        <v>2370</v>
      </c>
      <c r="Z45" s="184" t="s">
        <v>66</v>
      </c>
      <c r="AA45" s="185" t="s">
        <v>2370</v>
      </c>
      <c r="AB45" s="184" t="s">
        <v>66</v>
      </c>
      <c r="AC45" s="185" t="s">
        <v>2370</v>
      </c>
      <c r="AD45" s="184" t="s">
        <v>66</v>
      </c>
      <c r="AE45" s="185" t="s">
        <v>2370</v>
      </c>
      <c r="AF45" s="184" t="s">
        <v>66</v>
      </c>
      <c r="AG45" s="185" t="s">
        <v>2370</v>
      </c>
      <c r="AH45" s="184" t="s">
        <v>66</v>
      </c>
      <c r="AI45" s="185" t="s">
        <v>2370</v>
      </c>
      <c r="AJ45" s="184" t="s">
        <v>66</v>
      </c>
      <c r="AK45" s="185" t="s">
        <v>2370</v>
      </c>
      <c r="AL45" s="184" t="s">
        <v>66</v>
      </c>
      <c r="AM45" s="185" t="s">
        <v>2370</v>
      </c>
      <c r="AN45" s="184" t="s">
        <v>66</v>
      </c>
      <c r="AO45" s="185" t="s">
        <v>2370</v>
      </c>
      <c r="AP45" s="184" t="s">
        <v>66</v>
      </c>
      <c r="AQ45" s="185" t="s">
        <v>2370</v>
      </c>
      <c r="AR45" s="184" t="s">
        <v>66</v>
      </c>
      <c r="AS45" s="185" t="s">
        <v>2370</v>
      </c>
      <c r="AT45" s="184" t="s">
        <v>66</v>
      </c>
      <c r="AU45" s="448" t="s">
        <v>2370</v>
      </c>
      <c r="AV45" s="482" t="s">
        <v>66</v>
      </c>
    </row>
    <row r="46" spans="1:48" s="8" customFormat="1" ht="30" customHeight="1" thickBot="1" x14ac:dyDescent="0.35">
      <c r="A46"/>
      <c r="B46" s="242"/>
      <c r="C46" s="243" t="s">
        <v>26</v>
      </c>
      <c r="D46" s="247" t="s">
        <v>31</v>
      </c>
      <c r="E46" s="247" t="s">
        <v>210</v>
      </c>
      <c r="F46" s="42"/>
      <c r="G46" s="42"/>
      <c r="H46" s="245"/>
      <c r="I46" s="248">
        <f>BK262</f>
        <v>15990.4</v>
      </c>
      <c r="J46" s="188"/>
      <c r="K46" s="188">
        <f>K47</f>
        <v>0</v>
      </c>
      <c r="L46" s="188"/>
      <c r="M46" s="188">
        <f>M47</f>
        <v>0</v>
      </c>
      <c r="N46" s="188"/>
      <c r="O46" s="188">
        <f>O47</f>
        <v>0</v>
      </c>
      <c r="P46" s="188"/>
      <c r="Q46" s="188">
        <f>Q47</f>
        <v>0</v>
      </c>
      <c r="R46" s="188"/>
      <c r="S46" s="188">
        <f>S47</f>
        <v>0</v>
      </c>
      <c r="T46" s="188"/>
      <c r="U46" s="188">
        <f>U47</f>
        <v>0</v>
      </c>
      <c r="V46" s="188"/>
      <c r="W46" s="188">
        <f>W47</f>
        <v>0</v>
      </c>
      <c r="X46" s="188"/>
      <c r="Y46" s="188">
        <f>Y47</f>
        <v>0</v>
      </c>
      <c r="Z46" s="188"/>
      <c r="AA46" s="188">
        <f>AA47</f>
        <v>0</v>
      </c>
      <c r="AB46" s="188"/>
      <c r="AC46" s="188">
        <f>AC47</f>
        <v>0</v>
      </c>
      <c r="AD46" s="188"/>
      <c r="AE46" s="188">
        <f>AE47</f>
        <v>0</v>
      </c>
      <c r="AF46" s="188"/>
      <c r="AG46" s="188">
        <f>AG47</f>
        <v>0</v>
      </c>
      <c r="AH46" s="188"/>
      <c r="AI46" s="188">
        <f>AI47</f>
        <v>0</v>
      </c>
      <c r="AJ46" s="188"/>
      <c r="AK46" s="188">
        <f>AK47</f>
        <v>0</v>
      </c>
      <c r="AL46" s="188"/>
      <c r="AM46" s="188">
        <f>AM47</f>
        <v>0</v>
      </c>
      <c r="AN46" s="188"/>
      <c r="AO46" s="188">
        <f>AO47</f>
        <v>0</v>
      </c>
      <c r="AP46" s="188"/>
      <c r="AQ46" s="188">
        <f>AQ47</f>
        <v>0</v>
      </c>
      <c r="AR46" s="188"/>
      <c r="AS46" s="188">
        <f>AS47</f>
        <v>0</v>
      </c>
      <c r="AT46" s="188"/>
      <c r="AU46" s="447">
        <f>AU47</f>
        <v>15990.4</v>
      </c>
      <c r="AV46" s="475">
        <f t="shared" ref="AV46" si="7">AU46/I46</f>
        <v>1</v>
      </c>
    </row>
    <row r="47" spans="1:48" s="7" customFormat="1" ht="30" customHeight="1" x14ac:dyDescent="0.2">
      <c r="A47"/>
      <c r="B47" s="283" t="s">
        <v>130</v>
      </c>
      <c r="C47" s="48" t="s">
        <v>80</v>
      </c>
      <c r="D47" s="49" t="s">
        <v>1716</v>
      </c>
      <c r="E47" s="50" t="s">
        <v>1717</v>
      </c>
      <c r="F47" s="51" t="s">
        <v>220</v>
      </c>
      <c r="G47" s="52">
        <v>76</v>
      </c>
      <c r="H47" s="53">
        <v>210.4</v>
      </c>
      <c r="I47" s="284">
        <f>ROUND(H47*G47,2)</f>
        <v>15990.4</v>
      </c>
      <c r="J47" s="286"/>
      <c r="K47" s="287">
        <f>ROUND(J47*$H47,2)</f>
        <v>0</v>
      </c>
      <c r="L47" s="286"/>
      <c r="M47" s="287">
        <f>ROUND(L47*$H47,2)</f>
        <v>0</v>
      </c>
      <c r="N47" s="286"/>
      <c r="O47" s="287">
        <f>ROUND(N47*$H47,2)</f>
        <v>0</v>
      </c>
      <c r="P47" s="286"/>
      <c r="Q47" s="287">
        <f>ROUND(P47*$H47,2)</f>
        <v>0</v>
      </c>
      <c r="R47" s="286"/>
      <c r="S47" s="287">
        <f>ROUND(R47*$H47,2)</f>
        <v>0</v>
      </c>
      <c r="T47" s="286"/>
      <c r="U47" s="287">
        <f>ROUND(T47*$H47,2)</f>
        <v>0</v>
      </c>
      <c r="V47" s="286"/>
      <c r="W47" s="287">
        <f>ROUND(V47*$H47,2)</f>
        <v>0</v>
      </c>
      <c r="X47" s="286"/>
      <c r="Y47" s="287">
        <f>ROUND(X47*$H47,2)</f>
        <v>0</v>
      </c>
      <c r="Z47" s="286"/>
      <c r="AA47" s="287">
        <f>ROUND(Z47*$H47,2)</f>
        <v>0</v>
      </c>
      <c r="AB47" s="286"/>
      <c r="AC47" s="287">
        <f>ROUND(AB47*$H47,2)</f>
        <v>0</v>
      </c>
      <c r="AD47" s="286"/>
      <c r="AE47" s="287">
        <f>ROUND(AD47*$H47,2)</f>
        <v>0</v>
      </c>
      <c r="AF47" s="286"/>
      <c r="AG47" s="287">
        <f>ROUND(AF47*$H47,2)</f>
        <v>0</v>
      </c>
      <c r="AH47" s="286"/>
      <c r="AI47" s="287">
        <f>ROUND(AH47*$H47,2)</f>
        <v>0</v>
      </c>
      <c r="AJ47" s="286"/>
      <c r="AK47" s="287">
        <f>ROUND(AJ47*$H47,2)</f>
        <v>0</v>
      </c>
      <c r="AL47" s="286"/>
      <c r="AM47" s="287">
        <f>ROUND(AL47*$H47,2)</f>
        <v>0</v>
      </c>
      <c r="AN47" s="286"/>
      <c r="AO47" s="287">
        <f>ROUND(AN47*$H47,2)</f>
        <v>0</v>
      </c>
      <c r="AP47" s="286"/>
      <c r="AQ47" s="287">
        <f>ROUND(AP47*$H47,2)</f>
        <v>0</v>
      </c>
      <c r="AR47" s="286">
        <f>SUM(J47,L47,N47,P47,R47,T47,V47,X47,Z47,AB47,AD47,AF47,AH47,AJ47,AL47,AN47,AP47)</f>
        <v>0</v>
      </c>
      <c r="AS47" s="287">
        <f>AR47*$H47</f>
        <v>0</v>
      </c>
      <c r="AT47" s="286">
        <f>$G47-AR47</f>
        <v>76</v>
      </c>
      <c r="AU47" s="458">
        <f>AT47*$H47</f>
        <v>15990.4</v>
      </c>
      <c r="AV47" s="496">
        <f t="shared" ref="AV47" si="8">AU47/I47</f>
        <v>1</v>
      </c>
    </row>
    <row r="48" spans="1:48" s="6" customFormat="1" ht="30" customHeight="1" x14ac:dyDescent="0.2">
      <c r="A48"/>
      <c r="B48" s="258"/>
      <c r="C48" s="250" t="s">
        <v>88</v>
      </c>
      <c r="D48" s="259" t="s">
        <v>5</v>
      </c>
      <c r="E48" s="260" t="s">
        <v>1707</v>
      </c>
      <c r="F48" s="67"/>
      <c r="G48" s="259" t="s">
        <v>5</v>
      </c>
      <c r="H48" s="261"/>
      <c r="I48" s="262"/>
      <c r="J48" s="217"/>
      <c r="K48" s="218"/>
      <c r="L48" s="217"/>
      <c r="M48" s="218"/>
      <c r="N48" s="217"/>
      <c r="O48" s="218"/>
      <c r="P48" s="217"/>
      <c r="Q48" s="218"/>
      <c r="R48" s="217"/>
      <c r="S48" s="218"/>
      <c r="T48" s="217"/>
      <c r="U48" s="218"/>
      <c r="V48" s="217"/>
      <c r="W48" s="218"/>
      <c r="X48" s="217"/>
      <c r="Y48" s="218"/>
      <c r="Z48" s="217"/>
      <c r="AA48" s="218"/>
      <c r="AB48" s="217"/>
      <c r="AC48" s="218"/>
      <c r="AD48" s="217"/>
      <c r="AE48" s="218"/>
      <c r="AF48" s="217"/>
      <c r="AG48" s="218"/>
      <c r="AH48" s="217"/>
      <c r="AI48" s="218"/>
      <c r="AJ48" s="217"/>
      <c r="AK48" s="218"/>
      <c r="AL48" s="217"/>
      <c r="AM48" s="218"/>
      <c r="AN48" s="217"/>
      <c r="AO48" s="218"/>
      <c r="AP48" s="217"/>
      <c r="AQ48" s="218"/>
      <c r="AR48" s="217"/>
      <c r="AS48" s="218"/>
      <c r="AT48" s="217"/>
      <c r="AU48" s="225"/>
      <c r="AV48" s="505"/>
    </row>
    <row r="49" spans="1:48" s="1" customFormat="1" ht="30" customHeight="1" thickBot="1" x14ac:dyDescent="0.25">
      <c r="A49"/>
      <c r="B49" s="252"/>
      <c r="C49" s="250" t="s">
        <v>88</v>
      </c>
      <c r="D49" s="253" t="s">
        <v>5</v>
      </c>
      <c r="E49" s="254" t="s">
        <v>572</v>
      </c>
      <c r="F49" s="63"/>
      <c r="G49" s="255">
        <v>76</v>
      </c>
      <c r="H49" s="256"/>
      <c r="I49" s="257"/>
      <c r="J49" s="207"/>
      <c r="K49" s="208"/>
      <c r="L49" s="207"/>
      <c r="M49" s="208"/>
      <c r="N49" s="207"/>
      <c r="O49" s="208"/>
      <c r="P49" s="207"/>
      <c r="Q49" s="208"/>
      <c r="R49" s="207"/>
      <c r="S49" s="208"/>
      <c r="T49" s="207"/>
      <c r="U49" s="208"/>
      <c r="V49" s="207"/>
      <c r="W49" s="208"/>
      <c r="X49" s="207"/>
      <c r="Y49" s="208"/>
      <c r="Z49" s="207"/>
      <c r="AA49" s="208"/>
      <c r="AB49" s="207"/>
      <c r="AC49" s="208"/>
      <c r="AD49" s="207"/>
      <c r="AE49" s="208"/>
      <c r="AF49" s="207"/>
      <c r="AG49" s="208"/>
      <c r="AH49" s="207"/>
      <c r="AI49" s="208"/>
      <c r="AJ49" s="207"/>
      <c r="AK49" s="208"/>
      <c r="AL49" s="207"/>
      <c r="AM49" s="208"/>
      <c r="AN49" s="207"/>
      <c r="AO49" s="208"/>
      <c r="AP49" s="207"/>
      <c r="AQ49" s="208"/>
      <c r="AR49" s="207"/>
      <c r="AS49" s="208"/>
      <c r="AT49" s="207"/>
      <c r="AU49" s="219"/>
      <c r="AV49" s="476"/>
    </row>
    <row r="50" spans="1:48" s="7" customFormat="1" ht="30" customHeight="1" thickBot="1" x14ac:dyDescent="0.25">
      <c r="A50"/>
      <c r="B50" s="209"/>
      <c r="C50" s="221"/>
      <c r="D50" s="221"/>
      <c r="E50" s="221"/>
      <c r="F50" s="221"/>
      <c r="G50" s="221"/>
      <c r="H50" s="221"/>
      <c r="I50" s="210"/>
      <c r="J50" s="757" t="s">
        <v>2350</v>
      </c>
      <c r="K50" s="758"/>
      <c r="L50" s="761" t="s">
        <v>2351</v>
      </c>
      <c r="M50" s="758"/>
      <c r="N50" s="757" t="s">
        <v>2352</v>
      </c>
      <c r="O50" s="758"/>
      <c r="P50" s="757" t="s">
        <v>2353</v>
      </c>
      <c r="Q50" s="758"/>
      <c r="R50" s="757" t="s">
        <v>2354</v>
      </c>
      <c r="S50" s="758"/>
      <c r="T50" s="757" t="s">
        <v>2355</v>
      </c>
      <c r="U50" s="758"/>
      <c r="V50" s="757" t="s">
        <v>2356</v>
      </c>
      <c r="W50" s="758"/>
      <c r="X50" s="757" t="s">
        <v>2357</v>
      </c>
      <c r="Y50" s="758"/>
      <c r="Z50" s="757" t="s">
        <v>2358</v>
      </c>
      <c r="AA50" s="758"/>
      <c r="AB50" s="757" t="s">
        <v>2359</v>
      </c>
      <c r="AC50" s="758"/>
      <c r="AD50" s="757" t="s">
        <v>2360</v>
      </c>
      <c r="AE50" s="758"/>
      <c r="AF50" s="757" t="s">
        <v>2361</v>
      </c>
      <c r="AG50" s="758"/>
      <c r="AH50" s="757" t="s">
        <v>2362</v>
      </c>
      <c r="AI50" s="758"/>
      <c r="AJ50" s="757" t="s">
        <v>2363</v>
      </c>
      <c r="AK50" s="758"/>
      <c r="AL50" s="757" t="s">
        <v>2364</v>
      </c>
      <c r="AM50" s="758"/>
      <c r="AN50" s="757" t="s">
        <v>2365</v>
      </c>
      <c r="AO50" s="758"/>
      <c r="AP50" s="757" t="s">
        <v>2366</v>
      </c>
      <c r="AQ50" s="758"/>
      <c r="AR50" s="757" t="s">
        <v>2367</v>
      </c>
      <c r="AS50" s="758"/>
      <c r="AT50" s="757" t="s">
        <v>2368</v>
      </c>
      <c r="AU50" s="769"/>
      <c r="AV50" s="449" t="s">
        <v>2369</v>
      </c>
    </row>
    <row r="51" spans="1:48" s="6" customFormat="1" ht="30" customHeight="1" thickBot="1" x14ac:dyDescent="0.25">
      <c r="A51"/>
      <c r="B51" s="217"/>
      <c r="C51" s="225"/>
      <c r="D51" s="225"/>
      <c r="E51" s="225"/>
      <c r="F51" s="225"/>
      <c r="G51" s="225"/>
      <c r="H51" s="225"/>
      <c r="I51" s="218"/>
      <c r="J51" s="184" t="s">
        <v>66</v>
      </c>
      <c r="K51" s="185" t="s">
        <v>2370</v>
      </c>
      <c r="L51" s="184" t="s">
        <v>66</v>
      </c>
      <c r="M51" s="185" t="s">
        <v>2370</v>
      </c>
      <c r="N51" s="184" t="s">
        <v>66</v>
      </c>
      <c r="O51" s="185" t="s">
        <v>2370</v>
      </c>
      <c r="P51" s="184" t="s">
        <v>66</v>
      </c>
      <c r="Q51" s="185" t="s">
        <v>2370</v>
      </c>
      <c r="R51" s="184" t="s">
        <v>66</v>
      </c>
      <c r="S51" s="185" t="s">
        <v>2370</v>
      </c>
      <c r="T51" s="184" t="s">
        <v>66</v>
      </c>
      <c r="U51" s="185" t="s">
        <v>2370</v>
      </c>
      <c r="V51" s="184" t="s">
        <v>66</v>
      </c>
      <c r="W51" s="185" t="s">
        <v>2370</v>
      </c>
      <c r="X51" s="184" t="s">
        <v>66</v>
      </c>
      <c r="Y51" s="185" t="s">
        <v>2370</v>
      </c>
      <c r="Z51" s="184" t="s">
        <v>66</v>
      </c>
      <c r="AA51" s="185" t="s">
        <v>2370</v>
      </c>
      <c r="AB51" s="184" t="s">
        <v>66</v>
      </c>
      <c r="AC51" s="185" t="s">
        <v>2370</v>
      </c>
      <c r="AD51" s="184" t="s">
        <v>66</v>
      </c>
      <c r="AE51" s="185" t="s">
        <v>2370</v>
      </c>
      <c r="AF51" s="184" t="s">
        <v>66</v>
      </c>
      <c r="AG51" s="185" t="s">
        <v>2370</v>
      </c>
      <c r="AH51" s="184" t="s">
        <v>66</v>
      </c>
      <c r="AI51" s="185" t="s">
        <v>2370</v>
      </c>
      <c r="AJ51" s="184" t="s">
        <v>66</v>
      </c>
      <c r="AK51" s="185" t="s">
        <v>2370</v>
      </c>
      <c r="AL51" s="184" t="s">
        <v>66</v>
      </c>
      <c r="AM51" s="185" t="s">
        <v>2370</v>
      </c>
      <c r="AN51" s="184" t="s">
        <v>66</v>
      </c>
      <c r="AO51" s="185" t="s">
        <v>2370</v>
      </c>
      <c r="AP51" s="184" t="s">
        <v>66</v>
      </c>
      <c r="AQ51" s="185" t="s">
        <v>2370</v>
      </c>
      <c r="AR51" s="184" t="s">
        <v>66</v>
      </c>
      <c r="AS51" s="185" t="s">
        <v>2370</v>
      </c>
      <c r="AT51" s="184" t="s">
        <v>66</v>
      </c>
      <c r="AU51" s="448" t="s">
        <v>2370</v>
      </c>
      <c r="AV51" s="482" t="s">
        <v>66</v>
      </c>
    </row>
    <row r="52" spans="1:48" s="1" customFormat="1" ht="30" customHeight="1" thickBot="1" x14ac:dyDescent="0.35">
      <c r="A52"/>
      <c r="B52" s="242"/>
      <c r="C52" s="243" t="s">
        <v>26</v>
      </c>
      <c r="D52" s="247" t="s">
        <v>84</v>
      </c>
      <c r="E52" s="247" t="s">
        <v>352</v>
      </c>
      <c r="F52" s="42"/>
      <c r="G52" s="42"/>
      <c r="H52" s="245"/>
      <c r="I52" s="248">
        <f>BK266</f>
        <v>6878.52</v>
      </c>
      <c r="J52" s="188"/>
      <c r="K52" s="188">
        <f>K53</f>
        <v>0</v>
      </c>
      <c r="L52" s="188"/>
      <c r="M52" s="188">
        <f>M53</f>
        <v>0</v>
      </c>
      <c r="N52" s="188"/>
      <c r="O52" s="188">
        <f>O53</f>
        <v>0</v>
      </c>
      <c r="P52" s="188"/>
      <c r="Q52" s="188">
        <f>Q53</f>
        <v>0</v>
      </c>
      <c r="R52" s="188"/>
      <c r="S52" s="188">
        <f>S53</f>
        <v>0</v>
      </c>
      <c r="T52" s="188"/>
      <c r="U52" s="188">
        <f>U53</f>
        <v>0</v>
      </c>
      <c r="V52" s="188"/>
      <c r="W52" s="188">
        <f>W53</f>
        <v>0</v>
      </c>
      <c r="X52" s="188"/>
      <c r="Y52" s="188">
        <f>Y53</f>
        <v>0</v>
      </c>
      <c r="Z52" s="188"/>
      <c r="AA52" s="188">
        <f>AA53</f>
        <v>0</v>
      </c>
      <c r="AB52" s="188"/>
      <c r="AC52" s="188">
        <f>AC53</f>
        <v>0</v>
      </c>
      <c r="AD52" s="188"/>
      <c r="AE52" s="188">
        <f>AE53</f>
        <v>0</v>
      </c>
      <c r="AF52" s="188"/>
      <c r="AG52" s="188">
        <f>AG53</f>
        <v>0</v>
      </c>
      <c r="AH52" s="188"/>
      <c r="AI52" s="188">
        <f>AI53</f>
        <v>0</v>
      </c>
      <c r="AJ52" s="188"/>
      <c r="AK52" s="188">
        <f>AK53</f>
        <v>0</v>
      </c>
      <c r="AL52" s="188"/>
      <c r="AM52" s="188">
        <f>AM53</f>
        <v>0</v>
      </c>
      <c r="AN52" s="188"/>
      <c r="AO52" s="188">
        <f>AO53</f>
        <v>0</v>
      </c>
      <c r="AP52" s="188"/>
      <c r="AQ52" s="188">
        <f>AQ53</f>
        <v>0</v>
      </c>
      <c r="AR52" s="188"/>
      <c r="AS52" s="188">
        <f>AS53</f>
        <v>0</v>
      </c>
      <c r="AT52" s="188"/>
      <c r="AU52" s="447">
        <f>AU53</f>
        <v>6878.52</v>
      </c>
      <c r="AV52" s="475">
        <f t="shared" ref="AV52" si="9">AU52/I52</f>
        <v>1</v>
      </c>
    </row>
    <row r="53" spans="1:48" s="8" customFormat="1" ht="30" customHeight="1" x14ac:dyDescent="0.2">
      <c r="A53"/>
      <c r="B53" s="283" t="s">
        <v>137</v>
      </c>
      <c r="C53" s="48" t="s">
        <v>80</v>
      </c>
      <c r="D53" s="49" t="s">
        <v>1719</v>
      </c>
      <c r="E53" s="50" t="s">
        <v>1720</v>
      </c>
      <c r="F53" s="51" t="s">
        <v>98</v>
      </c>
      <c r="G53" s="52">
        <v>4.4000000000000004</v>
      </c>
      <c r="H53" s="53">
        <v>1563.3</v>
      </c>
      <c r="I53" s="284">
        <f>ROUND(H53*G53,2)</f>
        <v>6878.52</v>
      </c>
      <c r="J53" s="286"/>
      <c r="K53" s="287">
        <f>ROUND(J53*$H53,2)</f>
        <v>0</v>
      </c>
      <c r="L53" s="286"/>
      <c r="M53" s="287">
        <f>ROUND(L53*$H53,2)</f>
        <v>0</v>
      </c>
      <c r="N53" s="286"/>
      <c r="O53" s="287">
        <f>ROUND(N53*$H53,2)</f>
        <v>0</v>
      </c>
      <c r="P53" s="286"/>
      <c r="Q53" s="287">
        <f>ROUND(P53*$H53,2)</f>
        <v>0</v>
      </c>
      <c r="R53" s="286"/>
      <c r="S53" s="287">
        <f>ROUND(R53*$H53,2)</f>
        <v>0</v>
      </c>
      <c r="T53" s="286"/>
      <c r="U53" s="287">
        <f>ROUND(T53*$H53,2)</f>
        <v>0</v>
      </c>
      <c r="V53" s="286"/>
      <c r="W53" s="287">
        <f>ROUND(V53*$H53,2)</f>
        <v>0</v>
      </c>
      <c r="X53" s="286"/>
      <c r="Y53" s="287">
        <f>ROUND(X53*$H53,2)</f>
        <v>0</v>
      </c>
      <c r="Z53" s="286"/>
      <c r="AA53" s="287">
        <f>ROUND(Z53*$H53,2)</f>
        <v>0</v>
      </c>
      <c r="AB53" s="286"/>
      <c r="AC53" s="287">
        <f>ROUND(AB53*$H53,2)</f>
        <v>0</v>
      </c>
      <c r="AD53" s="286"/>
      <c r="AE53" s="287">
        <f>ROUND(AD53*$H53,2)</f>
        <v>0</v>
      </c>
      <c r="AF53" s="286"/>
      <c r="AG53" s="287">
        <f>ROUND(AF53*$H53,2)</f>
        <v>0</v>
      </c>
      <c r="AH53" s="286"/>
      <c r="AI53" s="287">
        <f>ROUND(AH53*$H53,2)</f>
        <v>0</v>
      </c>
      <c r="AJ53" s="286"/>
      <c r="AK53" s="287">
        <f>ROUND(AJ53*$H53,2)</f>
        <v>0</v>
      </c>
      <c r="AL53" s="286"/>
      <c r="AM53" s="287">
        <f>ROUND(AL53*$H53,2)</f>
        <v>0</v>
      </c>
      <c r="AN53" s="286"/>
      <c r="AO53" s="287">
        <f>ROUND(AN53*$H53,2)</f>
        <v>0</v>
      </c>
      <c r="AP53" s="286"/>
      <c r="AQ53" s="287">
        <f>ROUND(AP53*$H53,2)</f>
        <v>0</v>
      </c>
      <c r="AR53" s="286">
        <f>SUM(J53,L53,N53,P53,R53,T53,V53,X53,Z53,AB53,AD53,AF53,AH53,AJ53,AL53,AN53,AP53)</f>
        <v>0</v>
      </c>
      <c r="AS53" s="287">
        <f>AR53*$H53</f>
        <v>0</v>
      </c>
      <c r="AT53" s="286">
        <f>$G53-AR53</f>
        <v>4.4000000000000004</v>
      </c>
      <c r="AU53" s="458">
        <f>AT53*$H53</f>
        <v>6878.52</v>
      </c>
      <c r="AV53" s="496">
        <f t="shared" ref="AV53" si="10">AU53/I53</f>
        <v>1</v>
      </c>
    </row>
    <row r="54" spans="1:48" s="8" customFormat="1" ht="30" customHeight="1" thickBot="1" x14ac:dyDescent="0.25">
      <c r="A54"/>
      <c r="B54" s="252"/>
      <c r="C54" s="250" t="s">
        <v>88</v>
      </c>
      <c r="D54" s="253" t="s">
        <v>5</v>
      </c>
      <c r="E54" s="254" t="s">
        <v>1722</v>
      </c>
      <c r="F54" s="63"/>
      <c r="G54" s="255">
        <v>4.4000000000000004</v>
      </c>
      <c r="H54" s="256"/>
      <c r="I54" s="257"/>
      <c r="J54" s="211"/>
      <c r="K54" s="212"/>
      <c r="L54" s="211"/>
      <c r="M54" s="212"/>
      <c r="N54" s="211"/>
      <c r="O54" s="212"/>
      <c r="P54" s="211"/>
      <c r="Q54" s="212"/>
      <c r="R54" s="211"/>
      <c r="S54" s="212"/>
      <c r="T54" s="211"/>
      <c r="U54" s="212"/>
      <c r="V54" s="211"/>
      <c r="W54" s="212"/>
      <c r="X54" s="211"/>
      <c r="Y54" s="212"/>
      <c r="Z54" s="211"/>
      <c r="AA54" s="212"/>
      <c r="AB54" s="211"/>
      <c r="AC54" s="212"/>
      <c r="AD54" s="211"/>
      <c r="AE54" s="212"/>
      <c r="AF54" s="211"/>
      <c r="AG54" s="212"/>
      <c r="AH54" s="211"/>
      <c r="AI54" s="212"/>
      <c r="AJ54" s="211"/>
      <c r="AK54" s="212"/>
      <c r="AL54" s="211"/>
      <c r="AM54" s="212"/>
      <c r="AN54" s="211"/>
      <c r="AO54" s="212"/>
      <c r="AP54" s="211"/>
      <c r="AQ54" s="212"/>
      <c r="AR54" s="211"/>
      <c r="AS54" s="212"/>
      <c r="AT54" s="211"/>
      <c r="AU54" s="222"/>
      <c r="AV54" s="479"/>
    </row>
    <row r="55" spans="1:48" s="7" customFormat="1" ht="30" customHeight="1" thickBot="1" x14ac:dyDescent="0.25">
      <c r="A55"/>
      <c r="B55" s="209"/>
      <c r="C55" s="221"/>
      <c r="D55" s="221"/>
      <c r="E55" s="221"/>
      <c r="F55" s="221"/>
      <c r="G55" s="221"/>
      <c r="H55" s="221"/>
      <c r="I55" s="210"/>
      <c r="J55" s="757" t="s">
        <v>2350</v>
      </c>
      <c r="K55" s="758"/>
      <c r="L55" s="761" t="s">
        <v>2351</v>
      </c>
      <c r="M55" s="758"/>
      <c r="N55" s="757" t="s">
        <v>2352</v>
      </c>
      <c r="O55" s="758"/>
      <c r="P55" s="757" t="s">
        <v>2353</v>
      </c>
      <c r="Q55" s="758"/>
      <c r="R55" s="757" t="s">
        <v>2354</v>
      </c>
      <c r="S55" s="758"/>
      <c r="T55" s="757" t="s">
        <v>2355</v>
      </c>
      <c r="U55" s="758"/>
      <c r="V55" s="757" t="s">
        <v>2356</v>
      </c>
      <c r="W55" s="758"/>
      <c r="X55" s="757" t="s">
        <v>2357</v>
      </c>
      <c r="Y55" s="758"/>
      <c r="Z55" s="757" t="s">
        <v>2358</v>
      </c>
      <c r="AA55" s="758"/>
      <c r="AB55" s="757" t="s">
        <v>2359</v>
      </c>
      <c r="AC55" s="758"/>
      <c r="AD55" s="757" t="s">
        <v>2360</v>
      </c>
      <c r="AE55" s="758"/>
      <c r="AF55" s="757" t="s">
        <v>2361</v>
      </c>
      <c r="AG55" s="758"/>
      <c r="AH55" s="757" t="s">
        <v>2362</v>
      </c>
      <c r="AI55" s="758"/>
      <c r="AJ55" s="757" t="s">
        <v>2363</v>
      </c>
      <c r="AK55" s="758"/>
      <c r="AL55" s="757" t="s">
        <v>2364</v>
      </c>
      <c r="AM55" s="758"/>
      <c r="AN55" s="757" t="s">
        <v>2365</v>
      </c>
      <c r="AO55" s="758"/>
      <c r="AP55" s="757" t="s">
        <v>2366</v>
      </c>
      <c r="AQ55" s="758"/>
      <c r="AR55" s="757" t="s">
        <v>2367</v>
      </c>
      <c r="AS55" s="758"/>
      <c r="AT55" s="757" t="s">
        <v>2368</v>
      </c>
      <c r="AU55" s="769"/>
      <c r="AV55" s="449" t="s">
        <v>2369</v>
      </c>
    </row>
    <row r="56" spans="1:48" s="1" customFormat="1" ht="30" customHeight="1" thickBot="1" x14ac:dyDescent="0.25">
      <c r="A56"/>
      <c r="B56" s="285"/>
      <c r="C56" s="219"/>
      <c r="D56" s="219"/>
      <c r="E56" s="219"/>
      <c r="F56" s="219"/>
      <c r="G56" s="219"/>
      <c r="H56" s="219"/>
      <c r="I56" s="208"/>
      <c r="J56" s="184" t="s">
        <v>66</v>
      </c>
      <c r="K56" s="185" t="s">
        <v>2370</v>
      </c>
      <c r="L56" s="184" t="s">
        <v>66</v>
      </c>
      <c r="M56" s="185" t="s">
        <v>2370</v>
      </c>
      <c r="N56" s="184" t="s">
        <v>66</v>
      </c>
      <c r="O56" s="185" t="s">
        <v>2370</v>
      </c>
      <c r="P56" s="184" t="s">
        <v>66</v>
      </c>
      <c r="Q56" s="185" t="s">
        <v>2370</v>
      </c>
      <c r="R56" s="184" t="s">
        <v>66</v>
      </c>
      <c r="S56" s="185" t="s">
        <v>2370</v>
      </c>
      <c r="T56" s="184" t="s">
        <v>66</v>
      </c>
      <c r="U56" s="185" t="s">
        <v>2370</v>
      </c>
      <c r="V56" s="184" t="s">
        <v>66</v>
      </c>
      <c r="W56" s="185" t="s">
        <v>2370</v>
      </c>
      <c r="X56" s="184" t="s">
        <v>66</v>
      </c>
      <c r="Y56" s="185" t="s">
        <v>2370</v>
      </c>
      <c r="Z56" s="184" t="s">
        <v>66</v>
      </c>
      <c r="AA56" s="185" t="s">
        <v>2370</v>
      </c>
      <c r="AB56" s="184" t="s">
        <v>66</v>
      </c>
      <c r="AC56" s="185" t="s">
        <v>2370</v>
      </c>
      <c r="AD56" s="184" t="s">
        <v>66</v>
      </c>
      <c r="AE56" s="185" t="s">
        <v>2370</v>
      </c>
      <c r="AF56" s="184" t="s">
        <v>66</v>
      </c>
      <c r="AG56" s="185" t="s">
        <v>2370</v>
      </c>
      <c r="AH56" s="184" t="s">
        <v>66</v>
      </c>
      <c r="AI56" s="185" t="s">
        <v>2370</v>
      </c>
      <c r="AJ56" s="184" t="s">
        <v>66</v>
      </c>
      <c r="AK56" s="185" t="s">
        <v>2370</v>
      </c>
      <c r="AL56" s="184" t="s">
        <v>66</v>
      </c>
      <c r="AM56" s="185" t="s">
        <v>2370</v>
      </c>
      <c r="AN56" s="184" t="s">
        <v>66</v>
      </c>
      <c r="AO56" s="185" t="s">
        <v>2370</v>
      </c>
      <c r="AP56" s="184" t="s">
        <v>66</v>
      </c>
      <c r="AQ56" s="185" t="s">
        <v>2370</v>
      </c>
      <c r="AR56" s="184" t="s">
        <v>66</v>
      </c>
      <c r="AS56" s="185" t="s">
        <v>2370</v>
      </c>
      <c r="AT56" s="184" t="s">
        <v>66</v>
      </c>
      <c r="AU56" s="448" t="s">
        <v>2370</v>
      </c>
      <c r="AV56" s="482" t="s">
        <v>66</v>
      </c>
    </row>
    <row r="57" spans="1:48" s="7" customFormat="1" ht="30" customHeight="1" thickBot="1" x14ac:dyDescent="0.35">
      <c r="A57"/>
      <c r="B57" s="242"/>
      <c r="C57" s="243" t="s">
        <v>26</v>
      </c>
      <c r="D57" s="247" t="s">
        <v>115</v>
      </c>
      <c r="E57" s="247" t="s">
        <v>1723</v>
      </c>
      <c r="F57" s="42"/>
      <c r="G57" s="42"/>
      <c r="H57" s="245"/>
      <c r="I57" s="248">
        <f>BK269</f>
        <v>757458.17</v>
      </c>
      <c r="J57" s="188"/>
      <c r="K57" s="188">
        <f>K58+K62+K66+K69+K71+K74+K76+K79</f>
        <v>0</v>
      </c>
      <c r="L57" s="188"/>
      <c r="M57" s="188">
        <f>M58+M62+M66+M69+M71+M74+M76+M79</f>
        <v>0</v>
      </c>
      <c r="N57" s="188"/>
      <c r="O57" s="188">
        <f>O58+O62+O66+O69+O71+O74+O76+O79</f>
        <v>0</v>
      </c>
      <c r="P57" s="188"/>
      <c r="Q57" s="188">
        <f>Q58+Q62+Q66+Q69+Q71+Q74+Q76+Q79</f>
        <v>0</v>
      </c>
      <c r="R57" s="188"/>
      <c r="S57" s="188">
        <f>S58+S62+S66+S69+S71+S74+S76+S79</f>
        <v>0</v>
      </c>
      <c r="T57" s="188"/>
      <c r="U57" s="188">
        <f>U58+U62+U66+U69+U71+U74+U76+U79</f>
        <v>0</v>
      </c>
      <c r="V57" s="188"/>
      <c r="W57" s="188">
        <f>W58+W62+W66+W69+W71+W74+W76+W79</f>
        <v>0</v>
      </c>
      <c r="X57" s="188"/>
      <c r="Y57" s="188">
        <f>Y58+Y62+Y66+Y69+Y71+Y74+Y76+Y79</f>
        <v>0</v>
      </c>
      <c r="Z57" s="188"/>
      <c r="AA57" s="188">
        <f>AA58+AA62+AA66+AA69+AA71+AA74+AA76+AA79</f>
        <v>0</v>
      </c>
      <c r="AB57" s="188"/>
      <c r="AC57" s="188">
        <f>AC58+AC62+AC66+AC69+AC71+AC74+AC76+AC79</f>
        <v>0</v>
      </c>
      <c r="AD57" s="188"/>
      <c r="AE57" s="188">
        <f>AE58+AE62+AE66+AE69+AE71+AE74+AE76+AE79</f>
        <v>0</v>
      </c>
      <c r="AF57" s="188"/>
      <c r="AG57" s="188">
        <f>AG58+AG62+AG66+AG69+AG71+AG74+AG76+AG79</f>
        <v>0</v>
      </c>
      <c r="AH57" s="188"/>
      <c r="AI57" s="188">
        <f>AI58+AI62+AI66+AI69+AI71+AI74+AI76+AI79</f>
        <v>0</v>
      </c>
      <c r="AJ57" s="188"/>
      <c r="AK57" s="188">
        <f>AK58+AK62+AK66+AK69+AK71+AK74+AK76+AK79</f>
        <v>0</v>
      </c>
      <c r="AL57" s="188"/>
      <c r="AM57" s="188">
        <f>AM58+AM62+AM66+AM69+AM71+AM74+AM76+AM79</f>
        <v>0</v>
      </c>
      <c r="AN57" s="188"/>
      <c r="AO57" s="188">
        <f>AO58+AO62+AO66+AO69+AO71+AO74+AO76+AO79</f>
        <v>0</v>
      </c>
      <c r="AP57" s="188"/>
      <c r="AQ57" s="188">
        <f>AQ58+AQ62+AQ66+AQ69+AQ71+AQ74+AQ76+AQ79</f>
        <v>0</v>
      </c>
      <c r="AR57" s="188"/>
      <c r="AS57" s="188">
        <f>AS58+AS62+AS66+AS69+AS71+AS74+AS76+AS79</f>
        <v>0</v>
      </c>
      <c r="AT57" s="188"/>
      <c r="AU57" s="447">
        <f>AU58+AU62+AU66+AU69+AU71+AU74+AU76+AU79</f>
        <v>757458.17</v>
      </c>
      <c r="AV57" s="475">
        <f t="shared" ref="AV57" si="11">AU57/I57</f>
        <v>1</v>
      </c>
    </row>
    <row r="58" spans="1:48" s="7" customFormat="1" ht="30" customHeight="1" x14ac:dyDescent="0.2">
      <c r="A58"/>
      <c r="B58" s="283" t="s">
        <v>143</v>
      </c>
      <c r="C58" s="48" t="s">
        <v>80</v>
      </c>
      <c r="D58" s="49" t="s">
        <v>1724</v>
      </c>
      <c r="E58" s="50" t="s">
        <v>1725</v>
      </c>
      <c r="F58" s="51" t="s">
        <v>133</v>
      </c>
      <c r="G58" s="52">
        <v>534.4</v>
      </c>
      <c r="H58" s="53">
        <v>363</v>
      </c>
      <c r="I58" s="284">
        <f>ROUND(H58*G58,2)</f>
        <v>193987.20000000001</v>
      </c>
      <c r="J58" s="286"/>
      <c r="K58" s="287">
        <f>ROUND(J58*$H58,2)</f>
        <v>0</v>
      </c>
      <c r="L58" s="286"/>
      <c r="M58" s="287">
        <f>ROUND(L58*$H58,2)</f>
        <v>0</v>
      </c>
      <c r="N58" s="286"/>
      <c r="O58" s="287">
        <f>ROUND(N58*$H58,2)</f>
        <v>0</v>
      </c>
      <c r="P58" s="286"/>
      <c r="Q58" s="287">
        <f>ROUND(P58*$H58,2)</f>
        <v>0</v>
      </c>
      <c r="R58" s="286"/>
      <c r="S58" s="287">
        <f>ROUND(R58*$H58,2)</f>
        <v>0</v>
      </c>
      <c r="T58" s="286"/>
      <c r="U58" s="287">
        <f>ROUND(T58*$H58,2)</f>
        <v>0</v>
      </c>
      <c r="V58" s="286"/>
      <c r="W58" s="287">
        <f>ROUND(V58*$H58,2)</f>
        <v>0</v>
      </c>
      <c r="X58" s="286"/>
      <c r="Y58" s="287">
        <f>ROUND(X58*$H58,2)</f>
        <v>0</v>
      </c>
      <c r="Z58" s="286"/>
      <c r="AA58" s="287">
        <f>ROUND(Z58*$H58,2)</f>
        <v>0</v>
      </c>
      <c r="AB58" s="286"/>
      <c r="AC58" s="287">
        <f>ROUND(AB58*$H58,2)</f>
        <v>0</v>
      </c>
      <c r="AD58" s="286"/>
      <c r="AE58" s="287">
        <f>ROUND(AD58*$H58,2)</f>
        <v>0</v>
      </c>
      <c r="AF58" s="286"/>
      <c r="AG58" s="287">
        <f>ROUND(AF58*$H58,2)</f>
        <v>0</v>
      </c>
      <c r="AH58" s="286"/>
      <c r="AI58" s="287">
        <f>ROUND(AH58*$H58,2)</f>
        <v>0</v>
      </c>
      <c r="AJ58" s="286"/>
      <c r="AK58" s="287">
        <f>ROUND(AJ58*$H58,2)</f>
        <v>0</v>
      </c>
      <c r="AL58" s="286"/>
      <c r="AM58" s="287">
        <f>ROUND(AL58*$H58,2)</f>
        <v>0</v>
      </c>
      <c r="AN58" s="286"/>
      <c r="AO58" s="287">
        <f>ROUND(AN58*$H58,2)</f>
        <v>0</v>
      </c>
      <c r="AP58" s="286"/>
      <c r="AQ58" s="287">
        <f>ROUND(AP58*$H58,2)</f>
        <v>0</v>
      </c>
      <c r="AR58" s="286">
        <f>SUM(J58,L58,N58,P58,R58,T58,V58,X58,Z58,AB58,AD58,AF58,AH58,AJ58,AL58,AN58,AP58)</f>
        <v>0</v>
      </c>
      <c r="AS58" s="287">
        <f>AR58*$H58</f>
        <v>0</v>
      </c>
      <c r="AT58" s="286">
        <f>$G58-AR58</f>
        <v>534.4</v>
      </c>
      <c r="AU58" s="458">
        <f>AT58*$H58</f>
        <v>193987.19999999998</v>
      </c>
      <c r="AV58" s="496">
        <f t="shared" ref="AV58" si="12">AU58/I58</f>
        <v>0.99999999999999989</v>
      </c>
    </row>
    <row r="59" spans="1:48" s="10" customFormat="1" ht="30" customHeight="1" x14ac:dyDescent="0.2">
      <c r="A59"/>
      <c r="B59" s="258"/>
      <c r="C59" s="250" t="s">
        <v>88</v>
      </c>
      <c r="D59" s="259" t="s">
        <v>5</v>
      </c>
      <c r="E59" s="260" t="s">
        <v>1727</v>
      </c>
      <c r="F59" s="67"/>
      <c r="G59" s="259" t="s">
        <v>5</v>
      </c>
      <c r="H59" s="261"/>
      <c r="I59" s="262"/>
      <c r="J59" s="215"/>
      <c r="K59" s="216"/>
      <c r="L59" s="215"/>
      <c r="M59" s="216"/>
      <c r="N59" s="215"/>
      <c r="O59" s="216"/>
      <c r="P59" s="215"/>
      <c r="Q59" s="216"/>
      <c r="R59" s="215"/>
      <c r="S59" s="216"/>
      <c r="T59" s="215"/>
      <c r="U59" s="216"/>
      <c r="V59" s="215"/>
      <c r="W59" s="216"/>
      <c r="X59" s="215"/>
      <c r="Y59" s="216"/>
      <c r="Z59" s="215"/>
      <c r="AA59" s="216"/>
      <c r="AB59" s="215"/>
      <c r="AC59" s="216"/>
      <c r="AD59" s="215"/>
      <c r="AE59" s="216"/>
      <c r="AF59" s="215"/>
      <c r="AG59" s="216"/>
      <c r="AH59" s="215"/>
      <c r="AI59" s="216"/>
      <c r="AJ59" s="215"/>
      <c r="AK59" s="216"/>
      <c r="AL59" s="215"/>
      <c r="AM59" s="216"/>
      <c r="AN59" s="215"/>
      <c r="AO59" s="216"/>
      <c r="AP59" s="215"/>
      <c r="AQ59" s="216"/>
      <c r="AR59" s="215"/>
      <c r="AS59" s="216"/>
      <c r="AT59" s="215"/>
      <c r="AU59" s="224"/>
      <c r="AV59" s="481"/>
    </row>
    <row r="60" spans="1:48" s="1" customFormat="1" ht="30" customHeight="1" x14ac:dyDescent="0.2">
      <c r="A60"/>
      <c r="B60" s="258"/>
      <c r="C60" s="250" t="s">
        <v>88</v>
      </c>
      <c r="D60" s="259" t="s">
        <v>5</v>
      </c>
      <c r="E60" s="260" t="s">
        <v>1728</v>
      </c>
      <c r="F60" s="67"/>
      <c r="G60" s="259" t="s">
        <v>5</v>
      </c>
      <c r="H60" s="261"/>
      <c r="I60" s="262"/>
      <c r="J60" s="207"/>
      <c r="K60" s="208"/>
      <c r="L60" s="207"/>
      <c r="M60" s="208"/>
      <c r="N60" s="207"/>
      <c r="O60" s="208"/>
      <c r="P60" s="207"/>
      <c r="Q60" s="208"/>
      <c r="R60" s="207"/>
      <c r="S60" s="208"/>
      <c r="T60" s="207"/>
      <c r="U60" s="208"/>
      <c r="V60" s="207"/>
      <c r="W60" s="208"/>
      <c r="X60" s="207"/>
      <c r="Y60" s="208"/>
      <c r="Z60" s="207"/>
      <c r="AA60" s="208"/>
      <c r="AB60" s="207"/>
      <c r="AC60" s="208"/>
      <c r="AD60" s="207"/>
      <c r="AE60" s="208"/>
      <c r="AF60" s="207"/>
      <c r="AG60" s="208"/>
      <c r="AH60" s="207"/>
      <c r="AI60" s="208"/>
      <c r="AJ60" s="207"/>
      <c r="AK60" s="208"/>
      <c r="AL60" s="207"/>
      <c r="AM60" s="208"/>
      <c r="AN60" s="207"/>
      <c r="AO60" s="208"/>
      <c r="AP60" s="207"/>
      <c r="AQ60" s="208"/>
      <c r="AR60" s="207"/>
      <c r="AS60" s="208"/>
      <c r="AT60" s="207"/>
      <c r="AU60" s="219"/>
      <c r="AV60" s="476"/>
    </row>
    <row r="61" spans="1:48" s="1" customFormat="1" ht="30" customHeight="1" x14ac:dyDescent="0.2">
      <c r="A61"/>
      <c r="B61" s="252"/>
      <c r="C61" s="250" t="s">
        <v>88</v>
      </c>
      <c r="D61" s="253" t="s">
        <v>5</v>
      </c>
      <c r="E61" s="254" t="s">
        <v>1729</v>
      </c>
      <c r="F61" s="63"/>
      <c r="G61" s="255">
        <v>534.4</v>
      </c>
      <c r="H61" s="256"/>
      <c r="I61" s="257"/>
      <c r="J61" s="207"/>
      <c r="K61" s="208"/>
      <c r="L61" s="207"/>
      <c r="M61" s="208"/>
      <c r="N61" s="207"/>
      <c r="O61" s="208"/>
      <c r="P61" s="207"/>
      <c r="Q61" s="208"/>
      <c r="R61" s="207"/>
      <c r="S61" s="208"/>
      <c r="T61" s="207"/>
      <c r="U61" s="208"/>
      <c r="V61" s="207"/>
      <c r="W61" s="208"/>
      <c r="X61" s="207"/>
      <c r="Y61" s="208"/>
      <c r="Z61" s="207"/>
      <c r="AA61" s="208"/>
      <c r="AB61" s="207"/>
      <c r="AC61" s="208"/>
      <c r="AD61" s="207"/>
      <c r="AE61" s="208"/>
      <c r="AF61" s="207"/>
      <c r="AG61" s="208"/>
      <c r="AH61" s="207"/>
      <c r="AI61" s="208"/>
      <c r="AJ61" s="207"/>
      <c r="AK61" s="208"/>
      <c r="AL61" s="207"/>
      <c r="AM61" s="208"/>
      <c r="AN61" s="207"/>
      <c r="AO61" s="208"/>
      <c r="AP61" s="207"/>
      <c r="AQ61" s="208"/>
      <c r="AR61" s="207"/>
      <c r="AS61" s="208"/>
      <c r="AT61" s="207"/>
      <c r="AU61" s="219"/>
      <c r="AV61" s="476"/>
    </row>
    <row r="62" spans="1:48" s="7" customFormat="1" ht="30" customHeight="1" x14ac:dyDescent="0.2">
      <c r="A62"/>
      <c r="B62" s="283" t="s">
        <v>150</v>
      </c>
      <c r="C62" s="48" t="s">
        <v>80</v>
      </c>
      <c r="D62" s="49" t="s">
        <v>1730</v>
      </c>
      <c r="E62" s="50" t="s">
        <v>1731</v>
      </c>
      <c r="F62" s="51" t="s">
        <v>133</v>
      </c>
      <c r="G62" s="52">
        <v>466.6</v>
      </c>
      <c r="H62" s="53">
        <v>155.80000000000001</v>
      </c>
      <c r="I62" s="284">
        <f>ROUND(H62*G62,2)</f>
        <v>72696.28</v>
      </c>
      <c r="J62" s="286"/>
      <c r="K62" s="287">
        <f>ROUND(J62*$H62,2)</f>
        <v>0</v>
      </c>
      <c r="L62" s="286"/>
      <c r="M62" s="287">
        <f>ROUND(L62*$H62,2)</f>
        <v>0</v>
      </c>
      <c r="N62" s="286"/>
      <c r="O62" s="287">
        <f>ROUND(N62*$H62,2)</f>
        <v>0</v>
      </c>
      <c r="P62" s="286"/>
      <c r="Q62" s="287">
        <f>ROUND(P62*$H62,2)</f>
        <v>0</v>
      </c>
      <c r="R62" s="286"/>
      <c r="S62" s="287">
        <f>ROUND(R62*$H62,2)</f>
        <v>0</v>
      </c>
      <c r="T62" s="286"/>
      <c r="U62" s="287">
        <f>ROUND(T62*$H62,2)</f>
        <v>0</v>
      </c>
      <c r="V62" s="286"/>
      <c r="W62" s="287">
        <f>ROUND(V62*$H62,2)</f>
        <v>0</v>
      </c>
      <c r="X62" s="286"/>
      <c r="Y62" s="287">
        <f>ROUND(X62*$H62,2)</f>
        <v>0</v>
      </c>
      <c r="Z62" s="286"/>
      <c r="AA62" s="287">
        <f>ROUND(Z62*$H62,2)</f>
        <v>0</v>
      </c>
      <c r="AB62" s="286"/>
      <c r="AC62" s="287">
        <f>ROUND(AB62*$H62,2)</f>
        <v>0</v>
      </c>
      <c r="AD62" s="286"/>
      <c r="AE62" s="287">
        <f>ROUND(AD62*$H62,2)</f>
        <v>0</v>
      </c>
      <c r="AF62" s="286"/>
      <c r="AG62" s="287">
        <f>ROUND(AF62*$H62,2)</f>
        <v>0</v>
      </c>
      <c r="AH62" s="286"/>
      <c r="AI62" s="287">
        <f>ROUND(AH62*$H62,2)</f>
        <v>0</v>
      </c>
      <c r="AJ62" s="286"/>
      <c r="AK62" s="287">
        <f>ROUND(AJ62*$H62,2)</f>
        <v>0</v>
      </c>
      <c r="AL62" s="286"/>
      <c r="AM62" s="287">
        <f>ROUND(AL62*$H62,2)</f>
        <v>0</v>
      </c>
      <c r="AN62" s="286"/>
      <c r="AO62" s="287">
        <f>ROUND(AN62*$H62,2)</f>
        <v>0</v>
      </c>
      <c r="AP62" s="286"/>
      <c r="AQ62" s="287">
        <f>ROUND(AP62*$H62,2)</f>
        <v>0</v>
      </c>
      <c r="AR62" s="286">
        <f>SUM(J62,L62,N62,P62,R62,T62,V62,X62,Z62,AB62,AD62,AF62,AH62,AJ62,AL62,AN62,AP62)</f>
        <v>0</v>
      </c>
      <c r="AS62" s="287">
        <f>AR62*$H62</f>
        <v>0</v>
      </c>
      <c r="AT62" s="286">
        <f>$G62-AR62</f>
        <v>466.6</v>
      </c>
      <c r="AU62" s="458">
        <f>AT62*$H62</f>
        <v>72696.280000000013</v>
      </c>
      <c r="AV62" s="496">
        <f t="shared" ref="AV62" si="13">AU62/I62</f>
        <v>1.0000000000000002</v>
      </c>
    </row>
    <row r="63" spans="1:48" s="1" customFormat="1" ht="30" customHeight="1" x14ac:dyDescent="0.2">
      <c r="A63"/>
      <c r="B63" s="252"/>
      <c r="C63" s="250" t="s">
        <v>88</v>
      </c>
      <c r="D63" s="253" t="s">
        <v>5</v>
      </c>
      <c r="E63" s="254" t="s">
        <v>1733</v>
      </c>
      <c r="F63" s="63"/>
      <c r="G63" s="255">
        <v>455.4</v>
      </c>
      <c r="H63" s="256"/>
      <c r="I63" s="257"/>
      <c r="J63" s="207"/>
      <c r="K63" s="208"/>
      <c r="L63" s="207"/>
      <c r="M63" s="208"/>
      <c r="N63" s="207"/>
      <c r="O63" s="208"/>
      <c r="P63" s="207"/>
      <c r="Q63" s="208"/>
      <c r="R63" s="207"/>
      <c r="S63" s="208"/>
      <c r="T63" s="207"/>
      <c r="U63" s="208"/>
      <c r="V63" s="207"/>
      <c r="W63" s="208"/>
      <c r="X63" s="207"/>
      <c r="Y63" s="208"/>
      <c r="Z63" s="207"/>
      <c r="AA63" s="208"/>
      <c r="AB63" s="207"/>
      <c r="AC63" s="208"/>
      <c r="AD63" s="207"/>
      <c r="AE63" s="208"/>
      <c r="AF63" s="207"/>
      <c r="AG63" s="208"/>
      <c r="AH63" s="207"/>
      <c r="AI63" s="208"/>
      <c r="AJ63" s="207"/>
      <c r="AK63" s="208"/>
      <c r="AL63" s="207"/>
      <c r="AM63" s="208"/>
      <c r="AN63" s="207"/>
      <c r="AO63" s="208"/>
      <c r="AP63" s="207"/>
      <c r="AQ63" s="208"/>
      <c r="AR63" s="207"/>
      <c r="AS63" s="208"/>
      <c r="AT63" s="207"/>
      <c r="AU63" s="219"/>
      <c r="AV63" s="476"/>
    </row>
    <row r="64" spans="1:48" s="7" customFormat="1" ht="30" customHeight="1" x14ac:dyDescent="0.2">
      <c r="A64"/>
      <c r="B64" s="252"/>
      <c r="C64" s="250" t="s">
        <v>88</v>
      </c>
      <c r="D64" s="253" t="s">
        <v>5</v>
      </c>
      <c r="E64" s="254" t="s">
        <v>1734</v>
      </c>
      <c r="F64" s="63"/>
      <c r="G64" s="255">
        <v>11.2</v>
      </c>
      <c r="H64" s="256"/>
      <c r="I64" s="257"/>
      <c r="J64" s="209"/>
      <c r="K64" s="210"/>
      <c r="L64" s="209"/>
      <c r="M64" s="210"/>
      <c r="N64" s="209"/>
      <c r="O64" s="210"/>
      <c r="P64" s="209"/>
      <c r="Q64" s="210"/>
      <c r="R64" s="209"/>
      <c r="S64" s="210"/>
      <c r="T64" s="209"/>
      <c r="U64" s="210"/>
      <c r="V64" s="209"/>
      <c r="W64" s="210"/>
      <c r="X64" s="209"/>
      <c r="Y64" s="210"/>
      <c r="Z64" s="209"/>
      <c r="AA64" s="210"/>
      <c r="AB64" s="209"/>
      <c r="AC64" s="210"/>
      <c r="AD64" s="209"/>
      <c r="AE64" s="210"/>
      <c r="AF64" s="209"/>
      <c r="AG64" s="210"/>
      <c r="AH64" s="209"/>
      <c r="AI64" s="210"/>
      <c r="AJ64" s="209"/>
      <c r="AK64" s="210"/>
      <c r="AL64" s="209"/>
      <c r="AM64" s="210"/>
      <c r="AN64" s="209"/>
      <c r="AO64" s="210"/>
      <c r="AP64" s="209"/>
      <c r="AQ64" s="210"/>
      <c r="AR64" s="209"/>
      <c r="AS64" s="210"/>
      <c r="AT64" s="209"/>
      <c r="AU64" s="221"/>
      <c r="AV64" s="477"/>
    </row>
    <row r="65" spans="1:48" s="1" customFormat="1" ht="30" customHeight="1" x14ac:dyDescent="0.2">
      <c r="A65"/>
      <c r="B65" s="269"/>
      <c r="C65" s="250" t="s">
        <v>88</v>
      </c>
      <c r="D65" s="270" t="s">
        <v>5</v>
      </c>
      <c r="E65" s="271" t="s">
        <v>112</v>
      </c>
      <c r="F65" s="75"/>
      <c r="G65" s="272">
        <v>466.59999999999997</v>
      </c>
      <c r="H65" s="273"/>
      <c r="I65" s="274"/>
      <c r="J65" s="207"/>
      <c r="K65" s="208"/>
      <c r="L65" s="207"/>
      <c r="M65" s="208"/>
      <c r="N65" s="207"/>
      <c r="O65" s="208"/>
      <c r="P65" s="207"/>
      <c r="Q65" s="208"/>
      <c r="R65" s="207"/>
      <c r="S65" s="208"/>
      <c r="T65" s="207"/>
      <c r="U65" s="208"/>
      <c r="V65" s="207"/>
      <c r="W65" s="208"/>
      <c r="X65" s="207"/>
      <c r="Y65" s="208"/>
      <c r="Z65" s="207"/>
      <c r="AA65" s="208"/>
      <c r="AB65" s="207"/>
      <c r="AC65" s="208"/>
      <c r="AD65" s="207"/>
      <c r="AE65" s="208"/>
      <c r="AF65" s="207"/>
      <c r="AG65" s="208"/>
      <c r="AH65" s="207"/>
      <c r="AI65" s="208"/>
      <c r="AJ65" s="207"/>
      <c r="AK65" s="208"/>
      <c r="AL65" s="207"/>
      <c r="AM65" s="208"/>
      <c r="AN65" s="207"/>
      <c r="AO65" s="208"/>
      <c r="AP65" s="207"/>
      <c r="AQ65" s="208"/>
      <c r="AR65" s="207"/>
      <c r="AS65" s="208"/>
      <c r="AT65" s="207"/>
      <c r="AU65" s="219"/>
      <c r="AV65" s="476"/>
    </row>
    <row r="66" spans="1:48" s="1" customFormat="1" ht="30" customHeight="1" x14ac:dyDescent="0.2">
      <c r="A66"/>
      <c r="B66" s="283" t="s">
        <v>155</v>
      </c>
      <c r="C66" s="48" t="s">
        <v>80</v>
      </c>
      <c r="D66" s="49" t="s">
        <v>1735</v>
      </c>
      <c r="E66" s="50" t="s">
        <v>1736</v>
      </c>
      <c r="F66" s="51" t="s">
        <v>133</v>
      </c>
      <c r="G66" s="52">
        <v>466.6</v>
      </c>
      <c r="H66" s="53">
        <v>229.9</v>
      </c>
      <c r="I66" s="284">
        <f>ROUND(H66*G66,2)</f>
        <v>107271.34</v>
      </c>
      <c r="J66" s="286"/>
      <c r="K66" s="287">
        <f>ROUND(J66*$H66,2)</f>
        <v>0</v>
      </c>
      <c r="L66" s="286"/>
      <c r="M66" s="287">
        <f>ROUND(L66*$H66,2)</f>
        <v>0</v>
      </c>
      <c r="N66" s="286"/>
      <c r="O66" s="287">
        <f>ROUND(N66*$H66,2)</f>
        <v>0</v>
      </c>
      <c r="P66" s="286"/>
      <c r="Q66" s="287">
        <f>ROUND(P66*$H66,2)</f>
        <v>0</v>
      </c>
      <c r="R66" s="286"/>
      <c r="S66" s="287">
        <f>ROUND(R66*$H66,2)</f>
        <v>0</v>
      </c>
      <c r="T66" s="286"/>
      <c r="U66" s="287">
        <f>ROUND(T66*$H66,2)</f>
        <v>0</v>
      </c>
      <c r="V66" s="286"/>
      <c r="W66" s="287">
        <f>ROUND(V66*$H66,2)</f>
        <v>0</v>
      </c>
      <c r="X66" s="286"/>
      <c r="Y66" s="287">
        <f>ROUND(X66*$H66,2)</f>
        <v>0</v>
      </c>
      <c r="Z66" s="286"/>
      <c r="AA66" s="287">
        <f>ROUND(Z66*$H66,2)</f>
        <v>0</v>
      </c>
      <c r="AB66" s="286"/>
      <c r="AC66" s="287">
        <f>ROUND(AB66*$H66,2)</f>
        <v>0</v>
      </c>
      <c r="AD66" s="286"/>
      <c r="AE66" s="287">
        <f>ROUND(AD66*$H66,2)</f>
        <v>0</v>
      </c>
      <c r="AF66" s="286"/>
      <c r="AG66" s="287">
        <f>ROUND(AF66*$H66,2)</f>
        <v>0</v>
      </c>
      <c r="AH66" s="286"/>
      <c r="AI66" s="287">
        <f>ROUND(AH66*$H66,2)</f>
        <v>0</v>
      </c>
      <c r="AJ66" s="286"/>
      <c r="AK66" s="287">
        <f>ROUND(AJ66*$H66,2)</f>
        <v>0</v>
      </c>
      <c r="AL66" s="286"/>
      <c r="AM66" s="287">
        <f>ROUND(AL66*$H66,2)</f>
        <v>0</v>
      </c>
      <c r="AN66" s="286"/>
      <c r="AO66" s="287">
        <f>ROUND(AN66*$H66,2)</f>
        <v>0</v>
      </c>
      <c r="AP66" s="286"/>
      <c r="AQ66" s="287">
        <f>ROUND(AP66*$H66,2)</f>
        <v>0</v>
      </c>
      <c r="AR66" s="286">
        <f>SUM(J66,L66,N66,P66,R66,T66,V66,X66,Z66,AB66,AD66,AF66,AH66,AJ66,AL66,AN66,AP66)</f>
        <v>0</v>
      </c>
      <c r="AS66" s="287">
        <f>AR66*$H66</f>
        <v>0</v>
      </c>
      <c r="AT66" s="286">
        <f>$G66-AR66</f>
        <v>466.6</v>
      </c>
      <c r="AU66" s="458">
        <f>AT66*$H66</f>
        <v>107271.34000000001</v>
      </c>
      <c r="AV66" s="496">
        <f t="shared" ref="AV66" si="14">AU66/I66</f>
        <v>1.0000000000000002</v>
      </c>
    </row>
    <row r="67" spans="1:48" s="7" customFormat="1" ht="30" customHeight="1" x14ac:dyDescent="0.2">
      <c r="A67"/>
      <c r="B67" s="249"/>
      <c r="C67" s="250" t="s">
        <v>86</v>
      </c>
      <c r="D67" s="23"/>
      <c r="E67" s="251" t="s">
        <v>1738</v>
      </c>
      <c r="F67" s="23"/>
      <c r="G67" s="23"/>
      <c r="H67" s="230"/>
      <c r="I67" s="231"/>
      <c r="J67" s="209"/>
      <c r="K67" s="210"/>
      <c r="L67" s="209"/>
      <c r="M67" s="210"/>
      <c r="N67" s="209"/>
      <c r="O67" s="210"/>
      <c r="P67" s="209"/>
      <c r="Q67" s="210"/>
      <c r="R67" s="209"/>
      <c r="S67" s="210"/>
      <c r="T67" s="209"/>
      <c r="U67" s="210"/>
      <c r="V67" s="209"/>
      <c r="W67" s="210"/>
      <c r="X67" s="209"/>
      <c r="Y67" s="210"/>
      <c r="Z67" s="209"/>
      <c r="AA67" s="210"/>
      <c r="AB67" s="209"/>
      <c r="AC67" s="210"/>
      <c r="AD67" s="209"/>
      <c r="AE67" s="210"/>
      <c r="AF67" s="209"/>
      <c r="AG67" s="210"/>
      <c r="AH67" s="209"/>
      <c r="AI67" s="210"/>
      <c r="AJ67" s="209"/>
      <c r="AK67" s="210"/>
      <c r="AL67" s="209"/>
      <c r="AM67" s="210"/>
      <c r="AN67" s="209"/>
      <c r="AO67" s="210"/>
      <c r="AP67" s="209"/>
      <c r="AQ67" s="210"/>
      <c r="AR67" s="209"/>
      <c r="AS67" s="210"/>
      <c r="AT67" s="209"/>
      <c r="AU67" s="221"/>
      <c r="AV67" s="477"/>
    </row>
    <row r="68" spans="1:48" s="1" customFormat="1" ht="30" customHeight="1" x14ac:dyDescent="0.2">
      <c r="A68"/>
      <c r="B68" s="252"/>
      <c r="C68" s="250" t="s">
        <v>88</v>
      </c>
      <c r="D68" s="253" t="s">
        <v>5</v>
      </c>
      <c r="E68" s="254" t="s">
        <v>1739</v>
      </c>
      <c r="F68" s="63"/>
      <c r="G68" s="255">
        <v>466.6</v>
      </c>
      <c r="H68" s="256"/>
      <c r="I68" s="257"/>
      <c r="J68" s="207"/>
      <c r="K68" s="208"/>
      <c r="L68" s="207"/>
      <c r="M68" s="208"/>
      <c r="N68" s="207"/>
      <c r="O68" s="208"/>
      <c r="P68" s="207"/>
      <c r="Q68" s="208"/>
      <c r="R68" s="207"/>
      <c r="S68" s="208"/>
      <c r="T68" s="207"/>
      <c r="U68" s="208"/>
      <c r="V68" s="207"/>
      <c r="W68" s="208"/>
      <c r="X68" s="207"/>
      <c r="Y68" s="208"/>
      <c r="Z68" s="207"/>
      <c r="AA68" s="208"/>
      <c r="AB68" s="207"/>
      <c r="AC68" s="208"/>
      <c r="AD68" s="207"/>
      <c r="AE68" s="208"/>
      <c r="AF68" s="207"/>
      <c r="AG68" s="208"/>
      <c r="AH68" s="207"/>
      <c r="AI68" s="208"/>
      <c r="AJ68" s="207"/>
      <c r="AK68" s="208"/>
      <c r="AL68" s="207"/>
      <c r="AM68" s="208"/>
      <c r="AN68" s="207"/>
      <c r="AO68" s="208"/>
      <c r="AP68" s="207"/>
      <c r="AQ68" s="208"/>
      <c r="AR68" s="207"/>
      <c r="AS68" s="208"/>
      <c r="AT68" s="207"/>
      <c r="AU68" s="219"/>
      <c r="AV68" s="476"/>
    </row>
    <row r="69" spans="1:48" s="7" customFormat="1" ht="30" customHeight="1" x14ac:dyDescent="0.2">
      <c r="A69"/>
      <c r="B69" s="283" t="s">
        <v>163</v>
      </c>
      <c r="C69" s="48" t="s">
        <v>80</v>
      </c>
      <c r="D69" s="49" t="s">
        <v>1740</v>
      </c>
      <c r="E69" s="50" t="s">
        <v>1741</v>
      </c>
      <c r="F69" s="51" t="s">
        <v>133</v>
      </c>
      <c r="G69" s="52">
        <v>466.6</v>
      </c>
      <c r="H69" s="53">
        <v>9.5</v>
      </c>
      <c r="I69" s="284">
        <f>ROUND(H69*G69,2)</f>
        <v>4432.7</v>
      </c>
      <c r="J69" s="286"/>
      <c r="K69" s="287">
        <f>ROUND(J69*$H69,2)</f>
        <v>0</v>
      </c>
      <c r="L69" s="286"/>
      <c r="M69" s="287">
        <f>ROUND(L69*$H69,2)</f>
        <v>0</v>
      </c>
      <c r="N69" s="286"/>
      <c r="O69" s="287">
        <f>ROUND(N69*$H69,2)</f>
        <v>0</v>
      </c>
      <c r="P69" s="286"/>
      <c r="Q69" s="287">
        <f>ROUND(P69*$H69,2)</f>
        <v>0</v>
      </c>
      <c r="R69" s="286"/>
      <c r="S69" s="287">
        <f>ROUND(R69*$H69,2)</f>
        <v>0</v>
      </c>
      <c r="T69" s="286"/>
      <c r="U69" s="287">
        <f>ROUND(T69*$H69,2)</f>
        <v>0</v>
      </c>
      <c r="V69" s="286"/>
      <c r="W69" s="287">
        <f>ROUND(V69*$H69,2)</f>
        <v>0</v>
      </c>
      <c r="X69" s="286"/>
      <c r="Y69" s="287">
        <f>ROUND(X69*$H69,2)</f>
        <v>0</v>
      </c>
      <c r="Z69" s="286"/>
      <c r="AA69" s="287">
        <f>ROUND(Z69*$H69,2)</f>
        <v>0</v>
      </c>
      <c r="AB69" s="286"/>
      <c r="AC69" s="287">
        <f>ROUND(AB69*$H69,2)</f>
        <v>0</v>
      </c>
      <c r="AD69" s="286"/>
      <c r="AE69" s="287">
        <f>ROUND(AD69*$H69,2)</f>
        <v>0</v>
      </c>
      <c r="AF69" s="286"/>
      <c r="AG69" s="287">
        <f>ROUND(AF69*$H69,2)</f>
        <v>0</v>
      </c>
      <c r="AH69" s="286"/>
      <c r="AI69" s="287">
        <f>ROUND(AH69*$H69,2)</f>
        <v>0</v>
      </c>
      <c r="AJ69" s="286"/>
      <c r="AK69" s="287">
        <f>ROUND(AJ69*$H69,2)</f>
        <v>0</v>
      </c>
      <c r="AL69" s="286"/>
      <c r="AM69" s="287">
        <f>ROUND(AL69*$H69,2)</f>
        <v>0</v>
      </c>
      <c r="AN69" s="286"/>
      <c r="AO69" s="287">
        <f>ROUND(AN69*$H69,2)</f>
        <v>0</v>
      </c>
      <c r="AP69" s="286"/>
      <c r="AQ69" s="287">
        <f>ROUND(AP69*$H69,2)</f>
        <v>0</v>
      </c>
      <c r="AR69" s="286">
        <f>SUM(J69,L69,N69,P69,R69,T69,V69,X69,Z69,AB69,AD69,AF69,AH69,AJ69,AL69,AN69,AP69)</f>
        <v>0</v>
      </c>
      <c r="AS69" s="287">
        <f>AR69*$H69</f>
        <v>0</v>
      </c>
      <c r="AT69" s="286">
        <f>$G69-AR69</f>
        <v>466.6</v>
      </c>
      <c r="AU69" s="458">
        <f>AT69*$H69</f>
        <v>4432.7</v>
      </c>
      <c r="AV69" s="496">
        <f t="shared" ref="AV69" si="15">AU69/I69</f>
        <v>1</v>
      </c>
    </row>
    <row r="70" spans="1:48" s="1" customFormat="1" ht="30" customHeight="1" x14ac:dyDescent="0.2">
      <c r="A70"/>
      <c r="B70" s="252"/>
      <c r="C70" s="250" t="s">
        <v>88</v>
      </c>
      <c r="D70" s="253" t="s">
        <v>5</v>
      </c>
      <c r="E70" s="254" t="s">
        <v>1743</v>
      </c>
      <c r="F70" s="63"/>
      <c r="G70" s="255">
        <v>466.6</v>
      </c>
      <c r="H70" s="256"/>
      <c r="I70" s="257"/>
      <c r="J70" s="207"/>
      <c r="K70" s="208"/>
      <c r="L70" s="207"/>
      <c r="M70" s="208"/>
      <c r="N70" s="207"/>
      <c r="O70" s="208"/>
      <c r="P70" s="207"/>
      <c r="Q70" s="208"/>
      <c r="R70" s="207"/>
      <c r="S70" s="208"/>
      <c r="T70" s="207"/>
      <c r="U70" s="208"/>
      <c r="V70" s="207"/>
      <c r="W70" s="208"/>
      <c r="X70" s="207"/>
      <c r="Y70" s="208"/>
      <c r="Z70" s="207"/>
      <c r="AA70" s="208"/>
      <c r="AB70" s="207"/>
      <c r="AC70" s="208"/>
      <c r="AD70" s="207"/>
      <c r="AE70" s="208"/>
      <c r="AF70" s="207"/>
      <c r="AG70" s="208"/>
      <c r="AH70" s="207"/>
      <c r="AI70" s="208"/>
      <c r="AJ70" s="207"/>
      <c r="AK70" s="208"/>
      <c r="AL70" s="207"/>
      <c r="AM70" s="208"/>
      <c r="AN70" s="207"/>
      <c r="AO70" s="208"/>
      <c r="AP70" s="207"/>
      <c r="AQ70" s="208"/>
      <c r="AR70" s="207"/>
      <c r="AS70" s="208"/>
      <c r="AT70" s="207"/>
      <c r="AU70" s="219"/>
      <c r="AV70" s="476"/>
    </row>
    <row r="71" spans="1:48" s="1" customFormat="1" ht="30" customHeight="1" x14ac:dyDescent="0.2">
      <c r="A71"/>
      <c r="B71" s="283" t="s">
        <v>170</v>
      </c>
      <c r="C71" s="48" t="s">
        <v>80</v>
      </c>
      <c r="D71" s="49" t="s">
        <v>1744</v>
      </c>
      <c r="E71" s="50" t="s">
        <v>1745</v>
      </c>
      <c r="F71" s="51" t="s">
        <v>133</v>
      </c>
      <c r="G71" s="52">
        <v>424</v>
      </c>
      <c r="H71" s="53">
        <v>437.9</v>
      </c>
      <c r="I71" s="284">
        <f>ROUND(H71*G71,2)</f>
        <v>185669.6</v>
      </c>
      <c r="J71" s="286"/>
      <c r="K71" s="287">
        <f>ROUND(J71*$H71,2)</f>
        <v>0</v>
      </c>
      <c r="L71" s="286"/>
      <c r="M71" s="287">
        <f>ROUND(L71*$H71,2)</f>
        <v>0</v>
      </c>
      <c r="N71" s="286"/>
      <c r="O71" s="287">
        <f>ROUND(N71*$H71,2)</f>
        <v>0</v>
      </c>
      <c r="P71" s="286"/>
      <c r="Q71" s="287">
        <f>ROUND(P71*$H71,2)</f>
        <v>0</v>
      </c>
      <c r="R71" s="286"/>
      <c r="S71" s="287">
        <f>ROUND(R71*$H71,2)</f>
        <v>0</v>
      </c>
      <c r="T71" s="286"/>
      <c r="U71" s="287">
        <f>ROUND(T71*$H71,2)</f>
        <v>0</v>
      </c>
      <c r="V71" s="286"/>
      <c r="W71" s="287">
        <f>ROUND(V71*$H71,2)</f>
        <v>0</v>
      </c>
      <c r="X71" s="286"/>
      <c r="Y71" s="287">
        <f>ROUND(X71*$H71,2)</f>
        <v>0</v>
      </c>
      <c r="Z71" s="286"/>
      <c r="AA71" s="287">
        <f>ROUND(Z71*$H71,2)</f>
        <v>0</v>
      </c>
      <c r="AB71" s="286"/>
      <c r="AC71" s="287">
        <f>ROUND(AB71*$H71,2)</f>
        <v>0</v>
      </c>
      <c r="AD71" s="286"/>
      <c r="AE71" s="287">
        <f>ROUND(AD71*$H71,2)</f>
        <v>0</v>
      </c>
      <c r="AF71" s="286"/>
      <c r="AG71" s="287">
        <f>ROUND(AF71*$H71,2)</f>
        <v>0</v>
      </c>
      <c r="AH71" s="286"/>
      <c r="AI71" s="287">
        <f>ROUND(AH71*$H71,2)</f>
        <v>0</v>
      </c>
      <c r="AJ71" s="286"/>
      <c r="AK71" s="287">
        <f>ROUND(AJ71*$H71,2)</f>
        <v>0</v>
      </c>
      <c r="AL71" s="286"/>
      <c r="AM71" s="287">
        <f>ROUND(AL71*$H71,2)</f>
        <v>0</v>
      </c>
      <c r="AN71" s="286"/>
      <c r="AO71" s="287">
        <f>ROUND(AN71*$H71,2)</f>
        <v>0</v>
      </c>
      <c r="AP71" s="286"/>
      <c r="AQ71" s="287">
        <f>ROUND(AP71*$H71,2)</f>
        <v>0</v>
      </c>
      <c r="AR71" s="286">
        <f>SUM(J71,L71,N71,P71,R71,T71,V71,X71,Z71,AB71,AD71,AF71,AH71,AJ71,AL71,AN71,AP71)</f>
        <v>0</v>
      </c>
      <c r="AS71" s="287">
        <f>AR71*$H71</f>
        <v>0</v>
      </c>
      <c r="AT71" s="286">
        <f>$G71-AR71</f>
        <v>424</v>
      </c>
      <c r="AU71" s="458">
        <f>AT71*$H71</f>
        <v>185669.59999999998</v>
      </c>
      <c r="AV71" s="496">
        <f t="shared" ref="AV71" si="16">AU71/I71</f>
        <v>0.99999999999999989</v>
      </c>
    </row>
    <row r="72" spans="1:48" s="7" customFormat="1" ht="30" customHeight="1" x14ac:dyDescent="0.2">
      <c r="A72"/>
      <c r="B72" s="249"/>
      <c r="C72" s="250" t="s">
        <v>86</v>
      </c>
      <c r="D72" s="23"/>
      <c r="E72" s="251" t="s">
        <v>1747</v>
      </c>
      <c r="F72" s="23"/>
      <c r="G72" s="23"/>
      <c r="H72" s="230"/>
      <c r="I72" s="231"/>
      <c r="J72" s="209"/>
      <c r="K72" s="210"/>
      <c r="L72" s="209"/>
      <c r="M72" s="210"/>
      <c r="N72" s="209"/>
      <c r="O72" s="210"/>
      <c r="P72" s="209"/>
      <c r="Q72" s="210"/>
      <c r="R72" s="209"/>
      <c r="S72" s="210"/>
      <c r="T72" s="209"/>
      <c r="U72" s="210"/>
      <c r="V72" s="209"/>
      <c r="W72" s="210"/>
      <c r="X72" s="209"/>
      <c r="Y72" s="210"/>
      <c r="Z72" s="209"/>
      <c r="AA72" s="210"/>
      <c r="AB72" s="209"/>
      <c r="AC72" s="210"/>
      <c r="AD72" s="209"/>
      <c r="AE72" s="210"/>
      <c r="AF72" s="209"/>
      <c r="AG72" s="210"/>
      <c r="AH72" s="209"/>
      <c r="AI72" s="210"/>
      <c r="AJ72" s="209"/>
      <c r="AK72" s="210"/>
      <c r="AL72" s="209"/>
      <c r="AM72" s="210"/>
      <c r="AN72" s="209"/>
      <c r="AO72" s="210"/>
      <c r="AP72" s="209"/>
      <c r="AQ72" s="210"/>
      <c r="AR72" s="209"/>
      <c r="AS72" s="210"/>
      <c r="AT72" s="209"/>
      <c r="AU72" s="221"/>
      <c r="AV72" s="477"/>
    </row>
    <row r="73" spans="1:48" s="1" customFormat="1" ht="30" customHeight="1" x14ac:dyDescent="0.2">
      <c r="A73"/>
      <c r="B73" s="252"/>
      <c r="C73" s="250" t="s">
        <v>88</v>
      </c>
      <c r="D73" s="253" t="s">
        <v>5</v>
      </c>
      <c r="E73" s="254" t="s">
        <v>1748</v>
      </c>
      <c r="F73" s="63"/>
      <c r="G73" s="255">
        <v>424</v>
      </c>
      <c r="H73" s="256"/>
      <c r="I73" s="257"/>
      <c r="J73" s="207"/>
      <c r="K73" s="208"/>
      <c r="L73" s="207"/>
      <c r="M73" s="208"/>
      <c r="N73" s="207"/>
      <c r="O73" s="208"/>
      <c r="P73" s="207"/>
      <c r="Q73" s="208"/>
      <c r="R73" s="207"/>
      <c r="S73" s="208"/>
      <c r="T73" s="207"/>
      <c r="U73" s="208"/>
      <c r="V73" s="207"/>
      <c r="W73" s="208"/>
      <c r="X73" s="207"/>
      <c r="Y73" s="208"/>
      <c r="Z73" s="207"/>
      <c r="AA73" s="208"/>
      <c r="AB73" s="207"/>
      <c r="AC73" s="208"/>
      <c r="AD73" s="207"/>
      <c r="AE73" s="208"/>
      <c r="AF73" s="207"/>
      <c r="AG73" s="208"/>
      <c r="AH73" s="207"/>
      <c r="AI73" s="208"/>
      <c r="AJ73" s="207"/>
      <c r="AK73" s="208"/>
      <c r="AL73" s="207"/>
      <c r="AM73" s="208"/>
      <c r="AN73" s="207"/>
      <c r="AO73" s="208"/>
      <c r="AP73" s="207"/>
      <c r="AQ73" s="208"/>
      <c r="AR73" s="207"/>
      <c r="AS73" s="208"/>
      <c r="AT73" s="207"/>
      <c r="AU73" s="219"/>
      <c r="AV73" s="476"/>
    </row>
    <row r="74" spans="1:48" s="1" customFormat="1" ht="30" customHeight="1" x14ac:dyDescent="0.2">
      <c r="A74"/>
      <c r="B74" s="283" t="s">
        <v>2</v>
      </c>
      <c r="C74" s="48" t="s">
        <v>80</v>
      </c>
      <c r="D74" s="49" t="s">
        <v>1749</v>
      </c>
      <c r="E74" s="50" t="s">
        <v>1750</v>
      </c>
      <c r="F74" s="51" t="s">
        <v>133</v>
      </c>
      <c r="G74" s="52">
        <v>424</v>
      </c>
      <c r="H74" s="53">
        <v>8.5</v>
      </c>
      <c r="I74" s="284">
        <f>ROUND(H74*G74,2)</f>
        <v>3604</v>
      </c>
      <c r="J74" s="286"/>
      <c r="K74" s="287">
        <f>ROUND(J74*$H74,2)</f>
        <v>0</v>
      </c>
      <c r="L74" s="286"/>
      <c r="M74" s="287">
        <f>ROUND(L74*$H74,2)</f>
        <v>0</v>
      </c>
      <c r="N74" s="286"/>
      <c r="O74" s="287">
        <f>ROUND(N74*$H74,2)</f>
        <v>0</v>
      </c>
      <c r="P74" s="286"/>
      <c r="Q74" s="287">
        <f>ROUND(P74*$H74,2)</f>
        <v>0</v>
      </c>
      <c r="R74" s="286"/>
      <c r="S74" s="287">
        <f>ROUND(R74*$H74,2)</f>
        <v>0</v>
      </c>
      <c r="T74" s="286"/>
      <c r="U74" s="287">
        <f>ROUND(T74*$H74,2)</f>
        <v>0</v>
      </c>
      <c r="V74" s="286"/>
      <c r="W74" s="287">
        <f>ROUND(V74*$H74,2)</f>
        <v>0</v>
      </c>
      <c r="X74" s="286"/>
      <c r="Y74" s="287">
        <f>ROUND(X74*$H74,2)</f>
        <v>0</v>
      </c>
      <c r="Z74" s="286"/>
      <c r="AA74" s="287">
        <f>ROUND(Z74*$H74,2)</f>
        <v>0</v>
      </c>
      <c r="AB74" s="286"/>
      <c r="AC74" s="287">
        <f>ROUND(AB74*$H74,2)</f>
        <v>0</v>
      </c>
      <c r="AD74" s="286"/>
      <c r="AE74" s="287">
        <f>ROUND(AD74*$H74,2)</f>
        <v>0</v>
      </c>
      <c r="AF74" s="286"/>
      <c r="AG74" s="287">
        <f>ROUND(AF74*$H74,2)</f>
        <v>0</v>
      </c>
      <c r="AH74" s="286"/>
      <c r="AI74" s="287">
        <f>ROUND(AH74*$H74,2)</f>
        <v>0</v>
      </c>
      <c r="AJ74" s="286"/>
      <c r="AK74" s="287">
        <f>ROUND(AJ74*$H74,2)</f>
        <v>0</v>
      </c>
      <c r="AL74" s="286"/>
      <c r="AM74" s="287">
        <f>ROUND(AL74*$H74,2)</f>
        <v>0</v>
      </c>
      <c r="AN74" s="286"/>
      <c r="AO74" s="287">
        <f>ROUND(AN74*$H74,2)</f>
        <v>0</v>
      </c>
      <c r="AP74" s="286"/>
      <c r="AQ74" s="287">
        <f>ROUND(AP74*$H74,2)</f>
        <v>0</v>
      </c>
      <c r="AR74" s="286">
        <f>SUM(J74,L74,N74,P74,R74,T74,V74,X74,Z74,AB74,AD74,AF74,AH74,AJ74,AL74,AN74,AP74)</f>
        <v>0</v>
      </c>
      <c r="AS74" s="287">
        <f>AR74*$H74</f>
        <v>0</v>
      </c>
      <c r="AT74" s="286">
        <f>$G74-AR74</f>
        <v>424</v>
      </c>
      <c r="AU74" s="458">
        <f>AT74*$H74</f>
        <v>3604</v>
      </c>
      <c r="AV74" s="496">
        <f t="shared" ref="AV74" si="17">AU74/I74</f>
        <v>1</v>
      </c>
    </row>
    <row r="75" spans="1:48" s="8" customFormat="1" ht="30" customHeight="1" x14ac:dyDescent="0.2">
      <c r="A75"/>
      <c r="B75" s="252"/>
      <c r="C75" s="250" t="s">
        <v>88</v>
      </c>
      <c r="D75" s="253" t="s">
        <v>5</v>
      </c>
      <c r="E75" s="254" t="s">
        <v>1748</v>
      </c>
      <c r="F75" s="63"/>
      <c r="G75" s="255">
        <v>424</v>
      </c>
      <c r="H75" s="256"/>
      <c r="I75" s="257"/>
      <c r="J75" s="211"/>
      <c r="K75" s="212"/>
      <c r="L75" s="211"/>
      <c r="M75" s="212"/>
      <c r="N75" s="211"/>
      <c r="O75" s="212"/>
      <c r="P75" s="211"/>
      <c r="Q75" s="212"/>
      <c r="R75" s="211"/>
      <c r="S75" s="212"/>
      <c r="T75" s="211"/>
      <c r="U75" s="212"/>
      <c r="V75" s="211"/>
      <c r="W75" s="212"/>
      <c r="X75" s="211"/>
      <c r="Y75" s="212"/>
      <c r="Z75" s="211"/>
      <c r="AA75" s="212"/>
      <c r="AB75" s="211"/>
      <c r="AC75" s="212"/>
      <c r="AD75" s="211"/>
      <c r="AE75" s="212"/>
      <c r="AF75" s="211"/>
      <c r="AG75" s="212"/>
      <c r="AH75" s="211"/>
      <c r="AI75" s="212"/>
      <c r="AJ75" s="211"/>
      <c r="AK75" s="212"/>
      <c r="AL75" s="211"/>
      <c r="AM75" s="212"/>
      <c r="AN75" s="211"/>
      <c r="AO75" s="212"/>
      <c r="AP75" s="211"/>
      <c r="AQ75" s="212"/>
      <c r="AR75" s="211"/>
      <c r="AS75" s="212"/>
      <c r="AT75" s="211"/>
      <c r="AU75" s="222"/>
      <c r="AV75" s="479"/>
    </row>
    <row r="76" spans="1:48" s="7" customFormat="1" ht="30" customHeight="1" x14ac:dyDescent="0.2">
      <c r="A76"/>
      <c r="B76" s="283" t="s">
        <v>180</v>
      </c>
      <c r="C76" s="48" t="s">
        <v>80</v>
      </c>
      <c r="D76" s="49" t="s">
        <v>1752</v>
      </c>
      <c r="E76" s="50" t="s">
        <v>1753</v>
      </c>
      <c r="F76" s="51" t="s">
        <v>133</v>
      </c>
      <c r="G76" s="52">
        <v>424</v>
      </c>
      <c r="H76" s="53">
        <v>436.6</v>
      </c>
      <c r="I76" s="284">
        <f>ROUND(H76*G76,2)</f>
        <v>185118.4</v>
      </c>
      <c r="J76" s="286"/>
      <c r="K76" s="287">
        <f>ROUND(J76*$H76,2)</f>
        <v>0</v>
      </c>
      <c r="L76" s="286"/>
      <c r="M76" s="287">
        <f>ROUND(L76*$H76,2)</f>
        <v>0</v>
      </c>
      <c r="N76" s="286"/>
      <c r="O76" s="287">
        <f>ROUND(N76*$H76,2)</f>
        <v>0</v>
      </c>
      <c r="P76" s="286"/>
      <c r="Q76" s="287">
        <f>ROUND(P76*$H76,2)</f>
        <v>0</v>
      </c>
      <c r="R76" s="286"/>
      <c r="S76" s="287">
        <f>ROUND(R76*$H76,2)</f>
        <v>0</v>
      </c>
      <c r="T76" s="286"/>
      <c r="U76" s="287">
        <f>ROUND(T76*$H76,2)</f>
        <v>0</v>
      </c>
      <c r="V76" s="286"/>
      <c r="W76" s="287">
        <f>ROUND(V76*$H76,2)</f>
        <v>0</v>
      </c>
      <c r="X76" s="286"/>
      <c r="Y76" s="287">
        <f>ROUND(X76*$H76,2)</f>
        <v>0</v>
      </c>
      <c r="Z76" s="286"/>
      <c r="AA76" s="287">
        <f>ROUND(Z76*$H76,2)</f>
        <v>0</v>
      </c>
      <c r="AB76" s="286"/>
      <c r="AC76" s="287">
        <f>ROUND(AB76*$H76,2)</f>
        <v>0</v>
      </c>
      <c r="AD76" s="286"/>
      <c r="AE76" s="287">
        <f>ROUND(AD76*$H76,2)</f>
        <v>0</v>
      </c>
      <c r="AF76" s="286"/>
      <c r="AG76" s="287">
        <f>ROUND(AF76*$H76,2)</f>
        <v>0</v>
      </c>
      <c r="AH76" s="286"/>
      <c r="AI76" s="287">
        <f>ROUND(AH76*$H76,2)</f>
        <v>0</v>
      </c>
      <c r="AJ76" s="286"/>
      <c r="AK76" s="287">
        <f>ROUND(AJ76*$H76,2)</f>
        <v>0</v>
      </c>
      <c r="AL76" s="286"/>
      <c r="AM76" s="287">
        <f>ROUND(AL76*$H76,2)</f>
        <v>0</v>
      </c>
      <c r="AN76" s="286"/>
      <c r="AO76" s="287">
        <f>ROUND(AN76*$H76,2)</f>
        <v>0</v>
      </c>
      <c r="AP76" s="286"/>
      <c r="AQ76" s="287">
        <f>ROUND(AP76*$H76,2)</f>
        <v>0</v>
      </c>
      <c r="AR76" s="286">
        <f>SUM(J76,L76,N76,P76,R76,T76,V76,X76,Z76,AB76,AD76,AF76,AH76,AJ76,AL76,AN76,AP76)</f>
        <v>0</v>
      </c>
      <c r="AS76" s="287">
        <f>AR76*$H76</f>
        <v>0</v>
      </c>
      <c r="AT76" s="286">
        <f>$G76-AR76</f>
        <v>424</v>
      </c>
      <c r="AU76" s="458">
        <f>AT76*$H76</f>
        <v>185118.40000000002</v>
      </c>
      <c r="AV76" s="496">
        <f t="shared" ref="AV76" si="18">AU76/I76</f>
        <v>1.0000000000000002</v>
      </c>
    </row>
    <row r="77" spans="1:48" s="6" customFormat="1" ht="30" customHeight="1" x14ac:dyDescent="0.2">
      <c r="A77"/>
      <c r="B77" s="249"/>
      <c r="C77" s="250" t="s">
        <v>86</v>
      </c>
      <c r="D77" s="23"/>
      <c r="E77" s="251" t="s">
        <v>1755</v>
      </c>
      <c r="F77" s="23"/>
      <c r="G77" s="23"/>
      <c r="H77" s="230"/>
      <c r="I77" s="231"/>
      <c r="J77" s="217"/>
      <c r="K77" s="218"/>
      <c r="L77" s="217"/>
      <c r="M77" s="218"/>
      <c r="N77" s="217"/>
      <c r="O77" s="218"/>
      <c r="P77" s="217"/>
      <c r="Q77" s="218"/>
      <c r="R77" s="217"/>
      <c r="S77" s="218"/>
      <c r="T77" s="217"/>
      <c r="U77" s="218"/>
      <c r="V77" s="217"/>
      <c r="W77" s="218"/>
      <c r="X77" s="217"/>
      <c r="Y77" s="218"/>
      <c r="Z77" s="217"/>
      <c r="AA77" s="218"/>
      <c r="AB77" s="217"/>
      <c r="AC77" s="218"/>
      <c r="AD77" s="217"/>
      <c r="AE77" s="218"/>
      <c r="AF77" s="217"/>
      <c r="AG77" s="218"/>
      <c r="AH77" s="217"/>
      <c r="AI77" s="218"/>
      <c r="AJ77" s="217"/>
      <c r="AK77" s="218"/>
      <c r="AL77" s="217"/>
      <c r="AM77" s="218"/>
      <c r="AN77" s="217"/>
      <c r="AO77" s="218"/>
      <c r="AP77" s="217"/>
      <c r="AQ77" s="218"/>
      <c r="AR77" s="217"/>
      <c r="AS77" s="218"/>
      <c r="AT77" s="217"/>
      <c r="AU77" s="225"/>
      <c r="AV77" s="505"/>
    </row>
    <row r="78" spans="1:48" s="1" customFormat="1" ht="30" customHeight="1" x14ac:dyDescent="0.2">
      <c r="A78"/>
      <c r="B78" s="252"/>
      <c r="C78" s="250" t="s">
        <v>88</v>
      </c>
      <c r="D78" s="253" t="s">
        <v>5</v>
      </c>
      <c r="E78" s="254" t="s">
        <v>1748</v>
      </c>
      <c r="F78" s="63"/>
      <c r="G78" s="255">
        <v>424</v>
      </c>
      <c r="H78" s="256"/>
      <c r="I78" s="257"/>
      <c r="J78" s="207"/>
      <c r="K78" s="208"/>
      <c r="L78" s="207"/>
      <c r="M78" s="208"/>
      <c r="N78" s="207"/>
      <c r="O78" s="208"/>
      <c r="P78" s="207"/>
      <c r="Q78" s="208"/>
      <c r="R78" s="207"/>
      <c r="S78" s="208"/>
      <c r="T78" s="207"/>
      <c r="U78" s="208"/>
      <c r="V78" s="207"/>
      <c r="W78" s="208"/>
      <c r="X78" s="207"/>
      <c r="Y78" s="208"/>
      <c r="Z78" s="207"/>
      <c r="AA78" s="208"/>
      <c r="AB78" s="207"/>
      <c r="AC78" s="208"/>
      <c r="AD78" s="207"/>
      <c r="AE78" s="208"/>
      <c r="AF78" s="207"/>
      <c r="AG78" s="208"/>
      <c r="AH78" s="207"/>
      <c r="AI78" s="208"/>
      <c r="AJ78" s="207"/>
      <c r="AK78" s="208"/>
      <c r="AL78" s="207"/>
      <c r="AM78" s="208"/>
      <c r="AN78" s="207"/>
      <c r="AO78" s="208"/>
      <c r="AP78" s="207"/>
      <c r="AQ78" s="208"/>
      <c r="AR78" s="207"/>
      <c r="AS78" s="208"/>
      <c r="AT78" s="207"/>
      <c r="AU78" s="219"/>
      <c r="AV78" s="476"/>
    </row>
    <row r="79" spans="1:48" s="1" customFormat="1" ht="30" customHeight="1" x14ac:dyDescent="0.2">
      <c r="A79"/>
      <c r="B79" s="283" t="s">
        <v>185</v>
      </c>
      <c r="C79" s="48" t="s">
        <v>80</v>
      </c>
      <c r="D79" s="49" t="s">
        <v>1756</v>
      </c>
      <c r="E79" s="50" t="s">
        <v>1757</v>
      </c>
      <c r="F79" s="51" t="s">
        <v>133</v>
      </c>
      <c r="G79" s="52">
        <v>70.25</v>
      </c>
      <c r="H79" s="53">
        <v>66.599999999999994</v>
      </c>
      <c r="I79" s="284">
        <f>ROUND(H79*G79,2)</f>
        <v>4678.6499999999996</v>
      </c>
      <c r="J79" s="286"/>
      <c r="K79" s="287">
        <f>ROUND(J79*$H79,2)</f>
        <v>0</v>
      </c>
      <c r="L79" s="286"/>
      <c r="M79" s="287">
        <f>ROUND(L79*$H79,2)</f>
        <v>0</v>
      </c>
      <c r="N79" s="286"/>
      <c r="O79" s="287">
        <f>ROUND(N79*$H79,2)</f>
        <v>0</v>
      </c>
      <c r="P79" s="286"/>
      <c r="Q79" s="287">
        <f>ROUND(P79*$H79,2)</f>
        <v>0</v>
      </c>
      <c r="R79" s="286"/>
      <c r="S79" s="287">
        <f>ROUND(R79*$H79,2)</f>
        <v>0</v>
      </c>
      <c r="T79" s="286"/>
      <c r="U79" s="287">
        <f>ROUND(T79*$H79,2)</f>
        <v>0</v>
      </c>
      <c r="V79" s="286"/>
      <c r="W79" s="287">
        <f>ROUND(V79*$H79,2)</f>
        <v>0</v>
      </c>
      <c r="X79" s="286"/>
      <c r="Y79" s="287">
        <f>ROUND(X79*$H79,2)</f>
        <v>0</v>
      </c>
      <c r="Z79" s="286"/>
      <c r="AA79" s="287">
        <f>ROUND(Z79*$H79,2)</f>
        <v>0</v>
      </c>
      <c r="AB79" s="286"/>
      <c r="AC79" s="287">
        <f>ROUND(AB79*$H79,2)</f>
        <v>0</v>
      </c>
      <c r="AD79" s="286"/>
      <c r="AE79" s="287">
        <f>ROUND(AD79*$H79,2)</f>
        <v>0</v>
      </c>
      <c r="AF79" s="286"/>
      <c r="AG79" s="287">
        <f>ROUND(AF79*$H79,2)</f>
        <v>0</v>
      </c>
      <c r="AH79" s="286"/>
      <c r="AI79" s="287">
        <f>ROUND(AH79*$H79,2)</f>
        <v>0</v>
      </c>
      <c r="AJ79" s="286"/>
      <c r="AK79" s="287">
        <f>ROUND(AJ79*$H79,2)</f>
        <v>0</v>
      </c>
      <c r="AL79" s="286"/>
      <c r="AM79" s="287">
        <f>ROUND(AL79*$H79,2)</f>
        <v>0</v>
      </c>
      <c r="AN79" s="286"/>
      <c r="AO79" s="287">
        <f>ROUND(AN79*$H79,2)</f>
        <v>0</v>
      </c>
      <c r="AP79" s="286"/>
      <c r="AQ79" s="287">
        <f>ROUND(AP79*$H79,2)</f>
        <v>0</v>
      </c>
      <c r="AR79" s="286">
        <f>SUM(J79,L79,N79,P79,R79,T79,V79,X79,Z79,AB79,AD79,AF79,AH79,AJ79,AL79,AN79,AP79)</f>
        <v>0</v>
      </c>
      <c r="AS79" s="287">
        <f>AR79*$H79</f>
        <v>0</v>
      </c>
      <c r="AT79" s="286">
        <f>$G79-AR79</f>
        <v>70.25</v>
      </c>
      <c r="AU79" s="458">
        <f>AT79*$H79</f>
        <v>4678.6499999999996</v>
      </c>
      <c r="AV79" s="496">
        <f t="shared" ref="AV79" si="19">AU79/I79</f>
        <v>1</v>
      </c>
    </row>
    <row r="80" spans="1:48" s="8" customFormat="1" ht="30" customHeight="1" x14ac:dyDescent="0.2">
      <c r="A80"/>
      <c r="B80" s="249"/>
      <c r="C80" s="250" t="s">
        <v>86</v>
      </c>
      <c r="D80" s="23"/>
      <c r="E80" s="251" t="s">
        <v>1759</v>
      </c>
      <c r="F80" s="23"/>
      <c r="G80" s="23"/>
      <c r="H80" s="230"/>
      <c r="I80" s="231"/>
      <c r="J80" s="211"/>
      <c r="K80" s="212"/>
      <c r="L80" s="211"/>
      <c r="M80" s="212"/>
      <c r="N80" s="211"/>
      <c r="O80" s="212"/>
      <c r="P80" s="211"/>
      <c r="Q80" s="212"/>
      <c r="R80" s="211"/>
      <c r="S80" s="212"/>
      <c r="T80" s="211"/>
      <c r="U80" s="212"/>
      <c r="V80" s="211"/>
      <c r="W80" s="212"/>
      <c r="X80" s="211"/>
      <c r="Y80" s="212"/>
      <c r="Z80" s="211"/>
      <c r="AA80" s="212"/>
      <c r="AB80" s="211"/>
      <c r="AC80" s="212"/>
      <c r="AD80" s="211"/>
      <c r="AE80" s="212"/>
      <c r="AF80" s="211"/>
      <c r="AG80" s="212"/>
      <c r="AH80" s="211"/>
      <c r="AI80" s="212"/>
      <c r="AJ80" s="211"/>
      <c r="AK80" s="212"/>
      <c r="AL80" s="211"/>
      <c r="AM80" s="212"/>
      <c r="AN80" s="211"/>
      <c r="AO80" s="212"/>
      <c r="AP80" s="211"/>
      <c r="AQ80" s="212"/>
      <c r="AR80" s="211"/>
      <c r="AS80" s="212"/>
      <c r="AT80" s="211"/>
      <c r="AU80" s="222"/>
      <c r="AV80" s="479"/>
    </row>
    <row r="81" spans="1:48" s="7" customFormat="1" ht="30" customHeight="1" x14ac:dyDescent="0.2">
      <c r="A81"/>
      <c r="B81" s="258"/>
      <c r="C81" s="250" t="s">
        <v>88</v>
      </c>
      <c r="D81" s="259" t="s">
        <v>5</v>
      </c>
      <c r="E81" s="260" t="s">
        <v>1707</v>
      </c>
      <c r="F81" s="67"/>
      <c r="G81" s="259" t="s">
        <v>5</v>
      </c>
      <c r="H81" s="261"/>
      <c r="I81" s="262"/>
      <c r="J81" s="209"/>
      <c r="K81" s="210"/>
      <c r="L81" s="209"/>
      <c r="M81" s="210"/>
      <c r="N81" s="209"/>
      <c r="O81" s="210"/>
      <c r="P81" s="209"/>
      <c r="Q81" s="210"/>
      <c r="R81" s="209"/>
      <c r="S81" s="210"/>
      <c r="T81" s="209"/>
      <c r="U81" s="210"/>
      <c r="V81" s="209"/>
      <c r="W81" s="210"/>
      <c r="X81" s="209"/>
      <c r="Y81" s="210"/>
      <c r="Z81" s="209"/>
      <c r="AA81" s="210"/>
      <c r="AB81" s="209"/>
      <c r="AC81" s="210"/>
      <c r="AD81" s="209"/>
      <c r="AE81" s="210"/>
      <c r="AF81" s="209"/>
      <c r="AG81" s="210"/>
      <c r="AH81" s="209"/>
      <c r="AI81" s="210"/>
      <c r="AJ81" s="209"/>
      <c r="AK81" s="210"/>
      <c r="AL81" s="209"/>
      <c r="AM81" s="210"/>
      <c r="AN81" s="209"/>
      <c r="AO81" s="210"/>
      <c r="AP81" s="209"/>
      <c r="AQ81" s="210"/>
      <c r="AR81" s="209"/>
      <c r="AS81" s="210"/>
      <c r="AT81" s="209"/>
      <c r="AU81" s="221"/>
      <c r="AV81" s="477"/>
    </row>
    <row r="82" spans="1:48" s="1" customFormat="1" ht="30" customHeight="1" thickBot="1" x14ac:dyDescent="0.25">
      <c r="A82"/>
      <c r="B82" s="252"/>
      <c r="C82" s="250" t="s">
        <v>88</v>
      </c>
      <c r="D82" s="253" t="s">
        <v>5</v>
      </c>
      <c r="E82" s="254" t="s">
        <v>1760</v>
      </c>
      <c r="F82" s="63"/>
      <c r="G82" s="255">
        <v>70.25</v>
      </c>
      <c r="H82" s="256"/>
      <c r="I82" s="257"/>
      <c r="J82" s="207"/>
      <c r="K82" s="208"/>
      <c r="L82" s="207"/>
      <c r="M82" s="208"/>
      <c r="N82" s="207"/>
      <c r="O82" s="208"/>
      <c r="P82" s="207"/>
      <c r="Q82" s="208"/>
      <c r="R82" s="207"/>
      <c r="S82" s="208"/>
      <c r="T82" s="207"/>
      <c r="U82" s="208"/>
      <c r="V82" s="207"/>
      <c r="W82" s="208"/>
      <c r="X82" s="207"/>
      <c r="Y82" s="208"/>
      <c r="Z82" s="207"/>
      <c r="AA82" s="208"/>
      <c r="AB82" s="207"/>
      <c r="AC82" s="208"/>
      <c r="AD82" s="207"/>
      <c r="AE82" s="208"/>
      <c r="AF82" s="207"/>
      <c r="AG82" s="208"/>
      <c r="AH82" s="207"/>
      <c r="AI82" s="208"/>
      <c r="AJ82" s="207"/>
      <c r="AK82" s="208"/>
      <c r="AL82" s="207"/>
      <c r="AM82" s="208"/>
      <c r="AN82" s="207"/>
      <c r="AO82" s="208"/>
      <c r="AP82" s="207"/>
      <c r="AQ82" s="208"/>
      <c r="AR82" s="207"/>
      <c r="AS82" s="208"/>
      <c r="AT82" s="207"/>
      <c r="AU82" s="219"/>
      <c r="AV82" s="476"/>
    </row>
    <row r="83" spans="1:48" s="1" customFormat="1" ht="30" customHeight="1" thickBot="1" x14ac:dyDescent="0.25">
      <c r="A83"/>
      <c r="B83" s="285"/>
      <c r="C83" s="219"/>
      <c r="D83" s="219"/>
      <c r="E83" s="219"/>
      <c r="F83" s="219"/>
      <c r="G83" s="219"/>
      <c r="H83" s="219"/>
      <c r="I83" s="208"/>
      <c r="J83" s="757" t="s">
        <v>2350</v>
      </c>
      <c r="K83" s="758"/>
      <c r="L83" s="761" t="s">
        <v>2351</v>
      </c>
      <c r="M83" s="758"/>
      <c r="N83" s="757" t="s">
        <v>2352</v>
      </c>
      <c r="O83" s="758"/>
      <c r="P83" s="757" t="s">
        <v>2353</v>
      </c>
      <c r="Q83" s="758"/>
      <c r="R83" s="757" t="s">
        <v>2354</v>
      </c>
      <c r="S83" s="758"/>
      <c r="T83" s="757" t="s">
        <v>2355</v>
      </c>
      <c r="U83" s="758"/>
      <c r="V83" s="757" t="s">
        <v>2356</v>
      </c>
      <c r="W83" s="758"/>
      <c r="X83" s="757" t="s">
        <v>2357</v>
      </c>
      <c r="Y83" s="758"/>
      <c r="Z83" s="757" t="s">
        <v>2358</v>
      </c>
      <c r="AA83" s="758"/>
      <c r="AB83" s="757" t="s">
        <v>2359</v>
      </c>
      <c r="AC83" s="758"/>
      <c r="AD83" s="757" t="s">
        <v>2360</v>
      </c>
      <c r="AE83" s="758"/>
      <c r="AF83" s="757" t="s">
        <v>2361</v>
      </c>
      <c r="AG83" s="758"/>
      <c r="AH83" s="757" t="s">
        <v>2362</v>
      </c>
      <c r="AI83" s="758"/>
      <c r="AJ83" s="757" t="s">
        <v>2363</v>
      </c>
      <c r="AK83" s="758"/>
      <c r="AL83" s="757" t="s">
        <v>2364</v>
      </c>
      <c r="AM83" s="758"/>
      <c r="AN83" s="757" t="s">
        <v>2365</v>
      </c>
      <c r="AO83" s="758"/>
      <c r="AP83" s="757" t="s">
        <v>2366</v>
      </c>
      <c r="AQ83" s="758"/>
      <c r="AR83" s="757" t="s">
        <v>2367</v>
      </c>
      <c r="AS83" s="758"/>
      <c r="AT83" s="757" t="s">
        <v>2368</v>
      </c>
      <c r="AU83" s="769"/>
      <c r="AV83" s="449" t="s">
        <v>2369</v>
      </c>
    </row>
    <row r="84" spans="1:48" s="8" customFormat="1" ht="30" customHeight="1" thickBot="1" x14ac:dyDescent="0.25">
      <c r="A84"/>
      <c r="B84" s="211"/>
      <c r="C84" s="222"/>
      <c r="D84" s="222"/>
      <c r="E84" s="222"/>
      <c r="F84" s="222"/>
      <c r="G84" s="222"/>
      <c r="H84" s="222"/>
      <c r="I84" s="212"/>
      <c r="J84" s="184" t="s">
        <v>66</v>
      </c>
      <c r="K84" s="185" t="s">
        <v>2370</v>
      </c>
      <c r="L84" s="184" t="s">
        <v>66</v>
      </c>
      <c r="M84" s="185" t="s">
        <v>2370</v>
      </c>
      <c r="N84" s="184" t="s">
        <v>66</v>
      </c>
      <c r="O84" s="185" t="s">
        <v>2370</v>
      </c>
      <c r="P84" s="184" t="s">
        <v>66</v>
      </c>
      <c r="Q84" s="185" t="s">
        <v>2370</v>
      </c>
      <c r="R84" s="184" t="s">
        <v>66</v>
      </c>
      <c r="S84" s="185" t="s">
        <v>2370</v>
      </c>
      <c r="T84" s="184" t="s">
        <v>66</v>
      </c>
      <c r="U84" s="185" t="s">
        <v>2370</v>
      </c>
      <c r="V84" s="184" t="s">
        <v>66</v>
      </c>
      <c r="W84" s="185" t="s">
        <v>2370</v>
      </c>
      <c r="X84" s="184" t="s">
        <v>66</v>
      </c>
      <c r="Y84" s="185" t="s">
        <v>2370</v>
      </c>
      <c r="Z84" s="184" t="s">
        <v>66</v>
      </c>
      <c r="AA84" s="185" t="s">
        <v>2370</v>
      </c>
      <c r="AB84" s="184" t="s">
        <v>66</v>
      </c>
      <c r="AC84" s="185" t="s">
        <v>2370</v>
      </c>
      <c r="AD84" s="184" t="s">
        <v>66</v>
      </c>
      <c r="AE84" s="185" t="s">
        <v>2370</v>
      </c>
      <c r="AF84" s="184" t="s">
        <v>66</v>
      </c>
      <c r="AG84" s="185" t="s">
        <v>2370</v>
      </c>
      <c r="AH84" s="184" t="s">
        <v>66</v>
      </c>
      <c r="AI84" s="185" t="s">
        <v>2370</v>
      </c>
      <c r="AJ84" s="184" t="s">
        <v>66</v>
      </c>
      <c r="AK84" s="185" t="s">
        <v>2370</v>
      </c>
      <c r="AL84" s="184" t="s">
        <v>66</v>
      </c>
      <c r="AM84" s="185" t="s">
        <v>2370</v>
      </c>
      <c r="AN84" s="184" t="s">
        <v>66</v>
      </c>
      <c r="AO84" s="185" t="s">
        <v>2370</v>
      </c>
      <c r="AP84" s="184" t="s">
        <v>66</v>
      </c>
      <c r="AQ84" s="185" t="s">
        <v>2370</v>
      </c>
      <c r="AR84" s="184" t="s">
        <v>66</v>
      </c>
      <c r="AS84" s="185" t="s">
        <v>2370</v>
      </c>
      <c r="AT84" s="184" t="s">
        <v>66</v>
      </c>
      <c r="AU84" s="448" t="s">
        <v>2370</v>
      </c>
      <c r="AV84" s="482" t="s">
        <v>66</v>
      </c>
    </row>
    <row r="85" spans="1:48" s="7" customFormat="1" ht="30" customHeight="1" thickBot="1" x14ac:dyDescent="0.35">
      <c r="A85"/>
      <c r="B85" s="242"/>
      <c r="C85" s="243" t="s">
        <v>26</v>
      </c>
      <c r="D85" s="247" t="s">
        <v>137</v>
      </c>
      <c r="E85" s="247" t="s">
        <v>1443</v>
      </c>
      <c r="F85" s="42"/>
      <c r="G85" s="42"/>
      <c r="H85" s="245"/>
      <c r="I85" s="248">
        <f>BK295</f>
        <v>253961.94000000003</v>
      </c>
      <c r="J85" s="188"/>
      <c r="K85" s="188">
        <f>K86+K90+K94+K97+K98+K99+K100+K103+K104+K106+K109+K111+K114+K119+K122+K125+K127+K130</f>
        <v>0</v>
      </c>
      <c r="L85" s="188"/>
      <c r="M85" s="188">
        <f>M86+M90+M94+M97+M98+M99+M100+M103+M104+M106+M109+M111+M114+M119+M122+M125+M127+M130</f>
        <v>0</v>
      </c>
      <c r="N85" s="188"/>
      <c r="O85" s="188">
        <f>O86+O90+O94+O97+O98+O99+O100+O103+O104+O106+O109+O111+O114+O119+O122+O125+O127+O130</f>
        <v>0</v>
      </c>
      <c r="P85" s="188"/>
      <c r="Q85" s="188">
        <f>Q86+Q90+Q94+Q97+Q98+Q99+Q100+Q103+Q104+Q106+Q109+Q111+Q114+Q119+Q122+Q125+Q127+Q130</f>
        <v>0</v>
      </c>
      <c r="R85" s="188"/>
      <c r="S85" s="188">
        <f>S86+S90+S94+S97+S98+S99+S100+S103+S104+S106+S109+S111+S114+S119+S122+S125+S127+S130</f>
        <v>0</v>
      </c>
      <c r="T85" s="188"/>
      <c r="U85" s="188">
        <f>U86+U90+U94+U97+U98+U99+U100+U103+U104+U106+U109+U111+U114+U119+U122+U125+U127+U130</f>
        <v>0</v>
      </c>
      <c r="V85" s="188"/>
      <c r="W85" s="188">
        <f>W86+W90+W94+W97+W98+W99+W100+W103+W104+W106+W109+W111+W114+W119+W122+W125+W127+W130</f>
        <v>0</v>
      </c>
      <c r="X85" s="188"/>
      <c r="Y85" s="188">
        <f>Y86+Y90+Y94+Y97+Y98+Y99+Y100+Y103+Y104+Y106+Y109+Y111+Y114+Y119+Y122+Y125+Y127+Y130</f>
        <v>0</v>
      </c>
      <c r="Z85" s="188"/>
      <c r="AA85" s="188">
        <f>AA86+AA90+AA94+AA97+AA98+AA99+AA100+AA103+AA104+AA106+AA109+AA111+AA114+AA119+AA122+AA125+AA127+AA130</f>
        <v>0</v>
      </c>
      <c r="AB85" s="188"/>
      <c r="AC85" s="188">
        <f>AC86+AC90+AC94+AC97+AC98+AC99+AC100+AC103+AC104+AC106+AC109+AC111+AC114+AC119+AC122+AC125+AC127+AC130</f>
        <v>0</v>
      </c>
      <c r="AD85" s="188"/>
      <c r="AE85" s="188">
        <f>AE86+AE90+AE94+AE97+AE98+AE99+AE100+AE103+AE104+AE106+AE109+AE111+AE114+AE119+AE122+AE125+AE127+AE130</f>
        <v>0</v>
      </c>
      <c r="AF85" s="188"/>
      <c r="AG85" s="188">
        <f>AG86+AG90+AG94+AG97+AG98+AG99+AG100+AG103+AG104+AG106+AG109+AG111+AG114+AG119+AG122+AG125+AG127+AG130</f>
        <v>0</v>
      </c>
      <c r="AH85" s="188"/>
      <c r="AI85" s="188">
        <f>AI86+AI90+AI94+AI97+AI98+AI99+AI100+AI103+AI104+AI106+AI109+AI111+AI114+AI119+AI122+AI125+AI127+AI130</f>
        <v>0</v>
      </c>
      <c r="AJ85" s="188"/>
      <c r="AK85" s="188">
        <f>AK86+AK90+AK94+AK97+AK98+AK99+AK100+AK103+AK104+AK106+AK109+AK111+AK114+AK119+AK122+AK125+AK127+AK130</f>
        <v>0</v>
      </c>
      <c r="AL85" s="188"/>
      <c r="AM85" s="188">
        <f>AM86+AM90+AM94+AM97+AM98+AM99+AM100+AM103+AM104+AM106+AM109+AM111+AM114+AM119+AM122+AM125+AM127+AM130</f>
        <v>0</v>
      </c>
      <c r="AN85" s="188"/>
      <c r="AO85" s="188">
        <f>AO86+AO90+AO94+AO97+AO98+AO99+AO100+AO103+AO104+AO106+AO109+AO111+AO114+AO119+AO122+AO125+AO127+AO130</f>
        <v>0</v>
      </c>
      <c r="AP85" s="188"/>
      <c r="AQ85" s="188">
        <f>AQ86+AQ90+AQ94+AQ97+AQ98+AQ99+AQ100+AQ103+AQ104+AQ106+AQ109+AQ111+AQ114+AQ119+AQ122+AQ125+AQ127+AQ130</f>
        <v>0</v>
      </c>
      <c r="AR85" s="188"/>
      <c r="AS85" s="188">
        <f>AS86+AS90+AS94+AS97+AS98+AS99+AS100+AS103+AS104+AS106+AS109+AS111+AS114+AS119+AS122+AS125+AS127+AS130</f>
        <v>0</v>
      </c>
      <c r="AT85" s="188"/>
      <c r="AU85" s="447">
        <f>AU86+AU90+AU94+AU97+AU98+AU99+AU100+AU103+AU104+AU106+AU109+AU111+AU114+AU119+AU122+AU125+AU127+AU130</f>
        <v>253961.93900000001</v>
      </c>
      <c r="AV85" s="475">
        <f t="shared" ref="AV85" si="20">AU85/I85</f>
        <v>0.99999999606240209</v>
      </c>
    </row>
    <row r="86" spans="1:48" s="1" customFormat="1" ht="30" customHeight="1" x14ac:dyDescent="0.2">
      <c r="A86"/>
      <c r="B86" s="283" t="s">
        <v>190</v>
      </c>
      <c r="C86" s="48" t="s">
        <v>80</v>
      </c>
      <c r="D86" s="49" t="s">
        <v>1761</v>
      </c>
      <c r="E86" s="50" t="s">
        <v>1762</v>
      </c>
      <c r="F86" s="51" t="s">
        <v>133</v>
      </c>
      <c r="G86" s="52">
        <v>534.4</v>
      </c>
      <c r="H86" s="53">
        <v>102.3</v>
      </c>
      <c r="I86" s="284">
        <f>ROUND(H86*G86,2)</f>
        <v>54669.120000000003</v>
      </c>
      <c r="J86" s="286"/>
      <c r="K86" s="287">
        <f>ROUND(J86*$H86,2)</f>
        <v>0</v>
      </c>
      <c r="L86" s="286"/>
      <c r="M86" s="287">
        <f>ROUND(L86*$H86,2)</f>
        <v>0</v>
      </c>
      <c r="N86" s="286"/>
      <c r="O86" s="287">
        <f>ROUND(N86*$H86,2)</f>
        <v>0</v>
      </c>
      <c r="P86" s="286"/>
      <c r="Q86" s="287">
        <f>ROUND(P86*$H86,2)</f>
        <v>0</v>
      </c>
      <c r="R86" s="286"/>
      <c r="S86" s="287">
        <f>ROUND(R86*$H86,2)</f>
        <v>0</v>
      </c>
      <c r="T86" s="286"/>
      <c r="U86" s="287">
        <f>ROUND(T86*$H86,2)</f>
        <v>0</v>
      </c>
      <c r="V86" s="286"/>
      <c r="W86" s="287">
        <f>ROUND(V86*$H86,2)</f>
        <v>0</v>
      </c>
      <c r="X86" s="286"/>
      <c r="Y86" s="287">
        <f>ROUND(X86*$H86,2)</f>
        <v>0</v>
      </c>
      <c r="Z86" s="286"/>
      <c r="AA86" s="287">
        <f>ROUND(Z86*$H86,2)</f>
        <v>0</v>
      </c>
      <c r="AB86" s="286"/>
      <c r="AC86" s="287">
        <f>ROUND(AB86*$H86,2)</f>
        <v>0</v>
      </c>
      <c r="AD86" s="286"/>
      <c r="AE86" s="287">
        <f>ROUND(AD86*$H86,2)</f>
        <v>0</v>
      </c>
      <c r="AF86" s="286"/>
      <c r="AG86" s="287">
        <f>ROUND(AF86*$H86,2)</f>
        <v>0</v>
      </c>
      <c r="AH86" s="286"/>
      <c r="AI86" s="287">
        <f>ROUND(AH86*$H86,2)</f>
        <v>0</v>
      </c>
      <c r="AJ86" s="286"/>
      <c r="AK86" s="287">
        <f>ROUND(AJ86*$H86,2)</f>
        <v>0</v>
      </c>
      <c r="AL86" s="286"/>
      <c r="AM86" s="287">
        <f>ROUND(AL86*$H86,2)</f>
        <v>0</v>
      </c>
      <c r="AN86" s="286"/>
      <c r="AO86" s="287">
        <f>ROUND(AN86*$H86,2)</f>
        <v>0</v>
      </c>
      <c r="AP86" s="286"/>
      <c r="AQ86" s="287">
        <f>ROUND(AP86*$H86,2)</f>
        <v>0</v>
      </c>
      <c r="AR86" s="286">
        <f>SUM(J86,L86,N86,P86,R86,T86,V86,X86,Z86,AB86,AD86,AF86,AH86,AJ86,AL86,AN86,AP86)</f>
        <v>0</v>
      </c>
      <c r="AS86" s="287">
        <f>AR86*$H86</f>
        <v>0</v>
      </c>
      <c r="AT86" s="286">
        <f>$G86-AR86</f>
        <v>534.4</v>
      </c>
      <c r="AU86" s="458">
        <f>AT86*$H86</f>
        <v>54669.119999999995</v>
      </c>
      <c r="AV86" s="496">
        <f t="shared" ref="AV86" si="21">AU86/I86</f>
        <v>0.99999999999999989</v>
      </c>
    </row>
    <row r="87" spans="1:48" s="1" customFormat="1" ht="30" customHeight="1" x14ac:dyDescent="0.2">
      <c r="A87"/>
      <c r="B87" s="249"/>
      <c r="C87" s="250" t="s">
        <v>86</v>
      </c>
      <c r="D87" s="23"/>
      <c r="E87" s="251" t="s">
        <v>1764</v>
      </c>
      <c r="F87" s="23"/>
      <c r="G87" s="23"/>
      <c r="H87" s="230"/>
      <c r="I87" s="231"/>
      <c r="J87" s="207"/>
      <c r="K87" s="208"/>
      <c r="L87" s="207"/>
      <c r="M87" s="208"/>
      <c r="N87" s="207"/>
      <c r="O87" s="208"/>
      <c r="P87" s="207"/>
      <c r="Q87" s="208"/>
      <c r="R87" s="207"/>
      <c r="S87" s="208"/>
      <c r="T87" s="207"/>
      <c r="U87" s="208"/>
      <c r="V87" s="207"/>
      <c r="W87" s="208"/>
      <c r="X87" s="207"/>
      <c r="Y87" s="208"/>
      <c r="Z87" s="207"/>
      <c r="AA87" s="208"/>
      <c r="AB87" s="207"/>
      <c r="AC87" s="208"/>
      <c r="AD87" s="207"/>
      <c r="AE87" s="208"/>
      <c r="AF87" s="207"/>
      <c r="AG87" s="208"/>
      <c r="AH87" s="207"/>
      <c r="AI87" s="208"/>
      <c r="AJ87" s="207"/>
      <c r="AK87" s="208"/>
      <c r="AL87" s="207"/>
      <c r="AM87" s="208"/>
      <c r="AN87" s="207"/>
      <c r="AO87" s="208"/>
      <c r="AP87" s="207"/>
      <c r="AQ87" s="208"/>
      <c r="AR87" s="207"/>
      <c r="AS87" s="208"/>
      <c r="AT87" s="207"/>
      <c r="AU87" s="219"/>
      <c r="AV87" s="476"/>
    </row>
    <row r="88" spans="1:48" s="7" customFormat="1" ht="30" customHeight="1" x14ac:dyDescent="0.2">
      <c r="A88"/>
      <c r="B88" s="258"/>
      <c r="C88" s="250" t="s">
        <v>88</v>
      </c>
      <c r="D88" s="259" t="s">
        <v>5</v>
      </c>
      <c r="E88" s="260" t="s">
        <v>1727</v>
      </c>
      <c r="F88" s="67"/>
      <c r="G88" s="259" t="s">
        <v>5</v>
      </c>
      <c r="H88" s="261"/>
      <c r="I88" s="262"/>
      <c r="J88" s="209"/>
      <c r="K88" s="210"/>
      <c r="L88" s="209"/>
      <c r="M88" s="210"/>
      <c r="N88" s="209"/>
      <c r="O88" s="210"/>
      <c r="P88" s="209"/>
      <c r="Q88" s="210"/>
      <c r="R88" s="209"/>
      <c r="S88" s="210"/>
      <c r="T88" s="209"/>
      <c r="U88" s="210"/>
      <c r="V88" s="209"/>
      <c r="W88" s="210"/>
      <c r="X88" s="209"/>
      <c r="Y88" s="210"/>
      <c r="Z88" s="209"/>
      <c r="AA88" s="210"/>
      <c r="AB88" s="209"/>
      <c r="AC88" s="210"/>
      <c r="AD88" s="209"/>
      <c r="AE88" s="210"/>
      <c r="AF88" s="209"/>
      <c r="AG88" s="210"/>
      <c r="AH88" s="209"/>
      <c r="AI88" s="210"/>
      <c r="AJ88" s="209"/>
      <c r="AK88" s="210"/>
      <c r="AL88" s="209"/>
      <c r="AM88" s="210"/>
      <c r="AN88" s="209"/>
      <c r="AO88" s="210"/>
      <c r="AP88" s="209"/>
      <c r="AQ88" s="210"/>
      <c r="AR88" s="209"/>
      <c r="AS88" s="210"/>
      <c r="AT88" s="209"/>
      <c r="AU88" s="221"/>
      <c r="AV88" s="477"/>
    </row>
    <row r="89" spans="1:48" s="1" customFormat="1" ht="30" customHeight="1" x14ac:dyDescent="0.2">
      <c r="A89"/>
      <c r="B89" s="252"/>
      <c r="C89" s="250" t="s">
        <v>88</v>
      </c>
      <c r="D89" s="253" t="s">
        <v>5</v>
      </c>
      <c r="E89" s="254" t="s">
        <v>1729</v>
      </c>
      <c r="F89" s="63"/>
      <c r="G89" s="255">
        <v>534.4</v>
      </c>
      <c r="H89" s="256"/>
      <c r="I89" s="257"/>
      <c r="J89" s="288"/>
      <c r="K89" s="208"/>
      <c r="L89" s="288"/>
      <c r="M89" s="208"/>
      <c r="N89" s="288"/>
      <c r="O89" s="208"/>
      <c r="P89" s="288"/>
      <c r="Q89" s="208"/>
      <c r="R89" s="288"/>
      <c r="S89" s="208"/>
      <c r="T89" s="288"/>
      <c r="U89" s="208"/>
      <c r="V89" s="288"/>
      <c r="W89" s="208"/>
      <c r="X89" s="288"/>
      <c r="Y89" s="208"/>
      <c r="Z89" s="288"/>
      <c r="AA89" s="208"/>
      <c r="AB89" s="288"/>
      <c r="AC89" s="208"/>
      <c r="AD89" s="288"/>
      <c r="AE89" s="208"/>
      <c r="AF89" s="288"/>
      <c r="AG89" s="208"/>
      <c r="AH89" s="288"/>
      <c r="AI89" s="208"/>
      <c r="AJ89" s="288"/>
      <c r="AK89" s="208"/>
      <c r="AL89" s="288"/>
      <c r="AM89" s="208"/>
      <c r="AN89" s="288"/>
      <c r="AO89" s="208"/>
      <c r="AP89" s="288"/>
      <c r="AQ89" s="208"/>
      <c r="AR89" s="288"/>
      <c r="AS89" s="208"/>
      <c r="AT89" s="288"/>
      <c r="AU89" s="219"/>
      <c r="AV89" s="504"/>
    </row>
    <row r="90" spans="1:48" s="1" customFormat="1" ht="30" customHeight="1" x14ac:dyDescent="0.2">
      <c r="A90"/>
      <c r="B90" s="283" t="s">
        <v>197</v>
      </c>
      <c r="C90" s="48" t="s">
        <v>80</v>
      </c>
      <c r="D90" s="49" t="s">
        <v>1765</v>
      </c>
      <c r="E90" s="50" t="s">
        <v>1766</v>
      </c>
      <c r="F90" s="51" t="s">
        <v>133</v>
      </c>
      <c r="G90" s="52">
        <v>534.4</v>
      </c>
      <c r="H90" s="53">
        <v>53.6</v>
      </c>
      <c r="I90" s="284">
        <f>ROUND(H90*G90,2)</f>
        <v>28643.84</v>
      </c>
      <c r="J90" s="286"/>
      <c r="K90" s="287">
        <f>ROUND(J90*$H90,2)</f>
        <v>0</v>
      </c>
      <c r="L90" s="286"/>
      <c r="M90" s="287">
        <f>ROUND(L90*$H90,2)</f>
        <v>0</v>
      </c>
      <c r="N90" s="286"/>
      <c r="O90" s="287">
        <f>ROUND(N90*$H90,2)</f>
        <v>0</v>
      </c>
      <c r="P90" s="286"/>
      <c r="Q90" s="287">
        <f>ROUND(P90*$H90,2)</f>
        <v>0</v>
      </c>
      <c r="R90" s="286"/>
      <c r="S90" s="287">
        <f>ROUND(R90*$H90,2)</f>
        <v>0</v>
      </c>
      <c r="T90" s="286"/>
      <c r="U90" s="287">
        <f>ROUND(T90*$H90,2)</f>
        <v>0</v>
      </c>
      <c r="V90" s="286"/>
      <c r="W90" s="287">
        <f>ROUND(V90*$H90,2)</f>
        <v>0</v>
      </c>
      <c r="X90" s="286"/>
      <c r="Y90" s="287">
        <f>ROUND(X90*$H90,2)</f>
        <v>0</v>
      </c>
      <c r="Z90" s="286"/>
      <c r="AA90" s="287">
        <f>ROUND(Z90*$H90,2)</f>
        <v>0</v>
      </c>
      <c r="AB90" s="286"/>
      <c r="AC90" s="287">
        <f>ROUND(AB90*$H90,2)</f>
        <v>0</v>
      </c>
      <c r="AD90" s="286"/>
      <c r="AE90" s="287">
        <f>ROUND(AD90*$H90,2)</f>
        <v>0</v>
      </c>
      <c r="AF90" s="286"/>
      <c r="AG90" s="287">
        <f>ROUND(AF90*$H90,2)</f>
        <v>0</v>
      </c>
      <c r="AH90" s="286"/>
      <c r="AI90" s="287">
        <f>ROUND(AH90*$H90,2)</f>
        <v>0</v>
      </c>
      <c r="AJ90" s="286"/>
      <c r="AK90" s="287">
        <f>ROUND(AJ90*$H90,2)</f>
        <v>0</v>
      </c>
      <c r="AL90" s="286"/>
      <c r="AM90" s="287">
        <f>ROUND(AL90*$H90,2)</f>
        <v>0</v>
      </c>
      <c r="AN90" s="286"/>
      <c r="AO90" s="287">
        <f>ROUND(AN90*$H90,2)</f>
        <v>0</v>
      </c>
      <c r="AP90" s="286"/>
      <c r="AQ90" s="287">
        <f>ROUND(AP90*$H90,2)</f>
        <v>0</v>
      </c>
      <c r="AR90" s="286">
        <f>SUM(J90,L90,N90,P90,R90,T90,V90,X90,Z90,AB90,AD90,AF90,AH90,AJ90,AL90,AN90,AP90)</f>
        <v>0</v>
      </c>
      <c r="AS90" s="287">
        <f>AR90*$H90</f>
        <v>0</v>
      </c>
      <c r="AT90" s="286">
        <f>$G90-AR90</f>
        <v>534.4</v>
      </c>
      <c r="AU90" s="458">
        <f>AT90*$H90</f>
        <v>28643.84</v>
      </c>
      <c r="AV90" s="496">
        <f t="shared" ref="AV90" si="22">AU90/I90</f>
        <v>1</v>
      </c>
    </row>
    <row r="91" spans="1:48" s="1" customFormat="1" ht="30" customHeight="1" x14ac:dyDescent="0.2">
      <c r="A91"/>
      <c r="B91" s="249"/>
      <c r="C91" s="250" t="s">
        <v>86</v>
      </c>
      <c r="D91" s="23"/>
      <c r="E91" s="251" t="s">
        <v>1768</v>
      </c>
      <c r="F91" s="23"/>
      <c r="G91" s="23"/>
      <c r="H91" s="230"/>
      <c r="I91" s="231"/>
      <c r="J91" s="288"/>
      <c r="K91" s="208"/>
      <c r="L91" s="288"/>
      <c r="M91" s="208"/>
      <c r="N91" s="288"/>
      <c r="O91" s="208"/>
      <c r="P91" s="288"/>
      <c r="Q91" s="208"/>
      <c r="R91" s="288"/>
      <c r="S91" s="208"/>
      <c r="T91" s="288"/>
      <c r="U91" s="208"/>
      <c r="V91" s="288"/>
      <c r="W91" s="208"/>
      <c r="X91" s="288"/>
      <c r="Y91" s="208"/>
      <c r="Z91" s="288"/>
      <c r="AA91" s="208"/>
      <c r="AB91" s="288"/>
      <c r="AC91" s="208"/>
      <c r="AD91" s="288"/>
      <c r="AE91" s="208"/>
      <c r="AF91" s="288"/>
      <c r="AG91" s="208"/>
      <c r="AH91" s="288"/>
      <c r="AI91" s="208"/>
      <c r="AJ91" s="288"/>
      <c r="AK91" s="208"/>
      <c r="AL91" s="288"/>
      <c r="AM91" s="208"/>
      <c r="AN91" s="288"/>
      <c r="AO91" s="208"/>
      <c r="AP91" s="288"/>
      <c r="AQ91" s="208"/>
      <c r="AR91" s="288"/>
      <c r="AS91" s="208"/>
      <c r="AT91" s="288"/>
      <c r="AU91" s="219"/>
      <c r="AV91" s="504"/>
    </row>
    <row r="92" spans="1:48" s="1" customFormat="1" ht="30" customHeight="1" x14ac:dyDescent="0.2">
      <c r="A92"/>
      <c r="B92" s="258"/>
      <c r="C92" s="250" t="s">
        <v>88</v>
      </c>
      <c r="D92" s="259" t="s">
        <v>5</v>
      </c>
      <c r="E92" s="260" t="s">
        <v>1727</v>
      </c>
      <c r="F92" s="67"/>
      <c r="G92" s="259" t="s">
        <v>5</v>
      </c>
      <c r="H92" s="261"/>
      <c r="I92" s="262"/>
      <c r="J92" s="207"/>
      <c r="K92" s="208"/>
      <c r="L92" s="207"/>
      <c r="M92" s="208"/>
      <c r="N92" s="207"/>
      <c r="O92" s="208"/>
      <c r="P92" s="207"/>
      <c r="Q92" s="208"/>
      <c r="R92" s="207"/>
      <c r="S92" s="208"/>
      <c r="T92" s="207"/>
      <c r="U92" s="208"/>
      <c r="V92" s="207"/>
      <c r="W92" s="208"/>
      <c r="X92" s="207"/>
      <c r="Y92" s="208"/>
      <c r="Z92" s="207"/>
      <c r="AA92" s="208"/>
      <c r="AB92" s="207"/>
      <c r="AC92" s="208"/>
      <c r="AD92" s="207"/>
      <c r="AE92" s="208"/>
      <c r="AF92" s="207"/>
      <c r="AG92" s="208"/>
      <c r="AH92" s="207"/>
      <c r="AI92" s="208"/>
      <c r="AJ92" s="207"/>
      <c r="AK92" s="208"/>
      <c r="AL92" s="207"/>
      <c r="AM92" s="208"/>
      <c r="AN92" s="207"/>
      <c r="AO92" s="208"/>
      <c r="AP92" s="207"/>
      <c r="AQ92" s="208"/>
      <c r="AR92" s="207"/>
      <c r="AS92" s="208"/>
      <c r="AT92" s="207"/>
      <c r="AU92" s="219"/>
      <c r="AV92" s="476"/>
    </row>
    <row r="93" spans="1:48" s="1" customFormat="1" ht="30" customHeight="1" x14ac:dyDescent="0.2">
      <c r="A93"/>
      <c r="B93" s="252"/>
      <c r="C93" s="250" t="s">
        <v>88</v>
      </c>
      <c r="D93" s="253" t="s">
        <v>5</v>
      </c>
      <c r="E93" s="254" t="s">
        <v>1729</v>
      </c>
      <c r="F93" s="63"/>
      <c r="G93" s="255">
        <v>534.4</v>
      </c>
      <c r="H93" s="256"/>
      <c r="I93" s="257"/>
      <c r="J93" s="207"/>
      <c r="K93" s="208"/>
      <c r="L93" s="207"/>
      <c r="M93" s="208"/>
      <c r="N93" s="207"/>
      <c r="O93" s="208"/>
      <c r="P93" s="207"/>
      <c r="Q93" s="208"/>
      <c r="R93" s="207"/>
      <c r="S93" s="208"/>
      <c r="T93" s="207"/>
      <c r="U93" s="208"/>
      <c r="V93" s="207"/>
      <c r="W93" s="208"/>
      <c r="X93" s="207"/>
      <c r="Y93" s="208"/>
      <c r="Z93" s="207"/>
      <c r="AA93" s="208"/>
      <c r="AB93" s="207"/>
      <c r="AC93" s="208"/>
      <c r="AD93" s="207"/>
      <c r="AE93" s="208"/>
      <c r="AF93" s="207"/>
      <c r="AG93" s="208"/>
      <c r="AH93" s="207"/>
      <c r="AI93" s="208"/>
      <c r="AJ93" s="207"/>
      <c r="AK93" s="208"/>
      <c r="AL93" s="207"/>
      <c r="AM93" s="208"/>
      <c r="AN93" s="207"/>
      <c r="AO93" s="208"/>
      <c r="AP93" s="207"/>
      <c r="AQ93" s="208"/>
      <c r="AR93" s="207"/>
      <c r="AS93" s="208"/>
      <c r="AT93" s="207"/>
      <c r="AU93" s="219"/>
      <c r="AV93" s="476"/>
    </row>
    <row r="94" spans="1:48" s="7" customFormat="1" ht="30" customHeight="1" x14ac:dyDescent="0.2">
      <c r="A94"/>
      <c r="B94" s="283" t="s">
        <v>211</v>
      </c>
      <c r="C94" s="48" t="s">
        <v>80</v>
      </c>
      <c r="D94" s="49" t="s">
        <v>1769</v>
      </c>
      <c r="E94" s="50" t="s">
        <v>1770</v>
      </c>
      <c r="F94" s="51" t="s">
        <v>234</v>
      </c>
      <c r="G94" s="52">
        <v>3</v>
      </c>
      <c r="H94" s="53">
        <v>199.4</v>
      </c>
      <c r="I94" s="284">
        <f>ROUND(H94*G94,2)</f>
        <v>598.20000000000005</v>
      </c>
      <c r="J94" s="286"/>
      <c r="K94" s="287">
        <f>ROUND(J94*$H94,2)</f>
        <v>0</v>
      </c>
      <c r="L94" s="286"/>
      <c r="M94" s="287">
        <f>ROUND(L94*$H94,2)</f>
        <v>0</v>
      </c>
      <c r="N94" s="286"/>
      <c r="O94" s="287">
        <f>ROUND(N94*$H94,2)</f>
        <v>0</v>
      </c>
      <c r="P94" s="286"/>
      <c r="Q94" s="287">
        <f>ROUND(P94*$H94,2)</f>
        <v>0</v>
      </c>
      <c r="R94" s="286"/>
      <c r="S94" s="287">
        <f>ROUND(R94*$H94,2)</f>
        <v>0</v>
      </c>
      <c r="T94" s="286"/>
      <c r="U94" s="287">
        <f>ROUND(T94*$H94,2)</f>
        <v>0</v>
      </c>
      <c r="V94" s="286"/>
      <c r="W94" s="287">
        <f>ROUND(V94*$H94,2)</f>
        <v>0</v>
      </c>
      <c r="X94" s="286"/>
      <c r="Y94" s="287">
        <f>ROUND(X94*$H94,2)</f>
        <v>0</v>
      </c>
      <c r="Z94" s="286"/>
      <c r="AA94" s="287">
        <f>ROUND(Z94*$H94,2)</f>
        <v>0</v>
      </c>
      <c r="AB94" s="286"/>
      <c r="AC94" s="287">
        <f>ROUND(AB94*$H94,2)</f>
        <v>0</v>
      </c>
      <c r="AD94" s="286"/>
      <c r="AE94" s="287">
        <f>ROUND(AD94*$H94,2)</f>
        <v>0</v>
      </c>
      <c r="AF94" s="286"/>
      <c r="AG94" s="287">
        <f>ROUND(AF94*$H94,2)</f>
        <v>0</v>
      </c>
      <c r="AH94" s="286"/>
      <c r="AI94" s="287">
        <f>ROUND(AH94*$H94,2)</f>
        <v>0</v>
      </c>
      <c r="AJ94" s="286"/>
      <c r="AK94" s="287">
        <f>ROUND(AJ94*$H94,2)</f>
        <v>0</v>
      </c>
      <c r="AL94" s="286"/>
      <c r="AM94" s="287">
        <f>ROUND(AL94*$H94,2)</f>
        <v>0</v>
      </c>
      <c r="AN94" s="286"/>
      <c r="AO94" s="287">
        <f>ROUND(AN94*$H94,2)</f>
        <v>0</v>
      </c>
      <c r="AP94" s="286"/>
      <c r="AQ94" s="287">
        <f>ROUND(AP94*$H94,2)</f>
        <v>0</v>
      </c>
      <c r="AR94" s="286">
        <f>SUM(J94,L94,N94,P94,R94,T94,V94,X94,Z94,AB94,AD94,AF94,AH94,AJ94,AL94,AN94,AP94)</f>
        <v>0</v>
      </c>
      <c r="AS94" s="287">
        <f>AR94*$H94</f>
        <v>0</v>
      </c>
      <c r="AT94" s="286">
        <f>$G94-AR94</f>
        <v>3</v>
      </c>
      <c r="AU94" s="458">
        <f>AT94*$H94</f>
        <v>598.20000000000005</v>
      </c>
      <c r="AV94" s="496">
        <f t="shared" ref="AV94" si="23">AU94/I94</f>
        <v>1</v>
      </c>
    </row>
    <row r="95" spans="1:48" s="1" customFormat="1" ht="30" customHeight="1" x14ac:dyDescent="0.2">
      <c r="A95"/>
      <c r="B95" s="249"/>
      <c r="C95" s="250" t="s">
        <v>86</v>
      </c>
      <c r="D95" s="23"/>
      <c r="E95" s="251" t="s">
        <v>1772</v>
      </c>
      <c r="F95" s="23"/>
      <c r="G95" s="23"/>
      <c r="H95" s="230"/>
      <c r="I95" s="231"/>
      <c r="J95" s="288"/>
      <c r="K95" s="208"/>
      <c r="L95" s="288"/>
      <c r="M95" s="208"/>
      <c r="N95" s="288"/>
      <c r="O95" s="208"/>
      <c r="P95" s="288"/>
      <c r="Q95" s="208"/>
      <c r="R95" s="288"/>
      <c r="S95" s="208"/>
      <c r="T95" s="288"/>
      <c r="U95" s="208"/>
      <c r="V95" s="288"/>
      <c r="W95" s="208"/>
      <c r="X95" s="288"/>
      <c r="Y95" s="208"/>
      <c r="Z95" s="288"/>
      <c r="AA95" s="208"/>
      <c r="AB95" s="288"/>
      <c r="AC95" s="208"/>
      <c r="AD95" s="288"/>
      <c r="AE95" s="208"/>
      <c r="AF95" s="288"/>
      <c r="AG95" s="208"/>
      <c r="AH95" s="288"/>
      <c r="AI95" s="208"/>
      <c r="AJ95" s="288"/>
      <c r="AK95" s="208"/>
      <c r="AL95" s="288"/>
      <c r="AM95" s="208"/>
      <c r="AN95" s="288"/>
      <c r="AO95" s="208"/>
      <c r="AP95" s="288"/>
      <c r="AQ95" s="208"/>
      <c r="AR95" s="288"/>
      <c r="AS95" s="208"/>
      <c r="AT95" s="288"/>
      <c r="AU95" s="219"/>
      <c r="AV95" s="504"/>
    </row>
    <row r="96" spans="1:48" s="1" customFormat="1" ht="30" customHeight="1" x14ac:dyDescent="0.2">
      <c r="A96"/>
      <c r="B96" s="252"/>
      <c r="C96" s="250" t="s">
        <v>88</v>
      </c>
      <c r="D96" s="253" t="s">
        <v>5</v>
      </c>
      <c r="E96" s="254" t="s">
        <v>1773</v>
      </c>
      <c r="F96" s="63"/>
      <c r="G96" s="255">
        <v>3</v>
      </c>
      <c r="H96" s="256"/>
      <c r="I96" s="257"/>
      <c r="J96" s="207"/>
      <c r="K96" s="208"/>
      <c r="L96" s="207"/>
      <c r="M96" s="208"/>
      <c r="N96" s="207"/>
      <c r="O96" s="208"/>
      <c r="P96" s="207"/>
      <c r="Q96" s="208"/>
      <c r="R96" s="207"/>
      <c r="S96" s="208"/>
      <c r="T96" s="207"/>
      <c r="U96" s="208"/>
      <c r="V96" s="207"/>
      <c r="W96" s="208"/>
      <c r="X96" s="207"/>
      <c r="Y96" s="208"/>
      <c r="Z96" s="207"/>
      <c r="AA96" s="208"/>
      <c r="AB96" s="207"/>
      <c r="AC96" s="208"/>
      <c r="AD96" s="207"/>
      <c r="AE96" s="208"/>
      <c r="AF96" s="207"/>
      <c r="AG96" s="208"/>
      <c r="AH96" s="207"/>
      <c r="AI96" s="208"/>
      <c r="AJ96" s="207"/>
      <c r="AK96" s="208"/>
      <c r="AL96" s="207"/>
      <c r="AM96" s="208"/>
      <c r="AN96" s="207"/>
      <c r="AO96" s="208"/>
      <c r="AP96" s="207"/>
      <c r="AQ96" s="208"/>
      <c r="AR96" s="207"/>
      <c r="AS96" s="208"/>
      <c r="AT96" s="207"/>
      <c r="AU96" s="219"/>
      <c r="AV96" s="476"/>
    </row>
    <row r="97" spans="1:48" s="7" customFormat="1" ht="30" customHeight="1" x14ac:dyDescent="0.2">
      <c r="A97"/>
      <c r="B97" s="281" t="s">
        <v>1</v>
      </c>
      <c r="C97" s="78" t="s">
        <v>231</v>
      </c>
      <c r="D97" s="79" t="s">
        <v>1774</v>
      </c>
      <c r="E97" s="80" t="s">
        <v>1775</v>
      </c>
      <c r="F97" s="81" t="s">
        <v>234</v>
      </c>
      <c r="G97" s="82">
        <v>1</v>
      </c>
      <c r="H97" s="83">
        <v>1250</v>
      </c>
      <c r="I97" s="282">
        <f>ROUND(H97*G97,2)</f>
        <v>1250</v>
      </c>
      <c r="J97" s="286"/>
      <c r="K97" s="287">
        <f t="shared" ref="K97:K100" si="24">ROUND(J97*$H97,2)</f>
        <v>0</v>
      </c>
      <c r="L97" s="286"/>
      <c r="M97" s="287">
        <f t="shared" ref="M97:M100" si="25">ROUND(L97*$H97,2)</f>
        <v>0</v>
      </c>
      <c r="N97" s="286"/>
      <c r="O97" s="287">
        <f t="shared" ref="O97:O100" si="26">ROUND(N97*$H97,2)</f>
        <v>0</v>
      </c>
      <c r="P97" s="286"/>
      <c r="Q97" s="287">
        <f t="shared" ref="Q97:Q100" si="27">ROUND(P97*$H97,2)</f>
        <v>0</v>
      </c>
      <c r="R97" s="286"/>
      <c r="S97" s="287">
        <f t="shared" ref="S97:S100" si="28">ROUND(R97*$H97,2)</f>
        <v>0</v>
      </c>
      <c r="T97" s="286"/>
      <c r="U97" s="287">
        <f t="shared" ref="U97:U100" si="29">ROUND(T97*$H97,2)</f>
        <v>0</v>
      </c>
      <c r="V97" s="286"/>
      <c r="W97" s="287">
        <f t="shared" ref="W97:W100" si="30">ROUND(V97*$H97,2)</f>
        <v>0</v>
      </c>
      <c r="X97" s="286"/>
      <c r="Y97" s="287">
        <f t="shared" ref="Y97:Y100" si="31">ROUND(X97*$H97,2)</f>
        <v>0</v>
      </c>
      <c r="Z97" s="286"/>
      <c r="AA97" s="287">
        <f t="shared" ref="AA97:AA100" si="32">ROUND(Z97*$H97,2)</f>
        <v>0</v>
      </c>
      <c r="AB97" s="286"/>
      <c r="AC97" s="287">
        <f t="shared" ref="AC97:AC100" si="33">ROUND(AB97*$H97,2)</f>
        <v>0</v>
      </c>
      <c r="AD97" s="286"/>
      <c r="AE97" s="287">
        <f t="shared" ref="AE97:AE100" si="34">ROUND(AD97*$H97,2)</f>
        <v>0</v>
      </c>
      <c r="AF97" s="286"/>
      <c r="AG97" s="287">
        <f t="shared" ref="AG97:AG100" si="35">ROUND(AF97*$H97,2)</f>
        <v>0</v>
      </c>
      <c r="AH97" s="286"/>
      <c r="AI97" s="287">
        <f t="shared" ref="AI97:AI100" si="36">ROUND(AH97*$H97,2)</f>
        <v>0</v>
      </c>
      <c r="AJ97" s="286"/>
      <c r="AK97" s="287">
        <f t="shared" ref="AK97:AK100" si="37">ROUND(AJ97*$H97,2)</f>
        <v>0</v>
      </c>
      <c r="AL97" s="286"/>
      <c r="AM97" s="287">
        <f t="shared" ref="AM97:AM100" si="38">ROUND(AL97*$H97,2)</f>
        <v>0</v>
      </c>
      <c r="AN97" s="286"/>
      <c r="AO97" s="287">
        <f t="shared" ref="AO97:AO100" si="39">ROUND(AN97*$H97,2)</f>
        <v>0</v>
      </c>
      <c r="AP97" s="286"/>
      <c r="AQ97" s="287">
        <f t="shared" ref="AQ97:AQ100" si="40">ROUND(AP97*$H97,2)</f>
        <v>0</v>
      </c>
      <c r="AR97" s="286">
        <f t="shared" ref="AR97:AR100" si="41">SUM(J97,L97,N97,P97,R97,T97,V97,X97,Z97,AB97,AD97,AF97,AH97,AJ97,AL97,AN97,AP97)</f>
        <v>0</v>
      </c>
      <c r="AS97" s="287">
        <f t="shared" ref="AS97:AS100" si="42">AR97*$H97</f>
        <v>0</v>
      </c>
      <c r="AT97" s="286">
        <f t="shared" ref="AT97:AT100" si="43">$G97-AR97</f>
        <v>1</v>
      </c>
      <c r="AU97" s="458">
        <f t="shared" ref="AU97:AU100" si="44">AT97*$H97</f>
        <v>1250</v>
      </c>
      <c r="AV97" s="496">
        <f t="shared" ref="AV97:AV100" si="45">AU97/I97</f>
        <v>1</v>
      </c>
    </row>
    <row r="98" spans="1:48" s="1" customFormat="1" ht="30" customHeight="1" x14ac:dyDescent="0.2">
      <c r="A98"/>
      <c r="B98" s="281" t="s">
        <v>225</v>
      </c>
      <c r="C98" s="78" t="s">
        <v>231</v>
      </c>
      <c r="D98" s="79" t="s">
        <v>1777</v>
      </c>
      <c r="E98" s="80" t="s">
        <v>1778</v>
      </c>
      <c r="F98" s="81" t="s">
        <v>234</v>
      </c>
      <c r="G98" s="82">
        <v>1</v>
      </c>
      <c r="H98" s="83">
        <v>650</v>
      </c>
      <c r="I98" s="282">
        <f>ROUND(H98*G98,2)</f>
        <v>650</v>
      </c>
      <c r="J98" s="286"/>
      <c r="K98" s="287">
        <f t="shared" si="24"/>
        <v>0</v>
      </c>
      <c r="L98" s="286"/>
      <c r="M98" s="287">
        <f t="shared" si="25"/>
        <v>0</v>
      </c>
      <c r="N98" s="286"/>
      <c r="O98" s="287">
        <f t="shared" si="26"/>
        <v>0</v>
      </c>
      <c r="P98" s="286"/>
      <c r="Q98" s="287">
        <f t="shared" si="27"/>
        <v>0</v>
      </c>
      <c r="R98" s="286"/>
      <c r="S98" s="287">
        <f t="shared" si="28"/>
        <v>0</v>
      </c>
      <c r="T98" s="286"/>
      <c r="U98" s="287">
        <f t="shared" si="29"/>
        <v>0</v>
      </c>
      <c r="V98" s="286"/>
      <c r="W98" s="287">
        <f t="shared" si="30"/>
        <v>0</v>
      </c>
      <c r="X98" s="286"/>
      <c r="Y98" s="287">
        <f t="shared" si="31"/>
        <v>0</v>
      </c>
      <c r="Z98" s="286"/>
      <c r="AA98" s="287">
        <f t="shared" si="32"/>
        <v>0</v>
      </c>
      <c r="AB98" s="286"/>
      <c r="AC98" s="287">
        <f t="shared" si="33"/>
        <v>0</v>
      </c>
      <c r="AD98" s="286"/>
      <c r="AE98" s="287">
        <f t="shared" si="34"/>
        <v>0</v>
      </c>
      <c r="AF98" s="286"/>
      <c r="AG98" s="287">
        <f t="shared" si="35"/>
        <v>0</v>
      </c>
      <c r="AH98" s="286"/>
      <c r="AI98" s="287">
        <f t="shared" si="36"/>
        <v>0</v>
      </c>
      <c r="AJ98" s="286"/>
      <c r="AK98" s="287">
        <f t="shared" si="37"/>
        <v>0</v>
      </c>
      <c r="AL98" s="286"/>
      <c r="AM98" s="287">
        <f t="shared" si="38"/>
        <v>0</v>
      </c>
      <c r="AN98" s="286"/>
      <c r="AO98" s="287">
        <f t="shared" si="39"/>
        <v>0</v>
      </c>
      <c r="AP98" s="286"/>
      <c r="AQ98" s="287">
        <f t="shared" si="40"/>
        <v>0</v>
      </c>
      <c r="AR98" s="286">
        <f t="shared" si="41"/>
        <v>0</v>
      </c>
      <c r="AS98" s="287">
        <f t="shared" si="42"/>
        <v>0</v>
      </c>
      <c r="AT98" s="286">
        <f t="shared" si="43"/>
        <v>1</v>
      </c>
      <c r="AU98" s="458">
        <f t="shared" si="44"/>
        <v>650</v>
      </c>
      <c r="AV98" s="496">
        <f t="shared" si="45"/>
        <v>1</v>
      </c>
    </row>
    <row r="99" spans="1:48" s="1" customFormat="1" ht="30" customHeight="1" x14ac:dyDescent="0.2">
      <c r="A99"/>
      <c r="B99" s="281" t="s">
        <v>230</v>
      </c>
      <c r="C99" s="78" t="s">
        <v>231</v>
      </c>
      <c r="D99" s="79" t="s">
        <v>1780</v>
      </c>
      <c r="E99" s="80" t="s">
        <v>1781</v>
      </c>
      <c r="F99" s="81" t="s">
        <v>234</v>
      </c>
      <c r="G99" s="82">
        <v>1</v>
      </c>
      <c r="H99" s="83">
        <v>1470</v>
      </c>
      <c r="I99" s="282">
        <f>ROUND(H99*G99,2)</f>
        <v>1470</v>
      </c>
      <c r="J99" s="286"/>
      <c r="K99" s="287">
        <f t="shared" si="24"/>
        <v>0</v>
      </c>
      <c r="L99" s="286"/>
      <c r="M99" s="287">
        <f t="shared" si="25"/>
        <v>0</v>
      </c>
      <c r="N99" s="286"/>
      <c r="O99" s="287">
        <f t="shared" si="26"/>
        <v>0</v>
      </c>
      <c r="P99" s="286"/>
      <c r="Q99" s="287">
        <f t="shared" si="27"/>
        <v>0</v>
      </c>
      <c r="R99" s="286"/>
      <c r="S99" s="287">
        <f t="shared" si="28"/>
        <v>0</v>
      </c>
      <c r="T99" s="286"/>
      <c r="U99" s="287">
        <f t="shared" si="29"/>
        <v>0</v>
      </c>
      <c r="V99" s="286"/>
      <c r="W99" s="287">
        <f t="shared" si="30"/>
        <v>0</v>
      </c>
      <c r="X99" s="286"/>
      <c r="Y99" s="287">
        <f t="shared" si="31"/>
        <v>0</v>
      </c>
      <c r="Z99" s="286"/>
      <c r="AA99" s="287">
        <f t="shared" si="32"/>
        <v>0</v>
      </c>
      <c r="AB99" s="286"/>
      <c r="AC99" s="287">
        <f t="shared" si="33"/>
        <v>0</v>
      </c>
      <c r="AD99" s="286"/>
      <c r="AE99" s="287">
        <f t="shared" si="34"/>
        <v>0</v>
      </c>
      <c r="AF99" s="286"/>
      <c r="AG99" s="287">
        <f t="shared" si="35"/>
        <v>0</v>
      </c>
      <c r="AH99" s="286"/>
      <c r="AI99" s="287">
        <f t="shared" si="36"/>
        <v>0</v>
      </c>
      <c r="AJ99" s="286"/>
      <c r="AK99" s="287">
        <f t="shared" si="37"/>
        <v>0</v>
      </c>
      <c r="AL99" s="286"/>
      <c r="AM99" s="287">
        <f t="shared" si="38"/>
        <v>0</v>
      </c>
      <c r="AN99" s="286"/>
      <c r="AO99" s="287">
        <f t="shared" si="39"/>
        <v>0</v>
      </c>
      <c r="AP99" s="286"/>
      <c r="AQ99" s="287">
        <f t="shared" si="40"/>
        <v>0</v>
      </c>
      <c r="AR99" s="286">
        <f t="shared" si="41"/>
        <v>0</v>
      </c>
      <c r="AS99" s="287">
        <f t="shared" si="42"/>
        <v>0</v>
      </c>
      <c r="AT99" s="286">
        <f t="shared" si="43"/>
        <v>1</v>
      </c>
      <c r="AU99" s="458">
        <f t="shared" si="44"/>
        <v>1470</v>
      </c>
      <c r="AV99" s="496">
        <f t="shared" si="45"/>
        <v>1</v>
      </c>
    </row>
    <row r="100" spans="1:48" s="7" customFormat="1" ht="30" customHeight="1" x14ac:dyDescent="0.2">
      <c r="A100"/>
      <c r="B100" s="283" t="s">
        <v>237</v>
      </c>
      <c r="C100" s="48" t="s">
        <v>80</v>
      </c>
      <c r="D100" s="49" t="s">
        <v>1783</v>
      </c>
      <c r="E100" s="50" t="s">
        <v>1784</v>
      </c>
      <c r="F100" s="51" t="s">
        <v>234</v>
      </c>
      <c r="G100" s="52">
        <v>2</v>
      </c>
      <c r="H100" s="53">
        <v>239.9</v>
      </c>
      <c r="I100" s="284">
        <f>ROUND(H100*G100,2)</f>
        <v>479.8</v>
      </c>
      <c r="J100" s="286"/>
      <c r="K100" s="287">
        <f t="shared" si="24"/>
        <v>0</v>
      </c>
      <c r="L100" s="286"/>
      <c r="M100" s="287">
        <f t="shared" si="25"/>
        <v>0</v>
      </c>
      <c r="N100" s="286"/>
      <c r="O100" s="287">
        <f t="shared" si="26"/>
        <v>0</v>
      </c>
      <c r="P100" s="286"/>
      <c r="Q100" s="287">
        <f t="shared" si="27"/>
        <v>0</v>
      </c>
      <c r="R100" s="286"/>
      <c r="S100" s="287">
        <f t="shared" si="28"/>
        <v>0</v>
      </c>
      <c r="T100" s="286"/>
      <c r="U100" s="287">
        <f t="shared" si="29"/>
        <v>0</v>
      </c>
      <c r="V100" s="286"/>
      <c r="W100" s="287">
        <f t="shared" si="30"/>
        <v>0</v>
      </c>
      <c r="X100" s="286"/>
      <c r="Y100" s="287">
        <f t="shared" si="31"/>
        <v>0</v>
      </c>
      <c r="Z100" s="286"/>
      <c r="AA100" s="287">
        <f t="shared" si="32"/>
        <v>0</v>
      </c>
      <c r="AB100" s="286"/>
      <c r="AC100" s="287">
        <f t="shared" si="33"/>
        <v>0</v>
      </c>
      <c r="AD100" s="286"/>
      <c r="AE100" s="287">
        <f t="shared" si="34"/>
        <v>0</v>
      </c>
      <c r="AF100" s="286"/>
      <c r="AG100" s="287">
        <f t="shared" si="35"/>
        <v>0</v>
      </c>
      <c r="AH100" s="286"/>
      <c r="AI100" s="287">
        <f t="shared" si="36"/>
        <v>0</v>
      </c>
      <c r="AJ100" s="286"/>
      <c r="AK100" s="287">
        <f t="shared" si="37"/>
        <v>0</v>
      </c>
      <c r="AL100" s="286"/>
      <c r="AM100" s="287">
        <f t="shared" si="38"/>
        <v>0</v>
      </c>
      <c r="AN100" s="286"/>
      <c r="AO100" s="287">
        <f t="shared" si="39"/>
        <v>0</v>
      </c>
      <c r="AP100" s="286"/>
      <c r="AQ100" s="287">
        <f t="shared" si="40"/>
        <v>0</v>
      </c>
      <c r="AR100" s="286">
        <f t="shared" si="41"/>
        <v>0</v>
      </c>
      <c r="AS100" s="287">
        <f t="shared" si="42"/>
        <v>0</v>
      </c>
      <c r="AT100" s="286">
        <f t="shared" si="43"/>
        <v>2</v>
      </c>
      <c r="AU100" s="458">
        <f t="shared" si="44"/>
        <v>479.8</v>
      </c>
      <c r="AV100" s="496">
        <f t="shared" si="45"/>
        <v>1</v>
      </c>
    </row>
    <row r="101" spans="1:48" s="1" customFormat="1" ht="30" customHeight="1" x14ac:dyDescent="0.2">
      <c r="A101"/>
      <c r="B101" s="249"/>
      <c r="C101" s="250" t="s">
        <v>86</v>
      </c>
      <c r="D101" s="23"/>
      <c r="E101" s="251" t="s">
        <v>1786</v>
      </c>
      <c r="F101" s="23"/>
      <c r="G101" s="23"/>
      <c r="H101" s="230"/>
      <c r="I101" s="231"/>
      <c r="J101" s="288"/>
      <c r="K101" s="208"/>
      <c r="L101" s="288"/>
      <c r="M101" s="208"/>
      <c r="N101" s="288"/>
      <c r="O101" s="208"/>
      <c r="P101" s="288"/>
      <c r="Q101" s="208"/>
      <c r="R101" s="288"/>
      <c r="S101" s="208"/>
      <c r="T101" s="288"/>
      <c r="U101" s="208"/>
      <c r="V101" s="288"/>
      <c r="W101" s="208"/>
      <c r="X101" s="288"/>
      <c r="Y101" s="208"/>
      <c r="Z101" s="288"/>
      <c r="AA101" s="208"/>
      <c r="AB101" s="288"/>
      <c r="AC101" s="208"/>
      <c r="AD101" s="288"/>
      <c r="AE101" s="208"/>
      <c r="AF101" s="288"/>
      <c r="AG101" s="208"/>
      <c r="AH101" s="288"/>
      <c r="AI101" s="208"/>
      <c r="AJ101" s="288"/>
      <c r="AK101" s="208"/>
      <c r="AL101" s="288"/>
      <c r="AM101" s="208"/>
      <c r="AN101" s="288"/>
      <c r="AO101" s="208"/>
      <c r="AP101" s="288"/>
      <c r="AQ101" s="208"/>
      <c r="AR101" s="288"/>
      <c r="AS101" s="208"/>
      <c r="AT101" s="288"/>
      <c r="AU101" s="219"/>
      <c r="AV101" s="504"/>
    </row>
    <row r="102" spans="1:48" s="7" customFormat="1" ht="30" customHeight="1" x14ac:dyDescent="0.2">
      <c r="A102"/>
      <c r="B102" s="252"/>
      <c r="C102" s="250" t="s">
        <v>88</v>
      </c>
      <c r="D102" s="253" t="s">
        <v>5</v>
      </c>
      <c r="E102" s="254" t="s">
        <v>1787</v>
      </c>
      <c r="F102" s="63"/>
      <c r="G102" s="255">
        <v>2</v>
      </c>
      <c r="H102" s="256"/>
      <c r="I102" s="257"/>
      <c r="J102" s="209"/>
      <c r="K102" s="210"/>
      <c r="L102" s="209"/>
      <c r="M102" s="210"/>
      <c r="N102" s="209"/>
      <c r="O102" s="210"/>
      <c r="P102" s="209"/>
      <c r="Q102" s="210"/>
      <c r="R102" s="209"/>
      <c r="S102" s="210"/>
      <c r="T102" s="209"/>
      <c r="U102" s="210"/>
      <c r="V102" s="209"/>
      <c r="W102" s="210"/>
      <c r="X102" s="209"/>
      <c r="Y102" s="210"/>
      <c r="Z102" s="209"/>
      <c r="AA102" s="210"/>
      <c r="AB102" s="209"/>
      <c r="AC102" s="210"/>
      <c r="AD102" s="209"/>
      <c r="AE102" s="210"/>
      <c r="AF102" s="209"/>
      <c r="AG102" s="210"/>
      <c r="AH102" s="209"/>
      <c r="AI102" s="210"/>
      <c r="AJ102" s="209"/>
      <c r="AK102" s="210"/>
      <c r="AL102" s="209"/>
      <c r="AM102" s="210"/>
      <c r="AN102" s="209"/>
      <c r="AO102" s="210"/>
      <c r="AP102" s="209"/>
      <c r="AQ102" s="210"/>
      <c r="AR102" s="209"/>
      <c r="AS102" s="210"/>
      <c r="AT102" s="209"/>
      <c r="AU102" s="221"/>
      <c r="AV102" s="477"/>
    </row>
    <row r="103" spans="1:48" s="1" customFormat="1" ht="30" customHeight="1" x14ac:dyDescent="0.2">
      <c r="A103"/>
      <c r="B103" s="281" t="s">
        <v>243</v>
      </c>
      <c r="C103" s="78" t="s">
        <v>231</v>
      </c>
      <c r="D103" s="79" t="s">
        <v>1788</v>
      </c>
      <c r="E103" s="80" t="s">
        <v>1789</v>
      </c>
      <c r="F103" s="81" t="s">
        <v>234</v>
      </c>
      <c r="G103" s="82">
        <v>2</v>
      </c>
      <c r="H103" s="83">
        <v>890</v>
      </c>
      <c r="I103" s="282">
        <f>ROUND(H103*G103,2)</f>
        <v>1780</v>
      </c>
      <c r="J103" s="286"/>
      <c r="K103" s="287">
        <f t="shared" ref="K103:K104" si="46">ROUND(J103*$H103,2)</f>
        <v>0</v>
      </c>
      <c r="L103" s="286"/>
      <c r="M103" s="287">
        <f t="shared" ref="M103:M104" si="47">ROUND(L103*$H103,2)</f>
        <v>0</v>
      </c>
      <c r="N103" s="286"/>
      <c r="O103" s="287">
        <f t="shared" ref="O103:O104" si="48">ROUND(N103*$H103,2)</f>
        <v>0</v>
      </c>
      <c r="P103" s="286"/>
      <c r="Q103" s="287">
        <f t="shared" ref="Q103:Q104" si="49">ROUND(P103*$H103,2)</f>
        <v>0</v>
      </c>
      <c r="R103" s="286"/>
      <c r="S103" s="287">
        <f t="shared" ref="S103:S104" si="50">ROUND(R103*$H103,2)</f>
        <v>0</v>
      </c>
      <c r="T103" s="286"/>
      <c r="U103" s="287">
        <f t="shared" ref="U103:U104" si="51">ROUND(T103*$H103,2)</f>
        <v>0</v>
      </c>
      <c r="V103" s="286"/>
      <c r="W103" s="287">
        <f t="shared" ref="W103:W104" si="52">ROUND(V103*$H103,2)</f>
        <v>0</v>
      </c>
      <c r="X103" s="286"/>
      <c r="Y103" s="287">
        <f t="shared" ref="Y103:Y104" si="53">ROUND(X103*$H103,2)</f>
        <v>0</v>
      </c>
      <c r="Z103" s="286"/>
      <c r="AA103" s="287">
        <f t="shared" ref="AA103:AA104" si="54">ROUND(Z103*$H103,2)</f>
        <v>0</v>
      </c>
      <c r="AB103" s="286"/>
      <c r="AC103" s="287">
        <f t="shared" ref="AC103:AC104" si="55">ROUND(AB103*$H103,2)</f>
        <v>0</v>
      </c>
      <c r="AD103" s="286"/>
      <c r="AE103" s="287">
        <f t="shared" ref="AE103:AE104" si="56">ROUND(AD103*$H103,2)</f>
        <v>0</v>
      </c>
      <c r="AF103" s="286"/>
      <c r="AG103" s="287">
        <f t="shared" ref="AG103:AG104" si="57">ROUND(AF103*$H103,2)</f>
        <v>0</v>
      </c>
      <c r="AH103" s="286"/>
      <c r="AI103" s="287">
        <f t="shared" ref="AI103:AI104" si="58">ROUND(AH103*$H103,2)</f>
        <v>0</v>
      </c>
      <c r="AJ103" s="286"/>
      <c r="AK103" s="287">
        <f t="shared" ref="AK103:AK104" si="59">ROUND(AJ103*$H103,2)</f>
        <v>0</v>
      </c>
      <c r="AL103" s="286"/>
      <c r="AM103" s="287">
        <f t="shared" ref="AM103:AM104" si="60">ROUND(AL103*$H103,2)</f>
        <v>0</v>
      </c>
      <c r="AN103" s="286"/>
      <c r="AO103" s="287">
        <f t="shared" ref="AO103:AO104" si="61">ROUND(AN103*$H103,2)</f>
        <v>0</v>
      </c>
      <c r="AP103" s="286"/>
      <c r="AQ103" s="287">
        <f t="shared" ref="AQ103:AQ104" si="62">ROUND(AP103*$H103,2)</f>
        <v>0</v>
      </c>
      <c r="AR103" s="286">
        <f t="shared" ref="AR103:AR104" si="63">SUM(J103,L103,N103,P103,R103,T103,V103,X103,Z103,AB103,AD103,AF103,AH103,AJ103,AL103,AN103,AP103)</f>
        <v>0</v>
      </c>
      <c r="AS103" s="287">
        <f t="shared" ref="AS103:AS104" si="64">AR103*$H103</f>
        <v>0</v>
      </c>
      <c r="AT103" s="286">
        <f t="shared" ref="AT103:AT104" si="65">$G103-AR103</f>
        <v>2</v>
      </c>
      <c r="AU103" s="458">
        <f t="shared" ref="AU103:AU104" si="66">AT103*$H103</f>
        <v>1780</v>
      </c>
      <c r="AV103" s="496">
        <f t="shared" ref="AV103:AV104" si="67">AU103/I103</f>
        <v>1</v>
      </c>
    </row>
    <row r="104" spans="1:48" s="1" customFormat="1" ht="30" customHeight="1" x14ac:dyDescent="0.2">
      <c r="A104"/>
      <c r="B104" s="283" t="s">
        <v>249</v>
      </c>
      <c r="C104" s="48" t="s">
        <v>80</v>
      </c>
      <c r="D104" s="49" t="s">
        <v>1791</v>
      </c>
      <c r="E104" s="50" t="s">
        <v>1792</v>
      </c>
      <c r="F104" s="51" t="s">
        <v>234</v>
      </c>
      <c r="G104" s="52">
        <v>1</v>
      </c>
      <c r="H104" s="53">
        <v>1000</v>
      </c>
      <c r="I104" s="284">
        <f>ROUND(H104*G104,2)</f>
        <v>1000</v>
      </c>
      <c r="J104" s="286"/>
      <c r="K104" s="287">
        <f t="shared" si="46"/>
        <v>0</v>
      </c>
      <c r="L104" s="286"/>
      <c r="M104" s="287">
        <f t="shared" si="47"/>
        <v>0</v>
      </c>
      <c r="N104" s="286"/>
      <c r="O104" s="287">
        <f t="shared" si="48"/>
        <v>0</v>
      </c>
      <c r="P104" s="286"/>
      <c r="Q104" s="287">
        <f t="shared" si="49"/>
        <v>0</v>
      </c>
      <c r="R104" s="286"/>
      <c r="S104" s="287">
        <f t="shared" si="50"/>
        <v>0</v>
      </c>
      <c r="T104" s="286"/>
      <c r="U104" s="287">
        <f t="shared" si="51"/>
        <v>0</v>
      </c>
      <c r="V104" s="286"/>
      <c r="W104" s="287">
        <f t="shared" si="52"/>
        <v>0</v>
      </c>
      <c r="X104" s="286"/>
      <c r="Y104" s="287">
        <f t="shared" si="53"/>
        <v>0</v>
      </c>
      <c r="Z104" s="286"/>
      <c r="AA104" s="287">
        <f t="shared" si="54"/>
        <v>0</v>
      </c>
      <c r="AB104" s="286"/>
      <c r="AC104" s="287">
        <f t="shared" si="55"/>
        <v>0</v>
      </c>
      <c r="AD104" s="286"/>
      <c r="AE104" s="287">
        <f t="shared" si="56"/>
        <v>0</v>
      </c>
      <c r="AF104" s="286"/>
      <c r="AG104" s="287">
        <f t="shared" si="57"/>
        <v>0</v>
      </c>
      <c r="AH104" s="286"/>
      <c r="AI104" s="287">
        <f t="shared" si="58"/>
        <v>0</v>
      </c>
      <c r="AJ104" s="286"/>
      <c r="AK104" s="287">
        <f t="shared" si="59"/>
        <v>0</v>
      </c>
      <c r="AL104" s="286"/>
      <c r="AM104" s="287">
        <f t="shared" si="60"/>
        <v>0</v>
      </c>
      <c r="AN104" s="286"/>
      <c r="AO104" s="287">
        <f t="shared" si="61"/>
        <v>0</v>
      </c>
      <c r="AP104" s="286"/>
      <c r="AQ104" s="287">
        <f t="shared" si="62"/>
        <v>0</v>
      </c>
      <c r="AR104" s="286">
        <f t="shared" si="63"/>
        <v>0</v>
      </c>
      <c r="AS104" s="287">
        <f t="shared" si="64"/>
        <v>0</v>
      </c>
      <c r="AT104" s="286">
        <f t="shared" si="65"/>
        <v>1</v>
      </c>
      <c r="AU104" s="458">
        <f t="shared" si="66"/>
        <v>1000</v>
      </c>
      <c r="AV104" s="496">
        <f t="shared" si="67"/>
        <v>1</v>
      </c>
    </row>
    <row r="105" spans="1:48" s="7" customFormat="1" ht="30" customHeight="1" x14ac:dyDescent="0.2">
      <c r="A105"/>
      <c r="B105" s="252"/>
      <c r="C105" s="250" t="s">
        <v>88</v>
      </c>
      <c r="D105" s="253" t="s">
        <v>5</v>
      </c>
      <c r="E105" s="254" t="s">
        <v>1794</v>
      </c>
      <c r="F105" s="63"/>
      <c r="G105" s="255">
        <v>1</v>
      </c>
      <c r="H105" s="256"/>
      <c r="I105" s="257"/>
      <c r="J105" s="209"/>
      <c r="K105" s="210"/>
      <c r="L105" s="209"/>
      <c r="M105" s="210"/>
      <c r="N105" s="209"/>
      <c r="O105" s="210"/>
      <c r="P105" s="209"/>
      <c r="Q105" s="210"/>
      <c r="R105" s="209"/>
      <c r="S105" s="210"/>
      <c r="T105" s="209"/>
      <c r="U105" s="210"/>
      <c r="V105" s="209"/>
      <c r="W105" s="210"/>
      <c r="X105" s="209"/>
      <c r="Y105" s="210"/>
      <c r="Z105" s="209"/>
      <c r="AA105" s="210"/>
      <c r="AB105" s="209"/>
      <c r="AC105" s="210"/>
      <c r="AD105" s="209"/>
      <c r="AE105" s="210"/>
      <c r="AF105" s="209"/>
      <c r="AG105" s="210"/>
      <c r="AH105" s="209"/>
      <c r="AI105" s="210"/>
      <c r="AJ105" s="209"/>
      <c r="AK105" s="210"/>
      <c r="AL105" s="209"/>
      <c r="AM105" s="210"/>
      <c r="AN105" s="209"/>
      <c r="AO105" s="210"/>
      <c r="AP105" s="209"/>
      <c r="AQ105" s="210"/>
      <c r="AR105" s="209"/>
      <c r="AS105" s="210"/>
      <c r="AT105" s="209"/>
      <c r="AU105" s="221"/>
      <c r="AV105" s="477"/>
    </row>
    <row r="106" spans="1:48" s="1" customFormat="1" ht="30" customHeight="1" x14ac:dyDescent="0.2">
      <c r="A106"/>
      <c r="B106" s="283" t="s">
        <v>256</v>
      </c>
      <c r="C106" s="48" t="s">
        <v>80</v>
      </c>
      <c r="D106" s="49" t="s">
        <v>1795</v>
      </c>
      <c r="E106" s="50" t="s">
        <v>1796</v>
      </c>
      <c r="F106" s="51" t="s">
        <v>220</v>
      </c>
      <c r="G106" s="52">
        <v>21</v>
      </c>
      <c r="H106" s="53">
        <v>1560.8</v>
      </c>
      <c r="I106" s="284">
        <f>ROUND(H106*G106,2)</f>
        <v>32776.800000000003</v>
      </c>
      <c r="J106" s="286"/>
      <c r="K106" s="287">
        <f>ROUND(J106*$H106,2)</f>
        <v>0</v>
      </c>
      <c r="L106" s="286"/>
      <c r="M106" s="287">
        <f>ROUND(L106*$H106,2)</f>
        <v>0</v>
      </c>
      <c r="N106" s="286"/>
      <c r="O106" s="287">
        <f>ROUND(N106*$H106,2)</f>
        <v>0</v>
      </c>
      <c r="P106" s="286"/>
      <c r="Q106" s="287">
        <f>ROUND(P106*$H106,2)</f>
        <v>0</v>
      </c>
      <c r="R106" s="286"/>
      <c r="S106" s="287">
        <f>ROUND(R106*$H106,2)</f>
        <v>0</v>
      </c>
      <c r="T106" s="286"/>
      <c r="U106" s="287">
        <f>ROUND(T106*$H106,2)</f>
        <v>0</v>
      </c>
      <c r="V106" s="286"/>
      <c r="W106" s="287">
        <f>ROUND(V106*$H106,2)</f>
        <v>0</v>
      </c>
      <c r="X106" s="286"/>
      <c r="Y106" s="287">
        <f>ROUND(X106*$H106,2)</f>
        <v>0</v>
      </c>
      <c r="Z106" s="286"/>
      <c r="AA106" s="287">
        <f>ROUND(Z106*$H106,2)</f>
        <v>0</v>
      </c>
      <c r="AB106" s="286"/>
      <c r="AC106" s="287">
        <f>ROUND(AB106*$H106,2)</f>
        <v>0</v>
      </c>
      <c r="AD106" s="286"/>
      <c r="AE106" s="287">
        <f>ROUND(AD106*$H106,2)</f>
        <v>0</v>
      </c>
      <c r="AF106" s="286"/>
      <c r="AG106" s="287">
        <f>ROUND(AF106*$H106,2)</f>
        <v>0</v>
      </c>
      <c r="AH106" s="286"/>
      <c r="AI106" s="287">
        <f>ROUND(AH106*$H106,2)</f>
        <v>0</v>
      </c>
      <c r="AJ106" s="286"/>
      <c r="AK106" s="287">
        <f>ROUND(AJ106*$H106,2)</f>
        <v>0</v>
      </c>
      <c r="AL106" s="286"/>
      <c r="AM106" s="287">
        <f>ROUND(AL106*$H106,2)</f>
        <v>0</v>
      </c>
      <c r="AN106" s="286"/>
      <c r="AO106" s="287">
        <f>ROUND(AN106*$H106,2)</f>
        <v>0</v>
      </c>
      <c r="AP106" s="286"/>
      <c r="AQ106" s="287">
        <f>ROUND(AP106*$H106,2)</f>
        <v>0</v>
      </c>
      <c r="AR106" s="286">
        <f>SUM(J106,L106,N106,P106,R106,T106,V106,X106,Z106,AB106,AD106,AF106,AH106,AJ106,AL106,AN106,AP106)</f>
        <v>0</v>
      </c>
      <c r="AS106" s="287">
        <f>AR106*$H106</f>
        <v>0</v>
      </c>
      <c r="AT106" s="286">
        <f>$G106-AR106</f>
        <v>21</v>
      </c>
      <c r="AU106" s="458">
        <f>AT106*$H106</f>
        <v>32776.799999999996</v>
      </c>
      <c r="AV106" s="496">
        <f t="shared" ref="AV106" si="68">AU106/I106</f>
        <v>0.99999999999999978</v>
      </c>
    </row>
    <row r="107" spans="1:48" s="1" customFormat="1" ht="30" customHeight="1" x14ac:dyDescent="0.2">
      <c r="A107"/>
      <c r="B107" s="249"/>
      <c r="C107" s="250" t="s">
        <v>86</v>
      </c>
      <c r="D107" s="23"/>
      <c r="E107" s="251" t="s">
        <v>1798</v>
      </c>
      <c r="F107" s="23"/>
      <c r="G107" s="23"/>
      <c r="H107" s="230"/>
      <c r="I107" s="231"/>
      <c r="J107" s="207"/>
      <c r="K107" s="208"/>
      <c r="L107" s="207"/>
      <c r="M107" s="208"/>
      <c r="N107" s="207"/>
      <c r="O107" s="208"/>
      <c r="P107" s="207"/>
      <c r="Q107" s="208"/>
      <c r="R107" s="207"/>
      <c r="S107" s="208"/>
      <c r="T107" s="207"/>
      <c r="U107" s="208"/>
      <c r="V107" s="207"/>
      <c r="W107" s="208"/>
      <c r="X107" s="207"/>
      <c r="Y107" s="208"/>
      <c r="Z107" s="207"/>
      <c r="AA107" s="208"/>
      <c r="AB107" s="207"/>
      <c r="AC107" s="208"/>
      <c r="AD107" s="207"/>
      <c r="AE107" s="208"/>
      <c r="AF107" s="207"/>
      <c r="AG107" s="208"/>
      <c r="AH107" s="207"/>
      <c r="AI107" s="208"/>
      <c r="AJ107" s="207"/>
      <c r="AK107" s="208"/>
      <c r="AL107" s="207"/>
      <c r="AM107" s="208"/>
      <c r="AN107" s="207"/>
      <c r="AO107" s="208"/>
      <c r="AP107" s="207"/>
      <c r="AQ107" s="208"/>
      <c r="AR107" s="207"/>
      <c r="AS107" s="208"/>
      <c r="AT107" s="207"/>
      <c r="AU107" s="219"/>
      <c r="AV107" s="476"/>
    </row>
    <row r="108" spans="1:48" s="7" customFormat="1" ht="30" customHeight="1" x14ac:dyDescent="0.2">
      <c r="A108"/>
      <c r="B108" s="252"/>
      <c r="C108" s="250" t="s">
        <v>88</v>
      </c>
      <c r="D108" s="253" t="s">
        <v>5</v>
      </c>
      <c r="E108" s="254" t="s">
        <v>1799</v>
      </c>
      <c r="F108" s="63"/>
      <c r="G108" s="255">
        <v>21</v>
      </c>
      <c r="H108" s="256"/>
      <c r="I108" s="257"/>
      <c r="J108" s="209"/>
      <c r="K108" s="210"/>
      <c r="L108" s="209"/>
      <c r="M108" s="210"/>
      <c r="N108" s="209"/>
      <c r="O108" s="210"/>
      <c r="P108" s="209"/>
      <c r="Q108" s="210"/>
      <c r="R108" s="209"/>
      <c r="S108" s="210"/>
      <c r="T108" s="209"/>
      <c r="U108" s="210"/>
      <c r="V108" s="209"/>
      <c r="W108" s="210"/>
      <c r="X108" s="209"/>
      <c r="Y108" s="210"/>
      <c r="Z108" s="209"/>
      <c r="AA108" s="210"/>
      <c r="AB108" s="209"/>
      <c r="AC108" s="210"/>
      <c r="AD108" s="209"/>
      <c r="AE108" s="210"/>
      <c r="AF108" s="209"/>
      <c r="AG108" s="210"/>
      <c r="AH108" s="209"/>
      <c r="AI108" s="210"/>
      <c r="AJ108" s="209"/>
      <c r="AK108" s="210"/>
      <c r="AL108" s="209"/>
      <c r="AM108" s="210"/>
      <c r="AN108" s="209"/>
      <c r="AO108" s="210"/>
      <c r="AP108" s="209"/>
      <c r="AQ108" s="210"/>
      <c r="AR108" s="209"/>
      <c r="AS108" s="210"/>
      <c r="AT108" s="209"/>
      <c r="AU108" s="221"/>
      <c r="AV108" s="477"/>
    </row>
    <row r="109" spans="1:48" s="7" customFormat="1" ht="30" customHeight="1" x14ac:dyDescent="0.2">
      <c r="A109"/>
      <c r="B109" s="281" t="s">
        <v>261</v>
      </c>
      <c r="C109" s="78" t="s">
        <v>231</v>
      </c>
      <c r="D109" s="79" t="s">
        <v>1800</v>
      </c>
      <c r="E109" s="80" t="s">
        <v>1801</v>
      </c>
      <c r="F109" s="81" t="s">
        <v>234</v>
      </c>
      <c r="G109" s="82">
        <v>9</v>
      </c>
      <c r="H109" s="83">
        <v>3560</v>
      </c>
      <c r="I109" s="282">
        <f>ROUND(H109*G109,2)</f>
        <v>32040</v>
      </c>
      <c r="J109" s="286"/>
      <c r="K109" s="287">
        <f>ROUND(J109*$H109,2)</f>
        <v>0</v>
      </c>
      <c r="L109" s="286"/>
      <c r="M109" s="287">
        <f>ROUND(L109*$H109,2)</f>
        <v>0</v>
      </c>
      <c r="N109" s="286"/>
      <c r="O109" s="287">
        <f>ROUND(N109*$H109,2)</f>
        <v>0</v>
      </c>
      <c r="P109" s="286"/>
      <c r="Q109" s="287">
        <f>ROUND(P109*$H109,2)</f>
        <v>0</v>
      </c>
      <c r="R109" s="286"/>
      <c r="S109" s="287">
        <f>ROUND(R109*$H109,2)</f>
        <v>0</v>
      </c>
      <c r="T109" s="286"/>
      <c r="U109" s="287">
        <f>ROUND(T109*$H109,2)</f>
        <v>0</v>
      </c>
      <c r="V109" s="286"/>
      <c r="W109" s="287">
        <f>ROUND(V109*$H109,2)</f>
        <v>0</v>
      </c>
      <c r="X109" s="286"/>
      <c r="Y109" s="287">
        <f>ROUND(X109*$H109,2)</f>
        <v>0</v>
      </c>
      <c r="Z109" s="286"/>
      <c r="AA109" s="287">
        <f>ROUND(Z109*$H109,2)</f>
        <v>0</v>
      </c>
      <c r="AB109" s="286"/>
      <c r="AC109" s="287">
        <f>ROUND(AB109*$H109,2)</f>
        <v>0</v>
      </c>
      <c r="AD109" s="286"/>
      <c r="AE109" s="287">
        <f>ROUND(AD109*$H109,2)</f>
        <v>0</v>
      </c>
      <c r="AF109" s="286"/>
      <c r="AG109" s="287">
        <f>ROUND(AF109*$H109,2)</f>
        <v>0</v>
      </c>
      <c r="AH109" s="286"/>
      <c r="AI109" s="287">
        <f>ROUND(AH109*$H109,2)</f>
        <v>0</v>
      </c>
      <c r="AJ109" s="286"/>
      <c r="AK109" s="287">
        <f>ROUND(AJ109*$H109,2)</f>
        <v>0</v>
      </c>
      <c r="AL109" s="286"/>
      <c r="AM109" s="287">
        <f>ROUND(AL109*$H109,2)</f>
        <v>0</v>
      </c>
      <c r="AN109" s="286"/>
      <c r="AO109" s="287">
        <f>ROUND(AN109*$H109,2)</f>
        <v>0</v>
      </c>
      <c r="AP109" s="286"/>
      <c r="AQ109" s="287">
        <f>ROUND(AP109*$H109,2)</f>
        <v>0</v>
      </c>
      <c r="AR109" s="286">
        <f>SUM(J109,L109,N109,P109,R109,T109,V109,X109,Z109,AB109,AD109,AF109,AH109,AJ109,AL109,AN109,AP109)</f>
        <v>0</v>
      </c>
      <c r="AS109" s="287">
        <f>AR109*$H109</f>
        <v>0</v>
      </c>
      <c r="AT109" s="286">
        <f>$G109-AR109</f>
        <v>9</v>
      </c>
      <c r="AU109" s="458">
        <f>AT109*$H109</f>
        <v>32040</v>
      </c>
      <c r="AV109" s="496">
        <f t="shared" ref="AV109" si="69">AU109/I109</f>
        <v>1</v>
      </c>
    </row>
    <row r="110" spans="1:48" s="10" customFormat="1" ht="30" customHeight="1" x14ac:dyDescent="0.2">
      <c r="A110"/>
      <c r="B110" s="252"/>
      <c r="C110" s="250" t="s">
        <v>88</v>
      </c>
      <c r="D110" s="253" t="s">
        <v>5</v>
      </c>
      <c r="E110" s="254" t="s">
        <v>1803</v>
      </c>
      <c r="F110" s="63"/>
      <c r="G110" s="255">
        <v>9</v>
      </c>
      <c r="H110" s="256"/>
      <c r="I110" s="257"/>
      <c r="J110" s="215"/>
      <c r="K110" s="216"/>
      <c r="L110" s="215"/>
      <c r="M110" s="216"/>
      <c r="N110" s="215"/>
      <c r="O110" s="216"/>
      <c r="P110" s="215"/>
      <c r="Q110" s="216"/>
      <c r="R110" s="215"/>
      <c r="S110" s="216"/>
      <c r="T110" s="215"/>
      <c r="U110" s="216"/>
      <c r="V110" s="215"/>
      <c r="W110" s="216"/>
      <c r="X110" s="215"/>
      <c r="Y110" s="216"/>
      <c r="Z110" s="215"/>
      <c r="AA110" s="216"/>
      <c r="AB110" s="215"/>
      <c r="AC110" s="216"/>
      <c r="AD110" s="215"/>
      <c r="AE110" s="216"/>
      <c r="AF110" s="215"/>
      <c r="AG110" s="216"/>
      <c r="AH110" s="215"/>
      <c r="AI110" s="216"/>
      <c r="AJ110" s="215"/>
      <c r="AK110" s="216"/>
      <c r="AL110" s="215"/>
      <c r="AM110" s="216"/>
      <c r="AN110" s="215"/>
      <c r="AO110" s="216"/>
      <c r="AP110" s="215"/>
      <c r="AQ110" s="216"/>
      <c r="AR110" s="215"/>
      <c r="AS110" s="216"/>
      <c r="AT110" s="215"/>
      <c r="AU110" s="224"/>
      <c r="AV110" s="481"/>
    </row>
    <row r="111" spans="1:48" s="1" customFormat="1" ht="30" customHeight="1" x14ac:dyDescent="0.2">
      <c r="A111"/>
      <c r="B111" s="283" t="s">
        <v>267</v>
      </c>
      <c r="C111" s="48" t="s">
        <v>80</v>
      </c>
      <c r="D111" s="49" t="s">
        <v>1804</v>
      </c>
      <c r="E111" s="50" t="s">
        <v>1805</v>
      </c>
      <c r="F111" s="51" t="s">
        <v>234</v>
      </c>
      <c r="G111" s="52">
        <v>2</v>
      </c>
      <c r="H111" s="53">
        <v>9211.6</v>
      </c>
      <c r="I111" s="284">
        <f>ROUND(H111*G111,2)</f>
        <v>18423.2</v>
      </c>
      <c r="J111" s="286"/>
      <c r="K111" s="287">
        <f>ROUND(J111*$H111,2)</f>
        <v>0</v>
      </c>
      <c r="L111" s="286"/>
      <c r="M111" s="287">
        <f>ROUND(L111*$H111,2)</f>
        <v>0</v>
      </c>
      <c r="N111" s="286"/>
      <c r="O111" s="287">
        <f>ROUND(N111*$H111,2)</f>
        <v>0</v>
      </c>
      <c r="P111" s="286"/>
      <c r="Q111" s="287">
        <f>ROUND(P111*$H111,2)</f>
        <v>0</v>
      </c>
      <c r="R111" s="286"/>
      <c r="S111" s="287">
        <f>ROUND(R111*$H111,2)</f>
        <v>0</v>
      </c>
      <c r="T111" s="286"/>
      <c r="U111" s="287">
        <f>ROUND(T111*$H111,2)</f>
        <v>0</v>
      </c>
      <c r="V111" s="286"/>
      <c r="W111" s="287">
        <f>ROUND(V111*$H111,2)</f>
        <v>0</v>
      </c>
      <c r="X111" s="286"/>
      <c r="Y111" s="287">
        <f>ROUND(X111*$H111,2)</f>
        <v>0</v>
      </c>
      <c r="Z111" s="286"/>
      <c r="AA111" s="287">
        <f>ROUND(Z111*$H111,2)</f>
        <v>0</v>
      </c>
      <c r="AB111" s="286"/>
      <c r="AC111" s="287">
        <f>ROUND(AB111*$H111,2)</f>
        <v>0</v>
      </c>
      <c r="AD111" s="286"/>
      <c r="AE111" s="287">
        <f>ROUND(AD111*$H111,2)</f>
        <v>0</v>
      </c>
      <c r="AF111" s="286"/>
      <c r="AG111" s="287">
        <f>ROUND(AF111*$H111,2)</f>
        <v>0</v>
      </c>
      <c r="AH111" s="286"/>
      <c r="AI111" s="287">
        <f>ROUND(AH111*$H111,2)</f>
        <v>0</v>
      </c>
      <c r="AJ111" s="286"/>
      <c r="AK111" s="287">
        <f>ROUND(AJ111*$H111,2)</f>
        <v>0</v>
      </c>
      <c r="AL111" s="286"/>
      <c r="AM111" s="287">
        <f>ROUND(AL111*$H111,2)</f>
        <v>0</v>
      </c>
      <c r="AN111" s="286"/>
      <c r="AO111" s="287">
        <f>ROUND(AN111*$H111,2)</f>
        <v>0</v>
      </c>
      <c r="AP111" s="286"/>
      <c r="AQ111" s="287">
        <f>ROUND(AP111*$H111,2)</f>
        <v>0</v>
      </c>
      <c r="AR111" s="286">
        <f>SUM(J111,L111,N111,P111,R111,T111,V111,X111,Z111,AB111,AD111,AF111,AH111,AJ111,AL111,AN111,AP111)</f>
        <v>0</v>
      </c>
      <c r="AS111" s="287">
        <f>AR111*$H111</f>
        <v>0</v>
      </c>
      <c r="AT111" s="286">
        <f>$G111-AR111</f>
        <v>2</v>
      </c>
      <c r="AU111" s="458">
        <f>AT111*$H111</f>
        <v>18423.2</v>
      </c>
      <c r="AV111" s="496">
        <f t="shared" ref="AV111" si="70">AU111/I111</f>
        <v>1</v>
      </c>
    </row>
    <row r="112" spans="1:48" s="8" customFormat="1" ht="30" customHeight="1" x14ac:dyDescent="0.2">
      <c r="A112"/>
      <c r="B112" s="249"/>
      <c r="C112" s="250" t="s">
        <v>86</v>
      </c>
      <c r="D112" s="23"/>
      <c r="E112" s="251" t="s">
        <v>1807</v>
      </c>
      <c r="F112" s="23"/>
      <c r="G112" s="23"/>
      <c r="H112" s="230"/>
      <c r="I112" s="231"/>
      <c r="J112" s="211"/>
      <c r="K112" s="212"/>
      <c r="L112" s="211"/>
      <c r="M112" s="212"/>
      <c r="N112" s="211"/>
      <c r="O112" s="212"/>
      <c r="P112" s="211"/>
      <c r="Q112" s="212"/>
      <c r="R112" s="211"/>
      <c r="S112" s="212"/>
      <c r="T112" s="211"/>
      <c r="U112" s="212"/>
      <c r="V112" s="211"/>
      <c r="W112" s="212"/>
      <c r="X112" s="211"/>
      <c r="Y112" s="212"/>
      <c r="Z112" s="211"/>
      <c r="AA112" s="212"/>
      <c r="AB112" s="211"/>
      <c r="AC112" s="212"/>
      <c r="AD112" s="211"/>
      <c r="AE112" s="212"/>
      <c r="AF112" s="211"/>
      <c r="AG112" s="212"/>
      <c r="AH112" s="211"/>
      <c r="AI112" s="212"/>
      <c r="AJ112" s="211"/>
      <c r="AK112" s="212"/>
      <c r="AL112" s="211"/>
      <c r="AM112" s="212"/>
      <c r="AN112" s="211"/>
      <c r="AO112" s="212"/>
      <c r="AP112" s="211"/>
      <c r="AQ112" s="212"/>
      <c r="AR112" s="211"/>
      <c r="AS112" s="212"/>
      <c r="AT112" s="211"/>
      <c r="AU112" s="222"/>
      <c r="AV112" s="479"/>
    </row>
    <row r="113" spans="1:48" s="7" customFormat="1" ht="30" customHeight="1" x14ac:dyDescent="0.2">
      <c r="A113"/>
      <c r="B113" s="252"/>
      <c r="C113" s="250" t="s">
        <v>88</v>
      </c>
      <c r="D113" s="253" t="s">
        <v>5</v>
      </c>
      <c r="E113" s="254" t="s">
        <v>1808</v>
      </c>
      <c r="F113" s="63"/>
      <c r="G113" s="255">
        <v>2</v>
      </c>
      <c r="H113" s="256"/>
      <c r="I113" s="257"/>
      <c r="J113" s="209"/>
      <c r="K113" s="210"/>
      <c r="L113" s="209"/>
      <c r="M113" s="210"/>
      <c r="N113" s="209"/>
      <c r="O113" s="210"/>
      <c r="P113" s="209"/>
      <c r="Q113" s="210"/>
      <c r="R113" s="209"/>
      <c r="S113" s="210"/>
      <c r="T113" s="209"/>
      <c r="U113" s="210"/>
      <c r="V113" s="209"/>
      <c r="W113" s="210"/>
      <c r="X113" s="209"/>
      <c r="Y113" s="210"/>
      <c r="Z113" s="209"/>
      <c r="AA113" s="210"/>
      <c r="AB113" s="209"/>
      <c r="AC113" s="210"/>
      <c r="AD113" s="209"/>
      <c r="AE113" s="210"/>
      <c r="AF113" s="209"/>
      <c r="AG113" s="210"/>
      <c r="AH113" s="209"/>
      <c r="AI113" s="210"/>
      <c r="AJ113" s="209"/>
      <c r="AK113" s="210"/>
      <c r="AL113" s="209"/>
      <c r="AM113" s="210"/>
      <c r="AN113" s="209"/>
      <c r="AO113" s="210"/>
      <c r="AP113" s="209"/>
      <c r="AQ113" s="210"/>
      <c r="AR113" s="209"/>
      <c r="AS113" s="210"/>
      <c r="AT113" s="209"/>
      <c r="AU113" s="221"/>
      <c r="AV113" s="477"/>
    </row>
    <row r="114" spans="1:48" s="1" customFormat="1" ht="30" customHeight="1" x14ac:dyDescent="0.2">
      <c r="A114"/>
      <c r="B114" s="283" t="s">
        <v>273</v>
      </c>
      <c r="C114" s="48" t="s">
        <v>80</v>
      </c>
      <c r="D114" s="49" t="s">
        <v>1809</v>
      </c>
      <c r="E114" s="50" t="s">
        <v>1810</v>
      </c>
      <c r="F114" s="51" t="s">
        <v>98</v>
      </c>
      <c r="G114" s="52">
        <v>9.6300000000000008</v>
      </c>
      <c r="H114" s="53">
        <v>7229.7</v>
      </c>
      <c r="I114" s="284">
        <f>ROUND(H114*G114,2)</f>
        <v>69622.009999999995</v>
      </c>
      <c r="J114" s="286"/>
      <c r="K114" s="287">
        <f>ROUND(J114*$H114,2)</f>
        <v>0</v>
      </c>
      <c r="L114" s="286"/>
      <c r="M114" s="287">
        <f>ROUND(L114*$H114,2)</f>
        <v>0</v>
      </c>
      <c r="N114" s="286"/>
      <c r="O114" s="287">
        <f>ROUND(N114*$H114,2)</f>
        <v>0</v>
      </c>
      <c r="P114" s="286"/>
      <c r="Q114" s="287">
        <f>ROUND(P114*$H114,2)</f>
        <v>0</v>
      </c>
      <c r="R114" s="286"/>
      <c r="S114" s="287">
        <f>ROUND(R114*$H114,2)</f>
        <v>0</v>
      </c>
      <c r="T114" s="286"/>
      <c r="U114" s="287">
        <f>ROUND(T114*$H114,2)</f>
        <v>0</v>
      </c>
      <c r="V114" s="286"/>
      <c r="W114" s="287">
        <f>ROUND(V114*$H114,2)</f>
        <v>0</v>
      </c>
      <c r="X114" s="286"/>
      <c r="Y114" s="287">
        <f>ROUND(X114*$H114,2)</f>
        <v>0</v>
      </c>
      <c r="Z114" s="286"/>
      <c r="AA114" s="287">
        <f>ROUND(Z114*$H114,2)</f>
        <v>0</v>
      </c>
      <c r="AB114" s="286"/>
      <c r="AC114" s="287">
        <f>ROUND(AB114*$H114,2)</f>
        <v>0</v>
      </c>
      <c r="AD114" s="286"/>
      <c r="AE114" s="287">
        <f>ROUND(AD114*$H114,2)</f>
        <v>0</v>
      </c>
      <c r="AF114" s="286"/>
      <c r="AG114" s="287">
        <f>ROUND(AF114*$H114,2)</f>
        <v>0</v>
      </c>
      <c r="AH114" s="286"/>
      <c r="AI114" s="287">
        <f>ROUND(AH114*$H114,2)</f>
        <v>0</v>
      </c>
      <c r="AJ114" s="286"/>
      <c r="AK114" s="287">
        <f>ROUND(AJ114*$H114,2)</f>
        <v>0</v>
      </c>
      <c r="AL114" s="286"/>
      <c r="AM114" s="287">
        <f>ROUND(AL114*$H114,2)</f>
        <v>0</v>
      </c>
      <c r="AN114" s="286"/>
      <c r="AO114" s="287">
        <f>ROUND(AN114*$H114,2)</f>
        <v>0</v>
      </c>
      <c r="AP114" s="286"/>
      <c r="AQ114" s="287">
        <f>ROUND(AP114*$H114,2)</f>
        <v>0</v>
      </c>
      <c r="AR114" s="286">
        <f>SUM(J114,L114,N114,P114,R114,T114,V114,X114,Z114,AB114,AD114,AF114,AH114,AJ114,AL114,AN114,AP114)</f>
        <v>0</v>
      </c>
      <c r="AS114" s="287">
        <f>AR114*$H114</f>
        <v>0</v>
      </c>
      <c r="AT114" s="286">
        <f>$G114-AR114</f>
        <v>9.6300000000000008</v>
      </c>
      <c r="AU114" s="458">
        <f>AT114*$H114</f>
        <v>69622.010999999999</v>
      </c>
      <c r="AV114" s="496">
        <f t="shared" ref="AV114" si="71">AU114/I114</f>
        <v>1.0000000143632739</v>
      </c>
    </row>
    <row r="115" spans="1:48" s="1" customFormat="1" ht="30" customHeight="1" x14ac:dyDescent="0.2">
      <c r="A115"/>
      <c r="B115" s="249"/>
      <c r="C115" s="250" t="s">
        <v>86</v>
      </c>
      <c r="D115" s="23"/>
      <c r="E115" s="251" t="s">
        <v>1812</v>
      </c>
      <c r="F115" s="23"/>
      <c r="G115" s="23"/>
      <c r="H115" s="230"/>
      <c r="I115" s="231"/>
      <c r="J115" s="207"/>
      <c r="K115" s="208"/>
      <c r="L115" s="207"/>
      <c r="M115" s="208"/>
      <c r="N115" s="207"/>
      <c r="O115" s="208"/>
      <c r="P115" s="207"/>
      <c r="Q115" s="208"/>
      <c r="R115" s="207"/>
      <c r="S115" s="208"/>
      <c r="T115" s="207"/>
      <c r="U115" s="208"/>
      <c r="V115" s="207"/>
      <c r="W115" s="208"/>
      <c r="X115" s="207"/>
      <c r="Y115" s="208"/>
      <c r="Z115" s="207"/>
      <c r="AA115" s="208"/>
      <c r="AB115" s="207"/>
      <c r="AC115" s="208"/>
      <c r="AD115" s="207"/>
      <c r="AE115" s="208"/>
      <c r="AF115" s="207"/>
      <c r="AG115" s="208"/>
      <c r="AH115" s="207"/>
      <c r="AI115" s="208"/>
      <c r="AJ115" s="207"/>
      <c r="AK115" s="208"/>
      <c r="AL115" s="207"/>
      <c r="AM115" s="208"/>
      <c r="AN115" s="207"/>
      <c r="AO115" s="208"/>
      <c r="AP115" s="207"/>
      <c r="AQ115" s="208"/>
      <c r="AR115" s="207"/>
      <c r="AS115" s="208"/>
      <c r="AT115" s="207"/>
      <c r="AU115" s="219"/>
      <c r="AV115" s="476"/>
    </row>
    <row r="116" spans="1:48" s="7" customFormat="1" ht="30" customHeight="1" x14ac:dyDescent="0.2">
      <c r="A116"/>
      <c r="B116" s="252"/>
      <c r="C116" s="250" t="s">
        <v>88</v>
      </c>
      <c r="D116" s="253" t="s">
        <v>5</v>
      </c>
      <c r="E116" s="254" t="s">
        <v>1813</v>
      </c>
      <c r="F116" s="63"/>
      <c r="G116" s="255">
        <v>15.56</v>
      </c>
      <c r="H116" s="256"/>
      <c r="I116" s="257"/>
      <c r="J116" s="209"/>
      <c r="K116" s="210"/>
      <c r="L116" s="209"/>
      <c r="M116" s="210"/>
      <c r="N116" s="209"/>
      <c r="O116" s="210"/>
      <c r="P116" s="209"/>
      <c r="Q116" s="210"/>
      <c r="R116" s="209"/>
      <c r="S116" s="210"/>
      <c r="T116" s="209"/>
      <c r="U116" s="210"/>
      <c r="V116" s="209"/>
      <c r="W116" s="210"/>
      <c r="X116" s="209"/>
      <c r="Y116" s="210"/>
      <c r="Z116" s="209"/>
      <c r="AA116" s="210"/>
      <c r="AB116" s="209"/>
      <c r="AC116" s="210"/>
      <c r="AD116" s="209"/>
      <c r="AE116" s="210"/>
      <c r="AF116" s="209"/>
      <c r="AG116" s="210"/>
      <c r="AH116" s="209"/>
      <c r="AI116" s="210"/>
      <c r="AJ116" s="209"/>
      <c r="AK116" s="210"/>
      <c r="AL116" s="209"/>
      <c r="AM116" s="210"/>
      <c r="AN116" s="209"/>
      <c r="AO116" s="210"/>
      <c r="AP116" s="209"/>
      <c r="AQ116" s="210"/>
      <c r="AR116" s="209"/>
      <c r="AS116" s="210"/>
      <c r="AT116" s="209"/>
      <c r="AU116" s="221"/>
      <c r="AV116" s="477"/>
    </row>
    <row r="117" spans="1:48" s="1" customFormat="1" ht="30" customHeight="1" x14ac:dyDescent="0.2">
      <c r="A117"/>
      <c r="B117" s="252"/>
      <c r="C117" s="250" t="s">
        <v>88</v>
      </c>
      <c r="D117" s="253" t="s">
        <v>5</v>
      </c>
      <c r="E117" s="254" t="s">
        <v>1814</v>
      </c>
      <c r="F117" s="63"/>
      <c r="G117" s="255">
        <v>-5.93</v>
      </c>
      <c r="H117" s="256"/>
      <c r="I117" s="257"/>
      <c r="J117" s="288"/>
      <c r="K117" s="208"/>
      <c r="L117" s="288"/>
      <c r="M117" s="208"/>
      <c r="N117" s="288"/>
      <c r="O117" s="208"/>
      <c r="P117" s="288"/>
      <c r="Q117" s="208"/>
      <c r="R117" s="288"/>
      <c r="S117" s="208"/>
      <c r="T117" s="288"/>
      <c r="U117" s="208"/>
      <c r="V117" s="288"/>
      <c r="W117" s="208"/>
      <c r="X117" s="288"/>
      <c r="Y117" s="208"/>
      <c r="Z117" s="288"/>
      <c r="AA117" s="208"/>
      <c r="AB117" s="288"/>
      <c r="AC117" s="208"/>
      <c r="AD117" s="288"/>
      <c r="AE117" s="208"/>
      <c r="AF117" s="288"/>
      <c r="AG117" s="208"/>
      <c r="AH117" s="288"/>
      <c r="AI117" s="208"/>
      <c r="AJ117" s="288"/>
      <c r="AK117" s="208"/>
      <c r="AL117" s="288"/>
      <c r="AM117" s="208"/>
      <c r="AN117" s="288"/>
      <c r="AO117" s="208"/>
      <c r="AP117" s="288"/>
      <c r="AQ117" s="208"/>
      <c r="AR117" s="288"/>
      <c r="AS117" s="208"/>
      <c r="AT117" s="288"/>
      <c r="AU117" s="219"/>
      <c r="AV117" s="504"/>
    </row>
    <row r="118" spans="1:48" s="7" customFormat="1" ht="30" customHeight="1" x14ac:dyDescent="0.2">
      <c r="A118"/>
      <c r="B118" s="269"/>
      <c r="C118" s="250" t="s">
        <v>88</v>
      </c>
      <c r="D118" s="270" t="s">
        <v>5</v>
      </c>
      <c r="E118" s="271" t="s">
        <v>112</v>
      </c>
      <c r="F118" s="75"/>
      <c r="G118" s="272">
        <v>9.6300000000000008</v>
      </c>
      <c r="H118" s="273"/>
      <c r="I118" s="274"/>
      <c r="J118" s="209"/>
      <c r="K118" s="210"/>
      <c r="L118" s="209"/>
      <c r="M118" s="210"/>
      <c r="N118" s="209"/>
      <c r="O118" s="210"/>
      <c r="P118" s="209"/>
      <c r="Q118" s="210"/>
      <c r="R118" s="209"/>
      <c r="S118" s="210"/>
      <c r="T118" s="209"/>
      <c r="U118" s="210"/>
      <c r="V118" s="209"/>
      <c r="W118" s="210"/>
      <c r="X118" s="209"/>
      <c r="Y118" s="210"/>
      <c r="Z118" s="209"/>
      <c r="AA118" s="210"/>
      <c r="AB118" s="209"/>
      <c r="AC118" s="210"/>
      <c r="AD118" s="209"/>
      <c r="AE118" s="210"/>
      <c r="AF118" s="209"/>
      <c r="AG118" s="210"/>
      <c r="AH118" s="209"/>
      <c r="AI118" s="210"/>
      <c r="AJ118" s="209"/>
      <c r="AK118" s="210"/>
      <c r="AL118" s="209"/>
      <c r="AM118" s="210"/>
      <c r="AN118" s="209"/>
      <c r="AO118" s="210"/>
      <c r="AP118" s="209"/>
      <c r="AQ118" s="210"/>
      <c r="AR118" s="209"/>
      <c r="AS118" s="210"/>
      <c r="AT118" s="209"/>
      <c r="AU118" s="221"/>
      <c r="AV118" s="477"/>
    </row>
    <row r="119" spans="1:48" s="1" customFormat="1" ht="30" customHeight="1" x14ac:dyDescent="0.2">
      <c r="A119"/>
      <c r="B119" s="283" t="s">
        <v>280</v>
      </c>
      <c r="C119" s="48" t="s">
        <v>80</v>
      </c>
      <c r="D119" s="49" t="s">
        <v>1815</v>
      </c>
      <c r="E119" s="50" t="s">
        <v>1816</v>
      </c>
      <c r="F119" s="51" t="s">
        <v>193</v>
      </c>
      <c r="G119" s="52">
        <v>0.32</v>
      </c>
      <c r="H119" s="53">
        <v>25327.4</v>
      </c>
      <c r="I119" s="284">
        <f>ROUND(H119*G119,2)</f>
        <v>8104.77</v>
      </c>
      <c r="J119" s="286"/>
      <c r="K119" s="287">
        <f>ROUND(J119*$H119,2)</f>
        <v>0</v>
      </c>
      <c r="L119" s="286"/>
      <c r="M119" s="287">
        <f>ROUND(L119*$H119,2)</f>
        <v>0</v>
      </c>
      <c r="N119" s="286"/>
      <c r="O119" s="287">
        <f>ROUND(N119*$H119,2)</f>
        <v>0</v>
      </c>
      <c r="P119" s="286"/>
      <c r="Q119" s="287">
        <f>ROUND(P119*$H119,2)</f>
        <v>0</v>
      </c>
      <c r="R119" s="286"/>
      <c r="S119" s="287">
        <f>ROUND(R119*$H119,2)</f>
        <v>0</v>
      </c>
      <c r="T119" s="286"/>
      <c r="U119" s="287">
        <f>ROUND(T119*$H119,2)</f>
        <v>0</v>
      </c>
      <c r="V119" s="286"/>
      <c r="W119" s="287">
        <f>ROUND(V119*$H119,2)</f>
        <v>0</v>
      </c>
      <c r="X119" s="286"/>
      <c r="Y119" s="287">
        <f>ROUND(X119*$H119,2)</f>
        <v>0</v>
      </c>
      <c r="Z119" s="286"/>
      <c r="AA119" s="287">
        <f>ROUND(Z119*$H119,2)</f>
        <v>0</v>
      </c>
      <c r="AB119" s="286"/>
      <c r="AC119" s="287">
        <f>ROUND(AB119*$H119,2)</f>
        <v>0</v>
      </c>
      <c r="AD119" s="286"/>
      <c r="AE119" s="287">
        <f>ROUND(AD119*$H119,2)</f>
        <v>0</v>
      </c>
      <c r="AF119" s="286"/>
      <c r="AG119" s="287">
        <f>ROUND(AF119*$H119,2)</f>
        <v>0</v>
      </c>
      <c r="AH119" s="286"/>
      <c r="AI119" s="287">
        <f>ROUND(AH119*$H119,2)</f>
        <v>0</v>
      </c>
      <c r="AJ119" s="286"/>
      <c r="AK119" s="287">
        <f>ROUND(AJ119*$H119,2)</f>
        <v>0</v>
      </c>
      <c r="AL119" s="286"/>
      <c r="AM119" s="287">
        <f>ROUND(AL119*$H119,2)</f>
        <v>0</v>
      </c>
      <c r="AN119" s="286"/>
      <c r="AO119" s="287">
        <f>ROUND(AN119*$H119,2)</f>
        <v>0</v>
      </c>
      <c r="AP119" s="286"/>
      <c r="AQ119" s="287">
        <f>ROUND(AP119*$H119,2)</f>
        <v>0</v>
      </c>
      <c r="AR119" s="286">
        <f>SUM(J119,L119,N119,P119,R119,T119,V119,X119,Z119,AB119,AD119,AF119,AH119,AJ119,AL119,AN119,AP119)</f>
        <v>0</v>
      </c>
      <c r="AS119" s="287">
        <f>AR119*$H119</f>
        <v>0</v>
      </c>
      <c r="AT119" s="286">
        <f>$G119-AR119</f>
        <v>0.32</v>
      </c>
      <c r="AU119" s="458">
        <f>AT119*$H119</f>
        <v>8104.7680000000009</v>
      </c>
      <c r="AV119" s="496">
        <f t="shared" ref="AV119" si="72">AU119/I119</f>
        <v>0.99999975323173895</v>
      </c>
    </row>
    <row r="120" spans="1:48" s="1" customFormat="1" ht="30" customHeight="1" x14ac:dyDescent="0.2">
      <c r="A120"/>
      <c r="B120" s="258"/>
      <c r="C120" s="250" t="s">
        <v>88</v>
      </c>
      <c r="D120" s="259" t="s">
        <v>5</v>
      </c>
      <c r="E120" s="260" t="s">
        <v>1818</v>
      </c>
      <c r="F120" s="67"/>
      <c r="G120" s="259" t="s">
        <v>5</v>
      </c>
      <c r="H120" s="261"/>
      <c r="I120" s="262"/>
      <c r="J120" s="207"/>
      <c r="K120" s="208"/>
      <c r="L120" s="207"/>
      <c r="M120" s="208"/>
      <c r="N120" s="207"/>
      <c r="O120" s="208"/>
      <c r="P120" s="207"/>
      <c r="Q120" s="208"/>
      <c r="R120" s="207"/>
      <c r="S120" s="208"/>
      <c r="T120" s="207"/>
      <c r="U120" s="208"/>
      <c r="V120" s="207"/>
      <c r="W120" s="208"/>
      <c r="X120" s="207"/>
      <c r="Y120" s="208"/>
      <c r="Z120" s="207"/>
      <c r="AA120" s="208"/>
      <c r="AB120" s="207"/>
      <c r="AC120" s="208"/>
      <c r="AD120" s="207"/>
      <c r="AE120" s="208"/>
      <c r="AF120" s="207"/>
      <c r="AG120" s="208"/>
      <c r="AH120" s="207"/>
      <c r="AI120" s="208"/>
      <c r="AJ120" s="207"/>
      <c r="AK120" s="208"/>
      <c r="AL120" s="207"/>
      <c r="AM120" s="208"/>
      <c r="AN120" s="207"/>
      <c r="AO120" s="208"/>
      <c r="AP120" s="207"/>
      <c r="AQ120" s="208"/>
      <c r="AR120" s="207"/>
      <c r="AS120" s="208"/>
      <c r="AT120" s="207"/>
      <c r="AU120" s="219"/>
      <c r="AV120" s="476"/>
    </row>
    <row r="121" spans="1:48" s="7" customFormat="1" ht="30" customHeight="1" x14ac:dyDescent="0.2">
      <c r="A121"/>
      <c r="B121" s="252"/>
      <c r="C121" s="250" t="s">
        <v>88</v>
      </c>
      <c r="D121" s="253" t="s">
        <v>5</v>
      </c>
      <c r="E121" s="254" t="s">
        <v>1819</v>
      </c>
      <c r="F121" s="63"/>
      <c r="G121" s="255">
        <v>0.32</v>
      </c>
      <c r="H121" s="256"/>
      <c r="I121" s="257"/>
      <c r="J121" s="209"/>
      <c r="K121" s="210"/>
      <c r="L121" s="209"/>
      <c r="M121" s="210"/>
      <c r="N121" s="209"/>
      <c r="O121" s="210"/>
      <c r="P121" s="209"/>
      <c r="Q121" s="210"/>
      <c r="R121" s="209"/>
      <c r="S121" s="210"/>
      <c r="T121" s="209"/>
      <c r="U121" s="210"/>
      <c r="V121" s="209"/>
      <c r="W121" s="210"/>
      <c r="X121" s="209"/>
      <c r="Y121" s="210"/>
      <c r="Z121" s="209"/>
      <c r="AA121" s="210"/>
      <c r="AB121" s="209"/>
      <c r="AC121" s="210"/>
      <c r="AD121" s="209"/>
      <c r="AE121" s="210"/>
      <c r="AF121" s="209"/>
      <c r="AG121" s="210"/>
      <c r="AH121" s="209"/>
      <c r="AI121" s="210"/>
      <c r="AJ121" s="209"/>
      <c r="AK121" s="210"/>
      <c r="AL121" s="209"/>
      <c r="AM121" s="210"/>
      <c r="AN121" s="209"/>
      <c r="AO121" s="210"/>
      <c r="AP121" s="209"/>
      <c r="AQ121" s="210"/>
      <c r="AR121" s="209"/>
      <c r="AS121" s="210"/>
      <c r="AT121" s="209"/>
      <c r="AU121" s="221"/>
      <c r="AV121" s="477"/>
    </row>
    <row r="122" spans="1:48" s="1" customFormat="1" ht="30" customHeight="1" x14ac:dyDescent="0.2">
      <c r="A122"/>
      <c r="B122" s="283" t="s">
        <v>287</v>
      </c>
      <c r="C122" s="48" t="s">
        <v>80</v>
      </c>
      <c r="D122" s="49" t="s">
        <v>1820</v>
      </c>
      <c r="E122" s="50" t="s">
        <v>1821</v>
      </c>
      <c r="F122" s="51" t="s">
        <v>220</v>
      </c>
      <c r="G122" s="52">
        <v>2</v>
      </c>
      <c r="H122" s="53">
        <v>210.5</v>
      </c>
      <c r="I122" s="284">
        <f>ROUND(H122*G122,2)</f>
        <v>421</v>
      </c>
      <c r="J122" s="286"/>
      <c r="K122" s="287">
        <f>ROUND(J122*$H122,2)</f>
        <v>0</v>
      </c>
      <c r="L122" s="286"/>
      <c r="M122" s="287">
        <f>ROUND(L122*$H122,2)</f>
        <v>0</v>
      </c>
      <c r="N122" s="286"/>
      <c r="O122" s="287">
        <f>ROUND(N122*$H122,2)</f>
        <v>0</v>
      </c>
      <c r="P122" s="286"/>
      <c r="Q122" s="287">
        <f>ROUND(P122*$H122,2)</f>
        <v>0</v>
      </c>
      <c r="R122" s="286"/>
      <c r="S122" s="287">
        <f>ROUND(R122*$H122,2)</f>
        <v>0</v>
      </c>
      <c r="T122" s="286"/>
      <c r="U122" s="287">
        <f>ROUND(T122*$H122,2)</f>
        <v>0</v>
      </c>
      <c r="V122" s="286"/>
      <c r="W122" s="287">
        <f>ROUND(V122*$H122,2)</f>
        <v>0</v>
      </c>
      <c r="X122" s="286"/>
      <c r="Y122" s="287">
        <f>ROUND(X122*$H122,2)</f>
        <v>0</v>
      </c>
      <c r="Z122" s="286"/>
      <c r="AA122" s="287">
        <f>ROUND(Z122*$H122,2)</f>
        <v>0</v>
      </c>
      <c r="AB122" s="286"/>
      <c r="AC122" s="287">
        <f>ROUND(AB122*$H122,2)</f>
        <v>0</v>
      </c>
      <c r="AD122" s="286"/>
      <c r="AE122" s="287">
        <f>ROUND(AD122*$H122,2)</f>
        <v>0</v>
      </c>
      <c r="AF122" s="286"/>
      <c r="AG122" s="287">
        <f>ROUND(AF122*$H122,2)</f>
        <v>0</v>
      </c>
      <c r="AH122" s="286"/>
      <c r="AI122" s="287">
        <f>ROUND(AH122*$H122,2)</f>
        <v>0</v>
      </c>
      <c r="AJ122" s="286"/>
      <c r="AK122" s="287">
        <f>ROUND(AJ122*$H122,2)</f>
        <v>0</v>
      </c>
      <c r="AL122" s="286"/>
      <c r="AM122" s="287">
        <f>ROUND(AL122*$H122,2)</f>
        <v>0</v>
      </c>
      <c r="AN122" s="286"/>
      <c r="AO122" s="287">
        <f>ROUND(AN122*$H122,2)</f>
        <v>0</v>
      </c>
      <c r="AP122" s="286"/>
      <c r="AQ122" s="287">
        <f>ROUND(AP122*$H122,2)</f>
        <v>0</v>
      </c>
      <c r="AR122" s="286">
        <f>SUM(J122,L122,N122,P122,R122,T122,V122,X122,Z122,AB122,AD122,AF122,AH122,AJ122,AL122,AN122,AP122)</f>
        <v>0</v>
      </c>
      <c r="AS122" s="287">
        <f>AR122*$H122</f>
        <v>0</v>
      </c>
      <c r="AT122" s="286">
        <f>$G122-AR122</f>
        <v>2</v>
      </c>
      <c r="AU122" s="458">
        <f>AT122*$H122</f>
        <v>421</v>
      </c>
      <c r="AV122" s="496">
        <f t="shared" ref="AV122" si="73">AU122/I122</f>
        <v>1</v>
      </c>
    </row>
    <row r="123" spans="1:48" s="6" customFormat="1" ht="30" customHeight="1" x14ac:dyDescent="0.2">
      <c r="A123"/>
      <c r="B123" s="249"/>
      <c r="C123" s="250" t="s">
        <v>86</v>
      </c>
      <c r="D123" s="23"/>
      <c r="E123" s="251" t="s">
        <v>1383</v>
      </c>
      <c r="F123" s="23"/>
      <c r="G123" s="23"/>
      <c r="H123" s="230"/>
      <c r="I123" s="231"/>
      <c r="J123" s="217"/>
      <c r="K123" s="218"/>
      <c r="L123" s="217"/>
      <c r="M123" s="218"/>
      <c r="N123" s="217"/>
      <c r="O123" s="218"/>
      <c r="P123" s="217"/>
      <c r="Q123" s="218"/>
      <c r="R123" s="217"/>
      <c r="S123" s="218"/>
      <c r="T123" s="217"/>
      <c r="U123" s="218"/>
      <c r="V123" s="217"/>
      <c r="W123" s="218"/>
      <c r="X123" s="217"/>
      <c r="Y123" s="218"/>
      <c r="Z123" s="217"/>
      <c r="AA123" s="218"/>
      <c r="AB123" s="217"/>
      <c r="AC123" s="218"/>
      <c r="AD123" s="217"/>
      <c r="AE123" s="218"/>
      <c r="AF123" s="217"/>
      <c r="AG123" s="218"/>
      <c r="AH123" s="217"/>
      <c r="AI123" s="218"/>
      <c r="AJ123" s="217"/>
      <c r="AK123" s="218"/>
      <c r="AL123" s="217"/>
      <c r="AM123" s="218"/>
      <c r="AN123" s="217"/>
      <c r="AO123" s="218"/>
      <c r="AP123" s="217"/>
      <c r="AQ123" s="218"/>
      <c r="AR123" s="217"/>
      <c r="AS123" s="218"/>
      <c r="AT123" s="217"/>
      <c r="AU123" s="225"/>
      <c r="AV123" s="505"/>
    </row>
    <row r="124" spans="1:48" s="1" customFormat="1" ht="30" customHeight="1" x14ac:dyDescent="0.2">
      <c r="A124"/>
      <c r="B124" s="252"/>
      <c r="C124" s="250" t="s">
        <v>88</v>
      </c>
      <c r="D124" s="253" t="s">
        <v>5</v>
      </c>
      <c r="E124" s="254" t="s">
        <v>1823</v>
      </c>
      <c r="F124" s="63"/>
      <c r="G124" s="255">
        <v>2</v>
      </c>
      <c r="H124" s="256"/>
      <c r="I124" s="257"/>
      <c r="J124" s="207"/>
      <c r="K124" s="208"/>
      <c r="L124" s="207"/>
      <c r="M124" s="208"/>
      <c r="N124" s="207"/>
      <c r="O124" s="208"/>
      <c r="P124" s="207"/>
      <c r="Q124" s="208"/>
      <c r="R124" s="207"/>
      <c r="S124" s="208"/>
      <c r="T124" s="207"/>
      <c r="U124" s="208"/>
      <c r="V124" s="207"/>
      <c r="W124" s="208"/>
      <c r="X124" s="207"/>
      <c r="Y124" s="208"/>
      <c r="Z124" s="207"/>
      <c r="AA124" s="208"/>
      <c r="AB124" s="207"/>
      <c r="AC124" s="208"/>
      <c r="AD124" s="207"/>
      <c r="AE124" s="208"/>
      <c r="AF124" s="207"/>
      <c r="AG124" s="208"/>
      <c r="AH124" s="207"/>
      <c r="AI124" s="208"/>
      <c r="AJ124" s="207"/>
      <c r="AK124" s="208"/>
      <c r="AL124" s="207"/>
      <c r="AM124" s="208"/>
      <c r="AN124" s="207"/>
      <c r="AO124" s="208"/>
      <c r="AP124" s="207"/>
      <c r="AQ124" s="208"/>
      <c r="AR124" s="207"/>
      <c r="AS124" s="208"/>
      <c r="AT124" s="207"/>
      <c r="AU124" s="219"/>
      <c r="AV124" s="476"/>
    </row>
    <row r="125" spans="1:48" s="1" customFormat="1" ht="30" customHeight="1" x14ac:dyDescent="0.2">
      <c r="A125"/>
      <c r="B125" s="281" t="s">
        <v>293</v>
      </c>
      <c r="C125" s="78" t="s">
        <v>231</v>
      </c>
      <c r="D125" s="79" t="s">
        <v>1824</v>
      </c>
      <c r="E125" s="80" t="s">
        <v>1825</v>
      </c>
      <c r="F125" s="81" t="s">
        <v>234</v>
      </c>
      <c r="G125" s="82">
        <v>6</v>
      </c>
      <c r="H125" s="83">
        <v>62</v>
      </c>
      <c r="I125" s="282">
        <f>ROUND(H125*G125,2)</f>
        <v>372</v>
      </c>
      <c r="J125" s="286"/>
      <c r="K125" s="287">
        <f>ROUND(J125*$H125,2)</f>
        <v>0</v>
      </c>
      <c r="L125" s="286"/>
      <c r="M125" s="287">
        <f>ROUND(L125*$H125,2)</f>
        <v>0</v>
      </c>
      <c r="N125" s="286"/>
      <c r="O125" s="287">
        <f>ROUND(N125*$H125,2)</f>
        <v>0</v>
      </c>
      <c r="P125" s="286"/>
      <c r="Q125" s="287">
        <f>ROUND(P125*$H125,2)</f>
        <v>0</v>
      </c>
      <c r="R125" s="286"/>
      <c r="S125" s="287">
        <f>ROUND(R125*$H125,2)</f>
        <v>0</v>
      </c>
      <c r="T125" s="286"/>
      <c r="U125" s="287">
        <f>ROUND(T125*$H125,2)</f>
        <v>0</v>
      </c>
      <c r="V125" s="286"/>
      <c r="W125" s="287">
        <f>ROUND(V125*$H125,2)</f>
        <v>0</v>
      </c>
      <c r="X125" s="286"/>
      <c r="Y125" s="287">
        <f>ROUND(X125*$H125,2)</f>
        <v>0</v>
      </c>
      <c r="Z125" s="286"/>
      <c r="AA125" s="287">
        <f>ROUND(Z125*$H125,2)</f>
        <v>0</v>
      </c>
      <c r="AB125" s="286"/>
      <c r="AC125" s="287">
        <f>ROUND(AB125*$H125,2)</f>
        <v>0</v>
      </c>
      <c r="AD125" s="286"/>
      <c r="AE125" s="287">
        <f>ROUND(AD125*$H125,2)</f>
        <v>0</v>
      </c>
      <c r="AF125" s="286"/>
      <c r="AG125" s="287">
        <f>ROUND(AF125*$H125,2)</f>
        <v>0</v>
      </c>
      <c r="AH125" s="286"/>
      <c r="AI125" s="287">
        <f>ROUND(AH125*$H125,2)</f>
        <v>0</v>
      </c>
      <c r="AJ125" s="286"/>
      <c r="AK125" s="287">
        <f>ROUND(AJ125*$H125,2)</f>
        <v>0</v>
      </c>
      <c r="AL125" s="286"/>
      <c r="AM125" s="287">
        <f>ROUND(AL125*$H125,2)</f>
        <v>0</v>
      </c>
      <c r="AN125" s="286"/>
      <c r="AO125" s="287">
        <f>ROUND(AN125*$H125,2)</f>
        <v>0</v>
      </c>
      <c r="AP125" s="286"/>
      <c r="AQ125" s="287">
        <f>ROUND(AP125*$H125,2)</f>
        <v>0</v>
      </c>
      <c r="AR125" s="286">
        <f>SUM(J125,L125,N125,P125,R125,T125,V125,X125,Z125,AB125,AD125,AF125,AH125,AJ125,AL125,AN125,AP125)</f>
        <v>0</v>
      </c>
      <c r="AS125" s="287">
        <f>AR125*$H125</f>
        <v>0</v>
      </c>
      <c r="AT125" s="286">
        <f>$G125-AR125</f>
        <v>6</v>
      </c>
      <c r="AU125" s="458">
        <f>AT125*$H125</f>
        <v>372</v>
      </c>
      <c r="AV125" s="496">
        <f t="shared" ref="AV125" si="74">AU125/I125</f>
        <v>1</v>
      </c>
    </row>
    <row r="126" spans="1:48" s="1" customFormat="1" ht="30" customHeight="1" x14ac:dyDescent="0.2">
      <c r="A126"/>
      <c r="B126" s="252"/>
      <c r="C126" s="250" t="s">
        <v>88</v>
      </c>
      <c r="D126" s="253" t="s">
        <v>5</v>
      </c>
      <c r="E126" s="254" t="s">
        <v>1827</v>
      </c>
      <c r="F126" s="63"/>
      <c r="G126" s="255">
        <v>6</v>
      </c>
      <c r="H126" s="256"/>
      <c r="I126" s="257"/>
      <c r="J126" s="207"/>
      <c r="K126" s="208"/>
      <c r="L126" s="207"/>
      <c r="M126" s="208"/>
      <c r="N126" s="207"/>
      <c r="O126" s="208"/>
      <c r="P126" s="207"/>
      <c r="Q126" s="208"/>
      <c r="R126" s="207"/>
      <c r="S126" s="208"/>
      <c r="T126" s="207"/>
      <c r="U126" s="208"/>
      <c r="V126" s="207"/>
      <c r="W126" s="208"/>
      <c r="X126" s="207"/>
      <c r="Y126" s="208"/>
      <c r="Z126" s="207"/>
      <c r="AA126" s="208"/>
      <c r="AB126" s="207"/>
      <c r="AC126" s="208"/>
      <c r="AD126" s="207"/>
      <c r="AE126" s="208"/>
      <c r="AF126" s="207"/>
      <c r="AG126" s="208"/>
      <c r="AH126" s="207"/>
      <c r="AI126" s="208"/>
      <c r="AJ126" s="207"/>
      <c r="AK126" s="208"/>
      <c r="AL126" s="207"/>
      <c r="AM126" s="208"/>
      <c r="AN126" s="207"/>
      <c r="AO126" s="208"/>
      <c r="AP126" s="207"/>
      <c r="AQ126" s="208"/>
      <c r="AR126" s="207"/>
      <c r="AS126" s="208"/>
      <c r="AT126" s="207"/>
      <c r="AU126" s="219"/>
      <c r="AV126" s="476"/>
    </row>
    <row r="127" spans="1:48" ht="22.8" x14ac:dyDescent="0.2">
      <c r="B127" s="283" t="s">
        <v>299</v>
      </c>
      <c r="C127" s="48" t="s">
        <v>80</v>
      </c>
      <c r="D127" s="49" t="s">
        <v>1828</v>
      </c>
      <c r="E127" s="50" t="s">
        <v>1829</v>
      </c>
      <c r="F127" s="51" t="s">
        <v>220</v>
      </c>
      <c r="G127" s="52">
        <v>4</v>
      </c>
      <c r="H127" s="53">
        <v>276.3</v>
      </c>
      <c r="I127" s="284">
        <f>ROUND(H127*G127,2)</f>
        <v>1105.2</v>
      </c>
      <c r="J127" s="286"/>
      <c r="K127" s="287">
        <f>ROUND(J127*$H127,2)</f>
        <v>0</v>
      </c>
      <c r="L127" s="286"/>
      <c r="M127" s="287">
        <f>ROUND(L127*$H127,2)</f>
        <v>0</v>
      </c>
      <c r="N127" s="286"/>
      <c r="O127" s="287">
        <f>ROUND(N127*$H127,2)</f>
        <v>0</v>
      </c>
      <c r="P127" s="286"/>
      <c r="Q127" s="287">
        <f>ROUND(P127*$H127,2)</f>
        <v>0</v>
      </c>
      <c r="R127" s="286"/>
      <c r="S127" s="287">
        <f>ROUND(R127*$H127,2)</f>
        <v>0</v>
      </c>
      <c r="T127" s="286"/>
      <c r="U127" s="287">
        <f>ROUND(T127*$H127,2)</f>
        <v>0</v>
      </c>
      <c r="V127" s="286"/>
      <c r="W127" s="287">
        <f>ROUND(V127*$H127,2)</f>
        <v>0</v>
      </c>
      <c r="X127" s="286"/>
      <c r="Y127" s="287">
        <f>ROUND(X127*$H127,2)</f>
        <v>0</v>
      </c>
      <c r="Z127" s="286"/>
      <c r="AA127" s="287">
        <f>ROUND(Z127*$H127,2)</f>
        <v>0</v>
      </c>
      <c r="AB127" s="286"/>
      <c r="AC127" s="287">
        <f>ROUND(AB127*$H127,2)</f>
        <v>0</v>
      </c>
      <c r="AD127" s="286"/>
      <c r="AE127" s="287">
        <f>ROUND(AD127*$H127,2)</f>
        <v>0</v>
      </c>
      <c r="AF127" s="286"/>
      <c r="AG127" s="287">
        <f>ROUND(AF127*$H127,2)</f>
        <v>0</v>
      </c>
      <c r="AH127" s="286"/>
      <c r="AI127" s="287">
        <f>ROUND(AH127*$H127,2)</f>
        <v>0</v>
      </c>
      <c r="AJ127" s="286"/>
      <c r="AK127" s="287">
        <f>ROUND(AJ127*$H127,2)</f>
        <v>0</v>
      </c>
      <c r="AL127" s="286"/>
      <c r="AM127" s="287">
        <f>ROUND(AL127*$H127,2)</f>
        <v>0</v>
      </c>
      <c r="AN127" s="286"/>
      <c r="AO127" s="287">
        <f>ROUND(AN127*$H127,2)</f>
        <v>0</v>
      </c>
      <c r="AP127" s="286"/>
      <c r="AQ127" s="287">
        <f>ROUND(AP127*$H127,2)</f>
        <v>0</v>
      </c>
      <c r="AR127" s="286">
        <f>SUM(J127,L127,N127,P127,R127,T127,V127,X127,Z127,AB127,AD127,AF127,AH127,AJ127,AL127,AN127,AP127)</f>
        <v>0</v>
      </c>
      <c r="AS127" s="287">
        <f>AR127*$H127</f>
        <v>0</v>
      </c>
      <c r="AT127" s="286">
        <f>$G127-AR127</f>
        <v>4</v>
      </c>
      <c r="AU127" s="458">
        <f>AT127*$H127</f>
        <v>1105.2</v>
      </c>
      <c r="AV127" s="496">
        <f t="shared" ref="AV127" si="75">AU127/I127</f>
        <v>1</v>
      </c>
    </row>
    <row r="128" spans="1:48" ht="30" customHeight="1" x14ac:dyDescent="0.2">
      <c r="B128" s="249"/>
      <c r="C128" s="250" t="s">
        <v>86</v>
      </c>
      <c r="D128" s="23"/>
      <c r="E128" s="251" t="s">
        <v>1831</v>
      </c>
      <c r="F128" s="23"/>
      <c r="G128" s="23"/>
      <c r="H128" s="230"/>
      <c r="I128" s="231"/>
      <c r="J128" s="292"/>
      <c r="K128" s="293"/>
      <c r="L128" s="292"/>
      <c r="M128" s="293"/>
      <c r="N128" s="292"/>
      <c r="O128" s="293"/>
      <c r="P128" s="292"/>
      <c r="Q128" s="293"/>
      <c r="R128" s="292"/>
      <c r="S128" s="293"/>
      <c r="T128" s="292"/>
      <c r="U128" s="293"/>
      <c r="V128" s="292"/>
      <c r="W128" s="293"/>
      <c r="X128" s="292"/>
      <c r="Y128" s="293"/>
      <c r="Z128" s="292"/>
      <c r="AA128" s="293"/>
      <c r="AB128" s="292"/>
      <c r="AC128" s="293"/>
      <c r="AD128" s="292"/>
      <c r="AE128" s="293"/>
      <c r="AF128" s="292"/>
      <c r="AG128" s="293"/>
      <c r="AH128" s="292"/>
      <c r="AI128" s="293"/>
      <c r="AJ128" s="292"/>
      <c r="AK128" s="293"/>
      <c r="AL128" s="292"/>
      <c r="AM128" s="293"/>
      <c r="AN128" s="292"/>
      <c r="AO128" s="293"/>
      <c r="AP128" s="292"/>
      <c r="AQ128" s="293"/>
      <c r="AR128" s="292"/>
      <c r="AS128" s="293"/>
      <c r="AT128" s="292"/>
      <c r="AU128" s="220"/>
      <c r="AV128" s="508"/>
    </row>
    <row r="129" spans="2:48" ht="30" customHeight="1" x14ac:dyDescent="0.2">
      <c r="B129" s="252"/>
      <c r="C129" s="250" t="s">
        <v>88</v>
      </c>
      <c r="D129" s="253" t="s">
        <v>5</v>
      </c>
      <c r="E129" s="254" t="s">
        <v>1832</v>
      </c>
      <c r="F129" s="63"/>
      <c r="G129" s="255">
        <v>4</v>
      </c>
      <c r="H129" s="256"/>
      <c r="I129" s="257"/>
      <c r="J129" s="292"/>
      <c r="K129" s="293"/>
      <c r="L129" s="292"/>
      <c r="M129" s="293"/>
      <c r="N129" s="292"/>
      <c r="O129" s="293"/>
      <c r="P129" s="292"/>
      <c r="Q129" s="293"/>
      <c r="R129" s="292"/>
      <c r="S129" s="293"/>
      <c r="T129" s="292"/>
      <c r="U129" s="293"/>
      <c r="V129" s="292"/>
      <c r="W129" s="293"/>
      <c r="X129" s="292"/>
      <c r="Y129" s="293"/>
      <c r="Z129" s="292"/>
      <c r="AA129" s="293"/>
      <c r="AB129" s="292"/>
      <c r="AC129" s="293"/>
      <c r="AD129" s="292"/>
      <c r="AE129" s="293"/>
      <c r="AF129" s="292"/>
      <c r="AG129" s="293"/>
      <c r="AH129" s="292"/>
      <c r="AI129" s="293"/>
      <c r="AJ129" s="292"/>
      <c r="AK129" s="293"/>
      <c r="AL129" s="292"/>
      <c r="AM129" s="293"/>
      <c r="AN129" s="292"/>
      <c r="AO129" s="293"/>
      <c r="AP129" s="292"/>
      <c r="AQ129" s="293"/>
      <c r="AR129" s="292"/>
      <c r="AS129" s="293"/>
      <c r="AT129" s="292"/>
      <c r="AU129" s="220"/>
      <c r="AV129" s="508"/>
    </row>
    <row r="130" spans="2:48" ht="30" customHeight="1" thickBot="1" x14ac:dyDescent="0.25">
      <c r="B130" s="281" t="s">
        <v>305</v>
      </c>
      <c r="C130" s="78" t="s">
        <v>231</v>
      </c>
      <c r="D130" s="79" t="s">
        <v>1833</v>
      </c>
      <c r="E130" s="80" t="s">
        <v>1834</v>
      </c>
      <c r="F130" s="81" t="s">
        <v>234</v>
      </c>
      <c r="G130" s="82">
        <v>4</v>
      </c>
      <c r="H130" s="83">
        <v>139</v>
      </c>
      <c r="I130" s="282">
        <f>ROUND(H130*G130,2)</f>
        <v>556</v>
      </c>
      <c r="J130" s="286"/>
      <c r="K130" s="287">
        <f>ROUND(J130*$H130,2)</f>
        <v>0</v>
      </c>
      <c r="L130" s="286"/>
      <c r="M130" s="287">
        <f>ROUND(L130*$H130,2)</f>
        <v>0</v>
      </c>
      <c r="N130" s="286"/>
      <c r="O130" s="287">
        <f>ROUND(N130*$H130,2)</f>
        <v>0</v>
      </c>
      <c r="P130" s="286"/>
      <c r="Q130" s="287">
        <f>ROUND(P130*$H130,2)</f>
        <v>0</v>
      </c>
      <c r="R130" s="286"/>
      <c r="S130" s="287">
        <f>ROUND(R130*$H130,2)</f>
        <v>0</v>
      </c>
      <c r="T130" s="286"/>
      <c r="U130" s="287">
        <f>ROUND(T130*$H130,2)</f>
        <v>0</v>
      </c>
      <c r="V130" s="286"/>
      <c r="W130" s="287">
        <f>ROUND(V130*$H130,2)</f>
        <v>0</v>
      </c>
      <c r="X130" s="286"/>
      <c r="Y130" s="287">
        <f>ROUND(X130*$H130,2)</f>
        <v>0</v>
      </c>
      <c r="Z130" s="286"/>
      <c r="AA130" s="287">
        <f>ROUND(Z130*$H130,2)</f>
        <v>0</v>
      </c>
      <c r="AB130" s="286"/>
      <c r="AC130" s="287">
        <f>ROUND(AB130*$H130,2)</f>
        <v>0</v>
      </c>
      <c r="AD130" s="286"/>
      <c r="AE130" s="287">
        <f>ROUND(AD130*$H130,2)</f>
        <v>0</v>
      </c>
      <c r="AF130" s="286"/>
      <c r="AG130" s="287">
        <f>ROUND(AF130*$H130,2)</f>
        <v>0</v>
      </c>
      <c r="AH130" s="286"/>
      <c r="AI130" s="287">
        <f>ROUND(AH130*$H130,2)</f>
        <v>0</v>
      </c>
      <c r="AJ130" s="286"/>
      <c r="AK130" s="287">
        <f>ROUND(AJ130*$H130,2)</f>
        <v>0</v>
      </c>
      <c r="AL130" s="286"/>
      <c r="AM130" s="287">
        <f>ROUND(AL130*$H130,2)</f>
        <v>0</v>
      </c>
      <c r="AN130" s="286"/>
      <c r="AO130" s="287">
        <f>ROUND(AN130*$H130,2)</f>
        <v>0</v>
      </c>
      <c r="AP130" s="286"/>
      <c r="AQ130" s="287">
        <f>ROUND(AP130*$H130,2)</f>
        <v>0</v>
      </c>
      <c r="AR130" s="286">
        <f>SUM(J130,L130,N130,P130,R130,T130,V130,X130,Z130,AB130,AD130,AF130,AH130,AJ130,AL130,AN130,AP130)</f>
        <v>0</v>
      </c>
      <c r="AS130" s="287">
        <f>AR130*$H130</f>
        <v>0</v>
      </c>
      <c r="AT130" s="286">
        <f>$G130-AR130</f>
        <v>4</v>
      </c>
      <c r="AU130" s="458">
        <f>AT130*$H130</f>
        <v>556</v>
      </c>
      <c r="AV130" s="496">
        <f t="shared" ref="AV130" si="76">AU130/I130</f>
        <v>1</v>
      </c>
    </row>
    <row r="131" spans="2:48" ht="30" customHeight="1" thickBot="1" x14ac:dyDescent="0.25">
      <c r="B131" s="292"/>
      <c r="C131" s="220"/>
      <c r="D131" s="220"/>
      <c r="E131" s="220"/>
      <c r="F131" s="220"/>
      <c r="G131" s="220"/>
      <c r="H131" s="232"/>
      <c r="I131" s="293"/>
      <c r="J131" s="757" t="s">
        <v>2350</v>
      </c>
      <c r="K131" s="758"/>
      <c r="L131" s="761" t="s">
        <v>2351</v>
      </c>
      <c r="M131" s="758"/>
      <c r="N131" s="757" t="s">
        <v>2352</v>
      </c>
      <c r="O131" s="758"/>
      <c r="P131" s="757" t="s">
        <v>2353</v>
      </c>
      <c r="Q131" s="758"/>
      <c r="R131" s="757" t="s">
        <v>2354</v>
      </c>
      <c r="S131" s="758"/>
      <c r="T131" s="757" t="s">
        <v>2355</v>
      </c>
      <c r="U131" s="758"/>
      <c r="V131" s="757" t="s">
        <v>2356</v>
      </c>
      <c r="W131" s="758"/>
      <c r="X131" s="757" t="s">
        <v>2357</v>
      </c>
      <c r="Y131" s="758"/>
      <c r="Z131" s="757" t="s">
        <v>2358</v>
      </c>
      <c r="AA131" s="758"/>
      <c r="AB131" s="757" t="s">
        <v>2359</v>
      </c>
      <c r="AC131" s="758"/>
      <c r="AD131" s="757" t="s">
        <v>2360</v>
      </c>
      <c r="AE131" s="758"/>
      <c r="AF131" s="757" t="s">
        <v>2361</v>
      </c>
      <c r="AG131" s="758"/>
      <c r="AH131" s="757" t="s">
        <v>2362</v>
      </c>
      <c r="AI131" s="758"/>
      <c r="AJ131" s="757" t="s">
        <v>2363</v>
      </c>
      <c r="AK131" s="758"/>
      <c r="AL131" s="757" t="s">
        <v>2364</v>
      </c>
      <c r="AM131" s="758"/>
      <c r="AN131" s="757" t="s">
        <v>2365</v>
      </c>
      <c r="AO131" s="758"/>
      <c r="AP131" s="757" t="s">
        <v>2366</v>
      </c>
      <c r="AQ131" s="758"/>
      <c r="AR131" s="757" t="s">
        <v>2367</v>
      </c>
      <c r="AS131" s="758"/>
      <c r="AT131" s="757" t="s">
        <v>2368</v>
      </c>
      <c r="AU131" s="769"/>
      <c r="AV131" s="449" t="s">
        <v>2369</v>
      </c>
    </row>
    <row r="132" spans="2:48" ht="30" customHeight="1" thickBot="1" x14ac:dyDescent="0.25">
      <c r="B132" s="292"/>
      <c r="C132" s="220"/>
      <c r="D132" s="220"/>
      <c r="E132" s="220"/>
      <c r="F132" s="220"/>
      <c r="G132" s="220"/>
      <c r="H132" s="232"/>
      <c r="I132" s="293"/>
      <c r="J132" s="184" t="s">
        <v>66</v>
      </c>
      <c r="K132" s="185" t="s">
        <v>2370</v>
      </c>
      <c r="L132" s="184" t="s">
        <v>66</v>
      </c>
      <c r="M132" s="185" t="s">
        <v>2370</v>
      </c>
      <c r="N132" s="184" t="s">
        <v>66</v>
      </c>
      <c r="O132" s="185" t="s">
        <v>2370</v>
      </c>
      <c r="P132" s="184" t="s">
        <v>66</v>
      </c>
      <c r="Q132" s="185" t="s">
        <v>2370</v>
      </c>
      <c r="R132" s="184" t="s">
        <v>66</v>
      </c>
      <c r="S132" s="185" t="s">
        <v>2370</v>
      </c>
      <c r="T132" s="184" t="s">
        <v>66</v>
      </c>
      <c r="U132" s="185" t="s">
        <v>2370</v>
      </c>
      <c r="V132" s="184" t="s">
        <v>66</v>
      </c>
      <c r="W132" s="185" t="s">
        <v>2370</v>
      </c>
      <c r="X132" s="184" t="s">
        <v>66</v>
      </c>
      <c r="Y132" s="185" t="s">
        <v>2370</v>
      </c>
      <c r="Z132" s="184" t="s">
        <v>66</v>
      </c>
      <c r="AA132" s="185" t="s">
        <v>2370</v>
      </c>
      <c r="AB132" s="184" t="s">
        <v>66</v>
      </c>
      <c r="AC132" s="185" t="s">
        <v>2370</v>
      </c>
      <c r="AD132" s="184" t="s">
        <v>66</v>
      </c>
      <c r="AE132" s="185" t="s">
        <v>2370</v>
      </c>
      <c r="AF132" s="184" t="s">
        <v>66</v>
      </c>
      <c r="AG132" s="185" t="s">
        <v>2370</v>
      </c>
      <c r="AH132" s="184" t="s">
        <v>66</v>
      </c>
      <c r="AI132" s="185" t="s">
        <v>2370</v>
      </c>
      <c r="AJ132" s="184" t="s">
        <v>66</v>
      </c>
      <c r="AK132" s="185" t="s">
        <v>2370</v>
      </c>
      <c r="AL132" s="184" t="s">
        <v>66</v>
      </c>
      <c r="AM132" s="185" t="s">
        <v>2370</v>
      </c>
      <c r="AN132" s="184" t="s">
        <v>66</v>
      </c>
      <c r="AO132" s="185" t="s">
        <v>2370</v>
      </c>
      <c r="AP132" s="184" t="s">
        <v>66</v>
      </c>
      <c r="AQ132" s="185" t="s">
        <v>2370</v>
      </c>
      <c r="AR132" s="184" t="s">
        <v>66</v>
      </c>
      <c r="AS132" s="185" t="s">
        <v>2370</v>
      </c>
      <c r="AT132" s="184" t="s">
        <v>66</v>
      </c>
      <c r="AU132" s="448" t="s">
        <v>2370</v>
      </c>
      <c r="AV132" s="482" t="s">
        <v>66</v>
      </c>
    </row>
    <row r="133" spans="2:48" ht="30" customHeight="1" thickBot="1" x14ac:dyDescent="0.35">
      <c r="B133" s="242"/>
      <c r="C133" s="243" t="s">
        <v>26</v>
      </c>
      <c r="D133" s="247" t="s">
        <v>622</v>
      </c>
      <c r="E133" s="247" t="s">
        <v>623</v>
      </c>
      <c r="F133" s="42"/>
      <c r="G133" s="42"/>
      <c r="H133" s="245"/>
      <c r="I133" s="248">
        <f>BK341</f>
        <v>5556.03</v>
      </c>
      <c r="J133" s="188"/>
      <c r="K133" s="188">
        <f>K134</f>
        <v>0</v>
      </c>
      <c r="L133" s="188"/>
      <c r="M133" s="188">
        <f>M134</f>
        <v>0</v>
      </c>
      <c r="N133" s="188"/>
      <c r="O133" s="188">
        <f>O134</f>
        <v>0</v>
      </c>
      <c r="P133" s="188"/>
      <c r="Q133" s="188">
        <f>Q134</f>
        <v>0</v>
      </c>
      <c r="R133" s="188"/>
      <c r="S133" s="188">
        <f>S134</f>
        <v>0</v>
      </c>
      <c r="T133" s="188"/>
      <c r="U133" s="188">
        <f>U134</f>
        <v>0</v>
      </c>
      <c r="V133" s="188"/>
      <c r="W133" s="188">
        <f>W134</f>
        <v>0</v>
      </c>
      <c r="X133" s="188"/>
      <c r="Y133" s="188">
        <f>Y134</f>
        <v>0</v>
      </c>
      <c r="Z133" s="188"/>
      <c r="AA133" s="188">
        <f>AA134</f>
        <v>0</v>
      </c>
      <c r="AB133" s="188"/>
      <c r="AC133" s="188">
        <f>AC134</f>
        <v>0</v>
      </c>
      <c r="AD133" s="188"/>
      <c r="AE133" s="188">
        <f>AE134</f>
        <v>0</v>
      </c>
      <c r="AF133" s="188"/>
      <c r="AG133" s="188">
        <f>AG134</f>
        <v>0</v>
      </c>
      <c r="AH133" s="188"/>
      <c r="AI133" s="188">
        <f>AI134</f>
        <v>0</v>
      </c>
      <c r="AJ133" s="188"/>
      <c r="AK133" s="188">
        <f>AK134</f>
        <v>0</v>
      </c>
      <c r="AL133" s="188"/>
      <c r="AM133" s="188">
        <f>AM134</f>
        <v>0</v>
      </c>
      <c r="AN133" s="188"/>
      <c r="AO133" s="188">
        <f>AO134</f>
        <v>0</v>
      </c>
      <c r="AP133" s="188"/>
      <c r="AQ133" s="188">
        <f>AQ134</f>
        <v>0</v>
      </c>
      <c r="AR133" s="188"/>
      <c r="AS133" s="188">
        <f>AS134</f>
        <v>0</v>
      </c>
      <c r="AT133" s="188"/>
      <c r="AU133" s="447">
        <f>AU134</f>
        <v>5556.03</v>
      </c>
      <c r="AV133" s="475">
        <f t="shared" ref="AV133" si="77">AU133/I133</f>
        <v>1</v>
      </c>
    </row>
    <row r="134" spans="2:48" ht="30" customHeight="1" x14ac:dyDescent="0.2">
      <c r="B134" s="283" t="s">
        <v>310</v>
      </c>
      <c r="C134" s="48" t="s">
        <v>80</v>
      </c>
      <c r="D134" s="49" t="s">
        <v>1836</v>
      </c>
      <c r="E134" s="50" t="s">
        <v>1837</v>
      </c>
      <c r="F134" s="51" t="s">
        <v>193</v>
      </c>
      <c r="G134" s="52">
        <v>126.85</v>
      </c>
      <c r="H134" s="53">
        <v>43.8</v>
      </c>
      <c r="I134" s="284">
        <f>ROUND(H134*G134,2)</f>
        <v>5556.03</v>
      </c>
      <c r="J134" s="286"/>
      <c r="K134" s="287">
        <f>ROUND(J134*$H134,2)</f>
        <v>0</v>
      </c>
      <c r="L134" s="286"/>
      <c r="M134" s="287">
        <f>ROUND(L134*$H134,2)</f>
        <v>0</v>
      </c>
      <c r="N134" s="286"/>
      <c r="O134" s="287">
        <f>ROUND(N134*$H134,2)</f>
        <v>0</v>
      </c>
      <c r="P134" s="286"/>
      <c r="Q134" s="287">
        <f>ROUND(P134*$H134,2)</f>
        <v>0</v>
      </c>
      <c r="R134" s="286"/>
      <c r="S134" s="287">
        <f>ROUND(R134*$H134,2)</f>
        <v>0</v>
      </c>
      <c r="T134" s="286"/>
      <c r="U134" s="287">
        <f>ROUND(T134*$H134,2)</f>
        <v>0</v>
      </c>
      <c r="V134" s="286"/>
      <c r="W134" s="287">
        <f>ROUND(V134*$H134,2)</f>
        <v>0</v>
      </c>
      <c r="X134" s="286"/>
      <c r="Y134" s="287">
        <f>ROUND(X134*$H134,2)</f>
        <v>0</v>
      </c>
      <c r="Z134" s="286"/>
      <c r="AA134" s="287">
        <f>ROUND(Z134*$H134,2)</f>
        <v>0</v>
      </c>
      <c r="AB134" s="286"/>
      <c r="AC134" s="287">
        <f>ROUND(AB134*$H134,2)</f>
        <v>0</v>
      </c>
      <c r="AD134" s="286"/>
      <c r="AE134" s="287">
        <f>ROUND(AD134*$H134,2)</f>
        <v>0</v>
      </c>
      <c r="AF134" s="286"/>
      <c r="AG134" s="287">
        <f>ROUND(AF134*$H134,2)</f>
        <v>0</v>
      </c>
      <c r="AH134" s="286"/>
      <c r="AI134" s="287">
        <f>ROUND(AH134*$H134,2)</f>
        <v>0</v>
      </c>
      <c r="AJ134" s="286"/>
      <c r="AK134" s="287">
        <f>ROUND(AJ134*$H134,2)</f>
        <v>0</v>
      </c>
      <c r="AL134" s="286"/>
      <c r="AM134" s="287">
        <f>ROUND(AL134*$H134,2)</f>
        <v>0</v>
      </c>
      <c r="AN134" s="286"/>
      <c r="AO134" s="287">
        <f>ROUND(AN134*$H134,2)</f>
        <v>0</v>
      </c>
      <c r="AP134" s="286"/>
      <c r="AQ134" s="287">
        <f>ROUND(AP134*$H134,2)</f>
        <v>0</v>
      </c>
      <c r="AR134" s="286">
        <f>SUM(J134,L134,N134,P134,R134,T134,V134,X134,Z134,AB134,AD134,AF134,AH134,AJ134,AL134,AN134,AP134)</f>
        <v>0</v>
      </c>
      <c r="AS134" s="287">
        <f>AR134*$H134</f>
        <v>0</v>
      </c>
      <c r="AT134" s="286">
        <f>$G134-AR134</f>
        <v>126.85</v>
      </c>
      <c r="AU134" s="458">
        <f>AT134*$H134</f>
        <v>5556.03</v>
      </c>
      <c r="AV134" s="496">
        <f t="shared" ref="AV134" si="78">AU134/I134</f>
        <v>1</v>
      </c>
    </row>
    <row r="135" spans="2:48" ht="30" customHeight="1" x14ac:dyDescent="0.2">
      <c r="B135" s="249"/>
      <c r="C135" s="250" t="s">
        <v>86</v>
      </c>
      <c r="D135" s="23"/>
      <c r="E135" s="251" t="s">
        <v>1839</v>
      </c>
      <c r="F135" s="23"/>
      <c r="G135" s="23"/>
      <c r="H135" s="230"/>
      <c r="I135" s="231"/>
      <c r="J135" s="292"/>
      <c r="K135" s="293"/>
      <c r="L135" s="292"/>
      <c r="M135" s="293"/>
      <c r="N135" s="292"/>
      <c r="O135" s="293"/>
      <c r="P135" s="292"/>
      <c r="Q135" s="293"/>
      <c r="R135" s="292"/>
      <c r="S135" s="293"/>
      <c r="T135" s="292"/>
      <c r="U135" s="293"/>
      <c r="V135" s="292"/>
      <c r="W135" s="293"/>
      <c r="X135" s="292"/>
      <c r="Y135" s="293"/>
      <c r="Z135" s="292"/>
      <c r="AA135" s="293"/>
      <c r="AB135" s="292"/>
      <c r="AC135" s="293"/>
      <c r="AD135" s="292"/>
      <c r="AE135" s="293"/>
      <c r="AF135" s="292"/>
      <c r="AG135" s="293"/>
      <c r="AH135" s="292"/>
      <c r="AI135" s="293"/>
      <c r="AJ135" s="292"/>
      <c r="AK135" s="293"/>
      <c r="AL135" s="292"/>
      <c r="AM135" s="293"/>
      <c r="AN135" s="292"/>
      <c r="AO135" s="293"/>
      <c r="AP135" s="292"/>
      <c r="AQ135" s="293"/>
      <c r="AR135" s="292"/>
      <c r="AS135" s="293"/>
      <c r="AT135" s="292"/>
      <c r="AU135" s="220"/>
      <c r="AV135" s="508"/>
    </row>
    <row r="136" spans="2:48" ht="30" customHeight="1" thickBot="1" x14ac:dyDescent="0.25">
      <c r="B136" s="275"/>
      <c r="C136" s="276"/>
      <c r="D136" s="276"/>
      <c r="E136" s="276"/>
      <c r="F136" s="276"/>
      <c r="G136" s="276"/>
      <c r="H136" s="277"/>
      <c r="I136" s="278"/>
      <c r="J136" s="289"/>
      <c r="K136" s="290"/>
      <c r="L136" s="289"/>
      <c r="M136" s="290"/>
      <c r="N136" s="289"/>
      <c r="O136" s="290"/>
      <c r="P136" s="289"/>
      <c r="Q136" s="290"/>
      <c r="R136" s="289"/>
      <c r="S136" s="290"/>
      <c r="T136" s="289"/>
      <c r="U136" s="290"/>
      <c r="V136" s="289"/>
      <c r="W136" s="290"/>
      <c r="X136" s="289"/>
      <c r="Y136" s="290"/>
      <c r="Z136" s="289"/>
      <c r="AA136" s="290"/>
      <c r="AB136" s="289"/>
      <c r="AC136" s="290"/>
      <c r="AD136" s="289"/>
      <c r="AE136" s="290"/>
      <c r="AF136" s="289"/>
      <c r="AG136" s="290"/>
      <c r="AH136" s="289"/>
      <c r="AI136" s="290"/>
      <c r="AJ136" s="289"/>
      <c r="AK136" s="290"/>
      <c r="AL136" s="289"/>
      <c r="AM136" s="290"/>
      <c r="AN136" s="289"/>
      <c r="AO136" s="290"/>
      <c r="AP136" s="289"/>
      <c r="AQ136" s="290"/>
      <c r="AR136" s="289"/>
      <c r="AS136" s="290"/>
      <c r="AT136" s="289"/>
      <c r="AU136" s="297"/>
      <c r="AV136" s="498"/>
    </row>
    <row r="224" spans="14:71" x14ac:dyDescent="0.2">
      <c r="N224" s="1"/>
      <c r="O224" s="1"/>
      <c r="P224" s="1"/>
      <c r="Q224" s="1"/>
      <c r="R224" s="1"/>
      <c r="S224" s="1"/>
      <c r="T224" s="14"/>
      <c r="U224" s="14"/>
      <c r="V224" s="14"/>
      <c r="W224" s="14"/>
      <c r="X224" s="14"/>
      <c r="Y224" s="14"/>
      <c r="Z224" s="14"/>
      <c r="AA224" s="14"/>
      <c r="AB224" s="14"/>
      <c r="AC224" s="14"/>
      <c r="AD224" s="14"/>
      <c r="AE224" s="14"/>
      <c r="AF224" s="14"/>
      <c r="AG224" s="1"/>
      <c r="AH224" s="1"/>
      <c r="AI224" s="1"/>
      <c r="AJ224" s="1"/>
      <c r="AK224" s="1"/>
      <c r="AL224" s="1"/>
      <c r="AM224" s="1"/>
      <c r="AN224" s="1"/>
      <c r="AO224" s="1"/>
      <c r="AP224" s="1"/>
      <c r="AQ224" s="1"/>
      <c r="AR224" s="1"/>
      <c r="AS224" s="1"/>
      <c r="AT224" s="1"/>
      <c r="AU224" s="1"/>
      <c r="AV224" s="473"/>
      <c r="AW224" s="1"/>
      <c r="AX224" s="1"/>
      <c r="AY224" s="1"/>
      <c r="AZ224" s="1"/>
      <c r="BA224" s="1"/>
      <c r="BB224" s="1"/>
      <c r="BC224" s="1"/>
      <c r="BD224" s="1"/>
      <c r="BE224" s="1"/>
      <c r="BF224" s="1"/>
      <c r="BG224" s="1"/>
      <c r="BH224" s="1"/>
      <c r="BI224" s="1"/>
      <c r="BJ224" s="1"/>
      <c r="BK224" s="1"/>
      <c r="BL224" s="1"/>
      <c r="BM224" s="1"/>
      <c r="BN224" s="1"/>
      <c r="BO224" s="1"/>
      <c r="BP224" s="1"/>
      <c r="BQ224" s="1"/>
      <c r="BR224" s="1"/>
      <c r="BS224" s="1"/>
    </row>
    <row r="225" spans="14:71" x14ac:dyDescent="0.2">
      <c r="N225" s="1"/>
      <c r="O225" s="1"/>
      <c r="P225" s="1"/>
      <c r="Q225" s="1"/>
      <c r="R225" s="1"/>
      <c r="S225" s="1"/>
      <c r="T225" s="14"/>
      <c r="U225" s="14"/>
      <c r="V225" s="14"/>
      <c r="W225" s="14"/>
      <c r="X225" s="14"/>
      <c r="Y225" s="14"/>
      <c r="Z225" s="14"/>
      <c r="AA225" s="14"/>
      <c r="AB225" s="14"/>
      <c r="AC225" s="14"/>
      <c r="AD225" s="14"/>
      <c r="AE225" s="14"/>
      <c r="AF225" s="14"/>
      <c r="AG225" s="1"/>
      <c r="AH225" s="1"/>
      <c r="AI225" s="1"/>
      <c r="AJ225" s="1"/>
      <c r="AK225" s="1"/>
      <c r="AL225" s="1"/>
      <c r="AM225" s="1"/>
      <c r="AN225" s="1"/>
      <c r="AO225" s="1"/>
      <c r="AP225" s="1"/>
      <c r="AQ225" s="1"/>
      <c r="AR225" s="1"/>
      <c r="AS225" s="1"/>
      <c r="AT225" s="1"/>
      <c r="AU225" s="1"/>
      <c r="AV225" s="473"/>
      <c r="AW225" s="1"/>
      <c r="AX225" s="1"/>
      <c r="AY225" s="1"/>
      <c r="AZ225" s="1"/>
      <c r="BA225" s="1"/>
      <c r="BB225" s="1"/>
      <c r="BC225" s="1"/>
      <c r="BD225" s="1"/>
      <c r="BE225" s="1"/>
      <c r="BF225" s="1"/>
      <c r="BG225" s="1"/>
      <c r="BH225" s="1"/>
      <c r="BI225" s="1"/>
      <c r="BJ225" s="1"/>
      <c r="BK225" s="1"/>
      <c r="BL225" s="1"/>
      <c r="BM225" s="1"/>
      <c r="BN225" s="1"/>
      <c r="BO225" s="1"/>
      <c r="BP225" s="1"/>
      <c r="BQ225" s="1"/>
      <c r="BR225" s="1"/>
      <c r="BS225" s="1"/>
    </row>
    <row r="226" spans="14:71" ht="11.4" x14ac:dyDescent="0.2">
      <c r="N226" s="25" t="s">
        <v>5</v>
      </c>
      <c r="O226" s="26" t="s">
        <v>14</v>
      </c>
      <c r="P226" s="26" t="s">
        <v>69</v>
      </c>
      <c r="Q226" s="26" t="s">
        <v>70</v>
      </c>
      <c r="R226" s="26" t="s">
        <v>71</v>
      </c>
      <c r="S226" s="26" t="s">
        <v>72</v>
      </c>
      <c r="T226" s="26" t="s">
        <v>73</v>
      </c>
      <c r="U226" s="27" t="s">
        <v>74</v>
      </c>
      <c r="V226" s="34"/>
      <c r="W226" s="34"/>
      <c r="X226" s="34"/>
      <c r="Y226" s="34"/>
      <c r="Z226" s="34"/>
      <c r="AA226" s="34"/>
      <c r="AB226" s="34"/>
      <c r="AC226" s="34"/>
      <c r="AD226" s="34"/>
      <c r="AE226" s="34"/>
      <c r="AF226" s="34"/>
      <c r="AG226" s="5"/>
      <c r="AH226" s="5"/>
      <c r="AI226" s="5"/>
      <c r="AJ226" s="5"/>
      <c r="AK226" s="5"/>
      <c r="AL226" s="5"/>
      <c r="AM226" s="5"/>
      <c r="AN226" s="5"/>
      <c r="AO226" s="5"/>
      <c r="AP226" s="5"/>
      <c r="AQ226" s="5"/>
      <c r="AR226" s="5"/>
      <c r="AS226" s="5"/>
      <c r="AT226" s="5"/>
      <c r="AU226" s="5"/>
      <c r="AV226" s="490"/>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4:71" x14ac:dyDescent="0.2">
      <c r="N227" s="28"/>
      <c r="O227" s="37"/>
      <c r="P227" s="29"/>
      <c r="Q227" s="38">
        <f>Q228</f>
        <v>0</v>
      </c>
      <c r="R227" s="29"/>
      <c r="S227" s="38">
        <f>S228</f>
        <v>126.8529197</v>
      </c>
      <c r="T227" s="29"/>
      <c r="U227" s="39">
        <f>U228</f>
        <v>0</v>
      </c>
      <c r="V227" s="14"/>
      <c r="W227" s="14"/>
      <c r="X227" s="14"/>
      <c r="Y227" s="14"/>
      <c r="Z227" s="14"/>
      <c r="AA227" s="14"/>
      <c r="AB227" s="14"/>
      <c r="AC227" s="14"/>
      <c r="AD227" s="14"/>
      <c r="AE227" s="14"/>
      <c r="AF227" s="14"/>
      <c r="AG227" s="1"/>
      <c r="AH227" s="1"/>
      <c r="AI227" s="1"/>
      <c r="AJ227" s="1"/>
      <c r="AK227" s="1"/>
      <c r="AL227" s="1"/>
      <c r="AM227" s="1"/>
      <c r="AN227" s="1"/>
      <c r="AO227" s="1"/>
      <c r="AP227" s="1"/>
      <c r="AQ227" s="1"/>
      <c r="AR227" s="1"/>
      <c r="AS227" s="1"/>
      <c r="AT227" s="1"/>
      <c r="AU227" s="12" t="s">
        <v>26</v>
      </c>
      <c r="AV227" s="491" t="s">
        <v>62</v>
      </c>
      <c r="AW227" s="1"/>
      <c r="AX227" s="1"/>
      <c r="AY227" s="1"/>
      <c r="AZ227" s="1"/>
      <c r="BA227" s="1"/>
      <c r="BB227" s="1"/>
      <c r="BC227" s="1"/>
      <c r="BD227" s="1"/>
      <c r="BE227" s="1"/>
      <c r="BF227" s="1"/>
      <c r="BG227" s="1"/>
      <c r="BH227" s="1"/>
      <c r="BI227" s="1"/>
      <c r="BJ227" s="1"/>
      <c r="BK227" s="40">
        <f>BK228</f>
        <v>1111459.6700000002</v>
      </c>
      <c r="BL227" s="1"/>
      <c r="BM227" s="1"/>
      <c r="BN227" s="1"/>
      <c r="BO227" s="1"/>
      <c r="BP227" s="1"/>
      <c r="BQ227" s="1"/>
      <c r="BR227" s="1"/>
      <c r="BS227" s="1"/>
    </row>
    <row r="228" spans="14:71" x14ac:dyDescent="0.2">
      <c r="N228" s="41"/>
      <c r="O228" s="42"/>
      <c r="P228" s="42"/>
      <c r="Q228" s="43">
        <f>Q229+Q262+Q266+Q269+Q295+Q341</f>
        <v>0</v>
      </c>
      <c r="R228" s="42"/>
      <c r="S228" s="43">
        <f>S229+S262+S266+S269+S295+S341</f>
        <v>126.8529197</v>
      </c>
      <c r="T228" s="42"/>
      <c r="U228" s="44">
        <f>U229+U262+U266+U269+U295+U341</f>
        <v>0</v>
      </c>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45" t="s">
        <v>30</v>
      </c>
      <c r="AT228" s="6"/>
      <c r="AU228" s="46" t="s">
        <v>26</v>
      </c>
      <c r="AV228" s="492" t="s">
        <v>27</v>
      </c>
      <c r="AW228" s="6"/>
      <c r="AX228" s="6"/>
      <c r="AY228" s="45" t="s">
        <v>78</v>
      </c>
      <c r="AZ228" s="6"/>
      <c r="BA228" s="6"/>
      <c r="BB228" s="6"/>
      <c r="BC228" s="6"/>
      <c r="BD228" s="6"/>
      <c r="BE228" s="6"/>
      <c r="BF228" s="6"/>
      <c r="BG228" s="6"/>
      <c r="BH228" s="6"/>
      <c r="BI228" s="6"/>
      <c r="BJ228" s="6"/>
      <c r="BK228" s="47">
        <f>BK229+BK262+BK266+BK269+BK295+BK341</f>
        <v>1111459.6700000002</v>
      </c>
      <c r="BL228" s="6"/>
      <c r="BM228" s="6"/>
      <c r="BN228" s="6"/>
      <c r="BO228" s="6"/>
      <c r="BP228" s="6"/>
      <c r="BQ228" s="6"/>
      <c r="BR228" s="6"/>
      <c r="BS228" s="6"/>
    </row>
    <row r="229" spans="14:71" x14ac:dyDescent="0.2">
      <c r="N229" s="41"/>
      <c r="O229" s="42"/>
      <c r="P229" s="42"/>
      <c r="Q229" s="43">
        <f>SUM(Q230:Q261)</f>
        <v>0</v>
      </c>
      <c r="R229" s="42"/>
      <c r="S229" s="43">
        <f>SUM(S230:S261)</f>
        <v>0</v>
      </c>
      <c r="T229" s="42"/>
      <c r="U229" s="44">
        <f>SUM(U230:U261)</f>
        <v>0</v>
      </c>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45" t="s">
        <v>30</v>
      </c>
      <c r="AT229" s="6"/>
      <c r="AU229" s="46" t="s">
        <v>26</v>
      </c>
      <c r="AV229" s="492" t="s">
        <v>30</v>
      </c>
      <c r="AW229" s="6"/>
      <c r="AX229" s="6"/>
      <c r="AY229" s="45" t="s">
        <v>78</v>
      </c>
      <c r="AZ229" s="6"/>
      <c r="BA229" s="6"/>
      <c r="BB229" s="6"/>
      <c r="BC229" s="6"/>
      <c r="BD229" s="6"/>
      <c r="BE229" s="6"/>
      <c r="BF229" s="6"/>
      <c r="BG229" s="6"/>
      <c r="BH229" s="6"/>
      <c r="BI229" s="6"/>
      <c r="BJ229" s="6"/>
      <c r="BK229" s="47">
        <f>SUM(BK230:BK261)</f>
        <v>71614.61</v>
      </c>
      <c r="BL229" s="6"/>
      <c r="BM229" s="6"/>
      <c r="BN229" s="6"/>
      <c r="BO229" s="6"/>
      <c r="BP229" s="6"/>
      <c r="BQ229" s="6"/>
      <c r="BR229" s="6"/>
      <c r="BS229" s="6"/>
    </row>
    <row r="230" spans="14:71" ht="11.4" x14ac:dyDescent="0.2">
      <c r="N230" s="54" t="s">
        <v>5</v>
      </c>
      <c r="O230" s="55" t="s">
        <v>15</v>
      </c>
      <c r="P230" s="23"/>
      <c r="Q230" s="56">
        <f>P230*G12</f>
        <v>0</v>
      </c>
      <c r="R230" s="56">
        <v>0</v>
      </c>
      <c r="S230" s="56">
        <f>R230*G12</f>
        <v>0</v>
      </c>
      <c r="T230" s="56">
        <v>0</v>
      </c>
      <c r="U230" s="57">
        <f>T230*G12</f>
        <v>0</v>
      </c>
      <c r="V230" s="14"/>
      <c r="W230" s="14"/>
      <c r="X230" s="14"/>
      <c r="Y230" s="14"/>
      <c r="Z230" s="14"/>
      <c r="AA230" s="14"/>
      <c r="AB230" s="14"/>
      <c r="AC230" s="14"/>
      <c r="AD230" s="14"/>
      <c r="AE230" s="14"/>
      <c r="AF230" s="14"/>
      <c r="AG230" s="1"/>
      <c r="AH230" s="1"/>
      <c r="AI230" s="1"/>
      <c r="AJ230" s="1"/>
      <c r="AK230" s="1"/>
      <c r="AL230" s="1"/>
      <c r="AM230" s="1"/>
      <c r="AN230" s="1"/>
      <c r="AO230" s="1"/>
      <c r="AP230" s="1"/>
      <c r="AQ230" s="1"/>
      <c r="AR230" s="1"/>
      <c r="AS230" s="58" t="s">
        <v>84</v>
      </c>
      <c r="AT230" s="1"/>
      <c r="AU230" s="58" t="s">
        <v>80</v>
      </c>
      <c r="AV230" s="493" t="s">
        <v>31</v>
      </c>
      <c r="AW230" s="1"/>
      <c r="AX230" s="1"/>
      <c r="AY230" s="12" t="s">
        <v>78</v>
      </c>
      <c r="AZ230" s="1"/>
      <c r="BA230" s="1"/>
      <c r="BB230" s="1"/>
      <c r="BC230" s="1"/>
      <c r="BD230" s="1"/>
      <c r="BE230" s="59">
        <f>IF(O230="základní",I12,0)</f>
        <v>14252.82</v>
      </c>
      <c r="BF230" s="59">
        <f>IF(O230="snížená",I12,0)</f>
        <v>0</v>
      </c>
      <c r="BG230" s="59">
        <f>IF(O230="zákl. přenesená",I12,0)</f>
        <v>0</v>
      </c>
      <c r="BH230" s="59">
        <f>IF(O230="sníž. přenesená",I12,0)</f>
        <v>0</v>
      </c>
      <c r="BI230" s="59">
        <f>IF(O230="nulová",I12,0)</f>
        <v>0</v>
      </c>
      <c r="BJ230" s="12" t="s">
        <v>30</v>
      </c>
      <c r="BK230" s="59">
        <f>ROUND(H12*G12,2)</f>
        <v>14252.82</v>
      </c>
      <c r="BL230" s="12" t="s">
        <v>84</v>
      </c>
      <c r="BM230" s="58" t="s">
        <v>1690</v>
      </c>
      <c r="BN230" s="1"/>
      <c r="BO230" s="1"/>
      <c r="BP230" s="1"/>
      <c r="BQ230" s="1"/>
      <c r="BR230" s="1"/>
      <c r="BS230" s="1"/>
    </row>
    <row r="231" spans="14:71" x14ac:dyDescent="0.2">
      <c r="N231" s="60"/>
      <c r="O231" s="61"/>
      <c r="P231" s="23"/>
      <c r="Q231" s="23"/>
      <c r="R231" s="23"/>
      <c r="S231" s="23"/>
      <c r="T231" s="23"/>
      <c r="U231" s="24"/>
      <c r="V231" s="14"/>
      <c r="W231" s="14"/>
      <c r="X231" s="14"/>
      <c r="Y231" s="14"/>
      <c r="Z231" s="14"/>
      <c r="AA231" s="14"/>
      <c r="AB231" s="14"/>
      <c r="AC231" s="14"/>
      <c r="AD231" s="14"/>
      <c r="AE231" s="14"/>
      <c r="AF231" s="14"/>
      <c r="AG231" s="1"/>
      <c r="AH231" s="1"/>
      <c r="AI231" s="1"/>
      <c r="AJ231" s="1"/>
      <c r="AK231" s="1"/>
      <c r="AL231" s="1"/>
      <c r="AM231" s="1"/>
      <c r="AN231" s="1"/>
      <c r="AO231" s="1"/>
      <c r="AP231" s="1"/>
      <c r="AQ231" s="1"/>
      <c r="AR231" s="1"/>
      <c r="AS231" s="1"/>
      <c r="AT231" s="1"/>
      <c r="AU231" s="12" t="s">
        <v>86</v>
      </c>
      <c r="AV231" s="491" t="s">
        <v>31</v>
      </c>
      <c r="AW231" s="1"/>
      <c r="AX231" s="1"/>
      <c r="AY231" s="1"/>
      <c r="AZ231" s="1"/>
      <c r="BA231" s="1"/>
      <c r="BB231" s="1"/>
      <c r="BC231" s="1"/>
      <c r="BD231" s="1"/>
      <c r="BE231" s="1"/>
      <c r="BF231" s="1"/>
      <c r="BG231" s="1"/>
      <c r="BH231" s="1"/>
      <c r="BI231" s="1"/>
      <c r="BJ231" s="1"/>
      <c r="BK231" s="1"/>
      <c r="BL231" s="1"/>
      <c r="BM231" s="1"/>
      <c r="BN231" s="1"/>
      <c r="BO231" s="1"/>
      <c r="BP231" s="1"/>
      <c r="BQ231" s="1"/>
      <c r="BR231" s="1"/>
      <c r="BS231" s="1"/>
    </row>
    <row r="232" spans="14:71" x14ac:dyDescent="0.2">
      <c r="N232" s="66"/>
      <c r="O232" s="67"/>
      <c r="P232" s="67"/>
      <c r="Q232" s="67"/>
      <c r="R232" s="67"/>
      <c r="S232" s="67"/>
      <c r="T232" s="67"/>
      <c r="U232" s="6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69" t="s">
        <v>88</v>
      </c>
      <c r="AV232" s="506" t="s">
        <v>31</v>
      </c>
      <c r="AW232" s="8" t="s">
        <v>11</v>
      </c>
      <c r="AX232" s="8" t="s">
        <v>27</v>
      </c>
      <c r="AY232" s="69" t="s">
        <v>78</v>
      </c>
      <c r="AZ232" s="8"/>
      <c r="BA232" s="8"/>
      <c r="BB232" s="8"/>
      <c r="BC232" s="8"/>
      <c r="BD232" s="8"/>
      <c r="BE232" s="8"/>
      <c r="BF232" s="8"/>
      <c r="BG232" s="8"/>
      <c r="BH232" s="8"/>
      <c r="BI232" s="8"/>
      <c r="BJ232" s="8"/>
      <c r="BK232" s="8"/>
      <c r="BL232" s="8"/>
      <c r="BM232" s="8"/>
      <c r="BN232" s="8"/>
      <c r="BO232" s="8"/>
      <c r="BP232" s="8"/>
      <c r="BQ232" s="8"/>
      <c r="BR232" s="8"/>
      <c r="BS232" s="8"/>
    </row>
    <row r="233" spans="14:71" x14ac:dyDescent="0.2">
      <c r="N233" s="66"/>
      <c r="O233" s="67"/>
      <c r="P233" s="67"/>
      <c r="Q233" s="67"/>
      <c r="R233" s="67"/>
      <c r="S233" s="67"/>
      <c r="T233" s="67"/>
      <c r="U233" s="6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69" t="s">
        <v>88</v>
      </c>
      <c r="AV233" s="506" t="s">
        <v>31</v>
      </c>
      <c r="AW233" s="8" t="s">
        <v>11</v>
      </c>
      <c r="AX233" s="8" t="s">
        <v>27</v>
      </c>
      <c r="AY233" s="69" t="s">
        <v>78</v>
      </c>
      <c r="AZ233" s="8"/>
      <c r="BA233" s="8"/>
      <c r="BB233" s="8"/>
      <c r="BC233" s="8"/>
      <c r="BD233" s="8"/>
      <c r="BE233" s="8"/>
      <c r="BF233" s="8"/>
      <c r="BG233" s="8"/>
      <c r="BH233" s="8"/>
      <c r="BI233" s="8"/>
      <c r="BJ233" s="8"/>
      <c r="BK233" s="8"/>
      <c r="BL233" s="8"/>
      <c r="BM233" s="8"/>
      <c r="BN233" s="8"/>
      <c r="BO233" s="8"/>
      <c r="BP233" s="8"/>
      <c r="BQ233" s="8"/>
      <c r="BR233" s="8"/>
      <c r="BS233" s="8"/>
    </row>
    <row r="234" spans="14:71" x14ac:dyDescent="0.2">
      <c r="N234" s="62"/>
      <c r="O234" s="63"/>
      <c r="P234" s="63"/>
      <c r="Q234" s="63"/>
      <c r="R234" s="63"/>
      <c r="S234" s="63"/>
      <c r="T234" s="63"/>
      <c r="U234" s="64"/>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65" t="s">
        <v>88</v>
      </c>
      <c r="AV234" s="507" t="s">
        <v>31</v>
      </c>
      <c r="AW234" s="7" t="s">
        <v>11</v>
      </c>
      <c r="AX234" s="7" t="s">
        <v>27</v>
      </c>
      <c r="AY234" s="65" t="s">
        <v>78</v>
      </c>
      <c r="AZ234" s="7"/>
      <c r="BA234" s="7"/>
      <c r="BB234" s="7"/>
      <c r="BC234" s="7"/>
      <c r="BD234" s="7"/>
      <c r="BE234" s="7"/>
      <c r="BF234" s="7"/>
      <c r="BG234" s="7"/>
      <c r="BH234" s="7"/>
      <c r="BI234" s="7"/>
      <c r="BJ234" s="7"/>
      <c r="BK234" s="7"/>
      <c r="BL234" s="7"/>
      <c r="BM234" s="7"/>
      <c r="BN234" s="7"/>
      <c r="BO234" s="7"/>
      <c r="BP234" s="7"/>
      <c r="BQ234" s="7"/>
      <c r="BR234" s="7"/>
      <c r="BS234" s="7"/>
    </row>
    <row r="235" spans="14:71" x14ac:dyDescent="0.2">
      <c r="N235" s="62"/>
      <c r="O235" s="63"/>
      <c r="P235" s="63"/>
      <c r="Q235" s="63"/>
      <c r="R235" s="63"/>
      <c r="S235" s="63"/>
      <c r="T235" s="63"/>
      <c r="U235" s="64"/>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65" t="s">
        <v>88</v>
      </c>
      <c r="AV235" s="507" t="s">
        <v>31</v>
      </c>
      <c r="AW235" s="7" t="s">
        <v>11</v>
      </c>
      <c r="AX235" s="7" t="s">
        <v>27</v>
      </c>
      <c r="AY235" s="65" t="s">
        <v>78</v>
      </c>
      <c r="AZ235" s="7"/>
      <c r="BA235" s="7"/>
      <c r="BB235" s="7"/>
      <c r="BC235" s="7"/>
      <c r="BD235" s="7"/>
      <c r="BE235" s="7"/>
      <c r="BF235" s="7"/>
      <c r="BG235" s="7"/>
      <c r="BH235" s="7"/>
      <c r="BI235" s="7"/>
      <c r="BJ235" s="7"/>
      <c r="BK235" s="7"/>
      <c r="BL235" s="7"/>
      <c r="BM235" s="7"/>
      <c r="BN235" s="7"/>
      <c r="BO235" s="7"/>
      <c r="BP235" s="7"/>
      <c r="BQ235" s="7"/>
      <c r="BR235" s="7"/>
      <c r="BS235" s="7"/>
    </row>
    <row r="236" spans="14:71" x14ac:dyDescent="0.2">
      <c r="N236" s="74"/>
      <c r="O236" s="75"/>
      <c r="P236" s="75"/>
      <c r="Q236" s="75"/>
      <c r="R236" s="75"/>
      <c r="S236" s="75"/>
      <c r="T236" s="75"/>
      <c r="U236" s="76"/>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77" t="s">
        <v>88</v>
      </c>
      <c r="AV236" s="509" t="s">
        <v>31</v>
      </c>
      <c r="AW236" s="10" t="s">
        <v>11</v>
      </c>
      <c r="AX236" s="10" t="s">
        <v>30</v>
      </c>
      <c r="AY236" s="77" t="s">
        <v>78</v>
      </c>
      <c r="AZ236" s="10"/>
      <c r="BA236" s="10"/>
      <c r="BB236" s="10"/>
      <c r="BC236" s="10"/>
      <c r="BD236" s="10"/>
      <c r="BE236" s="10"/>
      <c r="BF236" s="10"/>
      <c r="BG236" s="10"/>
      <c r="BH236" s="10"/>
      <c r="BI236" s="10"/>
      <c r="BJ236" s="10"/>
      <c r="BK236" s="10"/>
      <c r="BL236" s="10"/>
      <c r="BM236" s="10"/>
      <c r="BN236" s="10"/>
      <c r="BO236" s="10"/>
      <c r="BP236" s="10"/>
      <c r="BQ236" s="10"/>
      <c r="BR236" s="10"/>
      <c r="BS236" s="10"/>
    </row>
    <row r="237" spans="14:71" ht="11.4" x14ac:dyDescent="0.2">
      <c r="N237" s="54" t="s">
        <v>5</v>
      </c>
      <c r="O237" s="55" t="s">
        <v>15</v>
      </c>
      <c r="P237" s="23"/>
      <c r="Q237" s="56">
        <f>P237*G19</f>
        <v>0</v>
      </c>
      <c r="R237" s="56">
        <v>0</v>
      </c>
      <c r="S237" s="56">
        <f>R237*G19</f>
        <v>0</v>
      </c>
      <c r="T237" s="56">
        <v>0</v>
      </c>
      <c r="U237" s="57">
        <f>T237*G19</f>
        <v>0</v>
      </c>
      <c r="V237" s="14"/>
      <c r="W237" s="14"/>
      <c r="X237" s="14"/>
      <c r="Y237" s="14"/>
      <c r="Z237" s="14"/>
      <c r="AA237" s="14"/>
      <c r="AB237" s="14"/>
      <c r="AC237" s="14"/>
      <c r="AD237" s="14"/>
      <c r="AE237" s="14"/>
      <c r="AF237" s="14"/>
      <c r="AG237" s="1"/>
      <c r="AH237" s="1"/>
      <c r="AI237" s="1"/>
      <c r="AJ237" s="1"/>
      <c r="AK237" s="1"/>
      <c r="AL237" s="1"/>
      <c r="AM237" s="1"/>
      <c r="AN237" s="1"/>
      <c r="AO237" s="1"/>
      <c r="AP237" s="1"/>
      <c r="AQ237" s="1"/>
      <c r="AR237" s="1"/>
      <c r="AS237" s="58" t="s">
        <v>84</v>
      </c>
      <c r="AT237" s="1"/>
      <c r="AU237" s="58" t="s">
        <v>80</v>
      </c>
      <c r="AV237" s="493" t="s">
        <v>31</v>
      </c>
      <c r="AW237" s="1"/>
      <c r="AX237" s="1"/>
      <c r="AY237" s="12" t="s">
        <v>78</v>
      </c>
      <c r="AZ237" s="1"/>
      <c r="BA237" s="1"/>
      <c r="BB237" s="1"/>
      <c r="BC237" s="1"/>
      <c r="BD237" s="1"/>
      <c r="BE237" s="59">
        <f>IF(O237="základní",I19,0)</f>
        <v>6492.09</v>
      </c>
      <c r="BF237" s="59">
        <f>IF(O237="snížená",I19,0)</f>
        <v>0</v>
      </c>
      <c r="BG237" s="59">
        <f>IF(O237="zákl. přenesená",I19,0)</f>
        <v>0</v>
      </c>
      <c r="BH237" s="59">
        <f>IF(O237="sníž. přenesená",I19,0)</f>
        <v>0</v>
      </c>
      <c r="BI237" s="59">
        <f>IF(O237="nulová",I19,0)</f>
        <v>0</v>
      </c>
      <c r="BJ237" s="12" t="s">
        <v>30</v>
      </c>
      <c r="BK237" s="59">
        <f>ROUND(H19*G19,2)</f>
        <v>6492.09</v>
      </c>
      <c r="BL237" s="12" t="s">
        <v>84</v>
      </c>
      <c r="BM237" s="58" t="s">
        <v>1696</v>
      </c>
      <c r="BN237" s="1"/>
      <c r="BO237" s="1"/>
      <c r="BP237" s="1"/>
      <c r="BQ237" s="1"/>
      <c r="BR237" s="1"/>
      <c r="BS237" s="1"/>
    </row>
    <row r="238" spans="14:71" x14ac:dyDescent="0.2">
      <c r="N238" s="60"/>
      <c r="O238" s="61"/>
      <c r="P238" s="23"/>
      <c r="Q238" s="23"/>
      <c r="R238" s="23"/>
      <c r="S238" s="23"/>
      <c r="T238" s="23"/>
      <c r="U238" s="24"/>
      <c r="V238" s="14"/>
      <c r="W238" s="14"/>
      <c r="X238" s="14"/>
      <c r="Y238" s="14"/>
      <c r="Z238" s="14"/>
      <c r="AA238" s="14"/>
      <c r="AB238" s="14"/>
      <c r="AC238" s="14"/>
      <c r="AD238" s="14"/>
      <c r="AE238" s="14"/>
      <c r="AF238" s="14"/>
      <c r="AG238" s="1"/>
      <c r="AH238" s="1"/>
      <c r="AI238" s="1"/>
      <c r="AJ238" s="1"/>
      <c r="AK238" s="1"/>
      <c r="AL238" s="1"/>
      <c r="AM238" s="1"/>
      <c r="AN238" s="1"/>
      <c r="AO238" s="1"/>
      <c r="AP238" s="1"/>
      <c r="AQ238" s="1"/>
      <c r="AR238" s="1"/>
      <c r="AS238" s="1"/>
      <c r="AT238" s="1"/>
      <c r="AU238" s="12" t="s">
        <v>86</v>
      </c>
      <c r="AV238" s="491" t="s">
        <v>31</v>
      </c>
      <c r="AW238" s="1"/>
      <c r="AX238" s="1"/>
      <c r="AY238" s="1"/>
      <c r="AZ238" s="1"/>
      <c r="BA238" s="1"/>
      <c r="BB238" s="1"/>
      <c r="BC238" s="1"/>
      <c r="BD238" s="1"/>
      <c r="BE238" s="1"/>
      <c r="BF238" s="1"/>
      <c r="BG238" s="1"/>
      <c r="BH238" s="1"/>
      <c r="BI238" s="1"/>
      <c r="BJ238" s="1"/>
      <c r="BK238" s="1"/>
      <c r="BL238" s="1"/>
      <c r="BM238" s="1"/>
      <c r="BN238" s="1"/>
      <c r="BO238" s="1"/>
      <c r="BP238" s="1"/>
      <c r="BQ238" s="1"/>
      <c r="BR238" s="1"/>
      <c r="BS238" s="1"/>
    </row>
    <row r="239" spans="14:71" x14ac:dyDescent="0.2">
      <c r="N239" s="66"/>
      <c r="O239" s="67"/>
      <c r="P239" s="67"/>
      <c r="Q239" s="67"/>
      <c r="R239" s="67"/>
      <c r="S239" s="67"/>
      <c r="T239" s="67"/>
      <c r="U239" s="6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69" t="s">
        <v>88</v>
      </c>
      <c r="AV239" s="506" t="s">
        <v>31</v>
      </c>
      <c r="AW239" s="8" t="s">
        <v>11</v>
      </c>
      <c r="AX239" s="8" t="s">
        <v>27</v>
      </c>
      <c r="AY239" s="69" t="s">
        <v>78</v>
      </c>
      <c r="AZ239" s="8"/>
      <c r="BA239" s="8"/>
      <c r="BB239" s="8"/>
      <c r="BC239" s="8"/>
      <c r="BD239" s="8"/>
      <c r="BE239" s="8"/>
      <c r="BF239" s="8"/>
      <c r="BG239" s="8"/>
      <c r="BH239" s="8"/>
      <c r="BI239" s="8"/>
      <c r="BJ239" s="8"/>
      <c r="BK239" s="8"/>
      <c r="BL239" s="8"/>
      <c r="BM239" s="8"/>
      <c r="BN239" s="8"/>
      <c r="BO239" s="8"/>
      <c r="BP239" s="8"/>
      <c r="BQ239" s="8"/>
      <c r="BR239" s="8"/>
      <c r="BS239" s="8"/>
    </row>
    <row r="240" spans="14:71" x14ac:dyDescent="0.2">
      <c r="N240" s="62"/>
      <c r="O240" s="63"/>
      <c r="P240" s="63"/>
      <c r="Q240" s="63"/>
      <c r="R240" s="63"/>
      <c r="S240" s="63"/>
      <c r="T240" s="63"/>
      <c r="U240" s="64"/>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65" t="s">
        <v>88</v>
      </c>
      <c r="AV240" s="507" t="s">
        <v>31</v>
      </c>
      <c r="AW240" s="7" t="s">
        <v>11</v>
      </c>
      <c r="AX240" s="7" t="s">
        <v>27</v>
      </c>
      <c r="AY240" s="65" t="s">
        <v>78</v>
      </c>
      <c r="AZ240" s="7"/>
      <c r="BA240" s="7"/>
      <c r="BB240" s="7"/>
      <c r="BC240" s="7"/>
      <c r="BD240" s="7"/>
      <c r="BE240" s="7"/>
      <c r="BF240" s="7"/>
      <c r="BG240" s="7"/>
      <c r="BH240" s="7"/>
      <c r="BI240" s="7"/>
      <c r="BJ240" s="7"/>
      <c r="BK240" s="7"/>
      <c r="BL240" s="7"/>
      <c r="BM240" s="7"/>
      <c r="BN240" s="7"/>
      <c r="BO240" s="7"/>
      <c r="BP240" s="7"/>
      <c r="BQ240" s="7"/>
      <c r="BR240" s="7"/>
      <c r="BS240" s="7"/>
    </row>
    <row r="241" spans="14:71" x14ac:dyDescent="0.2">
      <c r="N241" s="62"/>
      <c r="O241" s="63"/>
      <c r="P241" s="63"/>
      <c r="Q241" s="63"/>
      <c r="R241" s="63"/>
      <c r="S241" s="63"/>
      <c r="T241" s="63"/>
      <c r="U241" s="64"/>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65" t="s">
        <v>88</v>
      </c>
      <c r="AV241" s="507" t="s">
        <v>31</v>
      </c>
      <c r="AW241" s="7" t="s">
        <v>11</v>
      </c>
      <c r="AX241" s="7" t="s">
        <v>27</v>
      </c>
      <c r="AY241" s="65" t="s">
        <v>78</v>
      </c>
      <c r="AZ241" s="7"/>
      <c r="BA241" s="7"/>
      <c r="BB241" s="7"/>
      <c r="BC241" s="7"/>
      <c r="BD241" s="7"/>
      <c r="BE241" s="7"/>
      <c r="BF241" s="7"/>
      <c r="BG241" s="7"/>
      <c r="BH241" s="7"/>
      <c r="BI241" s="7"/>
      <c r="BJ241" s="7"/>
      <c r="BK241" s="7"/>
      <c r="BL241" s="7"/>
      <c r="BM241" s="7"/>
      <c r="BN241" s="7"/>
      <c r="BO241" s="7"/>
      <c r="BP241" s="7"/>
      <c r="BQ241" s="7"/>
      <c r="BR241" s="7"/>
      <c r="BS241" s="7"/>
    </row>
    <row r="242" spans="14:71" x14ac:dyDescent="0.2">
      <c r="N242" s="74"/>
      <c r="O242" s="75"/>
      <c r="P242" s="75"/>
      <c r="Q242" s="75"/>
      <c r="R242" s="75"/>
      <c r="S242" s="75"/>
      <c r="T242" s="75"/>
      <c r="U242" s="76"/>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77" t="s">
        <v>88</v>
      </c>
      <c r="AV242" s="509" t="s">
        <v>31</v>
      </c>
      <c r="AW242" s="10" t="s">
        <v>11</v>
      </c>
      <c r="AX242" s="10" t="s">
        <v>30</v>
      </c>
      <c r="AY242" s="77" t="s">
        <v>78</v>
      </c>
      <c r="AZ242" s="10"/>
      <c r="BA242" s="10"/>
      <c r="BB242" s="10"/>
      <c r="BC242" s="10"/>
      <c r="BD242" s="10"/>
      <c r="BE242" s="10"/>
      <c r="BF242" s="10"/>
      <c r="BG242" s="10"/>
      <c r="BH242" s="10"/>
      <c r="BI242" s="10"/>
      <c r="BJ242" s="10"/>
      <c r="BK242" s="10"/>
      <c r="BL242" s="10"/>
      <c r="BM242" s="10"/>
      <c r="BN242" s="10"/>
      <c r="BO242" s="10"/>
      <c r="BP242" s="10"/>
      <c r="BQ242" s="10"/>
      <c r="BR242" s="10"/>
      <c r="BS242" s="10"/>
    </row>
    <row r="243" spans="14:71" ht="11.4" x14ac:dyDescent="0.2">
      <c r="N243" s="54" t="s">
        <v>5</v>
      </c>
      <c r="O243" s="55" t="s">
        <v>15</v>
      </c>
      <c r="P243" s="23"/>
      <c r="Q243" s="56">
        <f>P243*G25</f>
        <v>0</v>
      </c>
      <c r="R243" s="56">
        <v>0</v>
      </c>
      <c r="S243" s="56">
        <f>R243*G25</f>
        <v>0</v>
      </c>
      <c r="T243" s="56">
        <v>0</v>
      </c>
      <c r="U243" s="57">
        <f>T243*G25</f>
        <v>0</v>
      </c>
      <c r="V243" s="14"/>
      <c r="W243" s="14"/>
      <c r="X243" s="14"/>
      <c r="Y243" s="14"/>
      <c r="Z243" s="14"/>
      <c r="AA243" s="14"/>
      <c r="AB243" s="14"/>
      <c r="AC243" s="14"/>
      <c r="AD243" s="14"/>
      <c r="AE243" s="14"/>
      <c r="AF243" s="14"/>
      <c r="AG243" s="1"/>
      <c r="AH243" s="1"/>
      <c r="AI243" s="1"/>
      <c r="AJ243" s="1"/>
      <c r="AK243" s="1"/>
      <c r="AL243" s="1"/>
      <c r="AM243" s="1"/>
      <c r="AN243" s="1"/>
      <c r="AO243" s="1"/>
      <c r="AP243" s="1"/>
      <c r="AQ243" s="1"/>
      <c r="AR243" s="1"/>
      <c r="AS243" s="58" t="s">
        <v>84</v>
      </c>
      <c r="AT243" s="1"/>
      <c r="AU243" s="58" t="s">
        <v>80</v>
      </c>
      <c r="AV243" s="493" t="s">
        <v>31</v>
      </c>
      <c r="AW243" s="1"/>
      <c r="AX243" s="1"/>
      <c r="AY243" s="12" t="s">
        <v>78</v>
      </c>
      <c r="AZ243" s="1"/>
      <c r="BA243" s="1"/>
      <c r="BB243" s="1"/>
      <c r="BC243" s="1"/>
      <c r="BD243" s="1"/>
      <c r="BE243" s="59">
        <f>IF(O243="základní",I25,0)</f>
        <v>5504.32</v>
      </c>
      <c r="BF243" s="59">
        <f>IF(O243="snížená",I25,0)</f>
        <v>0</v>
      </c>
      <c r="BG243" s="59">
        <f>IF(O243="zákl. přenesená",I25,0)</f>
        <v>0</v>
      </c>
      <c r="BH243" s="59">
        <f>IF(O243="sníž. přenesená",I25,0)</f>
        <v>0</v>
      </c>
      <c r="BI243" s="59">
        <f>IF(O243="nulová",I25,0)</f>
        <v>0</v>
      </c>
      <c r="BJ243" s="12" t="s">
        <v>30</v>
      </c>
      <c r="BK243" s="59">
        <f>ROUND(H25*G25,2)</f>
        <v>5504.32</v>
      </c>
      <c r="BL243" s="12" t="s">
        <v>84</v>
      </c>
      <c r="BM243" s="58" t="s">
        <v>1702</v>
      </c>
      <c r="BN243" s="1"/>
      <c r="BO243" s="1"/>
      <c r="BP243" s="1"/>
      <c r="BQ243" s="1"/>
      <c r="BR243" s="1"/>
      <c r="BS243" s="1"/>
    </row>
    <row r="244" spans="14:71" x14ac:dyDescent="0.2">
      <c r="N244" s="60"/>
      <c r="O244" s="61"/>
      <c r="P244" s="23"/>
      <c r="Q244" s="23"/>
      <c r="R244" s="23"/>
      <c r="S244" s="23"/>
      <c r="T244" s="23"/>
      <c r="U244" s="24"/>
      <c r="V244" s="14"/>
      <c r="W244" s="14"/>
      <c r="X244" s="14"/>
      <c r="Y244" s="14"/>
      <c r="Z244" s="14"/>
      <c r="AA244" s="14"/>
      <c r="AB244" s="14"/>
      <c r="AC244" s="14"/>
      <c r="AD244" s="14"/>
      <c r="AE244" s="14"/>
      <c r="AF244" s="14"/>
      <c r="AG244" s="1"/>
      <c r="AH244" s="1"/>
      <c r="AI244" s="1"/>
      <c r="AJ244" s="1"/>
      <c r="AK244" s="1"/>
      <c r="AL244" s="1"/>
      <c r="AM244" s="1"/>
      <c r="AN244" s="1"/>
      <c r="AO244" s="1"/>
      <c r="AP244" s="1"/>
      <c r="AQ244" s="1"/>
      <c r="AR244" s="1"/>
      <c r="AS244" s="1"/>
      <c r="AT244" s="1"/>
      <c r="AU244" s="12" t="s">
        <v>86</v>
      </c>
      <c r="AV244" s="491" t="s">
        <v>31</v>
      </c>
      <c r="AW244" s="1"/>
      <c r="AX244" s="1"/>
      <c r="AY244" s="1"/>
      <c r="AZ244" s="1"/>
      <c r="BA244" s="1"/>
      <c r="BB244" s="1"/>
      <c r="BC244" s="1"/>
      <c r="BD244" s="1"/>
      <c r="BE244" s="1"/>
      <c r="BF244" s="1"/>
      <c r="BG244" s="1"/>
      <c r="BH244" s="1"/>
      <c r="BI244" s="1"/>
      <c r="BJ244" s="1"/>
      <c r="BK244" s="1"/>
      <c r="BL244" s="1"/>
      <c r="BM244" s="1"/>
      <c r="BN244" s="1"/>
      <c r="BO244" s="1"/>
      <c r="BP244" s="1"/>
      <c r="BQ244" s="1"/>
      <c r="BR244" s="1"/>
      <c r="BS244" s="1"/>
    </row>
    <row r="245" spans="14:71" x14ac:dyDescent="0.2">
      <c r="N245" s="62"/>
      <c r="O245" s="63"/>
      <c r="P245" s="63"/>
      <c r="Q245" s="63"/>
      <c r="R245" s="63"/>
      <c r="S245" s="63"/>
      <c r="T245" s="63"/>
      <c r="U245" s="64"/>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65" t="s">
        <v>88</v>
      </c>
      <c r="AV245" s="507" t="s">
        <v>31</v>
      </c>
      <c r="AW245" s="7" t="s">
        <v>11</v>
      </c>
      <c r="AX245" s="7" t="s">
        <v>27</v>
      </c>
      <c r="AY245" s="65" t="s">
        <v>78</v>
      </c>
      <c r="AZ245" s="7"/>
      <c r="BA245" s="7"/>
      <c r="BB245" s="7"/>
      <c r="BC245" s="7"/>
      <c r="BD245" s="7"/>
      <c r="BE245" s="7"/>
      <c r="BF245" s="7"/>
      <c r="BG245" s="7"/>
      <c r="BH245" s="7"/>
      <c r="BI245" s="7"/>
      <c r="BJ245" s="7"/>
      <c r="BK245" s="7"/>
      <c r="BL245" s="7"/>
      <c r="BM245" s="7"/>
      <c r="BN245" s="7"/>
      <c r="BO245" s="7"/>
      <c r="BP245" s="7"/>
      <c r="BQ245" s="7"/>
      <c r="BR245" s="7"/>
      <c r="BS245" s="7"/>
    </row>
    <row r="246" spans="14:71" x14ac:dyDescent="0.2">
      <c r="N246" s="62"/>
      <c r="O246" s="63"/>
      <c r="P246" s="63"/>
      <c r="Q246" s="63"/>
      <c r="R246" s="63"/>
      <c r="S246" s="63"/>
      <c r="T246" s="63"/>
      <c r="U246" s="64"/>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65" t="s">
        <v>88</v>
      </c>
      <c r="AV246" s="507" t="s">
        <v>31</v>
      </c>
      <c r="AW246" s="7" t="s">
        <v>11</v>
      </c>
      <c r="AX246" s="7" t="s">
        <v>27</v>
      </c>
      <c r="AY246" s="65" t="s">
        <v>78</v>
      </c>
      <c r="AZ246" s="7"/>
      <c r="BA246" s="7"/>
      <c r="BB246" s="7"/>
      <c r="BC246" s="7"/>
      <c r="BD246" s="7"/>
      <c r="BE246" s="7"/>
      <c r="BF246" s="7"/>
      <c r="BG246" s="7"/>
      <c r="BH246" s="7"/>
      <c r="BI246" s="7"/>
      <c r="BJ246" s="7"/>
      <c r="BK246" s="7"/>
      <c r="BL246" s="7"/>
      <c r="BM246" s="7"/>
      <c r="BN246" s="7"/>
      <c r="BO246" s="7"/>
      <c r="BP246" s="7"/>
      <c r="BQ246" s="7"/>
      <c r="BR246" s="7"/>
      <c r="BS246" s="7"/>
    </row>
    <row r="247" spans="14:71" x14ac:dyDescent="0.2">
      <c r="N247" s="74"/>
      <c r="O247" s="75"/>
      <c r="P247" s="75"/>
      <c r="Q247" s="75"/>
      <c r="R247" s="75"/>
      <c r="S247" s="75"/>
      <c r="T247" s="75"/>
      <c r="U247" s="76"/>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77" t="s">
        <v>88</v>
      </c>
      <c r="AV247" s="509" t="s">
        <v>31</v>
      </c>
      <c r="AW247" s="10" t="s">
        <v>11</v>
      </c>
      <c r="AX247" s="10" t="s">
        <v>30</v>
      </c>
      <c r="AY247" s="77" t="s">
        <v>78</v>
      </c>
      <c r="AZ247" s="10"/>
      <c r="BA247" s="10"/>
      <c r="BB247" s="10"/>
      <c r="BC247" s="10"/>
      <c r="BD247" s="10"/>
      <c r="BE247" s="10"/>
      <c r="BF247" s="10"/>
      <c r="BG247" s="10"/>
      <c r="BH247" s="10"/>
      <c r="BI247" s="10"/>
      <c r="BJ247" s="10"/>
      <c r="BK247" s="10"/>
      <c r="BL247" s="10"/>
      <c r="BM247" s="10"/>
      <c r="BN247" s="10"/>
      <c r="BO247" s="10"/>
      <c r="BP247" s="10"/>
      <c r="BQ247" s="10"/>
      <c r="BR247" s="10"/>
      <c r="BS247" s="10"/>
    </row>
    <row r="248" spans="14:71" ht="11.4" x14ac:dyDescent="0.2">
      <c r="N248" s="54" t="s">
        <v>5</v>
      </c>
      <c r="O248" s="55" t="s">
        <v>15</v>
      </c>
      <c r="P248" s="23"/>
      <c r="Q248" s="56">
        <f>P248*G30</f>
        <v>0</v>
      </c>
      <c r="R248" s="56">
        <v>0</v>
      </c>
      <c r="S248" s="56">
        <f>R248*G30</f>
        <v>0</v>
      </c>
      <c r="T248" s="56">
        <v>0</v>
      </c>
      <c r="U248" s="57">
        <f>T248*G30</f>
        <v>0</v>
      </c>
      <c r="V248" s="14"/>
      <c r="W248" s="14"/>
      <c r="X248" s="14"/>
      <c r="Y248" s="14"/>
      <c r="Z248" s="14"/>
      <c r="AA248" s="14"/>
      <c r="AB248" s="14"/>
      <c r="AC248" s="14"/>
      <c r="AD248" s="14"/>
      <c r="AE248" s="14"/>
      <c r="AF248" s="14"/>
      <c r="AG248" s="1"/>
      <c r="AH248" s="1"/>
      <c r="AI248" s="1"/>
      <c r="AJ248" s="1"/>
      <c r="AK248" s="1"/>
      <c r="AL248" s="1"/>
      <c r="AM248" s="1"/>
      <c r="AN248" s="1"/>
      <c r="AO248" s="1"/>
      <c r="AP248" s="1"/>
      <c r="AQ248" s="1"/>
      <c r="AR248" s="1"/>
      <c r="AS248" s="58" t="s">
        <v>84</v>
      </c>
      <c r="AT248" s="1"/>
      <c r="AU248" s="58" t="s">
        <v>80</v>
      </c>
      <c r="AV248" s="493" t="s">
        <v>31</v>
      </c>
      <c r="AW248" s="1"/>
      <c r="AX248" s="1"/>
      <c r="AY248" s="12" t="s">
        <v>78</v>
      </c>
      <c r="AZ248" s="1"/>
      <c r="BA248" s="1"/>
      <c r="BB248" s="1"/>
      <c r="BC248" s="1"/>
      <c r="BD248" s="1"/>
      <c r="BE248" s="59">
        <f>IF(O248="základní",I30,0)</f>
        <v>7741.69</v>
      </c>
      <c r="BF248" s="59">
        <f>IF(O248="snížená",I30,0)</f>
        <v>0</v>
      </c>
      <c r="BG248" s="59">
        <f>IF(O248="zákl. přenesená",I30,0)</f>
        <v>0</v>
      </c>
      <c r="BH248" s="59">
        <f>IF(O248="sníž. přenesená",I30,0)</f>
        <v>0</v>
      </c>
      <c r="BI248" s="59">
        <f>IF(O248="nulová",I30,0)</f>
        <v>0</v>
      </c>
      <c r="BJ248" s="12" t="s">
        <v>30</v>
      </c>
      <c r="BK248" s="59">
        <f>ROUND(H30*G30,2)</f>
        <v>7741.69</v>
      </c>
      <c r="BL248" s="12" t="s">
        <v>84</v>
      </c>
      <c r="BM248" s="58" t="s">
        <v>1706</v>
      </c>
      <c r="BN248" s="1"/>
      <c r="BO248" s="1"/>
      <c r="BP248" s="1"/>
      <c r="BQ248" s="1"/>
      <c r="BR248" s="1"/>
      <c r="BS248" s="1"/>
    </row>
    <row r="249" spans="14:71" x14ac:dyDescent="0.2">
      <c r="N249" s="60"/>
      <c r="O249" s="61"/>
      <c r="P249" s="23"/>
      <c r="Q249" s="23"/>
      <c r="R249" s="23"/>
      <c r="S249" s="23"/>
      <c r="T249" s="23"/>
      <c r="U249" s="24"/>
      <c r="V249" s="14"/>
      <c r="W249" s="14"/>
      <c r="X249" s="14"/>
      <c r="Y249" s="14"/>
      <c r="Z249" s="14"/>
      <c r="AA249" s="14"/>
      <c r="AB249" s="14"/>
      <c r="AC249" s="14"/>
      <c r="AD249" s="14"/>
      <c r="AE249" s="14"/>
      <c r="AF249" s="14"/>
      <c r="AG249" s="1"/>
      <c r="AH249" s="1"/>
      <c r="AI249" s="1"/>
      <c r="AJ249" s="1"/>
      <c r="AK249" s="1"/>
      <c r="AL249" s="1"/>
      <c r="AM249" s="1"/>
      <c r="AN249" s="1"/>
      <c r="AO249" s="1"/>
      <c r="AP249" s="1"/>
      <c r="AQ249" s="1"/>
      <c r="AR249" s="1"/>
      <c r="AS249" s="1"/>
      <c r="AT249" s="1"/>
      <c r="AU249" s="12" t="s">
        <v>86</v>
      </c>
      <c r="AV249" s="491" t="s">
        <v>31</v>
      </c>
      <c r="AW249" s="1"/>
      <c r="AX249" s="1"/>
      <c r="AY249" s="1"/>
      <c r="AZ249" s="1"/>
      <c r="BA249" s="1"/>
      <c r="BB249" s="1"/>
      <c r="BC249" s="1"/>
      <c r="BD249" s="1"/>
      <c r="BE249" s="1"/>
      <c r="BF249" s="1"/>
      <c r="BG249" s="1"/>
      <c r="BH249" s="1"/>
      <c r="BI249" s="1"/>
      <c r="BJ249" s="1"/>
      <c r="BK249" s="1"/>
      <c r="BL249" s="1"/>
      <c r="BM249" s="1"/>
      <c r="BN249" s="1"/>
      <c r="BO249" s="1"/>
      <c r="BP249" s="1"/>
      <c r="BQ249" s="1"/>
      <c r="BR249" s="1"/>
      <c r="BS249" s="1"/>
    </row>
    <row r="250" spans="14:71" x14ac:dyDescent="0.2">
      <c r="N250" s="66"/>
      <c r="O250" s="67"/>
      <c r="P250" s="67"/>
      <c r="Q250" s="67"/>
      <c r="R250" s="67"/>
      <c r="S250" s="67"/>
      <c r="T250" s="67"/>
      <c r="U250" s="6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69" t="s">
        <v>88</v>
      </c>
      <c r="AV250" s="506" t="s">
        <v>31</v>
      </c>
      <c r="AW250" s="8" t="s">
        <v>11</v>
      </c>
      <c r="AX250" s="8" t="s">
        <v>27</v>
      </c>
      <c r="AY250" s="69" t="s">
        <v>78</v>
      </c>
      <c r="AZ250" s="8"/>
      <c r="BA250" s="8"/>
      <c r="BB250" s="8"/>
      <c r="BC250" s="8"/>
      <c r="BD250" s="8"/>
      <c r="BE250" s="8"/>
      <c r="BF250" s="8"/>
      <c r="BG250" s="8"/>
      <c r="BH250" s="8"/>
      <c r="BI250" s="8"/>
      <c r="BJ250" s="8"/>
      <c r="BK250" s="8"/>
      <c r="BL250" s="8"/>
      <c r="BM250" s="8"/>
      <c r="BN250" s="8"/>
      <c r="BO250" s="8"/>
      <c r="BP250" s="8"/>
      <c r="BQ250" s="8"/>
      <c r="BR250" s="8"/>
      <c r="BS250" s="8"/>
    </row>
    <row r="251" spans="14:71" x14ac:dyDescent="0.2">
      <c r="N251" s="62"/>
      <c r="O251" s="63"/>
      <c r="P251" s="63"/>
      <c r="Q251" s="63"/>
      <c r="R251" s="63"/>
      <c r="S251" s="63"/>
      <c r="T251" s="63"/>
      <c r="U251" s="64"/>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65" t="s">
        <v>88</v>
      </c>
      <c r="AV251" s="507" t="s">
        <v>31</v>
      </c>
      <c r="AW251" s="7" t="s">
        <v>11</v>
      </c>
      <c r="AX251" s="7" t="s">
        <v>30</v>
      </c>
      <c r="AY251" s="65" t="s">
        <v>78</v>
      </c>
      <c r="AZ251" s="7"/>
      <c r="BA251" s="7"/>
      <c r="BB251" s="7"/>
      <c r="BC251" s="7"/>
      <c r="BD251" s="7"/>
      <c r="BE251" s="7"/>
      <c r="BF251" s="7"/>
      <c r="BG251" s="7"/>
      <c r="BH251" s="7"/>
      <c r="BI251" s="7"/>
      <c r="BJ251" s="7"/>
      <c r="BK251" s="7"/>
      <c r="BL251" s="7"/>
      <c r="BM251" s="7"/>
      <c r="BN251" s="7"/>
      <c r="BO251" s="7"/>
      <c r="BP251" s="7"/>
      <c r="BQ251" s="7"/>
      <c r="BR251" s="7"/>
      <c r="BS251" s="7"/>
    </row>
    <row r="252" spans="14:71" ht="11.4" x14ac:dyDescent="0.2">
      <c r="N252" s="54" t="s">
        <v>5</v>
      </c>
      <c r="O252" s="55" t="s">
        <v>15</v>
      </c>
      <c r="P252" s="23"/>
      <c r="Q252" s="56">
        <f>P252*G34</f>
        <v>0</v>
      </c>
      <c r="R252" s="56">
        <v>0</v>
      </c>
      <c r="S252" s="56">
        <f>R252*G34</f>
        <v>0</v>
      </c>
      <c r="T252" s="56">
        <v>0</v>
      </c>
      <c r="U252" s="57">
        <f>T252*G34</f>
        <v>0</v>
      </c>
      <c r="V252" s="14"/>
      <c r="W252" s="14"/>
      <c r="X252" s="14"/>
      <c r="Y252" s="14"/>
      <c r="Z252" s="14"/>
      <c r="AA252" s="14"/>
      <c r="AB252" s="14"/>
      <c r="AC252" s="14"/>
      <c r="AD252" s="14"/>
      <c r="AE252" s="14"/>
      <c r="AF252" s="14"/>
      <c r="AG252" s="1"/>
      <c r="AH252" s="1"/>
      <c r="AI252" s="1"/>
      <c r="AJ252" s="1"/>
      <c r="AK252" s="1"/>
      <c r="AL252" s="1"/>
      <c r="AM252" s="1"/>
      <c r="AN252" s="1"/>
      <c r="AO252" s="1"/>
      <c r="AP252" s="1"/>
      <c r="AQ252" s="1"/>
      <c r="AR252" s="1"/>
      <c r="AS252" s="58" t="s">
        <v>84</v>
      </c>
      <c r="AT252" s="1"/>
      <c r="AU252" s="58" t="s">
        <v>80</v>
      </c>
      <c r="AV252" s="493" t="s">
        <v>31</v>
      </c>
      <c r="AW252" s="1"/>
      <c r="AX252" s="1"/>
      <c r="AY252" s="12" t="s">
        <v>78</v>
      </c>
      <c r="AZ252" s="1"/>
      <c r="BA252" s="1"/>
      <c r="BB252" s="1"/>
      <c r="BC252" s="1"/>
      <c r="BD252" s="1"/>
      <c r="BE252" s="59">
        <f>IF(O252="základní",I34,0)</f>
        <v>7355.61</v>
      </c>
      <c r="BF252" s="59">
        <f>IF(O252="snížená",I34,0)</f>
        <v>0</v>
      </c>
      <c r="BG252" s="59">
        <f>IF(O252="zákl. přenesená",I34,0)</f>
        <v>0</v>
      </c>
      <c r="BH252" s="59">
        <f>IF(O252="sníž. přenesená",I34,0)</f>
        <v>0</v>
      </c>
      <c r="BI252" s="59">
        <f>IF(O252="nulová",I34,0)</f>
        <v>0</v>
      </c>
      <c r="BJ252" s="12" t="s">
        <v>30</v>
      </c>
      <c r="BK252" s="59">
        <f>ROUND(H34*G34,2)</f>
        <v>7355.61</v>
      </c>
      <c r="BL252" s="12" t="s">
        <v>84</v>
      </c>
      <c r="BM252" s="58" t="s">
        <v>1709</v>
      </c>
      <c r="BN252" s="1"/>
      <c r="BO252" s="1"/>
      <c r="BP252" s="1"/>
      <c r="BQ252" s="1"/>
      <c r="BR252" s="1"/>
      <c r="BS252" s="1"/>
    </row>
    <row r="253" spans="14:71" x14ac:dyDescent="0.2">
      <c r="N253" s="60"/>
      <c r="O253" s="61"/>
      <c r="P253" s="23"/>
      <c r="Q253" s="23"/>
      <c r="R253" s="23"/>
      <c r="S253" s="23"/>
      <c r="T253" s="23"/>
      <c r="U253" s="24"/>
      <c r="V253" s="14"/>
      <c r="W253" s="14"/>
      <c r="X253" s="14"/>
      <c r="Y253" s="14"/>
      <c r="Z253" s="14"/>
      <c r="AA253" s="14"/>
      <c r="AB253" s="14"/>
      <c r="AC253" s="14"/>
      <c r="AD253" s="14"/>
      <c r="AE253" s="14"/>
      <c r="AF253" s="14"/>
      <c r="AG253" s="1"/>
      <c r="AH253" s="1"/>
      <c r="AI253" s="1"/>
      <c r="AJ253" s="1"/>
      <c r="AK253" s="1"/>
      <c r="AL253" s="1"/>
      <c r="AM253" s="1"/>
      <c r="AN253" s="1"/>
      <c r="AO253" s="1"/>
      <c r="AP253" s="1"/>
      <c r="AQ253" s="1"/>
      <c r="AR253" s="1"/>
      <c r="AS253" s="1"/>
      <c r="AT253" s="1"/>
      <c r="AU253" s="12" t="s">
        <v>86</v>
      </c>
      <c r="AV253" s="491" t="s">
        <v>31</v>
      </c>
      <c r="AW253" s="1"/>
      <c r="AX253" s="1"/>
      <c r="AY253" s="1"/>
      <c r="AZ253" s="1"/>
      <c r="BA253" s="1"/>
      <c r="BB253" s="1"/>
      <c r="BC253" s="1"/>
      <c r="BD253" s="1"/>
      <c r="BE253" s="1"/>
      <c r="BF253" s="1"/>
      <c r="BG253" s="1"/>
      <c r="BH253" s="1"/>
      <c r="BI253" s="1"/>
      <c r="BJ253" s="1"/>
      <c r="BK253" s="1"/>
      <c r="BL253" s="1"/>
      <c r="BM253" s="1"/>
      <c r="BN253" s="1"/>
      <c r="BO253" s="1"/>
      <c r="BP253" s="1"/>
      <c r="BQ253" s="1"/>
      <c r="BR253" s="1"/>
      <c r="BS253" s="1"/>
    </row>
    <row r="254" spans="14:71" x14ac:dyDescent="0.2">
      <c r="N254" s="62"/>
      <c r="O254" s="63"/>
      <c r="P254" s="63"/>
      <c r="Q254" s="63"/>
      <c r="R254" s="63"/>
      <c r="S254" s="63"/>
      <c r="T254" s="63"/>
      <c r="U254" s="64"/>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65" t="s">
        <v>88</v>
      </c>
      <c r="AV254" s="507" t="s">
        <v>31</v>
      </c>
      <c r="AW254" s="7" t="s">
        <v>11</v>
      </c>
      <c r="AX254" s="7" t="s">
        <v>30</v>
      </c>
      <c r="AY254" s="65" t="s">
        <v>78</v>
      </c>
      <c r="AZ254" s="7"/>
      <c r="BA254" s="7"/>
      <c r="BB254" s="7"/>
      <c r="BC254" s="7"/>
      <c r="BD254" s="7"/>
      <c r="BE254" s="7"/>
      <c r="BF254" s="7"/>
      <c r="BG254" s="7"/>
      <c r="BH254" s="7"/>
      <c r="BI254" s="7"/>
      <c r="BJ254" s="7"/>
      <c r="BK254" s="7"/>
      <c r="BL254" s="7"/>
      <c r="BM254" s="7"/>
      <c r="BN254" s="7"/>
      <c r="BO254" s="7"/>
      <c r="BP254" s="7"/>
      <c r="BQ254" s="7"/>
      <c r="BR254" s="7"/>
      <c r="BS254" s="7"/>
    </row>
    <row r="255" spans="14:71" ht="11.4" x14ac:dyDescent="0.2">
      <c r="N255" s="54" t="s">
        <v>5</v>
      </c>
      <c r="O255" s="55" t="s">
        <v>15</v>
      </c>
      <c r="P255" s="23"/>
      <c r="Q255" s="56">
        <f>P255*G37</f>
        <v>0</v>
      </c>
      <c r="R255" s="56">
        <v>0</v>
      </c>
      <c r="S255" s="56">
        <f>R255*G37</f>
        <v>0</v>
      </c>
      <c r="T255" s="56">
        <v>0</v>
      </c>
      <c r="U255" s="57">
        <f>T255*G37</f>
        <v>0</v>
      </c>
      <c r="V255" s="14"/>
      <c r="W255" s="14"/>
      <c r="X255" s="14"/>
      <c r="Y255" s="14"/>
      <c r="Z255" s="14"/>
      <c r="AA255" s="14"/>
      <c r="AB255" s="14"/>
      <c r="AC255" s="14"/>
      <c r="AD255" s="14"/>
      <c r="AE255" s="14"/>
      <c r="AF255" s="14"/>
      <c r="AG255" s="1"/>
      <c r="AH255" s="1"/>
      <c r="AI255" s="1"/>
      <c r="AJ255" s="1"/>
      <c r="AK255" s="1"/>
      <c r="AL255" s="1"/>
      <c r="AM255" s="1"/>
      <c r="AN255" s="1"/>
      <c r="AO255" s="1"/>
      <c r="AP255" s="1"/>
      <c r="AQ255" s="1"/>
      <c r="AR255" s="1"/>
      <c r="AS255" s="58" t="s">
        <v>84</v>
      </c>
      <c r="AT255" s="1"/>
      <c r="AU255" s="58" t="s">
        <v>80</v>
      </c>
      <c r="AV255" s="493" t="s">
        <v>31</v>
      </c>
      <c r="AW255" s="1"/>
      <c r="AX255" s="1"/>
      <c r="AY255" s="12" t="s">
        <v>78</v>
      </c>
      <c r="AZ255" s="1"/>
      <c r="BA255" s="1"/>
      <c r="BB255" s="1"/>
      <c r="BC255" s="1"/>
      <c r="BD255" s="1"/>
      <c r="BE255" s="59">
        <f>IF(O255="základní",I37,0)</f>
        <v>1166.4000000000001</v>
      </c>
      <c r="BF255" s="59">
        <f>IF(O255="snížená",I37,0)</f>
        <v>0</v>
      </c>
      <c r="BG255" s="59">
        <f>IF(O255="zákl. přenesená",I37,0)</f>
        <v>0</v>
      </c>
      <c r="BH255" s="59">
        <f>IF(O255="sníž. přenesená",I37,0)</f>
        <v>0</v>
      </c>
      <c r="BI255" s="59">
        <f>IF(O255="nulová",I37,0)</f>
        <v>0</v>
      </c>
      <c r="BJ255" s="12" t="s">
        <v>30</v>
      </c>
      <c r="BK255" s="59">
        <f>ROUND(H37*G37,2)</f>
        <v>1166.4000000000001</v>
      </c>
      <c r="BL255" s="12" t="s">
        <v>84</v>
      </c>
      <c r="BM255" s="58" t="s">
        <v>1711</v>
      </c>
      <c r="BN255" s="1"/>
      <c r="BO255" s="1"/>
      <c r="BP255" s="1"/>
      <c r="BQ255" s="1"/>
      <c r="BR255" s="1"/>
      <c r="BS255" s="1"/>
    </row>
    <row r="256" spans="14:71" x14ac:dyDescent="0.2">
      <c r="N256" s="60"/>
      <c r="O256" s="61"/>
      <c r="P256" s="23"/>
      <c r="Q256" s="23"/>
      <c r="R256" s="23"/>
      <c r="S256" s="23"/>
      <c r="T256" s="23"/>
      <c r="U256" s="24"/>
      <c r="V256" s="14"/>
      <c r="W256" s="14"/>
      <c r="X256" s="14"/>
      <c r="Y256" s="14"/>
      <c r="Z256" s="14"/>
      <c r="AA256" s="14"/>
      <c r="AB256" s="14"/>
      <c r="AC256" s="14"/>
      <c r="AD256" s="14"/>
      <c r="AE256" s="14"/>
      <c r="AF256" s="14"/>
      <c r="AG256" s="1"/>
      <c r="AH256" s="1"/>
      <c r="AI256" s="1"/>
      <c r="AJ256" s="1"/>
      <c r="AK256" s="1"/>
      <c r="AL256" s="1"/>
      <c r="AM256" s="1"/>
      <c r="AN256" s="1"/>
      <c r="AO256" s="1"/>
      <c r="AP256" s="1"/>
      <c r="AQ256" s="1"/>
      <c r="AR256" s="1"/>
      <c r="AS256" s="1"/>
      <c r="AT256" s="1"/>
      <c r="AU256" s="12" t="s">
        <v>86</v>
      </c>
      <c r="AV256" s="491" t="s">
        <v>31</v>
      </c>
      <c r="AW256" s="1"/>
      <c r="AX256" s="1"/>
      <c r="AY256" s="1"/>
      <c r="AZ256" s="1"/>
      <c r="BA256" s="1"/>
      <c r="BB256" s="1"/>
      <c r="BC256" s="1"/>
      <c r="BD256" s="1"/>
      <c r="BE256" s="1"/>
      <c r="BF256" s="1"/>
      <c r="BG256" s="1"/>
      <c r="BH256" s="1"/>
      <c r="BI256" s="1"/>
      <c r="BJ256" s="1"/>
      <c r="BK256" s="1"/>
      <c r="BL256" s="1"/>
      <c r="BM256" s="1"/>
      <c r="BN256" s="1"/>
      <c r="BO256" s="1"/>
      <c r="BP256" s="1"/>
      <c r="BQ256" s="1"/>
      <c r="BR256" s="1"/>
      <c r="BS256" s="1"/>
    </row>
    <row r="257" spans="14:71" x14ac:dyDescent="0.2">
      <c r="N257" s="66"/>
      <c r="O257" s="67"/>
      <c r="P257" s="67"/>
      <c r="Q257" s="67"/>
      <c r="R257" s="67"/>
      <c r="S257" s="67"/>
      <c r="T257" s="67"/>
      <c r="U257" s="6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69" t="s">
        <v>88</v>
      </c>
      <c r="AV257" s="506" t="s">
        <v>31</v>
      </c>
      <c r="AW257" s="8" t="s">
        <v>11</v>
      </c>
      <c r="AX257" s="8" t="s">
        <v>27</v>
      </c>
      <c r="AY257" s="69" t="s">
        <v>78</v>
      </c>
      <c r="AZ257" s="8"/>
      <c r="BA257" s="8"/>
      <c r="BB257" s="8"/>
      <c r="BC257" s="8"/>
      <c r="BD257" s="8"/>
      <c r="BE257" s="8"/>
      <c r="BF257" s="8"/>
      <c r="BG257" s="8"/>
      <c r="BH257" s="8"/>
      <c r="BI257" s="8"/>
      <c r="BJ257" s="8"/>
      <c r="BK257" s="8"/>
      <c r="BL257" s="8"/>
      <c r="BM257" s="8"/>
      <c r="BN257" s="8"/>
      <c r="BO257" s="8"/>
      <c r="BP257" s="8"/>
      <c r="BQ257" s="8"/>
      <c r="BR257" s="8"/>
      <c r="BS257" s="8"/>
    </row>
    <row r="258" spans="14:71" x14ac:dyDescent="0.2">
      <c r="N258" s="62"/>
      <c r="O258" s="63"/>
      <c r="P258" s="63"/>
      <c r="Q258" s="63"/>
      <c r="R258" s="63"/>
      <c r="S258" s="63"/>
      <c r="T258" s="63"/>
      <c r="U258" s="64"/>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65" t="s">
        <v>88</v>
      </c>
      <c r="AV258" s="507" t="s">
        <v>31</v>
      </c>
      <c r="AW258" s="7" t="s">
        <v>11</v>
      </c>
      <c r="AX258" s="7" t="s">
        <v>30</v>
      </c>
      <c r="AY258" s="65" t="s">
        <v>78</v>
      </c>
      <c r="AZ258" s="7"/>
      <c r="BA258" s="7"/>
      <c r="BB258" s="7"/>
      <c r="BC258" s="7"/>
      <c r="BD258" s="7"/>
      <c r="BE258" s="7"/>
      <c r="BF258" s="7"/>
      <c r="BG258" s="7"/>
      <c r="BH258" s="7"/>
      <c r="BI258" s="7"/>
      <c r="BJ258" s="7"/>
      <c r="BK258" s="7"/>
      <c r="BL258" s="7"/>
      <c r="BM258" s="7"/>
      <c r="BN258" s="7"/>
      <c r="BO258" s="7"/>
      <c r="BP258" s="7"/>
      <c r="BQ258" s="7"/>
      <c r="BR258" s="7"/>
      <c r="BS258" s="7"/>
    </row>
    <row r="259" spans="14:71" ht="11.4" x14ac:dyDescent="0.2">
      <c r="N259" s="54" t="s">
        <v>5</v>
      </c>
      <c r="O259" s="55" t="s">
        <v>15</v>
      </c>
      <c r="P259" s="23"/>
      <c r="Q259" s="56">
        <f>P259*G41</f>
        <v>0</v>
      </c>
      <c r="R259" s="56">
        <v>0</v>
      </c>
      <c r="S259" s="56">
        <f>R259*G41</f>
        <v>0</v>
      </c>
      <c r="T259" s="56">
        <v>0</v>
      </c>
      <c r="U259" s="57">
        <f>T259*G41</f>
        <v>0</v>
      </c>
      <c r="V259" s="14"/>
      <c r="W259" s="14"/>
      <c r="X259" s="14"/>
      <c r="Y259" s="14"/>
      <c r="Z259" s="14"/>
      <c r="AA259" s="14"/>
      <c r="AB259" s="14"/>
      <c r="AC259" s="14"/>
      <c r="AD259" s="14"/>
      <c r="AE259" s="14"/>
      <c r="AF259" s="14"/>
      <c r="AG259" s="1"/>
      <c r="AH259" s="1"/>
      <c r="AI259" s="1"/>
      <c r="AJ259" s="1"/>
      <c r="AK259" s="1"/>
      <c r="AL259" s="1"/>
      <c r="AM259" s="1"/>
      <c r="AN259" s="1"/>
      <c r="AO259" s="1"/>
      <c r="AP259" s="1"/>
      <c r="AQ259" s="1"/>
      <c r="AR259" s="1"/>
      <c r="AS259" s="58" t="s">
        <v>84</v>
      </c>
      <c r="AT259" s="1"/>
      <c r="AU259" s="58" t="s">
        <v>80</v>
      </c>
      <c r="AV259" s="493" t="s">
        <v>31</v>
      </c>
      <c r="AW259" s="1"/>
      <c r="AX259" s="1"/>
      <c r="AY259" s="12" t="s">
        <v>78</v>
      </c>
      <c r="AZ259" s="1"/>
      <c r="BA259" s="1"/>
      <c r="BB259" s="1"/>
      <c r="BC259" s="1"/>
      <c r="BD259" s="1"/>
      <c r="BE259" s="59">
        <f>IF(O259="základní",I41,0)</f>
        <v>29101.68</v>
      </c>
      <c r="BF259" s="59">
        <f>IF(O259="snížená",I41,0)</f>
        <v>0</v>
      </c>
      <c r="BG259" s="59">
        <f>IF(O259="zákl. přenesená",I41,0)</f>
        <v>0</v>
      </c>
      <c r="BH259" s="59">
        <f>IF(O259="sníž. přenesená",I41,0)</f>
        <v>0</v>
      </c>
      <c r="BI259" s="59">
        <f>IF(O259="nulová",I41,0)</f>
        <v>0</v>
      </c>
      <c r="BJ259" s="12" t="s">
        <v>30</v>
      </c>
      <c r="BK259" s="59">
        <f>ROUND(H41*G41,2)</f>
        <v>29101.68</v>
      </c>
      <c r="BL259" s="12" t="s">
        <v>84</v>
      </c>
      <c r="BM259" s="58" t="s">
        <v>1714</v>
      </c>
      <c r="BN259" s="1"/>
      <c r="BO259" s="1"/>
      <c r="BP259" s="1"/>
      <c r="BQ259" s="1"/>
      <c r="BR259" s="1"/>
      <c r="BS259" s="1"/>
    </row>
    <row r="260" spans="14:71" x14ac:dyDescent="0.2">
      <c r="N260" s="60"/>
      <c r="O260" s="61"/>
      <c r="P260" s="23"/>
      <c r="Q260" s="23"/>
      <c r="R260" s="23"/>
      <c r="S260" s="23"/>
      <c r="T260" s="23"/>
      <c r="U260" s="24"/>
      <c r="V260" s="14"/>
      <c r="W260" s="14"/>
      <c r="X260" s="14"/>
      <c r="Y260" s="14"/>
      <c r="Z260" s="14"/>
      <c r="AA260" s="14"/>
      <c r="AB260" s="14"/>
      <c r="AC260" s="14"/>
      <c r="AD260" s="14"/>
      <c r="AE260" s="14"/>
      <c r="AF260" s="14"/>
      <c r="AG260" s="1"/>
      <c r="AH260" s="1"/>
      <c r="AI260" s="1"/>
      <c r="AJ260" s="1"/>
      <c r="AK260" s="1"/>
      <c r="AL260" s="1"/>
      <c r="AM260" s="1"/>
      <c r="AN260" s="1"/>
      <c r="AO260" s="1"/>
      <c r="AP260" s="1"/>
      <c r="AQ260" s="1"/>
      <c r="AR260" s="1"/>
      <c r="AS260" s="1"/>
      <c r="AT260" s="1"/>
      <c r="AU260" s="12" t="s">
        <v>86</v>
      </c>
      <c r="AV260" s="491" t="s">
        <v>31</v>
      </c>
      <c r="AW260" s="1"/>
      <c r="AX260" s="1"/>
      <c r="AY260" s="1"/>
      <c r="AZ260" s="1"/>
      <c r="BA260" s="1"/>
      <c r="BB260" s="1"/>
      <c r="BC260" s="1"/>
      <c r="BD260" s="1"/>
      <c r="BE260" s="1"/>
      <c r="BF260" s="1"/>
      <c r="BG260" s="1"/>
      <c r="BH260" s="1"/>
      <c r="BI260" s="1"/>
      <c r="BJ260" s="1"/>
      <c r="BK260" s="1"/>
      <c r="BL260" s="1"/>
      <c r="BM260" s="1"/>
      <c r="BN260" s="1"/>
      <c r="BO260" s="1"/>
      <c r="BP260" s="1"/>
      <c r="BQ260" s="1"/>
      <c r="BR260" s="1"/>
      <c r="BS260" s="1"/>
    </row>
    <row r="261" spans="14:71" x14ac:dyDescent="0.2">
      <c r="N261" s="62"/>
      <c r="O261" s="63"/>
      <c r="P261" s="63"/>
      <c r="Q261" s="63"/>
      <c r="R261" s="63"/>
      <c r="S261" s="63"/>
      <c r="T261" s="63"/>
      <c r="U261" s="64"/>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65" t="s">
        <v>88</v>
      </c>
      <c r="AV261" s="507" t="s">
        <v>31</v>
      </c>
      <c r="AW261" s="7" t="s">
        <v>11</v>
      </c>
      <c r="AX261" s="7" t="s">
        <v>30</v>
      </c>
      <c r="AY261" s="65" t="s">
        <v>78</v>
      </c>
      <c r="AZ261" s="7"/>
      <c r="BA261" s="7"/>
      <c r="BB261" s="7"/>
      <c r="BC261" s="7"/>
      <c r="BD261" s="7"/>
      <c r="BE261" s="7"/>
      <c r="BF261" s="7"/>
      <c r="BG261" s="7"/>
      <c r="BH261" s="7"/>
      <c r="BI261" s="7"/>
      <c r="BJ261" s="7"/>
      <c r="BK261" s="7"/>
      <c r="BL261" s="7"/>
      <c r="BM261" s="7"/>
      <c r="BN261" s="7"/>
      <c r="BO261" s="7"/>
      <c r="BP261" s="7"/>
      <c r="BQ261" s="7"/>
      <c r="BR261" s="7"/>
      <c r="BS261" s="7"/>
    </row>
    <row r="262" spans="14:71" x14ac:dyDescent="0.2">
      <c r="N262" s="41"/>
      <c r="O262" s="42"/>
      <c r="P262" s="42"/>
      <c r="Q262" s="43">
        <f>SUM(Q263:Q265)</f>
        <v>0</v>
      </c>
      <c r="R262" s="42"/>
      <c r="S262" s="43">
        <f>SUM(S263:S265)</f>
        <v>17.524080000000001</v>
      </c>
      <c r="T262" s="42"/>
      <c r="U262" s="44">
        <f>SUM(U263:U265)</f>
        <v>0</v>
      </c>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45" t="s">
        <v>30</v>
      </c>
      <c r="AT262" s="6"/>
      <c r="AU262" s="46" t="s">
        <v>26</v>
      </c>
      <c r="AV262" s="492" t="s">
        <v>30</v>
      </c>
      <c r="AW262" s="6"/>
      <c r="AX262" s="6"/>
      <c r="AY262" s="45" t="s">
        <v>78</v>
      </c>
      <c r="AZ262" s="6"/>
      <c r="BA262" s="6"/>
      <c r="BB262" s="6"/>
      <c r="BC262" s="6"/>
      <c r="BD262" s="6"/>
      <c r="BE262" s="6"/>
      <c r="BF262" s="6"/>
      <c r="BG262" s="6"/>
      <c r="BH262" s="6"/>
      <c r="BI262" s="6"/>
      <c r="BJ262" s="6"/>
      <c r="BK262" s="47">
        <f>SUM(BK263:BK265)</f>
        <v>15990.4</v>
      </c>
      <c r="BL262" s="6"/>
      <c r="BM262" s="6"/>
      <c r="BN262" s="6"/>
      <c r="BO262" s="6"/>
      <c r="BP262" s="6"/>
      <c r="BQ262" s="6"/>
      <c r="BR262" s="6"/>
      <c r="BS262" s="6"/>
    </row>
    <row r="263" spans="14:71" ht="11.4" x14ac:dyDescent="0.2">
      <c r="N263" s="54" t="s">
        <v>5</v>
      </c>
      <c r="O263" s="55" t="s">
        <v>15</v>
      </c>
      <c r="P263" s="23"/>
      <c r="Q263" s="56">
        <f>P263*G47</f>
        <v>0</v>
      </c>
      <c r="R263" s="56">
        <v>0.23058000000000001</v>
      </c>
      <c r="S263" s="56">
        <f>R263*G47</f>
        <v>17.524080000000001</v>
      </c>
      <c r="T263" s="56">
        <v>0</v>
      </c>
      <c r="U263" s="57">
        <f>T263*G47</f>
        <v>0</v>
      </c>
      <c r="V263" s="14"/>
      <c r="W263" s="14"/>
      <c r="X263" s="14"/>
      <c r="Y263" s="14"/>
      <c r="Z263" s="14"/>
      <c r="AA263" s="14"/>
      <c r="AB263" s="14"/>
      <c r="AC263" s="14"/>
      <c r="AD263" s="14"/>
      <c r="AE263" s="14"/>
      <c r="AF263" s="14"/>
      <c r="AG263" s="1"/>
      <c r="AH263" s="1"/>
      <c r="AI263" s="1"/>
      <c r="AJ263" s="1"/>
      <c r="AK263" s="1"/>
      <c r="AL263" s="1"/>
      <c r="AM263" s="1"/>
      <c r="AN263" s="1"/>
      <c r="AO263" s="1"/>
      <c r="AP263" s="1"/>
      <c r="AQ263" s="1"/>
      <c r="AR263" s="1"/>
      <c r="AS263" s="58" t="s">
        <v>84</v>
      </c>
      <c r="AT263" s="1"/>
      <c r="AU263" s="58" t="s">
        <v>80</v>
      </c>
      <c r="AV263" s="493" t="s">
        <v>31</v>
      </c>
      <c r="AW263" s="1"/>
      <c r="AX263" s="1"/>
      <c r="AY263" s="12" t="s">
        <v>78</v>
      </c>
      <c r="AZ263" s="1"/>
      <c r="BA263" s="1"/>
      <c r="BB263" s="1"/>
      <c r="BC263" s="1"/>
      <c r="BD263" s="1"/>
      <c r="BE263" s="59">
        <f>IF(O263="základní",I47,0)</f>
        <v>15990.4</v>
      </c>
      <c r="BF263" s="59">
        <f>IF(O263="snížená",I47,0)</f>
        <v>0</v>
      </c>
      <c r="BG263" s="59">
        <f>IF(O263="zákl. přenesená",I47,0)</f>
        <v>0</v>
      </c>
      <c r="BH263" s="59">
        <f>IF(O263="sníž. přenesená",I47,0)</f>
        <v>0</v>
      </c>
      <c r="BI263" s="59">
        <f>IF(O263="nulová",I47,0)</f>
        <v>0</v>
      </c>
      <c r="BJ263" s="12" t="s">
        <v>30</v>
      </c>
      <c r="BK263" s="59">
        <f>ROUND(H47*G47,2)</f>
        <v>15990.4</v>
      </c>
      <c r="BL263" s="12" t="s">
        <v>84</v>
      </c>
      <c r="BM263" s="58" t="s">
        <v>1718</v>
      </c>
      <c r="BN263" s="1"/>
      <c r="BO263" s="1"/>
      <c r="BP263" s="1"/>
      <c r="BQ263" s="1"/>
      <c r="BR263" s="1"/>
      <c r="BS263" s="1"/>
    </row>
    <row r="264" spans="14:71" x14ac:dyDescent="0.2">
      <c r="N264" s="66"/>
      <c r="O264" s="67"/>
      <c r="P264" s="67"/>
      <c r="Q264" s="67"/>
      <c r="R264" s="67"/>
      <c r="S264" s="67"/>
      <c r="T264" s="67"/>
      <c r="U264" s="6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69" t="s">
        <v>88</v>
      </c>
      <c r="AV264" s="506" t="s">
        <v>31</v>
      </c>
      <c r="AW264" s="8" t="s">
        <v>11</v>
      </c>
      <c r="AX264" s="8" t="s">
        <v>27</v>
      </c>
      <c r="AY264" s="69" t="s">
        <v>78</v>
      </c>
      <c r="AZ264" s="8"/>
      <c r="BA264" s="8"/>
      <c r="BB264" s="8"/>
      <c r="BC264" s="8"/>
      <c r="BD264" s="8"/>
      <c r="BE264" s="8"/>
      <c r="BF264" s="8"/>
      <c r="BG264" s="8"/>
      <c r="BH264" s="8"/>
      <c r="BI264" s="8"/>
      <c r="BJ264" s="8"/>
      <c r="BK264" s="8"/>
      <c r="BL264" s="8"/>
      <c r="BM264" s="8"/>
      <c r="BN264" s="8"/>
      <c r="BO264" s="8"/>
      <c r="BP264" s="8"/>
      <c r="BQ264" s="8"/>
      <c r="BR264" s="8"/>
      <c r="BS264" s="8"/>
    </row>
    <row r="265" spans="14:71" x14ac:dyDescent="0.2">
      <c r="N265" s="62"/>
      <c r="O265" s="63"/>
      <c r="P265" s="63"/>
      <c r="Q265" s="63"/>
      <c r="R265" s="63"/>
      <c r="S265" s="63"/>
      <c r="T265" s="63"/>
      <c r="U265" s="64"/>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65" t="s">
        <v>88</v>
      </c>
      <c r="AV265" s="507" t="s">
        <v>31</v>
      </c>
      <c r="AW265" s="7" t="s">
        <v>11</v>
      </c>
      <c r="AX265" s="7" t="s">
        <v>30</v>
      </c>
      <c r="AY265" s="65" t="s">
        <v>78</v>
      </c>
      <c r="AZ265" s="7"/>
      <c r="BA265" s="7"/>
      <c r="BB265" s="7"/>
      <c r="BC265" s="7"/>
      <c r="BD265" s="7"/>
      <c r="BE265" s="7"/>
      <c r="BF265" s="7"/>
      <c r="BG265" s="7"/>
      <c r="BH265" s="7"/>
      <c r="BI265" s="7"/>
      <c r="BJ265" s="7"/>
      <c r="BK265" s="7"/>
      <c r="BL265" s="7"/>
      <c r="BM265" s="7"/>
      <c r="BN265" s="7"/>
      <c r="BO265" s="7"/>
      <c r="BP265" s="7"/>
      <c r="BQ265" s="7"/>
      <c r="BR265" s="7"/>
      <c r="BS265" s="7"/>
    </row>
    <row r="266" spans="14:71" x14ac:dyDescent="0.2">
      <c r="N266" s="41"/>
      <c r="O266" s="42"/>
      <c r="P266" s="42"/>
      <c r="Q266" s="43">
        <f>SUM(Q267:Q268)</f>
        <v>0</v>
      </c>
      <c r="R266" s="42"/>
      <c r="S266" s="43">
        <f>SUM(S267:S268)</f>
        <v>8.7859200000000008</v>
      </c>
      <c r="T266" s="42"/>
      <c r="U266" s="44">
        <f>SUM(U267:U268)</f>
        <v>0</v>
      </c>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45" t="s">
        <v>30</v>
      </c>
      <c r="AT266" s="6"/>
      <c r="AU266" s="46" t="s">
        <v>26</v>
      </c>
      <c r="AV266" s="492" t="s">
        <v>30</v>
      </c>
      <c r="AW266" s="6"/>
      <c r="AX266" s="6"/>
      <c r="AY266" s="45" t="s">
        <v>78</v>
      </c>
      <c r="AZ266" s="6"/>
      <c r="BA266" s="6"/>
      <c r="BB266" s="6"/>
      <c r="BC266" s="6"/>
      <c r="BD266" s="6"/>
      <c r="BE266" s="6"/>
      <c r="BF266" s="6"/>
      <c r="BG266" s="6"/>
      <c r="BH266" s="6"/>
      <c r="BI266" s="6"/>
      <c r="BJ266" s="6"/>
      <c r="BK266" s="47">
        <f>SUM(BK267:BK268)</f>
        <v>6878.52</v>
      </c>
      <c r="BL266" s="6"/>
      <c r="BM266" s="6"/>
      <c r="BN266" s="6"/>
      <c r="BO266" s="6"/>
      <c r="BP266" s="6"/>
      <c r="BQ266" s="6"/>
      <c r="BR266" s="6"/>
      <c r="BS266" s="6"/>
    </row>
    <row r="267" spans="14:71" ht="11.4" x14ac:dyDescent="0.2">
      <c r="N267" s="54" t="s">
        <v>5</v>
      </c>
      <c r="O267" s="55" t="s">
        <v>15</v>
      </c>
      <c r="P267" s="23"/>
      <c r="Q267" s="56">
        <f>P267*G53</f>
        <v>0</v>
      </c>
      <c r="R267" s="56">
        <v>1.9967999999999999</v>
      </c>
      <c r="S267" s="56">
        <f>R267*G53</f>
        <v>8.7859200000000008</v>
      </c>
      <c r="T267" s="56">
        <v>0</v>
      </c>
      <c r="U267" s="57">
        <f>T267*G53</f>
        <v>0</v>
      </c>
      <c r="V267" s="14"/>
      <c r="W267" s="14"/>
      <c r="X267" s="14"/>
      <c r="Y267" s="14"/>
      <c r="Z267" s="14"/>
      <c r="AA267" s="14"/>
      <c r="AB267" s="14"/>
      <c r="AC267" s="14"/>
      <c r="AD267" s="14"/>
      <c r="AE267" s="14"/>
      <c r="AF267" s="14"/>
      <c r="AG267" s="1"/>
      <c r="AH267" s="1"/>
      <c r="AI267" s="1"/>
      <c r="AJ267" s="1"/>
      <c r="AK267" s="1"/>
      <c r="AL267" s="1"/>
      <c r="AM267" s="1"/>
      <c r="AN267" s="1"/>
      <c r="AO267" s="1"/>
      <c r="AP267" s="1"/>
      <c r="AQ267" s="1"/>
      <c r="AR267" s="1"/>
      <c r="AS267" s="58" t="s">
        <v>84</v>
      </c>
      <c r="AT267" s="1"/>
      <c r="AU267" s="58" t="s">
        <v>80</v>
      </c>
      <c r="AV267" s="493" t="s">
        <v>31</v>
      </c>
      <c r="AW267" s="1"/>
      <c r="AX267" s="1"/>
      <c r="AY267" s="12" t="s">
        <v>78</v>
      </c>
      <c r="AZ267" s="1"/>
      <c r="BA267" s="1"/>
      <c r="BB267" s="1"/>
      <c r="BC267" s="1"/>
      <c r="BD267" s="1"/>
      <c r="BE267" s="59">
        <f>IF(O267="základní",I53,0)</f>
        <v>6878.52</v>
      </c>
      <c r="BF267" s="59">
        <f>IF(O267="snížená",I53,0)</f>
        <v>0</v>
      </c>
      <c r="BG267" s="59">
        <f>IF(O267="zákl. přenesená",I53,0)</f>
        <v>0</v>
      </c>
      <c r="BH267" s="59">
        <f>IF(O267="sníž. přenesená",I53,0)</f>
        <v>0</v>
      </c>
      <c r="BI267" s="59">
        <f>IF(O267="nulová",I53,0)</f>
        <v>0</v>
      </c>
      <c r="BJ267" s="12" t="s">
        <v>30</v>
      </c>
      <c r="BK267" s="59">
        <f>ROUND(H53*G53,2)</f>
        <v>6878.52</v>
      </c>
      <c r="BL267" s="12" t="s">
        <v>84</v>
      </c>
      <c r="BM267" s="58" t="s">
        <v>1721</v>
      </c>
      <c r="BN267" s="1"/>
      <c r="BO267" s="1"/>
      <c r="BP267" s="1"/>
      <c r="BQ267" s="1"/>
      <c r="BR267" s="1"/>
      <c r="BS267" s="1"/>
    </row>
    <row r="268" spans="14:71" x14ac:dyDescent="0.2">
      <c r="N268" s="62"/>
      <c r="O268" s="63"/>
      <c r="P268" s="63"/>
      <c r="Q268" s="63"/>
      <c r="R268" s="63"/>
      <c r="S268" s="63"/>
      <c r="T268" s="63"/>
      <c r="U268" s="64"/>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65" t="s">
        <v>88</v>
      </c>
      <c r="AV268" s="507" t="s">
        <v>31</v>
      </c>
      <c r="AW268" s="7" t="s">
        <v>11</v>
      </c>
      <c r="AX268" s="7" t="s">
        <v>30</v>
      </c>
      <c r="AY268" s="65" t="s">
        <v>78</v>
      </c>
      <c r="AZ268" s="7"/>
      <c r="BA268" s="7"/>
      <c r="BB268" s="7"/>
      <c r="BC268" s="7"/>
      <c r="BD268" s="7"/>
      <c r="BE268" s="7"/>
      <c r="BF268" s="7"/>
      <c r="BG268" s="7"/>
      <c r="BH268" s="7"/>
      <c r="BI268" s="7"/>
      <c r="BJ268" s="7"/>
      <c r="BK268" s="7"/>
      <c r="BL268" s="7"/>
      <c r="BM268" s="7"/>
      <c r="BN268" s="7"/>
      <c r="BO268" s="7"/>
      <c r="BP268" s="7"/>
      <c r="BQ268" s="7"/>
      <c r="BR268" s="7"/>
      <c r="BS268" s="7"/>
    </row>
    <row r="269" spans="14:71" x14ac:dyDescent="0.2">
      <c r="N269" s="41"/>
      <c r="O269" s="42"/>
      <c r="P269" s="42"/>
      <c r="Q269" s="43">
        <f>SUM(Q270:Q294)</f>
        <v>0</v>
      </c>
      <c r="R269" s="42"/>
      <c r="S269" s="43">
        <f>SUM(S270:S294)</f>
        <v>14.2186</v>
      </c>
      <c r="T269" s="42"/>
      <c r="U269" s="44">
        <f>SUM(U270:U294)</f>
        <v>0</v>
      </c>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45" t="s">
        <v>30</v>
      </c>
      <c r="AT269" s="6"/>
      <c r="AU269" s="46" t="s">
        <v>26</v>
      </c>
      <c r="AV269" s="492" t="s">
        <v>30</v>
      </c>
      <c r="AW269" s="6"/>
      <c r="AX269" s="6"/>
      <c r="AY269" s="45" t="s">
        <v>78</v>
      </c>
      <c r="AZ269" s="6"/>
      <c r="BA269" s="6"/>
      <c r="BB269" s="6"/>
      <c r="BC269" s="6"/>
      <c r="BD269" s="6"/>
      <c r="BE269" s="6"/>
      <c r="BF269" s="6"/>
      <c r="BG269" s="6"/>
      <c r="BH269" s="6"/>
      <c r="BI269" s="6"/>
      <c r="BJ269" s="6"/>
      <c r="BK269" s="47">
        <f>SUM(BK270:BK294)</f>
        <v>757458.17</v>
      </c>
      <c r="BL269" s="6"/>
      <c r="BM269" s="6"/>
      <c r="BN269" s="6"/>
      <c r="BO269" s="6"/>
      <c r="BP269" s="6"/>
      <c r="BQ269" s="6"/>
      <c r="BR269" s="6"/>
      <c r="BS269" s="6"/>
    </row>
    <row r="270" spans="14:71" ht="11.4" x14ac:dyDescent="0.2">
      <c r="N270" s="54" t="s">
        <v>5</v>
      </c>
      <c r="O270" s="55" t="s">
        <v>15</v>
      </c>
      <c r="P270" s="23"/>
      <c r="Q270" s="56">
        <f>P270*G58</f>
        <v>0</v>
      </c>
      <c r="R270" s="56">
        <v>0</v>
      </c>
      <c r="S270" s="56">
        <f>R270*G58</f>
        <v>0</v>
      </c>
      <c r="T270" s="56">
        <v>0</v>
      </c>
      <c r="U270" s="57">
        <f>T270*G58</f>
        <v>0</v>
      </c>
      <c r="V270" s="14"/>
      <c r="W270" s="14"/>
      <c r="X270" s="14"/>
      <c r="Y270" s="14"/>
      <c r="Z270" s="14"/>
      <c r="AA270" s="14"/>
      <c r="AB270" s="14"/>
      <c r="AC270" s="14"/>
      <c r="AD270" s="14"/>
      <c r="AE270" s="14"/>
      <c r="AF270" s="14"/>
      <c r="AG270" s="1"/>
      <c r="AH270" s="1"/>
      <c r="AI270" s="1"/>
      <c r="AJ270" s="1"/>
      <c r="AK270" s="1"/>
      <c r="AL270" s="1"/>
      <c r="AM270" s="1"/>
      <c r="AN270" s="1"/>
      <c r="AO270" s="1"/>
      <c r="AP270" s="1"/>
      <c r="AQ270" s="1"/>
      <c r="AR270" s="1"/>
      <c r="AS270" s="58" t="s">
        <v>84</v>
      </c>
      <c r="AT270" s="1"/>
      <c r="AU270" s="58" t="s">
        <v>80</v>
      </c>
      <c r="AV270" s="493" t="s">
        <v>31</v>
      </c>
      <c r="AW270" s="1"/>
      <c r="AX270" s="1"/>
      <c r="AY270" s="12" t="s">
        <v>78</v>
      </c>
      <c r="AZ270" s="1"/>
      <c r="BA270" s="1"/>
      <c r="BB270" s="1"/>
      <c r="BC270" s="1"/>
      <c r="BD270" s="1"/>
      <c r="BE270" s="59">
        <f>IF(O270="základní",I58,0)</f>
        <v>193987.20000000001</v>
      </c>
      <c r="BF270" s="59">
        <f>IF(O270="snížená",I58,0)</f>
        <v>0</v>
      </c>
      <c r="BG270" s="59">
        <f>IF(O270="zákl. přenesená",I58,0)</f>
        <v>0</v>
      </c>
      <c r="BH270" s="59">
        <f>IF(O270="sníž. přenesená",I58,0)</f>
        <v>0</v>
      </c>
      <c r="BI270" s="59">
        <f>IF(O270="nulová",I58,0)</f>
        <v>0</v>
      </c>
      <c r="BJ270" s="12" t="s">
        <v>30</v>
      </c>
      <c r="BK270" s="59">
        <f>ROUND(H58*G58,2)</f>
        <v>193987.20000000001</v>
      </c>
      <c r="BL270" s="12" t="s">
        <v>84</v>
      </c>
      <c r="BM270" s="58" t="s">
        <v>1726</v>
      </c>
      <c r="BN270" s="1"/>
      <c r="BO270" s="1"/>
      <c r="BP270" s="1"/>
      <c r="BQ270" s="1"/>
      <c r="BR270" s="1"/>
      <c r="BS270" s="1"/>
    </row>
    <row r="271" spans="14:71" x14ac:dyDescent="0.2">
      <c r="N271" s="66"/>
      <c r="O271" s="67"/>
      <c r="P271" s="67"/>
      <c r="Q271" s="67"/>
      <c r="R271" s="67"/>
      <c r="S271" s="67"/>
      <c r="T271" s="67"/>
      <c r="U271" s="6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69" t="s">
        <v>88</v>
      </c>
      <c r="AV271" s="506" t="s">
        <v>31</v>
      </c>
      <c r="AW271" s="8" t="s">
        <v>11</v>
      </c>
      <c r="AX271" s="8" t="s">
        <v>27</v>
      </c>
      <c r="AY271" s="69" t="s">
        <v>78</v>
      </c>
      <c r="AZ271" s="8"/>
      <c r="BA271" s="8"/>
      <c r="BB271" s="8"/>
      <c r="BC271" s="8"/>
      <c r="BD271" s="8"/>
      <c r="BE271" s="8"/>
      <c r="BF271" s="8"/>
      <c r="BG271" s="8"/>
      <c r="BH271" s="8"/>
      <c r="BI271" s="8"/>
      <c r="BJ271" s="8"/>
      <c r="BK271" s="8"/>
      <c r="BL271" s="8"/>
      <c r="BM271" s="8"/>
      <c r="BN271" s="8"/>
      <c r="BO271" s="8"/>
      <c r="BP271" s="8"/>
      <c r="BQ271" s="8"/>
      <c r="BR271" s="8"/>
      <c r="BS271" s="8"/>
    </row>
    <row r="272" spans="14:71" x14ac:dyDescent="0.2">
      <c r="N272" s="66"/>
      <c r="O272" s="67"/>
      <c r="P272" s="67"/>
      <c r="Q272" s="67"/>
      <c r="R272" s="67"/>
      <c r="S272" s="67"/>
      <c r="T272" s="67"/>
      <c r="U272" s="6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69" t="s">
        <v>88</v>
      </c>
      <c r="AV272" s="506" t="s">
        <v>31</v>
      </c>
      <c r="AW272" s="8" t="s">
        <v>11</v>
      </c>
      <c r="AX272" s="8" t="s">
        <v>27</v>
      </c>
      <c r="AY272" s="69" t="s">
        <v>78</v>
      </c>
      <c r="AZ272" s="8"/>
      <c r="BA272" s="8"/>
      <c r="BB272" s="8"/>
      <c r="BC272" s="8"/>
      <c r="BD272" s="8"/>
      <c r="BE272" s="8"/>
      <c r="BF272" s="8"/>
      <c r="BG272" s="8"/>
      <c r="BH272" s="8"/>
      <c r="BI272" s="8"/>
      <c r="BJ272" s="8"/>
      <c r="BK272" s="8"/>
      <c r="BL272" s="8"/>
      <c r="BM272" s="8"/>
      <c r="BN272" s="8"/>
      <c r="BO272" s="8"/>
      <c r="BP272" s="8"/>
      <c r="BQ272" s="8"/>
      <c r="BR272" s="8"/>
      <c r="BS272" s="8"/>
    </row>
    <row r="273" spans="14:71" x14ac:dyDescent="0.2">
      <c r="N273" s="62"/>
      <c r="O273" s="63"/>
      <c r="P273" s="63"/>
      <c r="Q273" s="63"/>
      <c r="R273" s="63"/>
      <c r="S273" s="63"/>
      <c r="T273" s="63"/>
      <c r="U273" s="64"/>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65" t="s">
        <v>88</v>
      </c>
      <c r="AV273" s="507" t="s">
        <v>31</v>
      </c>
      <c r="AW273" s="7" t="s">
        <v>11</v>
      </c>
      <c r="AX273" s="7" t="s">
        <v>30</v>
      </c>
      <c r="AY273" s="65" t="s">
        <v>78</v>
      </c>
      <c r="AZ273" s="7"/>
      <c r="BA273" s="7"/>
      <c r="BB273" s="7"/>
      <c r="BC273" s="7"/>
      <c r="BD273" s="7"/>
      <c r="BE273" s="7"/>
      <c r="BF273" s="7"/>
      <c r="BG273" s="7"/>
      <c r="BH273" s="7"/>
      <c r="BI273" s="7"/>
      <c r="BJ273" s="7"/>
      <c r="BK273" s="7"/>
      <c r="BL273" s="7"/>
      <c r="BM273" s="7"/>
      <c r="BN273" s="7"/>
      <c r="BO273" s="7"/>
      <c r="BP273" s="7"/>
      <c r="BQ273" s="7"/>
      <c r="BR273" s="7"/>
      <c r="BS273" s="7"/>
    </row>
    <row r="274" spans="14:71" ht="11.4" x14ac:dyDescent="0.2">
      <c r="N274" s="54" t="s">
        <v>5</v>
      </c>
      <c r="O274" s="55" t="s">
        <v>15</v>
      </c>
      <c r="P274" s="23"/>
      <c r="Q274" s="56">
        <f>P274*G62</f>
        <v>0</v>
      </c>
      <c r="R274" s="56">
        <v>0</v>
      </c>
      <c r="S274" s="56">
        <f>R274*G62</f>
        <v>0</v>
      </c>
      <c r="T274" s="56">
        <v>0</v>
      </c>
      <c r="U274" s="57">
        <f>T274*G62</f>
        <v>0</v>
      </c>
      <c r="V274" s="14"/>
      <c r="W274" s="14"/>
      <c r="X274" s="14"/>
      <c r="Y274" s="14"/>
      <c r="Z274" s="14"/>
      <c r="AA274" s="14"/>
      <c r="AB274" s="14"/>
      <c r="AC274" s="14"/>
      <c r="AD274" s="14"/>
      <c r="AE274" s="14"/>
      <c r="AF274" s="14"/>
      <c r="AG274" s="1"/>
      <c r="AH274" s="1"/>
      <c r="AI274" s="1"/>
      <c r="AJ274" s="1"/>
      <c r="AK274" s="1"/>
      <c r="AL274" s="1"/>
      <c r="AM274" s="1"/>
      <c r="AN274" s="1"/>
      <c r="AO274" s="1"/>
      <c r="AP274" s="1"/>
      <c r="AQ274" s="1"/>
      <c r="AR274" s="1"/>
      <c r="AS274" s="58" t="s">
        <v>84</v>
      </c>
      <c r="AT274" s="1"/>
      <c r="AU274" s="58" t="s">
        <v>80</v>
      </c>
      <c r="AV274" s="493" t="s">
        <v>31</v>
      </c>
      <c r="AW274" s="1"/>
      <c r="AX274" s="1"/>
      <c r="AY274" s="12" t="s">
        <v>78</v>
      </c>
      <c r="AZ274" s="1"/>
      <c r="BA274" s="1"/>
      <c r="BB274" s="1"/>
      <c r="BC274" s="1"/>
      <c r="BD274" s="1"/>
      <c r="BE274" s="59">
        <f>IF(O274="základní",I62,0)</f>
        <v>72696.28</v>
      </c>
      <c r="BF274" s="59">
        <f>IF(O274="snížená",I62,0)</f>
        <v>0</v>
      </c>
      <c r="BG274" s="59">
        <f>IF(O274="zákl. přenesená",I62,0)</f>
        <v>0</v>
      </c>
      <c r="BH274" s="59">
        <f>IF(O274="sníž. přenesená",I62,0)</f>
        <v>0</v>
      </c>
      <c r="BI274" s="59">
        <f>IF(O274="nulová",I62,0)</f>
        <v>0</v>
      </c>
      <c r="BJ274" s="12" t="s">
        <v>30</v>
      </c>
      <c r="BK274" s="59">
        <f>ROUND(H62*G62,2)</f>
        <v>72696.28</v>
      </c>
      <c r="BL274" s="12" t="s">
        <v>84</v>
      </c>
      <c r="BM274" s="58" t="s">
        <v>1732</v>
      </c>
      <c r="BN274" s="1"/>
      <c r="BO274" s="1"/>
      <c r="BP274" s="1"/>
      <c r="BQ274" s="1"/>
      <c r="BR274" s="1"/>
      <c r="BS274" s="1"/>
    </row>
    <row r="275" spans="14:71" x14ac:dyDescent="0.2">
      <c r="N275" s="62"/>
      <c r="O275" s="63"/>
      <c r="P275" s="63"/>
      <c r="Q275" s="63"/>
      <c r="R275" s="63"/>
      <c r="S275" s="63"/>
      <c r="T275" s="63"/>
      <c r="U275" s="64"/>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65" t="s">
        <v>88</v>
      </c>
      <c r="AV275" s="507" t="s">
        <v>31</v>
      </c>
      <c r="AW275" s="7" t="s">
        <v>11</v>
      </c>
      <c r="AX275" s="7" t="s">
        <v>27</v>
      </c>
      <c r="AY275" s="65" t="s">
        <v>78</v>
      </c>
      <c r="AZ275" s="7"/>
      <c r="BA275" s="7"/>
      <c r="BB275" s="7"/>
      <c r="BC275" s="7"/>
      <c r="BD275" s="7"/>
      <c r="BE275" s="7"/>
      <c r="BF275" s="7"/>
      <c r="BG275" s="7"/>
      <c r="BH275" s="7"/>
      <c r="BI275" s="7"/>
      <c r="BJ275" s="7"/>
      <c r="BK275" s="7"/>
      <c r="BL275" s="7"/>
      <c r="BM275" s="7"/>
      <c r="BN275" s="7"/>
      <c r="BO275" s="7"/>
      <c r="BP275" s="7"/>
      <c r="BQ275" s="7"/>
      <c r="BR275" s="7"/>
      <c r="BS275" s="7"/>
    </row>
    <row r="276" spans="14:71" x14ac:dyDescent="0.2">
      <c r="N276" s="62"/>
      <c r="O276" s="63"/>
      <c r="P276" s="63"/>
      <c r="Q276" s="63"/>
      <c r="R276" s="63"/>
      <c r="S276" s="63"/>
      <c r="T276" s="63"/>
      <c r="U276" s="64"/>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65" t="s">
        <v>88</v>
      </c>
      <c r="AV276" s="507" t="s">
        <v>31</v>
      </c>
      <c r="AW276" s="7" t="s">
        <v>11</v>
      </c>
      <c r="AX276" s="7" t="s">
        <v>27</v>
      </c>
      <c r="AY276" s="65" t="s">
        <v>78</v>
      </c>
      <c r="AZ276" s="7"/>
      <c r="BA276" s="7"/>
      <c r="BB276" s="7"/>
      <c r="BC276" s="7"/>
      <c r="BD276" s="7"/>
      <c r="BE276" s="7"/>
      <c r="BF276" s="7"/>
      <c r="BG276" s="7"/>
      <c r="BH276" s="7"/>
      <c r="BI276" s="7"/>
      <c r="BJ276" s="7"/>
      <c r="BK276" s="7"/>
      <c r="BL276" s="7"/>
      <c r="BM276" s="7"/>
      <c r="BN276" s="7"/>
      <c r="BO276" s="7"/>
      <c r="BP276" s="7"/>
      <c r="BQ276" s="7"/>
      <c r="BR276" s="7"/>
      <c r="BS276" s="7"/>
    </row>
    <row r="277" spans="14:71" x14ac:dyDescent="0.2">
      <c r="N277" s="74"/>
      <c r="O277" s="75"/>
      <c r="P277" s="75"/>
      <c r="Q277" s="75"/>
      <c r="R277" s="75"/>
      <c r="S277" s="75"/>
      <c r="T277" s="75"/>
      <c r="U277" s="76"/>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77" t="s">
        <v>88</v>
      </c>
      <c r="AV277" s="509" t="s">
        <v>31</v>
      </c>
      <c r="AW277" s="10" t="s">
        <v>11</v>
      </c>
      <c r="AX277" s="10" t="s">
        <v>30</v>
      </c>
      <c r="AY277" s="77" t="s">
        <v>78</v>
      </c>
      <c r="AZ277" s="10"/>
      <c r="BA277" s="10"/>
      <c r="BB277" s="10"/>
      <c r="BC277" s="10"/>
      <c r="BD277" s="10"/>
      <c r="BE277" s="10"/>
      <c r="BF277" s="10"/>
      <c r="BG277" s="10"/>
      <c r="BH277" s="10"/>
      <c r="BI277" s="10"/>
      <c r="BJ277" s="10"/>
      <c r="BK277" s="10"/>
      <c r="BL277" s="10"/>
      <c r="BM277" s="10"/>
      <c r="BN277" s="10"/>
      <c r="BO277" s="10"/>
      <c r="BP277" s="10"/>
      <c r="BQ277" s="10"/>
      <c r="BR277" s="10"/>
      <c r="BS277" s="10"/>
    </row>
    <row r="278" spans="14:71" ht="11.4" x14ac:dyDescent="0.2">
      <c r="N278" s="54" t="s">
        <v>5</v>
      </c>
      <c r="O278" s="55" t="s">
        <v>15</v>
      </c>
      <c r="P278" s="23"/>
      <c r="Q278" s="56">
        <f>P278*G66</f>
        <v>0</v>
      </c>
      <c r="R278" s="56">
        <v>0</v>
      </c>
      <c r="S278" s="56">
        <f>R278*G66</f>
        <v>0</v>
      </c>
      <c r="T278" s="56">
        <v>0</v>
      </c>
      <c r="U278" s="57">
        <f>T278*G66</f>
        <v>0</v>
      </c>
      <c r="V278" s="14"/>
      <c r="W278" s="14"/>
      <c r="X278" s="14"/>
      <c r="Y278" s="14"/>
      <c r="Z278" s="14"/>
      <c r="AA278" s="14"/>
      <c r="AB278" s="14"/>
      <c r="AC278" s="14"/>
      <c r="AD278" s="14"/>
      <c r="AE278" s="14"/>
      <c r="AF278" s="14"/>
      <c r="AG278" s="1"/>
      <c r="AH278" s="1"/>
      <c r="AI278" s="1"/>
      <c r="AJ278" s="1"/>
      <c r="AK278" s="1"/>
      <c r="AL278" s="1"/>
      <c r="AM278" s="1"/>
      <c r="AN278" s="1"/>
      <c r="AO278" s="1"/>
      <c r="AP278" s="1"/>
      <c r="AQ278" s="1"/>
      <c r="AR278" s="1"/>
      <c r="AS278" s="58" t="s">
        <v>84</v>
      </c>
      <c r="AT278" s="1"/>
      <c r="AU278" s="58" t="s">
        <v>80</v>
      </c>
      <c r="AV278" s="493" t="s">
        <v>31</v>
      </c>
      <c r="AW278" s="1"/>
      <c r="AX278" s="1"/>
      <c r="AY278" s="12" t="s">
        <v>78</v>
      </c>
      <c r="AZ278" s="1"/>
      <c r="BA278" s="1"/>
      <c r="BB278" s="1"/>
      <c r="BC278" s="1"/>
      <c r="BD278" s="1"/>
      <c r="BE278" s="59">
        <f>IF(O278="základní",I66,0)</f>
        <v>107271.34</v>
      </c>
      <c r="BF278" s="59">
        <f>IF(O278="snížená",I66,0)</f>
        <v>0</v>
      </c>
      <c r="BG278" s="59">
        <f>IF(O278="zákl. přenesená",I66,0)</f>
        <v>0</v>
      </c>
      <c r="BH278" s="59">
        <f>IF(O278="sníž. přenesená",I66,0)</f>
        <v>0</v>
      </c>
      <c r="BI278" s="59">
        <f>IF(O278="nulová",I66,0)</f>
        <v>0</v>
      </c>
      <c r="BJ278" s="12" t="s">
        <v>30</v>
      </c>
      <c r="BK278" s="59">
        <f>ROUND(H66*G66,2)</f>
        <v>107271.34</v>
      </c>
      <c r="BL278" s="12" t="s">
        <v>84</v>
      </c>
      <c r="BM278" s="58" t="s">
        <v>1737</v>
      </c>
      <c r="BN278" s="1"/>
      <c r="BO278" s="1"/>
      <c r="BP278" s="1"/>
      <c r="BQ278" s="1"/>
      <c r="BR278" s="1"/>
      <c r="BS278" s="1"/>
    </row>
    <row r="279" spans="14:71" x14ac:dyDescent="0.2">
      <c r="N279" s="60"/>
      <c r="O279" s="61"/>
      <c r="P279" s="23"/>
      <c r="Q279" s="23"/>
      <c r="R279" s="23"/>
      <c r="S279" s="23"/>
      <c r="T279" s="23"/>
      <c r="U279" s="24"/>
      <c r="V279" s="14"/>
      <c r="W279" s="14"/>
      <c r="X279" s="14"/>
      <c r="Y279" s="14"/>
      <c r="Z279" s="14"/>
      <c r="AA279" s="14"/>
      <c r="AB279" s="14"/>
      <c r="AC279" s="14"/>
      <c r="AD279" s="14"/>
      <c r="AE279" s="14"/>
      <c r="AF279" s="14"/>
      <c r="AG279" s="1"/>
      <c r="AH279" s="1"/>
      <c r="AI279" s="1"/>
      <c r="AJ279" s="1"/>
      <c r="AK279" s="1"/>
      <c r="AL279" s="1"/>
      <c r="AM279" s="1"/>
      <c r="AN279" s="1"/>
      <c r="AO279" s="1"/>
      <c r="AP279" s="1"/>
      <c r="AQ279" s="1"/>
      <c r="AR279" s="1"/>
      <c r="AS279" s="1"/>
      <c r="AT279" s="1"/>
      <c r="AU279" s="12" t="s">
        <v>86</v>
      </c>
      <c r="AV279" s="491" t="s">
        <v>31</v>
      </c>
      <c r="AW279" s="1"/>
      <c r="AX279" s="1"/>
      <c r="AY279" s="1"/>
      <c r="AZ279" s="1"/>
      <c r="BA279" s="1"/>
      <c r="BB279" s="1"/>
      <c r="BC279" s="1"/>
      <c r="BD279" s="1"/>
      <c r="BE279" s="1"/>
      <c r="BF279" s="1"/>
      <c r="BG279" s="1"/>
      <c r="BH279" s="1"/>
      <c r="BI279" s="1"/>
      <c r="BJ279" s="1"/>
      <c r="BK279" s="1"/>
      <c r="BL279" s="1"/>
      <c r="BM279" s="1"/>
      <c r="BN279" s="1"/>
      <c r="BO279" s="1"/>
      <c r="BP279" s="1"/>
      <c r="BQ279" s="1"/>
      <c r="BR279" s="1"/>
      <c r="BS279" s="1"/>
    </row>
    <row r="280" spans="14:71" x14ac:dyDescent="0.2">
      <c r="N280" s="62"/>
      <c r="O280" s="63"/>
      <c r="P280" s="63"/>
      <c r="Q280" s="63"/>
      <c r="R280" s="63"/>
      <c r="S280" s="63"/>
      <c r="T280" s="63"/>
      <c r="U280" s="64"/>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65" t="s">
        <v>88</v>
      </c>
      <c r="AV280" s="507" t="s">
        <v>31</v>
      </c>
      <c r="AW280" s="7" t="s">
        <v>11</v>
      </c>
      <c r="AX280" s="7" t="s">
        <v>30</v>
      </c>
      <c r="AY280" s="65" t="s">
        <v>78</v>
      </c>
      <c r="AZ280" s="7"/>
      <c r="BA280" s="7"/>
      <c r="BB280" s="7"/>
      <c r="BC280" s="7"/>
      <c r="BD280" s="7"/>
      <c r="BE280" s="7"/>
      <c r="BF280" s="7"/>
      <c r="BG280" s="7"/>
      <c r="BH280" s="7"/>
      <c r="BI280" s="7"/>
      <c r="BJ280" s="7"/>
      <c r="BK280" s="7"/>
      <c r="BL280" s="7"/>
      <c r="BM280" s="7"/>
      <c r="BN280" s="7"/>
      <c r="BO280" s="7"/>
      <c r="BP280" s="7"/>
      <c r="BQ280" s="7"/>
      <c r="BR280" s="7"/>
      <c r="BS280" s="7"/>
    </row>
    <row r="281" spans="14:71" ht="11.4" x14ac:dyDescent="0.2">
      <c r="N281" s="54" t="s">
        <v>5</v>
      </c>
      <c r="O281" s="55" t="s">
        <v>15</v>
      </c>
      <c r="P281" s="23"/>
      <c r="Q281" s="56">
        <f>P281*G69</f>
        <v>0</v>
      </c>
      <c r="R281" s="56">
        <v>0</v>
      </c>
      <c r="S281" s="56">
        <f>R281*G69</f>
        <v>0</v>
      </c>
      <c r="T281" s="56">
        <v>0</v>
      </c>
      <c r="U281" s="57">
        <f>T281*G69</f>
        <v>0</v>
      </c>
      <c r="V281" s="14"/>
      <c r="W281" s="14"/>
      <c r="X281" s="14"/>
      <c r="Y281" s="14"/>
      <c r="Z281" s="14"/>
      <c r="AA281" s="14"/>
      <c r="AB281" s="14"/>
      <c r="AC281" s="14"/>
      <c r="AD281" s="14"/>
      <c r="AE281" s="14"/>
      <c r="AF281" s="14"/>
      <c r="AG281" s="1"/>
      <c r="AH281" s="1"/>
      <c r="AI281" s="1"/>
      <c r="AJ281" s="1"/>
      <c r="AK281" s="1"/>
      <c r="AL281" s="1"/>
      <c r="AM281" s="1"/>
      <c r="AN281" s="1"/>
      <c r="AO281" s="1"/>
      <c r="AP281" s="1"/>
      <c r="AQ281" s="1"/>
      <c r="AR281" s="1"/>
      <c r="AS281" s="58" t="s">
        <v>84</v>
      </c>
      <c r="AT281" s="1"/>
      <c r="AU281" s="58" t="s">
        <v>80</v>
      </c>
      <c r="AV281" s="493" t="s">
        <v>31</v>
      </c>
      <c r="AW281" s="1"/>
      <c r="AX281" s="1"/>
      <c r="AY281" s="12" t="s">
        <v>78</v>
      </c>
      <c r="AZ281" s="1"/>
      <c r="BA281" s="1"/>
      <c r="BB281" s="1"/>
      <c r="BC281" s="1"/>
      <c r="BD281" s="1"/>
      <c r="BE281" s="59">
        <f>IF(O281="základní",I69,0)</f>
        <v>4432.7</v>
      </c>
      <c r="BF281" s="59">
        <f>IF(O281="snížená",I69,0)</f>
        <v>0</v>
      </c>
      <c r="BG281" s="59">
        <f>IF(O281="zákl. přenesená",I69,0)</f>
        <v>0</v>
      </c>
      <c r="BH281" s="59">
        <f>IF(O281="sníž. přenesená",I69,0)</f>
        <v>0</v>
      </c>
      <c r="BI281" s="59">
        <f>IF(O281="nulová",I69,0)</f>
        <v>0</v>
      </c>
      <c r="BJ281" s="12" t="s">
        <v>30</v>
      </c>
      <c r="BK281" s="59">
        <f>ROUND(H69*G69,2)</f>
        <v>4432.7</v>
      </c>
      <c r="BL281" s="12" t="s">
        <v>84</v>
      </c>
      <c r="BM281" s="58" t="s">
        <v>1742</v>
      </c>
      <c r="BN281" s="1"/>
      <c r="BO281" s="1"/>
      <c r="BP281" s="1"/>
      <c r="BQ281" s="1"/>
      <c r="BR281" s="1"/>
      <c r="BS281" s="1"/>
    </row>
    <row r="282" spans="14:71" x14ac:dyDescent="0.2">
      <c r="N282" s="62"/>
      <c r="O282" s="63"/>
      <c r="P282" s="63"/>
      <c r="Q282" s="63"/>
      <c r="R282" s="63"/>
      <c r="S282" s="63"/>
      <c r="T282" s="63"/>
      <c r="U282" s="64"/>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65" t="s">
        <v>88</v>
      </c>
      <c r="AV282" s="507" t="s">
        <v>31</v>
      </c>
      <c r="AW282" s="7" t="s">
        <v>11</v>
      </c>
      <c r="AX282" s="7" t="s">
        <v>30</v>
      </c>
      <c r="AY282" s="65" t="s">
        <v>78</v>
      </c>
      <c r="AZ282" s="7"/>
      <c r="BA282" s="7"/>
      <c r="BB282" s="7"/>
      <c r="BC282" s="7"/>
      <c r="BD282" s="7"/>
      <c r="BE282" s="7"/>
      <c r="BF282" s="7"/>
      <c r="BG282" s="7"/>
      <c r="BH282" s="7"/>
      <c r="BI282" s="7"/>
      <c r="BJ282" s="7"/>
      <c r="BK282" s="7"/>
      <c r="BL282" s="7"/>
      <c r="BM282" s="7"/>
      <c r="BN282" s="7"/>
      <c r="BO282" s="7"/>
      <c r="BP282" s="7"/>
      <c r="BQ282" s="7"/>
      <c r="BR282" s="7"/>
      <c r="BS282" s="7"/>
    </row>
    <row r="283" spans="14:71" ht="11.4" x14ac:dyDescent="0.2">
      <c r="N283" s="54" t="s">
        <v>5</v>
      </c>
      <c r="O283" s="55" t="s">
        <v>15</v>
      </c>
      <c r="P283" s="23"/>
      <c r="Q283" s="56">
        <f>P283*G71</f>
        <v>0</v>
      </c>
      <c r="R283" s="56">
        <v>0</v>
      </c>
      <c r="S283" s="56">
        <f>R283*G71</f>
        <v>0</v>
      </c>
      <c r="T283" s="56">
        <v>0</v>
      </c>
      <c r="U283" s="57">
        <f>T283*G71</f>
        <v>0</v>
      </c>
      <c r="V283" s="14"/>
      <c r="W283" s="14"/>
      <c r="X283" s="14"/>
      <c r="Y283" s="14"/>
      <c r="Z283" s="14"/>
      <c r="AA283" s="14"/>
      <c r="AB283" s="14"/>
      <c r="AC283" s="14"/>
      <c r="AD283" s="14"/>
      <c r="AE283" s="14"/>
      <c r="AF283" s="14"/>
      <c r="AG283" s="1"/>
      <c r="AH283" s="1"/>
      <c r="AI283" s="1"/>
      <c r="AJ283" s="1"/>
      <c r="AK283" s="1"/>
      <c r="AL283" s="1"/>
      <c r="AM283" s="1"/>
      <c r="AN283" s="1"/>
      <c r="AO283" s="1"/>
      <c r="AP283" s="1"/>
      <c r="AQ283" s="1"/>
      <c r="AR283" s="1"/>
      <c r="AS283" s="58" t="s">
        <v>84</v>
      </c>
      <c r="AT283" s="1"/>
      <c r="AU283" s="58" t="s">
        <v>80</v>
      </c>
      <c r="AV283" s="493" t="s">
        <v>31</v>
      </c>
      <c r="AW283" s="1"/>
      <c r="AX283" s="1"/>
      <c r="AY283" s="12" t="s">
        <v>78</v>
      </c>
      <c r="AZ283" s="1"/>
      <c r="BA283" s="1"/>
      <c r="BB283" s="1"/>
      <c r="BC283" s="1"/>
      <c r="BD283" s="1"/>
      <c r="BE283" s="59">
        <f>IF(O283="základní",I71,0)</f>
        <v>185669.6</v>
      </c>
      <c r="BF283" s="59">
        <f>IF(O283="snížená",I71,0)</f>
        <v>0</v>
      </c>
      <c r="BG283" s="59">
        <f>IF(O283="zákl. přenesená",I71,0)</f>
        <v>0</v>
      </c>
      <c r="BH283" s="59">
        <f>IF(O283="sníž. přenesená",I71,0)</f>
        <v>0</v>
      </c>
      <c r="BI283" s="59">
        <f>IF(O283="nulová",I71,0)</f>
        <v>0</v>
      </c>
      <c r="BJ283" s="12" t="s">
        <v>30</v>
      </c>
      <c r="BK283" s="59">
        <f>ROUND(H71*G71,2)</f>
        <v>185669.6</v>
      </c>
      <c r="BL283" s="12" t="s">
        <v>84</v>
      </c>
      <c r="BM283" s="58" t="s">
        <v>1746</v>
      </c>
      <c r="BN283" s="1"/>
      <c r="BO283" s="1"/>
      <c r="BP283" s="1"/>
      <c r="BQ283" s="1"/>
      <c r="BR283" s="1"/>
      <c r="BS283" s="1"/>
    </row>
    <row r="284" spans="14:71" x14ac:dyDescent="0.2">
      <c r="N284" s="60"/>
      <c r="O284" s="61"/>
      <c r="P284" s="23"/>
      <c r="Q284" s="23"/>
      <c r="R284" s="23"/>
      <c r="S284" s="23"/>
      <c r="T284" s="23"/>
      <c r="U284" s="24"/>
      <c r="V284" s="14"/>
      <c r="W284" s="14"/>
      <c r="X284" s="14"/>
      <c r="Y284" s="14"/>
      <c r="Z284" s="14"/>
      <c r="AA284" s="14"/>
      <c r="AB284" s="14"/>
      <c r="AC284" s="14"/>
      <c r="AD284" s="14"/>
      <c r="AE284" s="14"/>
      <c r="AF284" s="14"/>
      <c r="AG284" s="1"/>
      <c r="AH284" s="1"/>
      <c r="AI284" s="1"/>
      <c r="AJ284" s="1"/>
      <c r="AK284" s="1"/>
      <c r="AL284" s="1"/>
      <c r="AM284" s="1"/>
      <c r="AN284" s="1"/>
      <c r="AO284" s="1"/>
      <c r="AP284" s="1"/>
      <c r="AQ284" s="1"/>
      <c r="AR284" s="1"/>
      <c r="AS284" s="1"/>
      <c r="AT284" s="1"/>
      <c r="AU284" s="12" t="s">
        <v>86</v>
      </c>
      <c r="AV284" s="491" t="s">
        <v>31</v>
      </c>
      <c r="AW284" s="1"/>
      <c r="AX284" s="1"/>
      <c r="AY284" s="1"/>
      <c r="AZ284" s="1"/>
      <c r="BA284" s="1"/>
      <c r="BB284" s="1"/>
      <c r="BC284" s="1"/>
      <c r="BD284" s="1"/>
      <c r="BE284" s="1"/>
      <c r="BF284" s="1"/>
      <c r="BG284" s="1"/>
      <c r="BH284" s="1"/>
      <c r="BI284" s="1"/>
      <c r="BJ284" s="1"/>
      <c r="BK284" s="1"/>
      <c r="BL284" s="1"/>
      <c r="BM284" s="1"/>
      <c r="BN284" s="1"/>
      <c r="BO284" s="1"/>
      <c r="BP284" s="1"/>
      <c r="BQ284" s="1"/>
      <c r="BR284" s="1"/>
      <c r="BS284" s="1"/>
    </row>
    <row r="285" spans="14:71" x14ac:dyDescent="0.2">
      <c r="N285" s="62"/>
      <c r="O285" s="63"/>
      <c r="P285" s="63"/>
      <c r="Q285" s="63"/>
      <c r="R285" s="63"/>
      <c r="S285" s="63"/>
      <c r="T285" s="63"/>
      <c r="U285" s="64"/>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65" t="s">
        <v>88</v>
      </c>
      <c r="AV285" s="507" t="s">
        <v>31</v>
      </c>
      <c r="AW285" s="7" t="s">
        <v>11</v>
      </c>
      <c r="AX285" s="7" t="s">
        <v>30</v>
      </c>
      <c r="AY285" s="65" t="s">
        <v>78</v>
      </c>
      <c r="AZ285" s="7"/>
      <c r="BA285" s="7"/>
      <c r="BB285" s="7"/>
      <c r="BC285" s="7"/>
      <c r="BD285" s="7"/>
      <c r="BE285" s="7"/>
      <c r="BF285" s="7"/>
      <c r="BG285" s="7"/>
      <c r="BH285" s="7"/>
      <c r="BI285" s="7"/>
      <c r="BJ285" s="7"/>
      <c r="BK285" s="7"/>
      <c r="BL285" s="7"/>
      <c r="BM285" s="7"/>
      <c r="BN285" s="7"/>
      <c r="BO285" s="7"/>
      <c r="BP285" s="7"/>
      <c r="BQ285" s="7"/>
      <c r="BR285" s="7"/>
      <c r="BS285" s="7"/>
    </row>
    <row r="286" spans="14:71" ht="11.4" x14ac:dyDescent="0.2">
      <c r="N286" s="54" t="s">
        <v>5</v>
      </c>
      <c r="O286" s="55" t="s">
        <v>15</v>
      </c>
      <c r="P286" s="23"/>
      <c r="Q286" s="56">
        <f>P286*G74</f>
        <v>0</v>
      </c>
      <c r="R286" s="56">
        <v>0</v>
      </c>
      <c r="S286" s="56">
        <f>R286*G74</f>
        <v>0</v>
      </c>
      <c r="T286" s="56">
        <v>0</v>
      </c>
      <c r="U286" s="57">
        <f>T286*G74</f>
        <v>0</v>
      </c>
      <c r="V286" s="14"/>
      <c r="W286" s="14"/>
      <c r="X286" s="14"/>
      <c r="Y286" s="14"/>
      <c r="Z286" s="14"/>
      <c r="AA286" s="14"/>
      <c r="AB286" s="14"/>
      <c r="AC286" s="14"/>
      <c r="AD286" s="14"/>
      <c r="AE286" s="14"/>
      <c r="AF286" s="14"/>
      <c r="AG286" s="1"/>
      <c r="AH286" s="1"/>
      <c r="AI286" s="1"/>
      <c r="AJ286" s="1"/>
      <c r="AK286" s="1"/>
      <c r="AL286" s="1"/>
      <c r="AM286" s="1"/>
      <c r="AN286" s="1"/>
      <c r="AO286" s="1"/>
      <c r="AP286" s="1"/>
      <c r="AQ286" s="1"/>
      <c r="AR286" s="1"/>
      <c r="AS286" s="58" t="s">
        <v>84</v>
      </c>
      <c r="AT286" s="1"/>
      <c r="AU286" s="58" t="s">
        <v>80</v>
      </c>
      <c r="AV286" s="493" t="s">
        <v>31</v>
      </c>
      <c r="AW286" s="1"/>
      <c r="AX286" s="1"/>
      <c r="AY286" s="12" t="s">
        <v>78</v>
      </c>
      <c r="AZ286" s="1"/>
      <c r="BA286" s="1"/>
      <c r="BB286" s="1"/>
      <c r="BC286" s="1"/>
      <c r="BD286" s="1"/>
      <c r="BE286" s="59">
        <f>IF(O286="základní",I74,0)</f>
        <v>3604</v>
      </c>
      <c r="BF286" s="59">
        <f>IF(O286="snížená",I74,0)</f>
        <v>0</v>
      </c>
      <c r="BG286" s="59">
        <f>IF(O286="zákl. přenesená",I74,0)</f>
        <v>0</v>
      </c>
      <c r="BH286" s="59">
        <f>IF(O286="sníž. přenesená",I74,0)</f>
        <v>0</v>
      </c>
      <c r="BI286" s="59">
        <f>IF(O286="nulová",I74,0)</f>
        <v>0</v>
      </c>
      <c r="BJ286" s="12" t="s">
        <v>30</v>
      </c>
      <c r="BK286" s="59">
        <f>ROUND(H74*G74,2)</f>
        <v>3604</v>
      </c>
      <c r="BL286" s="12" t="s">
        <v>84</v>
      </c>
      <c r="BM286" s="58" t="s">
        <v>1751</v>
      </c>
      <c r="BN286" s="1"/>
      <c r="BO286" s="1"/>
      <c r="BP286" s="1"/>
      <c r="BQ286" s="1"/>
      <c r="BR286" s="1"/>
      <c r="BS286" s="1"/>
    </row>
    <row r="287" spans="14:71" x14ac:dyDescent="0.2">
      <c r="N287" s="62"/>
      <c r="O287" s="63"/>
      <c r="P287" s="63"/>
      <c r="Q287" s="63"/>
      <c r="R287" s="63"/>
      <c r="S287" s="63"/>
      <c r="T287" s="63"/>
      <c r="U287" s="64"/>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65" t="s">
        <v>88</v>
      </c>
      <c r="AV287" s="507" t="s">
        <v>31</v>
      </c>
      <c r="AW287" s="7" t="s">
        <v>11</v>
      </c>
      <c r="AX287" s="7" t="s">
        <v>30</v>
      </c>
      <c r="AY287" s="65" t="s">
        <v>78</v>
      </c>
      <c r="AZ287" s="7"/>
      <c r="BA287" s="7"/>
      <c r="BB287" s="7"/>
      <c r="BC287" s="7"/>
      <c r="BD287" s="7"/>
      <c r="BE287" s="7"/>
      <c r="BF287" s="7"/>
      <c r="BG287" s="7"/>
      <c r="BH287" s="7"/>
      <c r="BI287" s="7"/>
      <c r="BJ287" s="7"/>
      <c r="BK287" s="7"/>
      <c r="BL287" s="7"/>
      <c r="BM287" s="7"/>
      <c r="BN287" s="7"/>
      <c r="BO287" s="7"/>
      <c r="BP287" s="7"/>
      <c r="BQ287" s="7"/>
      <c r="BR287" s="7"/>
      <c r="BS287" s="7"/>
    </row>
    <row r="288" spans="14:71" ht="11.4" x14ac:dyDescent="0.2">
      <c r="N288" s="54" t="s">
        <v>5</v>
      </c>
      <c r="O288" s="55" t="s">
        <v>15</v>
      </c>
      <c r="P288" s="23"/>
      <c r="Q288" s="56">
        <f>P288*G76</f>
        <v>0</v>
      </c>
      <c r="R288" s="56">
        <v>0</v>
      </c>
      <c r="S288" s="56">
        <f>R288*G76</f>
        <v>0</v>
      </c>
      <c r="T288" s="56">
        <v>0</v>
      </c>
      <c r="U288" s="57">
        <f>T288*G76</f>
        <v>0</v>
      </c>
      <c r="V288" s="14"/>
      <c r="W288" s="14"/>
      <c r="X288" s="14"/>
      <c r="Y288" s="14"/>
      <c r="Z288" s="14"/>
      <c r="AA288" s="14"/>
      <c r="AB288" s="14"/>
      <c r="AC288" s="14"/>
      <c r="AD288" s="14"/>
      <c r="AE288" s="14"/>
      <c r="AF288" s="14"/>
      <c r="AG288" s="1"/>
      <c r="AH288" s="1"/>
      <c r="AI288" s="1"/>
      <c r="AJ288" s="1"/>
      <c r="AK288" s="1"/>
      <c r="AL288" s="1"/>
      <c r="AM288" s="1"/>
      <c r="AN288" s="1"/>
      <c r="AO288" s="1"/>
      <c r="AP288" s="1"/>
      <c r="AQ288" s="1"/>
      <c r="AR288" s="1"/>
      <c r="AS288" s="58" t="s">
        <v>84</v>
      </c>
      <c r="AT288" s="1"/>
      <c r="AU288" s="58" t="s">
        <v>80</v>
      </c>
      <c r="AV288" s="493" t="s">
        <v>31</v>
      </c>
      <c r="AW288" s="1"/>
      <c r="AX288" s="1"/>
      <c r="AY288" s="12" t="s">
        <v>78</v>
      </c>
      <c r="AZ288" s="1"/>
      <c r="BA288" s="1"/>
      <c r="BB288" s="1"/>
      <c r="BC288" s="1"/>
      <c r="BD288" s="1"/>
      <c r="BE288" s="59">
        <f>IF(O288="základní",I76,0)</f>
        <v>185118.4</v>
      </c>
      <c r="BF288" s="59">
        <f>IF(O288="snížená",I76,0)</f>
        <v>0</v>
      </c>
      <c r="BG288" s="59">
        <f>IF(O288="zákl. přenesená",I76,0)</f>
        <v>0</v>
      </c>
      <c r="BH288" s="59">
        <f>IF(O288="sníž. přenesená",I76,0)</f>
        <v>0</v>
      </c>
      <c r="BI288" s="59">
        <f>IF(O288="nulová",I76,0)</f>
        <v>0</v>
      </c>
      <c r="BJ288" s="12" t="s">
        <v>30</v>
      </c>
      <c r="BK288" s="59">
        <f>ROUND(H76*G76,2)</f>
        <v>185118.4</v>
      </c>
      <c r="BL288" s="12" t="s">
        <v>84</v>
      </c>
      <c r="BM288" s="58" t="s">
        <v>1754</v>
      </c>
      <c r="BN288" s="1"/>
      <c r="BO288" s="1"/>
      <c r="BP288" s="1"/>
      <c r="BQ288" s="1"/>
      <c r="BR288" s="1"/>
      <c r="BS288" s="1"/>
    </row>
    <row r="289" spans="14:71" x14ac:dyDescent="0.2">
      <c r="N289" s="60"/>
      <c r="O289" s="61"/>
      <c r="P289" s="23"/>
      <c r="Q289" s="23"/>
      <c r="R289" s="23"/>
      <c r="S289" s="23"/>
      <c r="T289" s="23"/>
      <c r="U289" s="24"/>
      <c r="V289" s="14"/>
      <c r="W289" s="14"/>
      <c r="X289" s="14"/>
      <c r="Y289" s="14"/>
      <c r="Z289" s="14"/>
      <c r="AA289" s="14"/>
      <c r="AB289" s="14"/>
      <c r="AC289" s="14"/>
      <c r="AD289" s="14"/>
      <c r="AE289" s="14"/>
      <c r="AF289" s="14"/>
      <c r="AG289" s="1"/>
      <c r="AH289" s="1"/>
      <c r="AI289" s="1"/>
      <c r="AJ289" s="1"/>
      <c r="AK289" s="1"/>
      <c r="AL289" s="1"/>
      <c r="AM289" s="1"/>
      <c r="AN289" s="1"/>
      <c r="AO289" s="1"/>
      <c r="AP289" s="1"/>
      <c r="AQ289" s="1"/>
      <c r="AR289" s="1"/>
      <c r="AS289" s="1"/>
      <c r="AT289" s="1"/>
      <c r="AU289" s="12" t="s">
        <v>86</v>
      </c>
      <c r="AV289" s="491" t="s">
        <v>31</v>
      </c>
      <c r="AW289" s="1"/>
      <c r="AX289" s="1"/>
      <c r="AY289" s="1"/>
      <c r="AZ289" s="1"/>
      <c r="BA289" s="1"/>
      <c r="BB289" s="1"/>
      <c r="BC289" s="1"/>
      <c r="BD289" s="1"/>
      <c r="BE289" s="1"/>
      <c r="BF289" s="1"/>
      <c r="BG289" s="1"/>
      <c r="BH289" s="1"/>
      <c r="BI289" s="1"/>
      <c r="BJ289" s="1"/>
      <c r="BK289" s="1"/>
      <c r="BL289" s="1"/>
      <c r="BM289" s="1"/>
      <c r="BN289" s="1"/>
      <c r="BO289" s="1"/>
      <c r="BP289" s="1"/>
      <c r="BQ289" s="1"/>
      <c r="BR289" s="1"/>
      <c r="BS289" s="1"/>
    </row>
    <row r="290" spans="14:71" x14ac:dyDescent="0.2">
      <c r="N290" s="62"/>
      <c r="O290" s="63"/>
      <c r="P290" s="63"/>
      <c r="Q290" s="63"/>
      <c r="R290" s="63"/>
      <c r="S290" s="63"/>
      <c r="T290" s="63"/>
      <c r="U290" s="64"/>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65" t="s">
        <v>88</v>
      </c>
      <c r="AV290" s="507" t="s">
        <v>31</v>
      </c>
      <c r="AW290" s="7" t="s">
        <v>11</v>
      </c>
      <c r="AX290" s="7" t="s">
        <v>30</v>
      </c>
      <c r="AY290" s="65" t="s">
        <v>78</v>
      </c>
      <c r="AZ290" s="7"/>
      <c r="BA290" s="7"/>
      <c r="BB290" s="7"/>
      <c r="BC290" s="7"/>
      <c r="BD290" s="7"/>
      <c r="BE290" s="7"/>
      <c r="BF290" s="7"/>
      <c r="BG290" s="7"/>
      <c r="BH290" s="7"/>
      <c r="BI290" s="7"/>
      <c r="BJ290" s="7"/>
      <c r="BK290" s="7"/>
      <c r="BL290" s="7"/>
      <c r="BM290" s="7"/>
      <c r="BN290" s="7"/>
      <c r="BO290" s="7"/>
      <c r="BP290" s="7"/>
      <c r="BQ290" s="7"/>
      <c r="BR290" s="7"/>
      <c r="BS290" s="7"/>
    </row>
    <row r="291" spans="14:71" ht="11.4" x14ac:dyDescent="0.2">
      <c r="N291" s="54" t="s">
        <v>5</v>
      </c>
      <c r="O291" s="55" t="s">
        <v>15</v>
      </c>
      <c r="P291" s="23"/>
      <c r="Q291" s="56">
        <f>P291*G79</f>
        <v>0</v>
      </c>
      <c r="R291" s="56">
        <v>0.2024</v>
      </c>
      <c r="S291" s="56">
        <f>R291*G79</f>
        <v>14.2186</v>
      </c>
      <c r="T291" s="56">
        <v>0</v>
      </c>
      <c r="U291" s="57">
        <f>T291*G79</f>
        <v>0</v>
      </c>
      <c r="V291" s="14"/>
      <c r="W291" s="14"/>
      <c r="X291" s="14"/>
      <c r="Y291" s="14"/>
      <c r="Z291" s="14"/>
      <c r="AA291" s="14"/>
      <c r="AB291" s="14"/>
      <c r="AC291" s="14"/>
      <c r="AD291" s="14"/>
      <c r="AE291" s="14"/>
      <c r="AF291" s="14"/>
      <c r="AG291" s="1"/>
      <c r="AH291" s="1"/>
      <c r="AI291" s="1"/>
      <c r="AJ291" s="1"/>
      <c r="AK291" s="1"/>
      <c r="AL291" s="1"/>
      <c r="AM291" s="1"/>
      <c r="AN291" s="1"/>
      <c r="AO291" s="1"/>
      <c r="AP291" s="1"/>
      <c r="AQ291" s="1"/>
      <c r="AR291" s="1"/>
      <c r="AS291" s="58" t="s">
        <v>84</v>
      </c>
      <c r="AT291" s="1"/>
      <c r="AU291" s="58" t="s">
        <v>80</v>
      </c>
      <c r="AV291" s="493" t="s">
        <v>31</v>
      </c>
      <c r="AW291" s="1"/>
      <c r="AX291" s="1"/>
      <c r="AY291" s="12" t="s">
        <v>78</v>
      </c>
      <c r="AZ291" s="1"/>
      <c r="BA291" s="1"/>
      <c r="BB291" s="1"/>
      <c r="BC291" s="1"/>
      <c r="BD291" s="1"/>
      <c r="BE291" s="59">
        <f>IF(O291="základní",I79,0)</f>
        <v>4678.6499999999996</v>
      </c>
      <c r="BF291" s="59">
        <f>IF(O291="snížená",I79,0)</f>
        <v>0</v>
      </c>
      <c r="BG291" s="59">
        <f>IF(O291="zákl. přenesená",I79,0)</f>
        <v>0</v>
      </c>
      <c r="BH291" s="59">
        <f>IF(O291="sníž. přenesená",I79,0)</f>
        <v>0</v>
      </c>
      <c r="BI291" s="59">
        <f>IF(O291="nulová",I79,0)</f>
        <v>0</v>
      </c>
      <c r="BJ291" s="12" t="s">
        <v>30</v>
      </c>
      <c r="BK291" s="59">
        <f>ROUND(H79*G79,2)</f>
        <v>4678.6499999999996</v>
      </c>
      <c r="BL291" s="12" t="s">
        <v>84</v>
      </c>
      <c r="BM291" s="58" t="s">
        <v>1758</v>
      </c>
      <c r="BN291" s="1"/>
      <c r="BO291" s="1"/>
      <c r="BP291" s="1"/>
      <c r="BQ291" s="1"/>
      <c r="BR291" s="1"/>
      <c r="BS291" s="1"/>
    </row>
    <row r="292" spans="14:71" x14ac:dyDescent="0.2">
      <c r="N292" s="60"/>
      <c r="O292" s="61"/>
      <c r="P292" s="23"/>
      <c r="Q292" s="23"/>
      <c r="R292" s="23"/>
      <c r="S292" s="23"/>
      <c r="T292" s="23"/>
      <c r="U292" s="24"/>
      <c r="V292" s="14"/>
      <c r="W292" s="14"/>
      <c r="X292" s="14"/>
      <c r="Y292" s="14"/>
      <c r="Z292" s="14"/>
      <c r="AA292" s="14"/>
      <c r="AB292" s="14"/>
      <c r="AC292" s="14"/>
      <c r="AD292" s="14"/>
      <c r="AE292" s="14"/>
      <c r="AF292" s="14"/>
      <c r="AG292" s="1"/>
      <c r="AH292" s="1"/>
      <c r="AI292" s="1"/>
      <c r="AJ292" s="1"/>
      <c r="AK292" s="1"/>
      <c r="AL292" s="1"/>
      <c r="AM292" s="1"/>
      <c r="AN292" s="1"/>
      <c r="AO292" s="1"/>
      <c r="AP292" s="1"/>
      <c r="AQ292" s="1"/>
      <c r="AR292" s="1"/>
      <c r="AS292" s="1"/>
      <c r="AT292" s="1"/>
      <c r="AU292" s="12" t="s">
        <v>86</v>
      </c>
      <c r="AV292" s="491" t="s">
        <v>31</v>
      </c>
      <c r="AW292" s="1"/>
      <c r="AX292" s="1"/>
      <c r="AY292" s="1"/>
      <c r="AZ292" s="1"/>
      <c r="BA292" s="1"/>
      <c r="BB292" s="1"/>
      <c r="BC292" s="1"/>
      <c r="BD292" s="1"/>
      <c r="BE292" s="1"/>
      <c r="BF292" s="1"/>
      <c r="BG292" s="1"/>
      <c r="BH292" s="1"/>
      <c r="BI292" s="1"/>
      <c r="BJ292" s="1"/>
      <c r="BK292" s="1"/>
      <c r="BL292" s="1"/>
      <c r="BM292" s="1"/>
      <c r="BN292" s="1"/>
      <c r="BO292" s="1"/>
      <c r="BP292" s="1"/>
      <c r="BQ292" s="1"/>
      <c r="BR292" s="1"/>
      <c r="BS292" s="1"/>
    </row>
    <row r="293" spans="14:71" x14ac:dyDescent="0.2">
      <c r="N293" s="66"/>
      <c r="O293" s="67"/>
      <c r="P293" s="67"/>
      <c r="Q293" s="67"/>
      <c r="R293" s="67"/>
      <c r="S293" s="67"/>
      <c r="T293" s="67"/>
      <c r="U293" s="6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69" t="s">
        <v>88</v>
      </c>
      <c r="AV293" s="506" t="s">
        <v>31</v>
      </c>
      <c r="AW293" s="8" t="s">
        <v>11</v>
      </c>
      <c r="AX293" s="8" t="s">
        <v>27</v>
      </c>
      <c r="AY293" s="69" t="s">
        <v>78</v>
      </c>
      <c r="AZ293" s="8"/>
      <c r="BA293" s="8"/>
      <c r="BB293" s="8"/>
      <c r="BC293" s="8"/>
      <c r="BD293" s="8"/>
      <c r="BE293" s="8"/>
      <c r="BF293" s="8"/>
      <c r="BG293" s="8"/>
      <c r="BH293" s="8"/>
      <c r="BI293" s="8"/>
      <c r="BJ293" s="8"/>
      <c r="BK293" s="8"/>
      <c r="BL293" s="8"/>
      <c r="BM293" s="8"/>
      <c r="BN293" s="8"/>
      <c r="BO293" s="8"/>
      <c r="BP293" s="8"/>
      <c r="BQ293" s="8"/>
      <c r="BR293" s="8"/>
      <c r="BS293" s="8"/>
    </row>
    <row r="294" spans="14:71" x14ac:dyDescent="0.2">
      <c r="N294" s="62"/>
      <c r="O294" s="63"/>
      <c r="P294" s="63"/>
      <c r="Q294" s="63"/>
      <c r="R294" s="63"/>
      <c r="S294" s="63"/>
      <c r="T294" s="63"/>
      <c r="U294" s="64"/>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65" t="s">
        <v>88</v>
      </c>
      <c r="AV294" s="507" t="s">
        <v>31</v>
      </c>
      <c r="AW294" s="7" t="s">
        <v>11</v>
      </c>
      <c r="AX294" s="7" t="s">
        <v>30</v>
      </c>
      <c r="AY294" s="65" t="s">
        <v>78</v>
      </c>
      <c r="AZ294" s="7"/>
      <c r="BA294" s="7"/>
      <c r="BB294" s="7"/>
      <c r="BC294" s="7"/>
      <c r="BD294" s="7"/>
      <c r="BE294" s="7"/>
      <c r="BF294" s="7"/>
      <c r="BG294" s="7"/>
      <c r="BH294" s="7"/>
      <c r="BI294" s="7"/>
      <c r="BJ294" s="7"/>
      <c r="BK294" s="7"/>
      <c r="BL294" s="7"/>
      <c r="BM294" s="7"/>
      <c r="BN294" s="7"/>
      <c r="BO294" s="7"/>
      <c r="BP294" s="7"/>
      <c r="BQ294" s="7"/>
      <c r="BR294" s="7"/>
      <c r="BS294" s="7"/>
    </row>
    <row r="295" spans="14:71" x14ac:dyDescent="0.2">
      <c r="N295" s="41"/>
      <c r="O295" s="42"/>
      <c r="P295" s="42"/>
      <c r="Q295" s="43">
        <f>SUM(Q296:Q340)</f>
        <v>0</v>
      </c>
      <c r="R295" s="42"/>
      <c r="S295" s="43">
        <f>SUM(S296:S340)</f>
        <v>86.324319700000004</v>
      </c>
      <c r="T295" s="42"/>
      <c r="U295" s="44">
        <f>SUM(U296:U340)</f>
        <v>0</v>
      </c>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45" t="s">
        <v>30</v>
      </c>
      <c r="AT295" s="6"/>
      <c r="AU295" s="46" t="s">
        <v>26</v>
      </c>
      <c r="AV295" s="492" t="s">
        <v>30</v>
      </c>
      <c r="AW295" s="6"/>
      <c r="AX295" s="6"/>
      <c r="AY295" s="45" t="s">
        <v>78</v>
      </c>
      <c r="AZ295" s="6"/>
      <c r="BA295" s="6"/>
      <c r="BB295" s="6"/>
      <c r="BC295" s="6"/>
      <c r="BD295" s="6"/>
      <c r="BE295" s="6"/>
      <c r="BF295" s="6"/>
      <c r="BG295" s="6"/>
      <c r="BH295" s="6"/>
      <c r="BI295" s="6"/>
      <c r="BJ295" s="6"/>
      <c r="BK295" s="47">
        <f>SUM(BK296:BK340)</f>
        <v>253961.94000000003</v>
      </c>
      <c r="BL295" s="6"/>
      <c r="BM295" s="6"/>
      <c r="BN295" s="6"/>
      <c r="BO295" s="6"/>
      <c r="BP295" s="6"/>
      <c r="BQ295" s="6"/>
      <c r="BR295" s="6"/>
      <c r="BS295" s="6"/>
    </row>
    <row r="296" spans="14:71" ht="11.4" x14ac:dyDescent="0.2">
      <c r="N296" s="54" t="s">
        <v>5</v>
      </c>
      <c r="O296" s="55" t="s">
        <v>15</v>
      </c>
      <c r="P296" s="23"/>
      <c r="Q296" s="56">
        <f>P296*G86</f>
        <v>0</v>
      </c>
      <c r="R296" s="56">
        <v>3.5E-4</v>
      </c>
      <c r="S296" s="56">
        <f>R296*G86</f>
        <v>0.18703999999999998</v>
      </c>
      <c r="T296" s="56">
        <v>0</v>
      </c>
      <c r="U296" s="57">
        <f>T296*G86</f>
        <v>0</v>
      </c>
      <c r="V296" s="14"/>
      <c r="W296" s="14"/>
      <c r="X296" s="14"/>
      <c r="Y296" s="14"/>
      <c r="Z296" s="14"/>
      <c r="AA296" s="14"/>
      <c r="AB296" s="14"/>
      <c r="AC296" s="14"/>
      <c r="AD296" s="14"/>
      <c r="AE296" s="14"/>
      <c r="AF296" s="14"/>
      <c r="AG296" s="1"/>
      <c r="AH296" s="1"/>
      <c r="AI296" s="1"/>
      <c r="AJ296" s="1"/>
      <c r="AK296" s="1"/>
      <c r="AL296" s="1"/>
      <c r="AM296" s="1"/>
      <c r="AN296" s="1"/>
      <c r="AO296" s="1"/>
      <c r="AP296" s="1"/>
      <c r="AQ296" s="1"/>
      <c r="AR296" s="1"/>
      <c r="AS296" s="58" t="s">
        <v>84</v>
      </c>
      <c r="AT296" s="1"/>
      <c r="AU296" s="58" t="s">
        <v>80</v>
      </c>
      <c r="AV296" s="493" t="s">
        <v>31</v>
      </c>
      <c r="AW296" s="1"/>
      <c r="AX296" s="1"/>
      <c r="AY296" s="12" t="s">
        <v>78</v>
      </c>
      <c r="AZ296" s="1"/>
      <c r="BA296" s="1"/>
      <c r="BB296" s="1"/>
      <c r="BC296" s="1"/>
      <c r="BD296" s="1"/>
      <c r="BE296" s="59">
        <f>IF(O296="základní",I86,0)</f>
        <v>54669.120000000003</v>
      </c>
      <c r="BF296" s="59">
        <f>IF(O296="snížená",I86,0)</f>
        <v>0</v>
      </c>
      <c r="BG296" s="59">
        <f>IF(O296="zákl. přenesená",I86,0)</f>
        <v>0</v>
      </c>
      <c r="BH296" s="59">
        <f>IF(O296="sníž. přenesená",I86,0)</f>
        <v>0</v>
      </c>
      <c r="BI296" s="59">
        <f>IF(O296="nulová",I86,0)</f>
        <v>0</v>
      </c>
      <c r="BJ296" s="12" t="s">
        <v>30</v>
      </c>
      <c r="BK296" s="59">
        <f>ROUND(H86*G86,2)</f>
        <v>54669.120000000003</v>
      </c>
      <c r="BL296" s="12" t="s">
        <v>84</v>
      </c>
      <c r="BM296" s="58" t="s">
        <v>1763</v>
      </c>
      <c r="BN296" s="1"/>
      <c r="BO296" s="1"/>
      <c r="BP296" s="1"/>
      <c r="BQ296" s="1"/>
      <c r="BR296" s="1"/>
      <c r="BS296" s="1"/>
    </row>
    <row r="297" spans="14:71" x14ac:dyDescent="0.2">
      <c r="N297" s="60"/>
      <c r="O297" s="61"/>
      <c r="P297" s="23"/>
      <c r="Q297" s="23"/>
      <c r="R297" s="23"/>
      <c r="S297" s="23"/>
      <c r="T297" s="23"/>
      <c r="U297" s="24"/>
      <c r="V297" s="14"/>
      <c r="W297" s="14"/>
      <c r="X297" s="14"/>
      <c r="Y297" s="14"/>
      <c r="Z297" s="14"/>
      <c r="AA297" s="14"/>
      <c r="AB297" s="14"/>
      <c r="AC297" s="14"/>
      <c r="AD297" s="14"/>
      <c r="AE297" s="14"/>
      <c r="AF297" s="14"/>
      <c r="AG297" s="1"/>
      <c r="AH297" s="1"/>
      <c r="AI297" s="1"/>
      <c r="AJ297" s="1"/>
      <c r="AK297" s="1"/>
      <c r="AL297" s="1"/>
      <c r="AM297" s="1"/>
      <c r="AN297" s="1"/>
      <c r="AO297" s="1"/>
      <c r="AP297" s="1"/>
      <c r="AQ297" s="1"/>
      <c r="AR297" s="1"/>
      <c r="AS297" s="1"/>
      <c r="AT297" s="1"/>
      <c r="AU297" s="12" t="s">
        <v>86</v>
      </c>
      <c r="AV297" s="491" t="s">
        <v>31</v>
      </c>
      <c r="AW297" s="1"/>
      <c r="AX297" s="1"/>
      <c r="AY297" s="1"/>
      <c r="AZ297" s="1"/>
      <c r="BA297" s="1"/>
      <c r="BB297" s="1"/>
      <c r="BC297" s="1"/>
      <c r="BD297" s="1"/>
      <c r="BE297" s="1"/>
      <c r="BF297" s="1"/>
      <c r="BG297" s="1"/>
      <c r="BH297" s="1"/>
      <c r="BI297" s="1"/>
      <c r="BJ297" s="1"/>
      <c r="BK297" s="1"/>
      <c r="BL297" s="1"/>
      <c r="BM297" s="1"/>
      <c r="BN297" s="1"/>
      <c r="BO297" s="1"/>
      <c r="BP297" s="1"/>
      <c r="BQ297" s="1"/>
      <c r="BR297" s="1"/>
      <c r="BS297" s="1"/>
    </row>
    <row r="298" spans="14:71" x14ac:dyDescent="0.2">
      <c r="N298" s="66"/>
      <c r="O298" s="67"/>
      <c r="P298" s="67"/>
      <c r="Q298" s="67"/>
      <c r="R298" s="67"/>
      <c r="S298" s="67"/>
      <c r="T298" s="67"/>
      <c r="U298" s="6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69" t="s">
        <v>88</v>
      </c>
      <c r="AV298" s="506" t="s">
        <v>31</v>
      </c>
      <c r="AW298" s="8" t="s">
        <v>11</v>
      </c>
      <c r="AX298" s="8" t="s">
        <v>27</v>
      </c>
      <c r="AY298" s="69" t="s">
        <v>78</v>
      </c>
      <c r="AZ298" s="8"/>
      <c r="BA298" s="8"/>
      <c r="BB298" s="8"/>
      <c r="BC298" s="8"/>
      <c r="BD298" s="8"/>
      <c r="BE298" s="8"/>
      <c r="BF298" s="8"/>
      <c r="BG298" s="8"/>
      <c r="BH298" s="8"/>
      <c r="BI298" s="8"/>
      <c r="BJ298" s="8"/>
      <c r="BK298" s="8"/>
      <c r="BL298" s="8"/>
      <c r="BM298" s="8"/>
      <c r="BN298" s="8"/>
      <c r="BO298" s="8"/>
      <c r="BP298" s="8"/>
      <c r="BQ298" s="8"/>
      <c r="BR298" s="8"/>
      <c r="BS298" s="8"/>
    </row>
    <row r="299" spans="14:71" x14ac:dyDescent="0.2">
      <c r="N299" s="62"/>
      <c r="O299" s="63"/>
      <c r="P299" s="63"/>
      <c r="Q299" s="63"/>
      <c r="R299" s="63"/>
      <c r="S299" s="63"/>
      <c r="T299" s="63"/>
      <c r="U299" s="64"/>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65" t="s">
        <v>88</v>
      </c>
      <c r="AV299" s="507" t="s">
        <v>31</v>
      </c>
      <c r="AW299" s="7" t="s">
        <v>11</v>
      </c>
      <c r="AX299" s="7" t="s">
        <v>30</v>
      </c>
      <c r="AY299" s="65" t="s">
        <v>78</v>
      </c>
      <c r="AZ299" s="7"/>
      <c r="BA299" s="7"/>
      <c r="BB299" s="7"/>
      <c r="BC299" s="7"/>
      <c r="BD299" s="7"/>
      <c r="BE299" s="7"/>
      <c r="BF299" s="7"/>
      <c r="BG299" s="7"/>
      <c r="BH299" s="7"/>
      <c r="BI299" s="7"/>
      <c r="BJ299" s="7"/>
      <c r="BK299" s="7"/>
      <c r="BL299" s="7"/>
      <c r="BM299" s="7"/>
      <c r="BN299" s="7"/>
      <c r="BO299" s="7"/>
      <c r="BP299" s="7"/>
      <c r="BQ299" s="7"/>
      <c r="BR299" s="7"/>
      <c r="BS299" s="7"/>
    </row>
    <row r="300" spans="14:71" ht="11.4" x14ac:dyDescent="0.2">
      <c r="N300" s="54" t="s">
        <v>5</v>
      </c>
      <c r="O300" s="55" t="s">
        <v>15</v>
      </c>
      <c r="P300" s="23"/>
      <c r="Q300" s="56">
        <f>P300*G90</f>
        <v>0</v>
      </c>
      <c r="R300" s="56">
        <v>3.6000000000000002E-4</v>
      </c>
      <c r="S300" s="56">
        <f>R300*G90</f>
        <v>0.192384</v>
      </c>
      <c r="T300" s="56">
        <v>0</v>
      </c>
      <c r="U300" s="57">
        <f>T300*G90</f>
        <v>0</v>
      </c>
      <c r="V300" s="14"/>
      <c r="W300" s="14"/>
      <c r="X300" s="14"/>
      <c r="Y300" s="14"/>
      <c r="Z300" s="14"/>
      <c r="AA300" s="14"/>
      <c r="AB300" s="14"/>
      <c r="AC300" s="14"/>
      <c r="AD300" s="14"/>
      <c r="AE300" s="14"/>
      <c r="AF300" s="14"/>
      <c r="AG300" s="1"/>
      <c r="AH300" s="1"/>
      <c r="AI300" s="1"/>
      <c r="AJ300" s="1"/>
      <c r="AK300" s="1"/>
      <c r="AL300" s="1"/>
      <c r="AM300" s="1"/>
      <c r="AN300" s="1"/>
      <c r="AO300" s="1"/>
      <c r="AP300" s="1"/>
      <c r="AQ300" s="1"/>
      <c r="AR300" s="1"/>
      <c r="AS300" s="58" t="s">
        <v>84</v>
      </c>
      <c r="AT300" s="1"/>
      <c r="AU300" s="58" t="s">
        <v>80</v>
      </c>
      <c r="AV300" s="493" t="s">
        <v>31</v>
      </c>
      <c r="AW300" s="1"/>
      <c r="AX300" s="1"/>
      <c r="AY300" s="12" t="s">
        <v>78</v>
      </c>
      <c r="AZ300" s="1"/>
      <c r="BA300" s="1"/>
      <c r="BB300" s="1"/>
      <c r="BC300" s="1"/>
      <c r="BD300" s="1"/>
      <c r="BE300" s="59">
        <f>IF(O300="základní",I90,0)</f>
        <v>28643.84</v>
      </c>
      <c r="BF300" s="59">
        <f>IF(O300="snížená",I90,0)</f>
        <v>0</v>
      </c>
      <c r="BG300" s="59">
        <f>IF(O300="zákl. přenesená",I90,0)</f>
        <v>0</v>
      </c>
      <c r="BH300" s="59">
        <f>IF(O300="sníž. přenesená",I90,0)</f>
        <v>0</v>
      </c>
      <c r="BI300" s="59">
        <f>IF(O300="nulová",I90,0)</f>
        <v>0</v>
      </c>
      <c r="BJ300" s="12" t="s">
        <v>30</v>
      </c>
      <c r="BK300" s="59">
        <f>ROUND(H90*G90,2)</f>
        <v>28643.84</v>
      </c>
      <c r="BL300" s="12" t="s">
        <v>84</v>
      </c>
      <c r="BM300" s="58" t="s">
        <v>1767</v>
      </c>
      <c r="BN300" s="1"/>
      <c r="BO300" s="1"/>
      <c r="BP300" s="1"/>
      <c r="BQ300" s="1"/>
      <c r="BR300" s="1"/>
      <c r="BS300" s="1"/>
    </row>
    <row r="301" spans="14:71" x14ac:dyDescent="0.2">
      <c r="N301" s="60"/>
      <c r="O301" s="61"/>
      <c r="P301" s="23"/>
      <c r="Q301" s="23"/>
      <c r="R301" s="23"/>
      <c r="S301" s="23"/>
      <c r="T301" s="23"/>
      <c r="U301" s="24"/>
      <c r="V301" s="14"/>
      <c r="W301" s="14"/>
      <c r="X301" s="14"/>
      <c r="Y301" s="14"/>
      <c r="Z301" s="14"/>
      <c r="AA301" s="14"/>
      <c r="AB301" s="14"/>
      <c r="AC301" s="14"/>
      <c r="AD301" s="14"/>
      <c r="AE301" s="14"/>
      <c r="AF301" s="14"/>
      <c r="AG301" s="1"/>
      <c r="AH301" s="1"/>
      <c r="AI301" s="1"/>
      <c r="AJ301" s="1"/>
      <c r="AK301" s="1"/>
      <c r="AL301" s="1"/>
      <c r="AM301" s="1"/>
      <c r="AN301" s="1"/>
      <c r="AO301" s="1"/>
      <c r="AP301" s="1"/>
      <c r="AQ301" s="1"/>
      <c r="AR301" s="1"/>
      <c r="AS301" s="1"/>
      <c r="AT301" s="1"/>
      <c r="AU301" s="12" t="s">
        <v>86</v>
      </c>
      <c r="AV301" s="491" t="s">
        <v>31</v>
      </c>
      <c r="AW301" s="1"/>
      <c r="AX301" s="1"/>
      <c r="AY301" s="1"/>
      <c r="AZ301" s="1"/>
      <c r="BA301" s="1"/>
      <c r="BB301" s="1"/>
      <c r="BC301" s="1"/>
      <c r="BD301" s="1"/>
      <c r="BE301" s="1"/>
      <c r="BF301" s="1"/>
      <c r="BG301" s="1"/>
      <c r="BH301" s="1"/>
      <c r="BI301" s="1"/>
      <c r="BJ301" s="1"/>
      <c r="BK301" s="1"/>
      <c r="BL301" s="1"/>
      <c r="BM301" s="1"/>
      <c r="BN301" s="1"/>
      <c r="BO301" s="1"/>
      <c r="BP301" s="1"/>
      <c r="BQ301" s="1"/>
      <c r="BR301" s="1"/>
      <c r="BS301" s="1"/>
    </row>
    <row r="302" spans="14:71" x14ac:dyDescent="0.2">
      <c r="N302" s="66"/>
      <c r="O302" s="67"/>
      <c r="P302" s="67"/>
      <c r="Q302" s="67"/>
      <c r="R302" s="67"/>
      <c r="S302" s="67"/>
      <c r="T302" s="67"/>
      <c r="U302" s="6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69" t="s">
        <v>88</v>
      </c>
      <c r="AV302" s="506" t="s">
        <v>31</v>
      </c>
      <c r="AW302" s="8" t="s">
        <v>11</v>
      </c>
      <c r="AX302" s="8" t="s">
        <v>27</v>
      </c>
      <c r="AY302" s="69" t="s">
        <v>78</v>
      </c>
      <c r="AZ302" s="8"/>
      <c r="BA302" s="8"/>
      <c r="BB302" s="8"/>
      <c r="BC302" s="8"/>
      <c r="BD302" s="8"/>
      <c r="BE302" s="8"/>
      <c r="BF302" s="8"/>
      <c r="BG302" s="8"/>
      <c r="BH302" s="8"/>
      <c r="BI302" s="8"/>
      <c r="BJ302" s="8"/>
      <c r="BK302" s="8"/>
      <c r="BL302" s="8"/>
      <c r="BM302" s="8"/>
      <c r="BN302" s="8"/>
      <c r="BO302" s="8"/>
      <c r="BP302" s="8"/>
      <c r="BQ302" s="8"/>
      <c r="BR302" s="8"/>
      <c r="BS302" s="8"/>
    </row>
    <row r="303" spans="14:71" x14ac:dyDescent="0.2">
      <c r="N303" s="62"/>
      <c r="O303" s="63"/>
      <c r="P303" s="63"/>
      <c r="Q303" s="63"/>
      <c r="R303" s="63"/>
      <c r="S303" s="63"/>
      <c r="T303" s="63"/>
      <c r="U303" s="64"/>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65" t="s">
        <v>88</v>
      </c>
      <c r="AV303" s="507" t="s">
        <v>31</v>
      </c>
      <c r="AW303" s="7" t="s">
        <v>11</v>
      </c>
      <c r="AX303" s="7" t="s">
        <v>30</v>
      </c>
      <c r="AY303" s="65" t="s">
        <v>78</v>
      </c>
      <c r="AZ303" s="7"/>
      <c r="BA303" s="7"/>
      <c r="BB303" s="7"/>
      <c r="BC303" s="7"/>
      <c r="BD303" s="7"/>
      <c r="BE303" s="7"/>
      <c r="BF303" s="7"/>
      <c r="BG303" s="7"/>
      <c r="BH303" s="7"/>
      <c r="BI303" s="7"/>
      <c r="BJ303" s="7"/>
      <c r="BK303" s="7"/>
      <c r="BL303" s="7"/>
      <c r="BM303" s="7"/>
      <c r="BN303" s="7"/>
      <c r="BO303" s="7"/>
      <c r="BP303" s="7"/>
      <c r="BQ303" s="7"/>
      <c r="BR303" s="7"/>
      <c r="BS303" s="7"/>
    </row>
    <row r="304" spans="14:71" ht="11.4" x14ac:dyDescent="0.2">
      <c r="N304" s="54" t="s">
        <v>5</v>
      </c>
      <c r="O304" s="55" t="s">
        <v>15</v>
      </c>
      <c r="P304" s="23"/>
      <c r="Q304" s="56">
        <f>P304*G94</f>
        <v>0</v>
      </c>
      <c r="R304" s="56">
        <v>6.9999999999999999E-4</v>
      </c>
      <c r="S304" s="56">
        <f>R304*G94</f>
        <v>2.0999999999999999E-3</v>
      </c>
      <c r="T304" s="56">
        <v>0</v>
      </c>
      <c r="U304" s="57">
        <f>T304*G94</f>
        <v>0</v>
      </c>
      <c r="V304" s="14"/>
      <c r="W304" s="14"/>
      <c r="X304" s="14"/>
      <c r="Y304" s="14"/>
      <c r="Z304" s="14"/>
      <c r="AA304" s="14"/>
      <c r="AB304" s="14"/>
      <c r="AC304" s="14"/>
      <c r="AD304" s="14"/>
      <c r="AE304" s="14"/>
      <c r="AF304" s="14"/>
      <c r="AG304" s="1"/>
      <c r="AH304" s="1"/>
      <c r="AI304" s="1"/>
      <c r="AJ304" s="1"/>
      <c r="AK304" s="1"/>
      <c r="AL304" s="1"/>
      <c r="AM304" s="1"/>
      <c r="AN304" s="1"/>
      <c r="AO304" s="1"/>
      <c r="AP304" s="1"/>
      <c r="AQ304" s="1"/>
      <c r="AR304" s="1"/>
      <c r="AS304" s="58" t="s">
        <v>84</v>
      </c>
      <c r="AT304" s="1"/>
      <c r="AU304" s="58" t="s">
        <v>80</v>
      </c>
      <c r="AV304" s="493" t="s">
        <v>31</v>
      </c>
      <c r="AW304" s="1"/>
      <c r="AX304" s="1"/>
      <c r="AY304" s="12" t="s">
        <v>78</v>
      </c>
      <c r="AZ304" s="1"/>
      <c r="BA304" s="1"/>
      <c r="BB304" s="1"/>
      <c r="BC304" s="1"/>
      <c r="BD304" s="1"/>
      <c r="BE304" s="59">
        <f>IF(O304="základní",I94,0)</f>
        <v>598.20000000000005</v>
      </c>
      <c r="BF304" s="59">
        <f>IF(O304="snížená",I94,0)</f>
        <v>0</v>
      </c>
      <c r="BG304" s="59">
        <f>IF(O304="zákl. přenesená",I94,0)</f>
        <v>0</v>
      </c>
      <c r="BH304" s="59">
        <f>IF(O304="sníž. přenesená",I94,0)</f>
        <v>0</v>
      </c>
      <c r="BI304" s="59">
        <f>IF(O304="nulová",I94,0)</f>
        <v>0</v>
      </c>
      <c r="BJ304" s="12" t="s">
        <v>30</v>
      </c>
      <c r="BK304" s="59">
        <f>ROUND(H94*G94,2)</f>
        <v>598.20000000000005</v>
      </c>
      <c r="BL304" s="12" t="s">
        <v>84</v>
      </c>
      <c r="BM304" s="58" t="s">
        <v>1771</v>
      </c>
      <c r="BN304" s="1"/>
      <c r="BO304" s="1"/>
      <c r="BP304" s="1"/>
      <c r="BQ304" s="1"/>
      <c r="BR304" s="1"/>
      <c r="BS304" s="1"/>
    </row>
    <row r="305" spans="14:71" x14ac:dyDescent="0.2">
      <c r="N305" s="60"/>
      <c r="O305" s="61"/>
      <c r="P305" s="23"/>
      <c r="Q305" s="23"/>
      <c r="R305" s="23"/>
      <c r="S305" s="23"/>
      <c r="T305" s="23"/>
      <c r="U305" s="24"/>
      <c r="V305" s="14"/>
      <c r="W305" s="14"/>
      <c r="X305" s="14"/>
      <c r="Y305" s="14"/>
      <c r="Z305" s="14"/>
      <c r="AA305" s="14"/>
      <c r="AB305" s="14"/>
      <c r="AC305" s="14"/>
      <c r="AD305" s="14"/>
      <c r="AE305" s="14"/>
      <c r="AF305" s="14"/>
      <c r="AG305" s="1"/>
      <c r="AH305" s="1"/>
      <c r="AI305" s="1"/>
      <c r="AJ305" s="1"/>
      <c r="AK305" s="1"/>
      <c r="AL305" s="1"/>
      <c r="AM305" s="1"/>
      <c r="AN305" s="1"/>
      <c r="AO305" s="1"/>
      <c r="AP305" s="1"/>
      <c r="AQ305" s="1"/>
      <c r="AR305" s="1"/>
      <c r="AS305" s="1"/>
      <c r="AT305" s="1"/>
      <c r="AU305" s="12" t="s">
        <v>86</v>
      </c>
      <c r="AV305" s="491" t="s">
        <v>31</v>
      </c>
      <c r="AW305" s="1"/>
      <c r="AX305" s="1"/>
      <c r="AY305" s="1"/>
      <c r="AZ305" s="1"/>
      <c r="BA305" s="1"/>
      <c r="BB305" s="1"/>
      <c r="BC305" s="1"/>
      <c r="BD305" s="1"/>
      <c r="BE305" s="1"/>
      <c r="BF305" s="1"/>
      <c r="BG305" s="1"/>
      <c r="BH305" s="1"/>
      <c r="BI305" s="1"/>
      <c r="BJ305" s="1"/>
      <c r="BK305" s="1"/>
      <c r="BL305" s="1"/>
      <c r="BM305" s="1"/>
      <c r="BN305" s="1"/>
      <c r="BO305" s="1"/>
      <c r="BP305" s="1"/>
      <c r="BQ305" s="1"/>
      <c r="BR305" s="1"/>
      <c r="BS305" s="1"/>
    </row>
    <row r="306" spans="14:71" x14ac:dyDescent="0.2">
      <c r="N306" s="62"/>
      <c r="O306" s="63"/>
      <c r="P306" s="63"/>
      <c r="Q306" s="63"/>
      <c r="R306" s="63"/>
      <c r="S306" s="63"/>
      <c r="T306" s="63"/>
      <c r="U306" s="64"/>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65" t="s">
        <v>88</v>
      </c>
      <c r="AV306" s="507" t="s">
        <v>31</v>
      </c>
      <c r="AW306" s="7" t="s">
        <v>11</v>
      </c>
      <c r="AX306" s="7" t="s">
        <v>30</v>
      </c>
      <c r="AY306" s="65" t="s">
        <v>78</v>
      </c>
      <c r="AZ306" s="7"/>
      <c r="BA306" s="7"/>
      <c r="BB306" s="7"/>
      <c r="BC306" s="7"/>
      <c r="BD306" s="7"/>
      <c r="BE306" s="7"/>
      <c r="BF306" s="7"/>
      <c r="BG306" s="7"/>
      <c r="BH306" s="7"/>
      <c r="BI306" s="7"/>
      <c r="BJ306" s="7"/>
      <c r="BK306" s="7"/>
      <c r="BL306" s="7"/>
      <c r="BM306" s="7"/>
      <c r="BN306" s="7"/>
      <c r="BO306" s="7"/>
      <c r="BP306" s="7"/>
      <c r="BQ306" s="7"/>
      <c r="BR306" s="7"/>
      <c r="BS306" s="7"/>
    </row>
    <row r="307" spans="14:71" ht="11.4" x14ac:dyDescent="0.2">
      <c r="N307" s="84" t="s">
        <v>5</v>
      </c>
      <c r="O307" s="85" t="s">
        <v>15</v>
      </c>
      <c r="P307" s="23"/>
      <c r="Q307" s="56">
        <f>P307*G97</f>
        <v>0</v>
      </c>
      <c r="R307" s="56">
        <v>3.0000000000000001E-3</v>
      </c>
      <c r="S307" s="56">
        <f>R307*G97</f>
        <v>3.0000000000000001E-3</v>
      </c>
      <c r="T307" s="56">
        <v>0</v>
      </c>
      <c r="U307" s="57">
        <f>T307*G97</f>
        <v>0</v>
      </c>
      <c r="V307" s="14"/>
      <c r="W307" s="14"/>
      <c r="X307" s="14"/>
      <c r="Y307" s="14"/>
      <c r="Z307" s="14"/>
      <c r="AA307" s="14"/>
      <c r="AB307" s="14"/>
      <c r="AC307" s="14"/>
      <c r="AD307" s="14"/>
      <c r="AE307" s="14"/>
      <c r="AF307" s="14"/>
      <c r="AG307" s="1"/>
      <c r="AH307" s="1"/>
      <c r="AI307" s="1"/>
      <c r="AJ307" s="1"/>
      <c r="AK307" s="1"/>
      <c r="AL307" s="1"/>
      <c r="AM307" s="1"/>
      <c r="AN307" s="1"/>
      <c r="AO307" s="1"/>
      <c r="AP307" s="1"/>
      <c r="AQ307" s="1"/>
      <c r="AR307" s="1"/>
      <c r="AS307" s="58" t="s">
        <v>130</v>
      </c>
      <c r="AT307" s="1"/>
      <c r="AU307" s="58" t="s">
        <v>231</v>
      </c>
      <c r="AV307" s="493" t="s">
        <v>31</v>
      </c>
      <c r="AW307" s="1"/>
      <c r="AX307" s="1"/>
      <c r="AY307" s="12" t="s">
        <v>78</v>
      </c>
      <c r="AZ307" s="1"/>
      <c r="BA307" s="1"/>
      <c r="BB307" s="1"/>
      <c r="BC307" s="1"/>
      <c r="BD307" s="1"/>
      <c r="BE307" s="59">
        <f>IF(O307="základní",I97,0)</f>
        <v>1250</v>
      </c>
      <c r="BF307" s="59">
        <f>IF(O307="snížená",I97,0)</f>
        <v>0</v>
      </c>
      <c r="BG307" s="59">
        <f>IF(O307="zákl. přenesená",I97,0)</f>
        <v>0</v>
      </c>
      <c r="BH307" s="59">
        <f>IF(O307="sníž. přenesená",I97,0)</f>
        <v>0</v>
      </c>
      <c r="BI307" s="59">
        <f>IF(O307="nulová",I97,0)</f>
        <v>0</v>
      </c>
      <c r="BJ307" s="12" t="s">
        <v>30</v>
      </c>
      <c r="BK307" s="59">
        <f>ROUND(H97*G97,2)</f>
        <v>1250</v>
      </c>
      <c r="BL307" s="12" t="s">
        <v>84</v>
      </c>
      <c r="BM307" s="58" t="s">
        <v>1776</v>
      </c>
      <c r="BN307" s="1"/>
      <c r="BO307" s="1"/>
      <c r="BP307" s="1"/>
      <c r="BQ307" s="1"/>
      <c r="BR307" s="1"/>
      <c r="BS307" s="1"/>
    </row>
    <row r="308" spans="14:71" ht="11.4" x14ac:dyDescent="0.2">
      <c r="N308" s="84" t="s">
        <v>5</v>
      </c>
      <c r="O308" s="85" t="s">
        <v>15</v>
      </c>
      <c r="P308" s="23"/>
      <c r="Q308" s="56">
        <f>P308*G98</f>
        <v>0</v>
      </c>
      <c r="R308" s="56">
        <v>4.0000000000000001E-3</v>
      </c>
      <c r="S308" s="56">
        <f>R308*G98</f>
        <v>4.0000000000000001E-3</v>
      </c>
      <c r="T308" s="56">
        <v>0</v>
      </c>
      <c r="U308" s="57">
        <f>T308*G98</f>
        <v>0</v>
      </c>
      <c r="V308" s="14"/>
      <c r="W308" s="14"/>
      <c r="X308" s="14"/>
      <c r="Y308" s="14"/>
      <c r="Z308" s="14"/>
      <c r="AA308" s="14"/>
      <c r="AB308" s="14"/>
      <c r="AC308" s="14"/>
      <c r="AD308" s="14"/>
      <c r="AE308" s="14"/>
      <c r="AF308" s="14"/>
      <c r="AG308" s="1"/>
      <c r="AH308" s="1"/>
      <c r="AI308" s="1"/>
      <c r="AJ308" s="1"/>
      <c r="AK308" s="1"/>
      <c r="AL308" s="1"/>
      <c r="AM308" s="1"/>
      <c r="AN308" s="1"/>
      <c r="AO308" s="1"/>
      <c r="AP308" s="1"/>
      <c r="AQ308" s="1"/>
      <c r="AR308" s="1"/>
      <c r="AS308" s="58" t="s">
        <v>130</v>
      </c>
      <c r="AT308" s="1"/>
      <c r="AU308" s="58" t="s">
        <v>231</v>
      </c>
      <c r="AV308" s="493" t="s">
        <v>31</v>
      </c>
      <c r="AW308" s="1"/>
      <c r="AX308" s="1"/>
      <c r="AY308" s="12" t="s">
        <v>78</v>
      </c>
      <c r="AZ308" s="1"/>
      <c r="BA308" s="1"/>
      <c r="BB308" s="1"/>
      <c r="BC308" s="1"/>
      <c r="BD308" s="1"/>
      <c r="BE308" s="59">
        <f>IF(O308="základní",I98,0)</f>
        <v>650</v>
      </c>
      <c r="BF308" s="59">
        <f>IF(O308="snížená",I98,0)</f>
        <v>0</v>
      </c>
      <c r="BG308" s="59">
        <f>IF(O308="zákl. přenesená",I98,0)</f>
        <v>0</v>
      </c>
      <c r="BH308" s="59">
        <f>IF(O308="sníž. přenesená",I98,0)</f>
        <v>0</v>
      </c>
      <c r="BI308" s="59">
        <f>IF(O308="nulová",I98,0)</f>
        <v>0</v>
      </c>
      <c r="BJ308" s="12" t="s">
        <v>30</v>
      </c>
      <c r="BK308" s="59">
        <f>ROUND(H98*G98,2)</f>
        <v>650</v>
      </c>
      <c r="BL308" s="12" t="s">
        <v>84</v>
      </c>
      <c r="BM308" s="58" t="s">
        <v>1779</v>
      </c>
      <c r="BN308" s="1"/>
      <c r="BO308" s="1"/>
      <c r="BP308" s="1"/>
      <c r="BQ308" s="1"/>
      <c r="BR308" s="1"/>
      <c r="BS308" s="1"/>
    </row>
    <row r="309" spans="14:71" ht="11.4" x14ac:dyDescent="0.2">
      <c r="N309" s="84" t="s">
        <v>5</v>
      </c>
      <c r="O309" s="85" t="s">
        <v>15</v>
      </c>
      <c r="P309" s="23"/>
      <c r="Q309" s="56">
        <f>P309*G99</f>
        <v>0</v>
      </c>
      <c r="R309" s="56">
        <v>2.0999999999999999E-3</v>
      </c>
      <c r="S309" s="56">
        <f>R309*G99</f>
        <v>2.0999999999999999E-3</v>
      </c>
      <c r="T309" s="56">
        <v>0</v>
      </c>
      <c r="U309" s="57">
        <f>T309*G99</f>
        <v>0</v>
      </c>
      <c r="V309" s="14"/>
      <c r="W309" s="14"/>
      <c r="X309" s="14"/>
      <c r="Y309" s="14"/>
      <c r="Z309" s="14"/>
      <c r="AA309" s="14"/>
      <c r="AB309" s="14"/>
      <c r="AC309" s="14"/>
      <c r="AD309" s="14"/>
      <c r="AE309" s="14"/>
      <c r="AF309" s="14"/>
      <c r="AG309" s="1"/>
      <c r="AH309" s="1"/>
      <c r="AI309" s="1"/>
      <c r="AJ309" s="1"/>
      <c r="AK309" s="1"/>
      <c r="AL309" s="1"/>
      <c r="AM309" s="1"/>
      <c r="AN309" s="1"/>
      <c r="AO309" s="1"/>
      <c r="AP309" s="1"/>
      <c r="AQ309" s="1"/>
      <c r="AR309" s="1"/>
      <c r="AS309" s="58" t="s">
        <v>130</v>
      </c>
      <c r="AT309" s="1"/>
      <c r="AU309" s="58" t="s">
        <v>231</v>
      </c>
      <c r="AV309" s="493" t="s">
        <v>31</v>
      </c>
      <c r="AW309" s="1"/>
      <c r="AX309" s="1"/>
      <c r="AY309" s="12" t="s">
        <v>78</v>
      </c>
      <c r="AZ309" s="1"/>
      <c r="BA309" s="1"/>
      <c r="BB309" s="1"/>
      <c r="BC309" s="1"/>
      <c r="BD309" s="1"/>
      <c r="BE309" s="59">
        <f>IF(O309="základní",I99,0)</f>
        <v>1470</v>
      </c>
      <c r="BF309" s="59">
        <f>IF(O309="snížená",I99,0)</f>
        <v>0</v>
      </c>
      <c r="BG309" s="59">
        <f>IF(O309="zákl. přenesená",I99,0)</f>
        <v>0</v>
      </c>
      <c r="BH309" s="59">
        <f>IF(O309="sníž. přenesená",I99,0)</f>
        <v>0</v>
      </c>
      <c r="BI309" s="59">
        <f>IF(O309="nulová",I99,0)</f>
        <v>0</v>
      </c>
      <c r="BJ309" s="12" t="s">
        <v>30</v>
      </c>
      <c r="BK309" s="59">
        <f>ROUND(H99*G99,2)</f>
        <v>1470</v>
      </c>
      <c r="BL309" s="12" t="s">
        <v>84</v>
      </c>
      <c r="BM309" s="58" t="s">
        <v>1782</v>
      </c>
      <c r="BN309" s="1"/>
      <c r="BO309" s="1"/>
      <c r="BP309" s="1"/>
      <c r="BQ309" s="1"/>
      <c r="BR309" s="1"/>
      <c r="BS309" s="1"/>
    </row>
    <row r="310" spans="14:71" ht="11.4" x14ac:dyDescent="0.2">
      <c r="N310" s="54" t="s">
        <v>5</v>
      </c>
      <c r="O310" s="55" t="s">
        <v>15</v>
      </c>
      <c r="P310" s="23"/>
      <c r="Q310" s="56">
        <f>P310*G100</f>
        <v>0</v>
      </c>
      <c r="R310" s="56">
        <v>0.10940999999999999</v>
      </c>
      <c r="S310" s="56">
        <f>R310*G100</f>
        <v>0.21881999999999999</v>
      </c>
      <c r="T310" s="56">
        <v>0</v>
      </c>
      <c r="U310" s="57">
        <f>T310*G100</f>
        <v>0</v>
      </c>
      <c r="V310" s="14"/>
      <c r="W310" s="14"/>
      <c r="X310" s="14"/>
      <c r="Y310" s="14"/>
      <c r="Z310" s="14"/>
      <c r="AA310" s="14"/>
      <c r="AB310" s="14"/>
      <c r="AC310" s="14"/>
      <c r="AD310" s="14"/>
      <c r="AE310" s="14"/>
      <c r="AF310" s="14"/>
      <c r="AG310" s="1"/>
      <c r="AH310" s="1"/>
      <c r="AI310" s="1"/>
      <c r="AJ310" s="1"/>
      <c r="AK310" s="1"/>
      <c r="AL310" s="1"/>
      <c r="AM310" s="1"/>
      <c r="AN310" s="1"/>
      <c r="AO310" s="1"/>
      <c r="AP310" s="1"/>
      <c r="AQ310" s="1"/>
      <c r="AR310" s="1"/>
      <c r="AS310" s="58" t="s">
        <v>84</v>
      </c>
      <c r="AT310" s="1"/>
      <c r="AU310" s="58" t="s">
        <v>80</v>
      </c>
      <c r="AV310" s="493" t="s">
        <v>31</v>
      </c>
      <c r="AW310" s="1"/>
      <c r="AX310" s="1"/>
      <c r="AY310" s="12" t="s">
        <v>78</v>
      </c>
      <c r="AZ310" s="1"/>
      <c r="BA310" s="1"/>
      <c r="BB310" s="1"/>
      <c r="BC310" s="1"/>
      <c r="BD310" s="1"/>
      <c r="BE310" s="59">
        <f>IF(O310="základní",I100,0)</f>
        <v>479.8</v>
      </c>
      <c r="BF310" s="59">
        <f>IF(O310="snížená",I100,0)</f>
        <v>0</v>
      </c>
      <c r="BG310" s="59">
        <f>IF(O310="zákl. přenesená",I100,0)</f>
        <v>0</v>
      </c>
      <c r="BH310" s="59">
        <f>IF(O310="sníž. přenesená",I100,0)</f>
        <v>0</v>
      </c>
      <c r="BI310" s="59">
        <f>IF(O310="nulová",I100,0)</f>
        <v>0</v>
      </c>
      <c r="BJ310" s="12" t="s">
        <v>30</v>
      </c>
      <c r="BK310" s="59">
        <f>ROUND(H100*G100,2)</f>
        <v>479.8</v>
      </c>
      <c r="BL310" s="12" t="s">
        <v>84</v>
      </c>
      <c r="BM310" s="58" t="s">
        <v>1785</v>
      </c>
      <c r="BN310" s="1"/>
      <c r="BO310" s="1"/>
      <c r="BP310" s="1"/>
      <c r="BQ310" s="1"/>
      <c r="BR310" s="1"/>
      <c r="BS310" s="1"/>
    </row>
    <row r="311" spans="14:71" x14ac:dyDescent="0.2">
      <c r="N311" s="60"/>
      <c r="O311" s="61"/>
      <c r="P311" s="23"/>
      <c r="Q311" s="23"/>
      <c r="R311" s="23"/>
      <c r="S311" s="23"/>
      <c r="T311" s="23"/>
      <c r="U311" s="24"/>
      <c r="V311" s="14"/>
      <c r="W311" s="14"/>
      <c r="X311" s="14"/>
      <c r="Y311" s="14"/>
      <c r="Z311" s="14"/>
      <c r="AA311" s="14"/>
      <c r="AB311" s="14"/>
      <c r="AC311" s="14"/>
      <c r="AD311" s="14"/>
      <c r="AE311" s="14"/>
      <c r="AF311" s="14"/>
      <c r="AG311" s="1"/>
      <c r="AH311" s="1"/>
      <c r="AI311" s="1"/>
      <c r="AJ311" s="1"/>
      <c r="AK311" s="1"/>
      <c r="AL311" s="1"/>
      <c r="AM311" s="1"/>
      <c r="AN311" s="1"/>
      <c r="AO311" s="1"/>
      <c r="AP311" s="1"/>
      <c r="AQ311" s="1"/>
      <c r="AR311" s="1"/>
      <c r="AS311" s="1"/>
      <c r="AT311" s="1"/>
      <c r="AU311" s="12" t="s">
        <v>86</v>
      </c>
      <c r="AV311" s="491" t="s">
        <v>31</v>
      </c>
      <c r="AW311" s="1"/>
      <c r="AX311" s="1"/>
      <c r="AY311" s="1"/>
      <c r="AZ311" s="1"/>
      <c r="BA311" s="1"/>
      <c r="BB311" s="1"/>
      <c r="BC311" s="1"/>
      <c r="BD311" s="1"/>
      <c r="BE311" s="1"/>
      <c r="BF311" s="1"/>
      <c r="BG311" s="1"/>
      <c r="BH311" s="1"/>
      <c r="BI311" s="1"/>
      <c r="BJ311" s="1"/>
      <c r="BK311" s="1"/>
      <c r="BL311" s="1"/>
      <c r="BM311" s="1"/>
      <c r="BN311" s="1"/>
      <c r="BO311" s="1"/>
      <c r="BP311" s="1"/>
      <c r="BQ311" s="1"/>
      <c r="BR311" s="1"/>
      <c r="BS311" s="1"/>
    </row>
    <row r="312" spans="14:71" x14ac:dyDescent="0.2">
      <c r="N312" s="62"/>
      <c r="O312" s="63"/>
      <c r="P312" s="63"/>
      <c r="Q312" s="63"/>
      <c r="R312" s="63"/>
      <c r="S312" s="63"/>
      <c r="T312" s="63"/>
      <c r="U312" s="64"/>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65" t="s">
        <v>88</v>
      </c>
      <c r="AV312" s="507" t="s">
        <v>31</v>
      </c>
      <c r="AW312" s="7" t="s">
        <v>11</v>
      </c>
      <c r="AX312" s="7" t="s">
        <v>30</v>
      </c>
      <c r="AY312" s="65" t="s">
        <v>78</v>
      </c>
      <c r="AZ312" s="7"/>
      <c r="BA312" s="7"/>
      <c r="BB312" s="7"/>
      <c r="BC312" s="7"/>
      <c r="BD312" s="7"/>
      <c r="BE312" s="7"/>
      <c r="BF312" s="7"/>
      <c r="BG312" s="7"/>
      <c r="BH312" s="7"/>
      <c r="BI312" s="7"/>
      <c r="BJ312" s="7"/>
      <c r="BK312" s="7"/>
      <c r="BL312" s="7"/>
      <c r="BM312" s="7"/>
      <c r="BN312" s="7"/>
      <c r="BO312" s="7"/>
      <c r="BP312" s="7"/>
      <c r="BQ312" s="7"/>
      <c r="BR312" s="7"/>
      <c r="BS312" s="7"/>
    </row>
    <row r="313" spans="14:71" ht="11.4" x14ac:dyDescent="0.2">
      <c r="N313" s="84" t="s">
        <v>5</v>
      </c>
      <c r="O313" s="85" t="s">
        <v>15</v>
      </c>
      <c r="P313" s="23"/>
      <c r="Q313" s="56">
        <f>P313*G103</f>
        <v>0</v>
      </c>
      <c r="R313" s="56">
        <v>6.1000000000000004E-3</v>
      </c>
      <c r="S313" s="56">
        <f>R313*G103</f>
        <v>1.2200000000000001E-2</v>
      </c>
      <c r="T313" s="56">
        <v>0</v>
      </c>
      <c r="U313" s="57">
        <f>T313*G103</f>
        <v>0</v>
      </c>
      <c r="V313" s="14"/>
      <c r="W313" s="14"/>
      <c r="X313" s="14"/>
      <c r="Y313" s="14"/>
      <c r="Z313" s="14"/>
      <c r="AA313" s="14"/>
      <c r="AB313" s="14"/>
      <c r="AC313" s="14"/>
      <c r="AD313" s="14"/>
      <c r="AE313" s="14"/>
      <c r="AF313" s="14"/>
      <c r="AG313" s="1"/>
      <c r="AH313" s="1"/>
      <c r="AI313" s="1"/>
      <c r="AJ313" s="1"/>
      <c r="AK313" s="1"/>
      <c r="AL313" s="1"/>
      <c r="AM313" s="1"/>
      <c r="AN313" s="1"/>
      <c r="AO313" s="1"/>
      <c r="AP313" s="1"/>
      <c r="AQ313" s="1"/>
      <c r="AR313" s="1"/>
      <c r="AS313" s="58" t="s">
        <v>130</v>
      </c>
      <c r="AT313" s="1"/>
      <c r="AU313" s="58" t="s">
        <v>231</v>
      </c>
      <c r="AV313" s="493" t="s">
        <v>31</v>
      </c>
      <c r="AW313" s="1"/>
      <c r="AX313" s="1"/>
      <c r="AY313" s="12" t="s">
        <v>78</v>
      </c>
      <c r="AZ313" s="1"/>
      <c r="BA313" s="1"/>
      <c r="BB313" s="1"/>
      <c r="BC313" s="1"/>
      <c r="BD313" s="1"/>
      <c r="BE313" s="59">
        <f>IF(O313="základní",I103,0)</f>
        <v>1780</v>
      </c>
      <c r="BF313" s="59">
        <f>IF(O313="snížená",I103,0)</f>
        <v>0</v>
      </c>
      <c r="BG313" s="59">
        <f>IF(O313="zákl. přenesená",I103,0)</f>
        <v>0</v>
      </c>
      <c r="BH313" s="59">
        <f>IF(O313="sníž. přenesená",I103,0)</f>
        <v>0</v>
      </c>
      <c r="BI313" s="59">
        <f>IF(O313="nulová",I103,0)</f>
        <v>0</v>
      </c>
      <c r="BJ313" s="12" t="s">
        <v>30</v>
      </c>
      <c r="BK313" s="59">
        <f>ROUND(H103*G103,2)</f>
        <v>1780</v>
      </c>
      <c r="BL313" s="12" t="s">
        <v>84</v>
      </c>
      <c r="BM313" s="58" t="s">
        <v>1790</v>
      </c>
      <c r="BN313" s="1"/>
      <c r="BO313" s="1"/>
      <c r="BP313" s="1"/>
      <c r="BQ313" s="1"/>
      <c r="BR313" s="1"/>
      <c r="BS313" s="1"/>
    </row>
    <row r="314" spans="14:71" ht="11.4" x14ac:dyDescent="0.2">
      <c r="N314" s="54" t="s">
        <v>5</v>
      </c>
      <c r="O314" s="55" t="s">
        <v>15</v>
      </c>
      <c r="P314" s="23"/>
      <c r="Q314" s="56">
        <f>P314*G104</f>
        <v>0</v>
      </c>
      <c r="R314" s="56">
        <v>0.10940999999999999</v>
      </c>
      <c r="S314" s="56">
        <f>R314*G104</f>
        <v>0.10940999999999999</v>
      </c>
      <c r="T314" s="56">
        <v>0</v>
      </c>
      <c r="U314" s="57">
        <f>T314*G104</f>
        <v>0</v>
      </c>
      <c r="V314" s="14"/>
      <c r="W314" s="14"/>
      <c r="X314" s="14"/>
      <c r="Y314" s="14"/>
      <c r="Z314" s="14"/>
      <c r="AA314" s="14"/>
      <c r="AB314" s="14"/>
      <c r="AC314" s="14"/>
      <c r="AD314" s="14"/>
      <c r="AE314" s="14"/>
      <c r="AF314" s="14"/>
      <c r="AG314" s="1"/>
      <c r="AH314" s="1"/>
      <c r="AI314" s="1"/>
      <c r="AJ314" s="1"/>
      <c r="AK314" s="1"/>
      <c r="AL314" s="1"/>
      <c r="AM314" s="1"/>
      <c r="AN314" s="1"/>
      <c r="AO314" s="1"/>
      <c r="AP314" s="1"/>
      <c r="AQ314" s="1"/>
      <c r="AR314" s="1"/>
      <c r="AS314" s="58" t="s">
        <v>84</v>
      </c>
      <c r="AT314" s="1"/>
      <c r="AU314" s="58" t="s">
        <v>80</v>
      </c>
      <c r="AV314" s="493" t="s">
        <v>31</v>
      </c>
      <c r="AW314" s="1"/>
      <c r="AX314" s="1"/>
      <c r="AY314" s="12" t="s">
        <v>78</v>
      </c>
      <c r="AZ314" s="1"/>
      <c r="BA314" s="1"/>
      <c r="BB314" s="1"/>
      <c r="BC314" s="1"/>
      <c r="BD314" s="1"/>
      <c r="BE314" s="59">
        <f>IF(O314="základní",I104,0)</f>
        <v>1000</v>
      </c>
      <c r="BF314" s="59">
        <f>IF(O314="snížená",I104,0)</f>
        <v>0</v>
      </c>
      <c r="BG314" s="59">
        <f>IF(O314="zákl. přenesená",I104,0)</f>
        <v>0</v>
      </c>
      <c r="BH314" s="59">
        <f>IF(O314="sníž. přenesená",I104,0)</f>
        <v>0</v>
      </c>
      <c r="BI314" s="59">
        <f>IF(O314="nulová",I104,0)</f>
        <v>0</v>
      </c>
      <c r="BJ314" s="12" t="s">
        <v>30</v>
      </c>
      <c r="BK314" s="59">
        <f>ROUND(H104*G104,2)</f>
        <v>1000</v>
      </c>
      <c r="BL314" s="12" t="s">
        <v>84</v>
      </c>
      <c r="BM314" s="58" t="s">
        <v>1793</v>
      </c>
      <c r="BN314" s="1"/>
      <c r="BO314" s="1"/>
      <c r="BP314" s="1"/>
      <c r="BQ314" s="1"/>
      <c r="BR314" s="1"/>
      <c r="BS314" s="1"/>
    </row>
    <row r="315" spans="14:71" x14ac:dyDescent="0.2">
      <c r="N315" s="62"/>
      <c r="O315" s="63"/>
      <c r="P315" s="63"/>
      <c r="Q315" s="63"/>
      <c r="R315" s="63"/>
      <c r="S315" s="63"/>
      <c r="T315" s="63"/>
      <c r="U315" s="64"/>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65" t="s">
        <v>88</v>
      </c>
      <c r="AV315" s="507" t="s">
        <v>31</v>
      </c>
      <c r="AW315" s="7" t="s">
        <v>11</v>
      </c>
      <c r="AX315" s="7" t="s">
        <v>30</v>
      </c>
      <c r="AY315" s="65" t="s">
        <v>78</v>
      </c>
      <c r="AZ315" s="7"/>
      <c r="BA315" s="7"/>
      <c r="BB315" s="7"/>
      <c r="BC315" s="7"/>
      <c r="BD315" s="7"/>
      <c r="BE315" s="7"/>
      <c r="BF315" s="7"/>
      <c r="BG315" s="7"/>
      <c r="BH315" s="7"/>
      <c r="BI315" s="7"/>
      <c r="BJ315" s="7"/>
      <c r="BK315" s="7"/>
      <c r="BL315" s="7"/>
      <c r="BM315" s="7"/>
      <c r="BN315" s="7"/>
      <c r="BO315" s="7"/>
      <c r="BP315" s="7"/>
      <c r="BQ315" s="7"/>
      <c r="BR315" s="7"/>
      <c r="BS315" s="7"/>
    </row>
    <row r="316" spans="14:71" ht="11.4" x14ac:dyDescent="0.2">
      <c r="N316" s="54" t="s">
        <v>5</v>
      </c>
      <c r="O316" s="55" t="s">
        <v>15</v>
      </c>
      <c r="P316" s="23"/>
      <c r="Q316" s="56">
        <f>P316*G106</f>
        <v>0</v>
      </c>
      <c r="R316" s="56">
        <v>0.88534999999999997</v>
      </c>
      <c r="S316" s="56">
        <f>R316*G106</f>
        <v>18.59235</v>
      </c>
      <c r="T316" s="56">
        <v>0</v>
      </c>
      <c r="U316" s="57">
        <f>T316*G106</f>
        <v>0</v>
      </c>
      <c r="V316" s="14"/>
      <c r="W316" s="14"/>
      <c r="X316" s="14"/>
      <c r="Y316" s="14"/>
      <c r="Z316" s="14"/>
      <c r="AA316" s="14"/>
      <c r="AB316" s="14"/>
      <c r="AC316" s="14"/>
      <c r="AD316" s="14"/>
      <c r="AE316" s="14"/>
      <c r="AF316" s="14"/>
      <c r="AG316" s="1"/>
      <c r="AH316" s="1"/>
      <c r="AI316" s="1"/>
      <c r="AJ316" s="1"/>
      <c r="AK316" s="1"/>
      <c r="AL316" s="1"/>
      <c r="AM316" s="1"/>
      <c r="AN316" s="1"/>
      <c r="AO316" s="1"/>
      <c r="AP316" s="1"/>
      <c r="AQ316" s="1"/>
      <c r="AR316" s="1"/>
      <c r="AS316" s="58" t="s">
        <v>84</v>
      </c>
      <c r="AT316" s="1"/>
      <c r="AU316" s="58" t="s">
        <v>80</v>
      </c>
      <c r="AV316" s="493" t="s">
        <v>31</v>
      </c>
      <c r="AW316" s="1"/>
      <c r="AX316" s="1"/>
      <c r="AY316" s="12" t="s">
        <v>78</v>
      </c>
      <c r="AZ316" s="1"/>
      <c r="BA316" s="1"/>
      <c r="BB316" s="1"/>
      <c r="BC316" s="1"/>
      <c r="BD316" s="1"/>
      <c r="BE316" s="59">
        <f>IF(O316="základní",I106,0)</f>
        <v>32776.800000000003</v>
      </c>
      <c r="BF316" s="59">
        <f>IF(O316="snížená",I106,0)</f>
        <v>0</v>
      </c>
      <c r="BG316" s="59">
        <f>IF(O316="zákl. přenesená",I106,0)</f>
        <v>0</v>
      </c>
      <c r="BH316" s="59">
        <f>IF(O316="sníž. přenesená",I106,0)</f>
        <v>0</v>
      </c>
      <c r="BI316" s="59">
        <f>IF(O316="nulová",I106,0)</f>
        <v>0</v>
      </c>
      <c r="BJ316" s="12" t="s">
        <v>30</v>
      </c>
      <c r="BK316" s="59">
        <f>ROUND(H106*G106,2)</f>
        <v>32776.800000000003</v>
      </c>
      <c r="BL316" s="12" t="s">
        <v>84</v>
      </c>
      <c r="BM316" s="58" t="s">
        <v>1797</v>
      </c>
      <c r="BN316" s="1"/>
      <c r="BO316" s="1"/>
      <c r="BP316" s="1"/>
      <c r="BQ316" s="1"/>
      <c r="BR316" s="1"/>
      <c r="BS316" s="1"/>
    </row>
    <row r="317" spans="14:71" x14ac:dyDescent="0.2">
      <c r="N317" s="60"/>
      <c r="O317" s="61"/>
      <c r="P317" s="23"/>
      <c r="Q317" s="23"/>
      <c r="R317" s="23"/>
      <c r="S317" s="23"/>
      <c r="T317" s="23"/>
      <c r="U317" s="24"/>
      <c r="V317" s="14"/>
      <c r="W317" s="14"/>
      <c r="X317" s="14"/>
      <c r="Y317" s="14"/>
      <c r="Z317" s="14"/>
      <c r="AA317" s="14"/>
      <c r="AB317" s="14"/>
      <c r="AC317" s="14"/>
      <c r="AD317" s="14"/>
      <c r="AE317" s="14"/>
      <c r="AF317" s="14"/>
      <c r="AG317" s="1"/>
      <c r="AH317" s="1"/>
      <c r="AI317" s="1"/>
      <c r="AJ317" s="1"/>
      <c r="AK317" s="1"/>
      <c r="AL317" s="1"/>
      <c r="AM317" s="1"/>
      <c r="AN317" s="1"/>
      <c r="AO317" s="1"/>
      <c r="AP317" s="1"/>
      <c r="AQ317" s="1"/>
      <c r="AR317" s="1"/>
      <c r="AS317" s="1"/>
      <c r="AT317" s="1"/>
      <c r="AU317" s="12" t="s">
        <v>86</v>
      </c>
      <c r="AV317" s="491" t="s">
        <v>31</v>
      </c>
      <c r="AW317" s="1"/>
      <c r="AX317" s="1"/>
      <c r="AY317" s="1"/>
      <c r="AZ317" s="1"/>
      <c r="BA317" s="1"/>
      <c r="BB317" s="1"/>
      <c r="BC317" s="1"/>
      <c r="BD317" s="1"/>
      <c r="BE317" s="1"/>
      <c r="BF317" s="1"/>
      <c r="BG317" s="1"/>
      <c r="BH317" s="1"/>
      <c r="BI317" s="1"/>
      <c r="BJ317" s="1"/>
      <c r="BK317" s="1"/>
      <c r="BL317" s="1"/>
      <c r="BM317" s="1"/>
      <c r="BN317" s="1"/>
      <c r="BO317" s="1"/>
      <c r="BP317" s="1"/>
      <c r="BQ317" s="1"/>
      <c r="BR317" s="1"/>
      <c r="BS317" s="1"/>
    </row>
    <row r="318" spans="14:71" x14ac:dyDescent="0.2">
      <c r="N318" s="62"/>
      <c r="O318" s="63"/>
      <c r="P318" s="63"/>
      <c r="Q318" s="63"/>
      <c r="R318" s="63"/>
      <c r="S318" s="63"/>
      <c r="T318" s="63"/>
      <c r="U318" s="64"/>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65" t="s">
        <v>88</v>
      </c>
      <c r="AV318" s="507" t="s">
        <v>31</v>
      </c>
      <c r="AW318" s="7" t="s">
        <v>11</v>
      </c>
      <c r="AX318" s="7" t="s">
        <v>30</v>
      </c>
      <c r="AY318" s="65" t="s">
        <v>78</v>
      </c>
      <c r="AZ318" s="7"/>
      <c r="BA318" s="7"/>
      <c r="BB318" s="7"/>
      <c r="BC318" s="7"/>
      <c r="BD318" s="7"/>
      <c r="BE318" s="7"/>
      <c r="BF318" s="7"/>
      <c r="BG318" s="7"/>
      <c r="BH318" s="7"/>
      <c r="BI318" s="7"/>
      <c r="BJ318" s="7"/>
      <c r="BK318" s="7"/>
      <c r="BL318" s="7"/>
      <c r="BM318" s="7"/>
      <c r="BN318" s="7"/>
      <c r="BO318" s="7"/>
      <c r="BP318" s="7"/>
      <c r="BQ318" s="7"/>
      <c r="BR318" s="7"/>
      <c r="BS318" s="7"/>
    </row>
    <row r="319" spans="14:71" ht="11.4" x14ac:dyDescent="0.2">
      <c r="N319" s="84" t="s">
        <v>5</v>
      </c>
      <c r="O319" s="85" t="s">
        <v>15</v>
      </c>
      <c r="P319" s="23"/>
      <c r="Q319" s="56">
        <f>P319*G109</f>
        <v>0</v>
      </c>
      <c r="R319" s="56">
        <v>1.46</v>
      </c>
      <c r="S319" s="56">
        <f>R319*G109</f>
        <v>13.14</v>
      </c>
      <c r="T319" s="56">
        <v>0</v>
      </c>
      <c r="U319" s="57">
        <f>T319*G109</f>
        <v>0</v>
      </c>
      <c r="V319" s="14"/>
      <c r="W319" s="14"/>
      <c r="X319" s="14"/>
      <c r="Y319" s="14"/>
      <c r="Z319" s="14"/>
      <c r="AA319" s="14"/>
      <c r="AB319" s="14"/>
      <c r="AC319" s="14"/>
      <c r="AD319" s="14"/>
      <c r="AE319" s="14"/>
      <c r="AF319" s="14"/>
      <c r="AG319" s="1"/>
      <c r="AH319" s="1"/>
      <c r="AI319" s="1"/>
      <c r="AJ319" s="1"/>
      <c r="AK319" s="1"/>
      <c r="AL319" s="1"/>
      <c r="AM319" s="1"/>
      <c r="AN319" s="1"/>
      <c r="AO319" s="1"/>
      <c r="AP319" s="1"/>
      <c r="AQ319" s="1"/>
      <c r="AR319" s="1"/>
      <c r="AS319" s="58" t="s">
        <v>130</v>
      </c>
      <c r="AT319" s="1"/>
      <c r="AU319" s="58" t="s">
        <v>231</v>
      </c>
      <c r="AV319" s="493" t="s">
        <v>31</v>
      </c>
      <c r="AW319" s="1"/>
      <c r="AX319" s="1"/>
      <c r="AY319" s="12" t="s">
        <v>78</v>
      </c>
      <c r="AZ319" s="1"/>
      <c r="BA319" s="1"/>
      <c r="BB319" s="1"/>
      <c r="BC319" s="1"/>
      <c r="BD319" s="1"/>
      <c r="BE319" s="59">
        <f>IF(O319="základní",I109,0)</f>
        <v>32040</v>
      </c>
      <c r="BF319" s="59">
        <f>IF(O319="snížená",I109,0)</f>
        <v>0</v>
      </c>
      <c r="BG319" s="59">
        <f>IF(O319="zákl. přenesená",I109,0)</f>
        <v>0</v>
      </c>
      <c r="BH319" s="59">
        <f>IF(O319="sníž. přenesená",I109,0)</f>
        <v>0</v>
      </c>
      <c r="BI319" s="59">
        <f>IF(O319="nulová",I109,0)</f>
        <v>0</v>
      </c>
      <c r="BJ319" s="12" t="s">
        <v>30</v>
      </c>
      <c r="BK319" s="59">
        <f>ROUND(H109*G109,2)</f>
        <v>32040</v>
      </c>
      <c r="BL319" s="12" t="s">
        <v>84</v>
      </c>
      <c r="BM319" s="58" t="s">
        <v>1802</v>
      </c>
      <c r="BN319" s="1"/>
      <c r="BO319" s="1"/>
      <c r="BP319" s="1"/>
      <c r="BQ319" s="1"/>
      <c r="BR319" s="1"/>
      <c r="BS319" s="1"/>
    </row>
    <row r="320" spans="14:71" x14ac:dyDescent="0.2">
      <c r="N320" s="62"/>
      <c r="O320" s="63"/>
      <c r="P320" s="63"/>
      <c r="Q320" s="63"/>
      <c r="R320" s="63"/>
      <c r="S320" s="63"/>
      <c r="T320" s="63"/>
      <c r="U320" s="64"/>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65" t="s">
        <v>88</v>
      </c>
      <c r="AV320" s="507" t="s">
        <v>31</v>
      </c>
      <c r="AW320" s="7" t="s">
        <v>11</v>
      </c>
      <c r="AX320" s="7" t="s">
        <v>30</v>
      </c>
      <c r="AY320" s="65" t="s">
        <v>78</v>
      </c>
      <c r="AZ320" s="7"/>
      <c r="BA320" s="7"/>
      <c r="BB320" s="7"/>
      <c r="BC320" s="7"/>
      <c r="BD320" s="7"/>
      <c r="BE320" s="7"/>
      <c r="BF320" s="7"/>
      <c r="BG320" s="7"/>
      <c r="BH320" s="7"/>
      <c r="BI320" s="7"/>
      <c r="BJ320" s="7"/>
      <c r="BK320" s="7"/>
      <c r="BL320" s="7"/>
      <c r="BM320" s="7"/>
      <c r="BN320" s="7"/>
      <c r="BO320" s="7"/>
      <c r="BP320" s="7"/>
      <c r="BQ320" s="7"/>
      <c r="BR320" s="7"/>
      <c r="BS320" s="7"/>
    </row>
    <row r="321" spans="14:71" ht="11.4" x14ac:dyDescent="0.2">
      <c r="N321" s="54" t="s">
        <v>5</v>
      </c>
      <c r="O321" s="55" t="s">
        <v>15</v>
      </c>
      <c r="P321" s="23"/>
      <c r="Q321" s="56">
        <f>P321*G111</f>
        <v>0</v>
      </c>
      <c r="R321" s="56">
        <v>14.14974</v>
      </c>
      <c r="S321" s="56">
        <f>R321*G111</f>
        <v>28.299479999999999</v>
      </c>
      <c r="T321" s="56">
        <v>0</v>
      </c>
      <c r="U321" s="57">
        <f>T321*G111</f>
        <v>0</v>
      </c>
      <c r="V321" s="14"/>
      <c r="W321" s="14"/>
      <c r="X321" s="14"/>
      <c r="Y321" s="14"/>
      <c r="Z321" s="14"/>
      <c r="AA321" s="14"/>
      <c r="AB321" s="14"/>
      <c r="AC321" s="14"/>
      <c r="AD321" s="14"/>
      <c r="AE321" s="14"/>
      <c r="AF321" s="14"/>
      <c r="AG321" s="1"/>
      <c r="AH321" s="1"/>
      <c r="AI321" s="1"/>
      <c r="AJ321" s="1"/>
      <c r="AK321" s="1"/>
      <c r="AL321" s="1"/>
      <c r="AM321" s="1"/>
      <c r="AN321" s="1"/>
      <c r="AO321" s="1"/>
      <c r="AP321" s="1"/>
      <c r="AQ321" s="1"/>
      <c r="AR321" s="1"/>
      <c r="AS321" s="58" t="s">
        <v>84</v>
      </c>
      <c r="AT321" s="1"/>
      <c r="AU321" s="58" t="s">
        <v>80</v>
      </c>
      <c r="AV321" s="493" t="s">
        <v>31</v>
      </c>
      <c r="AW321" s="1"/>
      <c r="AX321" s="1"/>
      <c r="AY321" s="12" t="s">
        <v>78</v>
      </c>
      <c r="AZ321" s="1"/>
      <c r="BA321" s="1"/>
      <c r="BB321" s="1"/>
      <c r="BC321" s="1"/>
      <c r="BD321" s="1"/>
      <c r="BE321" s="59">
        <f>IF(O321="základní",I111,0)</f>
        <v>18423.2</v>
      </c>
      <c r="BF321" s="59">
        <f>IF(O321="snížená",I111,0)</f>
        <v>0</v>
      </c>
      <c r="BG321" s="59">
        <f>IF(O321="zákl. přenesená",I111,0)</f>
        <v>0</v>
      </c>
      <c r="BH321" s="59">
        <f>IF(O321="sníž. přenesená",I111,0)</f>
        <v>0</v>
      </c>
      <c r="BI321" s="59">
        <f>IF(O321="nulová",I111,0)</f>
        <v>0</v>
      </c>
      <c r="BJ321" s="12" t="s">
        <v>30</v>
      </c>
      <c r="BK321" s="59">
        <f>ROUND(H111*G111,2)</f>
        <v>18423.2</v>
      </c>
      <c r="BL321" s="12" t="s">
        <v>84</v>
      </c>
      <c r="BM321" s="58" t="s">
        <v>1806</v>
      </c>
      <c r="BN321" s="1"/>
      <c r="BO321" s="1"/>
      <c r="BP321" s="1"/>
      <c r="BQ321" s="1"/>
      <c r="BR321" s="1"/>
      <c r="BS321" s="1"/>
    </row>
    <row r="322" spans="14:71" x14ac:dyDescent="0.2">
      <c r="N322" s="60"/>
      <c r="O322" s="61"/>
      <c r="P322" s="23"/>
      <c r="Q322" s="23"/>
      <c r="R322" s="23"/>
      <c r="S322" s="23"/>
      <c r="T322" s="23"/>
      <c r="U322" s="24"/>
      <c r="V322" s="14"/>
      <c r="W322" s="14"/>
      <c r="X322" s="14"/>
      <c r="Y322" s="14"/>
      <c r="Z322" s="14"/>
      <c r="AA322" s="14"/>
      <c r="AB322" s="14"/>
      <c r="AC322" s="14"/>
      <c r="AD322" s="14"/>
      <c r="AE322" s="14"/>
      <c r="AF322" s="14"/>
      <c r="AG322" s="1"/>
      <c r="AH322" s="1"/>
      <c r="AI322" s="1"/>
      <c r="AJ322" s="1"/>
      <c r="AK322" s="1"/>
      <c r="AL322" s="1"/>
      <c r="AM322" s="1"/>
      <c r="AN322" s="1"/>
      <c r="AO322" s="1"/>
      <c r="AP322" s="1"/>
      <c r="AQ322" s="1"/>
      <c r="AR322" s="1"/>
      <c r="AS322" s="1"/>
      <c r="AT322" s="1"/>
      <c r="AU322" s="12" t="s">
        <v>86</v>
      </c>
      <c r="AV322" s="491" t="s">
        <v>31</v>
      </c>
      <c r="AW322" s="1"/>
      <c r="AX322" s="1"/>
      <c r="AY322" s="1"/>
      <c r="AZ322" s="1"/>
      <c r="BA322" s="1"/>
      <c r="BB322" s="1"/>
      <c r="BC322" s="1"/>
      <c r="BD322" s="1"/>
      <c r="BE322" s="1"/>
      <c r="BF322" s="1"/>
      <c r="BG322" s="1"/>
      <c r="BH322" s="1"/>
      <c r="BI322" s="1"/>
      <c r="BJ322" s="1"/>
      <c r="BK322" s="1"/>
      <c r="BL322" s="1"/>
      <c r="BM322" s="1"/>
      <c r="BN322" s="1"/>
      <c r="BO322" s="1"/>
      <c r="BP322" s="1"/>
      <c r="BQ322" s="1"/>
      <c r="BR322" s="1"/>
      <c r="BS322" s="1"/>
    </row>
    <row r="323" spans="14:71" x14ac:dyDescent="0.2">
      <c r="N323" s="62"/>
      <c r="O323" s="63"/>
      <c r="P323" s="63"/>
      <c r="Q323" s="63"/>
      <c r="R323" s="63"/>
      <c r="S323" s="63"/>
      <c r="T323" s="63"/>
      <c r="U323" s="64"/>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65" t="s">
        <v>88</v>
      </c>
      <c r="AV323" s="507" t="s">
        <v>31</v>
      </c>
      <c r="AW323" s="7" t="s">
        <v>11</v>
      </c>
      <c r="AX323" s="7" t="s">
        <v>30</v>
      </c>
      <c r="AY323" s="65" t="s">
        <v>78</v>
      </c>
      <c r="AZ323" s="7"/>
      <c r="BA323" s="7"/>
      <c r="BB323" s="7"/>
      <c r="BC323" s="7"/>
      <c r="BD323" s="7"/>
      <c r="BE323" s="7"/>
      <c r="BF323" s="7"/>
      <c r="BG323" s="7"/>
      <c r="BH323" s="7"/>
      <c r="BI323" s="7"/>
      <c r="BJ323" s="7"/>
      <c r="BK323" s="7"/>
      <c r="BL323" s="7"/>
      <c r="BM323" s="7"/>
      <c r="BN323" s="7"/>
      <c r="BO323" s="7"/>
      <c r="BP323" s="7"/>
      <c r="BQ323" s="7"/>
      <c r="BR323" s="7"/>
      <c r="BS323" s="7"/>
    </row>
    <row r="324" spans="14:71" ht="11.4" x14ac:dyDescent="0.2">
      <c r="N324" s="54" t="s">
        <v>5</v>
      </c>
      <c r="O324" s="55" t="s">
        <v>15</v>
      </c>
      <c r="P324" s="23"/>
      <c r="Q324" s="56">
        <f>P324*G114</f>
        <v>0</v>
      </c>
      <c r="R324" s="56">
        <v>2.46367</v>
      </c>
      <c r="S324" s="56">
        <f>R324*G114</f>
        <v>23.725142100000003</v>
      </c>
      <c r="T324" s="56">
        <v>0</v>
      </c>
      <c r="U324" s="57">
        <f>T324*G114</f>
        <v>0</v>
      </c>
      <c r="V324" s="14"/>
      <c r="W324" s="14"/>
      <c r="X324" s="14"/>
      <c r="Y324" s="14"/>
      <c r="Z324" s="14"/>
      <c r="AA324" s="14"/>
      <c r="AB324" s="14"/>
      <c r="AC324" s="14"/>
      <c r="AD324" s="14"/>
      <c r="AE324" s="14"/>
      <c r="AF324" s="14"/>
      <c r="AG324" s="1"/>
      <c r="AH324" s="1"/>
      <c r="AI324" s="1"/>
      <c r="AJ324" s="1"/>
      <c r="AK324" s="1"/>
      <c r="AL324" s="1"/>
      <c r="AM324" s="1"/>
      <c r="AN324" s="1"/>
      <c r="AO324" s="1"/>
      <c r="AP324" s="1"/>
      <c r="AQ324" s="1"/>
      <c r="AR324" s="1"/>
      <c r="AS324" s="58" t="s">
        <v>84</v>
      </c>
      <c r="AT324" s="1"/>
      <c r="AU324" s="58" t="s">
        <v>80</v>
      </c>
      <c r="AV324" s="493" t="s">
        <v>31</v>
      </c>
      <c r="AW324" s="1"/>
      <c r="AX324" s="1"/>
      <c r="AY324" s="12" t="s">
        <v>78</v>
      </c>
      <c r="AZ324" s="1"/>
      <c r="BA324" s="1"/>
      <c r="BB324" s="1"/>
      <c r="BC324" s="1"/>
      <c r="BD324" s="1"/>
      <c r="BE324" s="59">
        <f>IF(O324="základní",I114,0)</f>
        <v>69622.009999999995</v>
      </c>
      <c r="BF324" s="59">
        <f>IF(O324="snížená",I114,0)</f>
        <v>0</v>
      </c>
      <c r="BG324" s="59">
        <f>IF(O324="zákl. přenesená",I114,0)</f>
        <v>0</v>
      </c>
      <c r="BH324" s="59">
        <f>IF(O324="sníž. přenesená",I114,0)</f>
        <v>0</v>
      </c>
      <c r="BI324" s="59">
        <f>IF(O324="nulová",I114,0)</f>
        <v>0</v>
      </c>
      <c r="BJ324" s="12" t="s">
        <v>30</v>
      </c>
      <c r="BK324" s="59">
        <f>ROUND(H114*G114,2)</f>
        <v>69622.009999999995</v>
      </c>
      <c r="BL324" s="12" t="s">
        <v>84</v>
      </c>
      <c r="BM324" s="58" t="s">
        <v>1811</v>
      </c>
      <c r="BN324" s="1"/>
      <c r="BO324" s="1"/>
      <c r="BP324" s="1"/>
      <c r="BQ324" s="1"/>
      <c r="BR324" s="1"/>
      <c r="BS324" s="1"/>
    </row>
    <row r="325" spans="14:71" x14ac:dyDescent="0.2">
      <c r="N325" s="60"/>
      <c r="O325" s="61"/>
      <c r="P325" s="23"/>
      <c r="Q325" s="23"/>
      <c r="R325" s="23"/>
      <c r="S325" s="23"/>
      <c r="T325" s="23"/>
      <c r="U325" s="24"/>
      <c r="V325" s="14"/>
      <c r="W325" s="14"/>
      <c r="X325" s="14"/>
      <c r="Y325" s="14"/>
      <c r="Z325" s="14"/>
      <c r="AA325" s="14"/>
      <c r="AB325" s="14"/>
      <c r="AC325" s="14"/>
      <c r="AD325" s="14"/>
      <c r="AE325" s="14"/>
      <c r="AF325" s="14"/>
      <c r="AG325" s="1"/>
      <c r="AH325" s="1"/>
      <c r="AI325" s="1"/>
      <c r="AJ325" s="1"/>
      <c r="AK325" s="1"/>
      <c r="AL325" s="1"/>
      <c r="AM325" s="1"/>
      <c r="AN325" s="1"/>
      <c r="AO325" s="1"/>
      <c r="AP325" s="1"/>
      <c r="AQ325" s="1"/>
      <c r="AR325" s="1"/>
      <c r="AS325" s="1"/>
      <c r="AT325" s="1"/>
      <c r="AU325" s="12" t="s">
        <v>86</v>
      </c>
      <c r="AV325" s="491" t="s">
        <v>31</v>
      </c>
      <c r="AW325" s="1"/>
      <c r="AX325" s="1"/>
      <c r="AY325" s="1"/>
      <c r="AZ325" s="1"/>
      <c r="BA325" s="1"/>
      <c r="BB325" s="1"/>
      <c r="BC325" s="1"/>
      <c r="BD325" s="1"/>
      <c r="BE325" s="1"/>
      <c r="BF325" s="1"/>
      <c r="BG325" s="1"/>
      <c r="BH325" s="1"/>
      <c r="BI325" s="1"/>
      <c r="BJ325" s="1"/>
      <c r="BK325" s="1"/>
      <c r="BL325" s="1"/>
      <c r="BM325" s="1"/>
      <c r="BN325" s="1"/>
      <c r="BO325" s="1"/>
      <c r="BP325" s="1"/>
      <c r="BQ325" s="1"/>
      <c r="BR325" s="1"/>
      <c r="BS325" s="1"/>
    </row>
    <row r="326" spans="14:71" x14ac:dyDescent="0.2">
      <c r="N326" s="62"/>
      <c r="O326" s="63"/>
      <c r="P326" s="63"/>
      <c r="Q326" s="63"/>
      <c r="R326" s="63"/>
      <c r="S326" s="63"/>
      <c r="T326" s="63"/>
      <c r="U326" s="64"/>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65" t="s">
        <v>88</v>
      </c>
      <c r="AV326" s="507" t="s">
        <v>31</v>
      </c>
      <c r="AW326" s="7" t="s">
        <v>11</v>
      </c>
      <c r="AX326" s="7" t="s">
        <v>27</v>
      </c>
      <c r="AY326" s="65" t="s">
        <v>78</v>
      </c>
      <c r="AZ326" s="7"/>
      <c r="BA326" s="7"/>
      <c r="BB326" s="7"/>
      <c r="BC326" s="7"/>
      <c r="BD326" s="7"/>
      <c r="BE326" s="7"/>
      <c r="BF326" s="7"/>
      <c r="BG326" s="7"/>
      <c r="BH326" s="7"/>
      <c r="BI326" s="7"/>
      <c r="BJ326" s="7"/>
      <c r="BK326" s="7"/>
      <c r="BL326" s="7"/>
      <c r="BM326" s="7"/>
      <c r="BN326" s="7"/>
      <c r="BO326" s="7"/>
      <c r="BP326" s="7"/>
      <c r="BQ326" s="7"/>
      <c r="BR326" s="7"/>
      <c r="BS326" s="7"/>
    </row>
    <row r="327" spans="14:71" x14ac:dyDescent="0.2">
      <c r="N327" s="62"/>
      <c r="O327" s="63"/>
      <c r="P327" s="63"/>
      <c r="Q327" s="63"/>
      <c r="R327" s="63"/>
      <c r="S327" s="63"/>
      <c r="T327" s="63"/>
      <c r="U327" s="64"/>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65" t="s">
        <v>88</v>
      </c>
      <c r="AV327" s="507" t="s">
        <v>31</v>
      </c>
      <c r="AW327" s="7" t="s">
        <v>11</v>
      </c>
      <c r="AX327" s="7" t="s">
        <v>27</v>
      </c>
      <c r="AY327" s="65" t="s">
        <v>78</v>
      </c>
      <c r="AZ327" s="7"/>
      <c r="BA327" s="7"/>
      <c r="BB327" s="7"/>
      <c r="BC327" s="7"/>
      <c r="BD327" s="7"/>
      <c r="BE327" s="7"/>
      <c r="BF327" s="7"/>
      <c r="BG327" s="7"/>
      <c r="BH327" s="7"/>
      <c r="BI327" s="7"/>
      <c r="BJ327" s="7"/>
      <c r="BK327" s="7"/>
      <c r="BL327" s="7"/>
      <c r="BM327" s="7"/>
      <c r="BN327" s="7"/>
      <c r="BO327" s="7"/>
      <c r="BP327" s="7"/>
      <c r="BQ327" s="7"/>
      <c r="BR327" s="7"/>
      <c r="BS327" s="7"/>
    </row>
    <row r="328" spans="14:71" x14ac:dyDescent="0.2">
      <c r="N328" s="74"/>
      <c r="O328" s="75"/>
      <c r="P328" s="75"/>
      <c r="Q328" s="75"/>
      <c r="R328" s="75"/>
      <c r="S328" s="75"/>
      <c r="T328" s="75"/>
      <c r="U328" s="76"/>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77" t="s">
        <v>88</v>
      </c>
      <c r="AV328" s="509" t="s">
        <v>31</v>
      </c>
      <c r="AW328" s="10" t="s">
        <v>11</v>
      </c>
      <c r="AX328" s="10" t="s">
        <v>30</v>
      </c>
      <c r="AY328" s="77" t="s">
        <v>78</v>
      </c>
      <c r="AZ328" s="10"/>
      <c r="BA328" s="10"/>
      <c r="BB328" s="10"/>
      <c r="BC328" s="10"/>
      <c r="BD328" s="10"/>
      <c r="BE328" s="10"/>
      <c r="BF328" s="10"/>
      <c r="BG328" s="10"/>
      <c r="BH328" s="10"/>
      <c r="BI328" s="10"/>
      <c r="BJ328" s="10"/>
      <c r="BK328" s="10"/>
      <c r="BL328" s="10"/>
      <c r="BM328" s="10"/>
      <c r="BN328" s="10"/>
      <c r="BO328" s="10"/>
      <c r="BP328" s="10"/>
      <c r="BQ328" s="10"/>
      <c r="BR328" s="10"/>
      <c r="BS328" s="10"/>
    </row>
    <row r="329" spans="14:71" ht="11.4" x14ac:dyDescent="0.2">
      <c r="N329" s="54" t="s">
        <v>5</v>
      </c>
      <c r="O329" s="55" t="s">
        <v>15</v>
      </c>
      <c r="P329" s="23"/>
      <c r="Q329" s="56">
        <f>P329*G119</f>
        <v>0</v>
      </c>
      <c r="R329" s="56">
        <v>1.0152300000000001</v>
      </c>
      <c r="S329" s="56">
        <f>R329*G119</f>
        <v>0.32487360000000004</v>
      </c>
      <c r="T329" s="56">
        <v>0</v>
      </c>
      <c r="U329" s="57">
        <f>T329*G119</f>
        <v>0</v>
      </c>
      <c r="V329" s="14"/>
      <c r="W329" s="14"/>
      <c r="X329" s="14"/>
      <c r="Y329" s="14"/>
      <c r="Z329" s="14"/>
      <c r="AA329" s="14"/>
      <c r="AB329" s="14"/>
      <c r="AC329" s="14"/>
      <c r="AD329" s="14"/>
      <c r="AE329" s="14"/>
      <c r="AF329" s="14"/>
      <c r="AG329" s="1"/>
      <c r="AH329" s="1"/>
      <c r="AI329" s="1"/>
      <c r="AJ329" s="1"/>
      <c r="AK329" s="1"/>
      <c r="AL329" s="1"/>
      <c r="AM329" s="1"/>
      <c r="AN329" s="1"/>
      <c r="AO329" s="1"/>
      <c r="AP329" s="1"/>
      <c r="AQ329" s="1"/>
      <c r="AR329" s="1"/>
      <c r="AS329" s="58" t="s">
        <v>84</v>
      </c>
      <c r="AT329" s="1"/>
      <c r="AU329" s="58" t="s">
        <v>80</v>
      </c>
      <c r="AV329" s="493" t="s">
        <v>31</v>
      </c>
      <c r="AW329" s="1"/>
      <c r="AX329" s="1"/>
      <c r="AY329" s="12" t="s">
        <v>78</v>
      </c>
      <c r="AZ329" s="1"/>
      <c r="BA329" s="1"/>
      <c r="BB329" s="1"/>
      <c r="BC329" s="1"/>
      <c r="BD329" s="1"/>
      <c r="BE329" s="59">
        <f>IF(O329="základní",I119,0)</f>
        <v>8104.77</v>
      </c>
      <c r="BF329" s="59">
        <f>IF(O329="snížená",I119,0)</f>
        <v>0</v>
      </c>
      <c r="BG329" s="59">
        <f>IF(O329="zákl. přenesená",I119,0)</f>
        <v>0</v>
      </c>
      <c r="BH329" s="59">
        <f>IF(O329="sníž. přenesená",I119,0)</f>
        <v>0</v>
      </c>
      <c r="BI329" s="59">
        <f>IF(O329="nulová",I119,0)</f>
        <v>0</v>
      </c>
      <c r="BJ329" s="12" t="s">
        <v>30</v>
      </c>
      <c r="BK329" s="59">
        <f>ROUND(H119*G119,2)</f>
        <v>8104.77</v>
      </c>
      <c r="BL329" s="12" t="s">
        <v>84</v>
      </c>
      <c r="BM329" s="58" t="s">
        <v>1817</v>
      </c>
      <c r="BN329" s="1"/>
      <c r="BO329" s="1"/>
      <c r="BP329" s="1"/>
      <c r="BQ329" s="1"/>
      <c r="BR329" s="1"/>
      <c r="BS329" s="1"/>
    </row>
    <row r="330" spans="14:71" x14ac:dyDescent="0.2">
      <c r="N330" s="66"/>
      <c r="O330" s="67"/>
      <c r="P330" s="67"/>
      <c r="Q330" s="67"/>
      <c r="R330" s="67"/>
      <c r="S330" s="67"/>
      <c r="T330" s="67"/>
      <c r="U330" s="6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69" t="s">
        <v>88</v>
      </c>
      <c r="AV330" s="506" t="s">
        <v>31</v>
      </c>
      <c r="AW330" s="8" t="s">
        <v>11</v>
      </c>
      <c r="AX330" s="8" t="s">
        <v>27</v>
      </c>
      <c r="AY330" s="69" t="s">
        <v>78</v>
      </c>
      <c r="AZ330" s="8"/>
      <c r="BA330" s="8"/>
      <c r="BB330" s="8"/>
      <c r="BC330" s="8"/>
      <c r="BD330" s="8"/>
      <c r="BE330" s="8"/>
      <c r="BF330" s="8"/>
      <c r="BG330" s="8"/>
      <c r="BH330" s="8"/>
      <c r="BI330" s="8"/>
      <c r="BJ330" s="8"/>
      <c r="BK330" s="8"/>
      <c r="BL330" s="8"/>
      <c r="BM330" s="8"/>
      <c r="BN330" s="8"/>
      <c r="BO330" s="8"/>
      <c r="BP330" s="8"/>
      <c r="BQ330" s="8"/>
      <c r="BR330" s="8"/>
      <c r="BS330" s="8"/>
    </row>
    <row r="331" spans="14:71" x14ac:dyDescent="0.2">
      <c r="N331" s="62"/>
      <c r="O331" s="63"/>
      <c r="P331" s="63"/>
      <c r="Q331" s="63"/>
      <c r="R331" s="63"/>
      <c r="S331" s="63"/>
      <c r="T331" s="63"/>
      <c r="U331" s="64"/>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65" t="s">
        <v>88</v>
      </c>
      <c r="AV331" s="507" t="s">
        <v>31</v>
      </c>
      <c r="AW331" s="7" t="s">
        <v>11</v>
      </c>
      <c r="AX331" s="7" t="s">
        <v>30</v>
      </c>
      <c r="AY331" s="65" t="s">
        <v>78</v>
      </c>
      <c r="AZ331" s="7"/>
      <c r="BA331" s="7"/>
      <c r="BB331" s="7"/>
      <c r="BC331" s="7"/>
      <c r="BD331" s="7"/>
      <c r="BE331" s="7"/>
      <c r="BF331" s="7"/>
      <c r="BG331" s="7"/>
      <c r="BH331" s="7"/>
      <c r="BI331" s="7"/>
      <c r="BJ331" s="7"/>
      <c r="BK331" s="7"/>
      <c r="BL331" s="7"/>
      <c r="BM331" s="7"/>
      <c r="BN331" s="7"/>
      <c r="BO331" s="7"/>
      <c r="BP331" s="7"/>
      <c r="BQ331" s="7"/>
      <c r="BR331" s="7"/>
      <c r="BS331" s="7"/>
    </row>
    <row r="332" spans="14:71" ht="11.4" x14ac:dyDescent="0.2">
      <c r="N332" s="54" t="s">
        <v>5</v>
      </c>
      <c r="O332" s="55" t="s">
        <v>15</v>
      </c>
      <c r="P332" s="23"/>
      <c r="Q332" s="56">
        <f>P332*G122</f>
        <v>0</v>
      </c>
      <c r="R332" s="56">
        <v>0.16370999999999999</v>
      </c>
      <c r="S332" s="56">
        <f>R332*G122</f>
        <v>0.32741999999999999</v>
      </c>
      <c r="T332" s="56">
        <v>0</v>
      </c>
      <c r="U332" s="57">
        <f>T332*G122</f>
        <v>0</v>
      </c>
      <c r="V332" s="14"/>
      <c r="W332" s="14"/>
      <c r="X332" s="14"/>
      <c r="Y332" s="14"/>
      <c r="Z332" s="14"/>
      <c r="AA332" s="14"/>
      <c r="AB332" s="14"/>
      <c r="AC332" s="14"/>
      <c r="AD332" s="14"/>
      <c r="AE332" s="14"/>
      <c r="AF332" s="14"/>
      <c r="AG332" s="1"/>
      <c r="AH332" s="1"/>
      <c r="AI332" s="1"/>
      <c r="AJ332" s="1"/>
      <c r="AK332" s="1"/>
      <c r="AL332" s="1"/>
      <c r="AM332" s="1"/>
      <c r="AN332" s="1"/>
      <c r="AO332" s="1"/>
      <c r="AP332" s="1"/>
      <c r="AQ332" s="1"/>
      <c r="AR332" s="1"/>
      <c r="AS332" s="58" t="s">
        <v>84</v>
      </c>
      <c r="AT332" s="1"/>
      <c r="AU332" s="58" t="s">
        <v>80</v>
      </c>
      <c r="AV332" s="493" t="s">
        <v>31</v>
      </c>
      <c r="AW332" s="1"/>
      <c r="AX332" s="1"/>
      <c r="AY332" s="12" t="s">
        <v>78</v>
      </c>
      <c r="AZ332" s="1"/>
      <c r="BA332" s="1"/>
      <c r="BB332" s="1"/>
      <c r="BC332" s="1"/>
      <c r="BD332" s="1"/>
      <c r="BE332" s="59">
        <f>IF(O332="základní",I122,0)</f>
        <v>421</v>
      </c>
      <c r="BF332" s="59">
        <f>IF(O332="snížená",I122,0)</f>
        <v>0</v>
      </c>
      <c r="BG332" s="59">
        <f>IF(O332="zákl. přenesená",I122,0)</f>
        <v>0</v>
      </c>
      <c r="BH332" s="59">
        <f>IF(O332="sníž. přenesená",I122,0)</f>
        <v>0</v>
      </c>
      <c r="BI332" s="59">
        <f>IF(O332="nulová",I122,0)</f>
        <v>0</v>
      </c>
      <c r="BJ332" s="12" t="s">
        <v>30</v>
      </c>
      <c r="BK332" s="59">
        <f>ROUND(H122*G122,2)</f>
        <v>421</v>
      </c>
      <c r="BL332" s="12" t="s">
        <v>84</v>
      </c>
      <c r="BM332" s="58" t="s">
        <v>1822</v>
      </c>
      <c r="BN332" s="1"/>
      <c r="BO332" s="1"/>
      <c r="BP332" s="1"/>
      <c r="BQ332" s="1"/>
      <c r="BR332" s="1"/>
      <c r="BS332" s="1"/>
    </row>
    <row r="333" spans="14:71" x14ac:dyDescent="0.2">
      <c r="N333" s="60"/>
      <c r="O333" s="61"/>
      <c r="P333" s="23"/>
      <c r="Q333" s="23"/>
      <c r="R333" s="23"/>
      <c r="S333" s="23"/>
      <c r="T333" s="23"/>
      <c r="U333" s="24"/>
      <c r="V333" s="14"/>
      <c r="W333" s="14"/>
      <c r="X333" s="14"/>
      <c r="Y333" s="14"/>
      <c r="Z333" s="14"/>
      <c r="AA333" s="14"/>
      <c r="AB333" s="14"/>
      <c r="AC333" s="14"/>
      <c r="AD333" s="14"/>
      <c r="AE333" s="14"/>
      <c r="AF333" s="14"/>
      <c r="AG333" s="1"/>
      <c r="AH333" s="1"/>
      <c r="AI333" s="1"/>
      <c r="AJ333" s="1"/>
      <c r="AK333" s="1"/>
      <c r="AL333" s="1"/>
      <c r="AM333" s="1"/>
      <c r="AN333" s="1"/>
      <c r="AO333" s="1"/>
      <c r="AP333" s="1"/>
      <c r="AQ333" s="1"/>
      <c r="AR333" s="1"/>
      <c r="AS333" s="1"/>
      <c r="AT333" s="1"/>
      <c r="AU333" s="12" t="s">
        <v>86</v>
      </c>
      <c r="AV333" s="491" t="s">
        <v>31</v>
      </c>
      <c r="AW333" s="1"/>
      <c r="AX333" s="1"/>
      <c r="AY333" s="1"/>
      <c r="AZ333" s="1"/>
      <c r="BA333" s="1"/>
      <c r="BB333" s="1"/>
      <c r="BC333" s="1"/>
      <c r="BD333" s="1"/>
      <c r="BE333" s="1"/>
      <c r="BF333" s="1"/>
      <c r="BG333" s="1"/>
      <c r="BH333" s="1"/>
      <c r="BI333" s="1"/>
      <c r="BJ333" s="1"/>
      <c r="BK333" s="1"/>
      <c r="BL333" s="1"/>
      <c r="BM333" s="1"/>
      <c r="BN333" s="1"/>
      <c r="BO333" s="1"/>
      <c r="BP333" s="1"/>
      <c r="BQ333" s="1"/>
      <c r="BR333" s="1"/>
      <c r="BS333" s="1"/>
    </row>
    <row r="334" spans="14:71" x14ac:dyDescent="0.2">
      <c r="N334" s="62"/>
      <c r="O334" s="63"/>
      <c r="P334" s="63"/>
      <c r="Q334" s="63"/>
      <c r="R334" s="63"/>
      <c r="S334" s="63"/>
      <c r="T334" s="63"/>
      <c r="U334" s="64"/>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65" t="s">
        <v>88</v>
      </c>
      <c r="AV334" s="507" t="s">
        <v>31</v>
      </c>
      <c r="AW334" s="7" t="s">
        <v>11</v>
      </c>
      <c r="AX334" s="7" t="s">
        <v>30</v>
      </c>
      <c r="AY334" s="65" t="s">
        <v>78</v>
      </c>
      <c r="AZ334" s="7"/>
      <c r="BA334" s="7"/>
      <c r="BB334" s="7"/>
      <c r="BC334" s="7"/>
      <c r="BD334" s="7"/>
      <c r="BE334" s="7"/>
      <c r="BF334" s="7"/>
      <c r="BG334" s="7"/>
      <c r="BH334" s="7"/>
      <c r="BI334" s="7"/>
      <c r="BJ334" s="7"/>
      <c r="BK334" s="7"/>
      <c r="BL334" s="7"/>
      <c r="BM334" s="7"/>
      <c r="BN334" s="7"/>
      <c r="BO334" s="7"/>
      <c r="BP334" s="7"/>
      <c r="BQ334" s="7"/>
      <c r="BR334" s="7"/>
      <c r="BS334" s="7"/>
    </row>
    <row r="335" spans="14:71" ht="11.4" x14ac:dyDescent="0.2">
      <c r="N335" s="84" t="s">
        <v>5</v>
      </c>
      <c r="O335" s="85" t="s">
        <v>15</v>
      </c>
      <c r="P335" s="23"/>
      <c r="Q335" s="56">
        <f>P335*G125</f>
        <v>0</v>
      </c>
      <c r="R335" s="56">
        <v>3.9E-2</v>
      </c>
      <c r="S335" s="56">
        <f>R335*G125</f>
        <v>0.23399999999999999</v>
      </c>
      <c r="T335" s="56">
        <v>0</v>
      </c>
      <c r="U335" s="57">
        <f>T335*G125</f>
        <v>0</v>
      </c>
      <c r="V335" s="14"/>
      <c r="W335" s="14"/>
      <c r="X335" s="14"/>
      <c r="Y335" s="14"/>
      <c r="Z335" s="14"/>
      <c r="AA335" s="14"/>
      <c r="AB335" s="14"/>
      <c r="AC335" s="14"/>
      <c r="AD335" s="14"/>
      <c r="AE335" s="14"/>
      <c r="AF335" s="14"/>
      <c r="AG335" s="1"/>
      <c r="AH335" s="1"/>
      <c r="AI335" s="1"/>
      <c r="AJ335" s="1"/>
      <c r="AK335" s="1"/>
      <c r="AL335" s="1"/>
      <c r="AM335" s="1"/>
      <c r="AN335" s="1"/>
      <c r="AO335" s="1"/>
      <c r="AP335" s="1"/>
      <c r="AQ335" s="1"/>
      <c r="AR335" s="1"/>
      <c r="AS335" s="58" t="s">
        <v>130</v>
      </c>
      <c r="AT335" s="1"/>
      <c r="AU335" s="58" t="s">
        <v>231</v>
      </c>
      <c r="AV335" s="493" t="s">
        <v>31</v>
      </c>
      <c r="AW335" s="1"/>
      <c r="AX335" s="1"/>
      <c r="AY335" s="12" t="s">
        <v>78</v>
      </c>
      <c r="AZ335" s="1"/>
      <c r="BA335" s="1"/>
      <c r="BB335" s="1"/>
      <c r="BC335" s="1"/>
      <c r="BD335" s="1"/>
      <c r="BE335" s="59">
        <f>IF(O335="základní",I125,0)</f>
        <v>372</v>
      </c>
      <c r="BF335" s="59">
        <f>IF(O335="snížená",I125,0)</f>
        <v>0</v>
      </c>
      <c r="BG335" s="59">
        <f>IF(O335="zákl. přenesená",I125,0)</f>
        <v>0</v>
      </c>
      <c r="BH335" s="59">
        <f>IF(O335="sníž. přenesená",I125,0)</f>
        <v>0</v>
      </c>
      <c r="BI335" s="59">
        <f>IF(O335="nulová",I125,0)</f>
        <v>0</v>
      </c>
      <c r="BJ335" s="12" t="s">
        <v>30</v>
      </c>
      <c r="BK335" s="59">
        <f>ROUND(H125*G125,2)</f>
        <v>372</v>
      </c>
      <c r="BL335" s="12" t="s">
        <v>84</v>
      </c>
      <c r="BM335" s="58" t="s">
        <v>1826</v>
      </c>
      <c r="BN335" s="1"/>
      <c r="BO335" s="1"/>
      <c r="BP335" s="1"/>
      <c r="BQ335" s="1"/>
      <c r="BR335" s="1"/>
      <c r="BS335" s="1"/>
    </row>
    <row r="336" spans="14:71" x14ac:dyDescent="0.2">
      <c r="N336" s="62"/>
      <c r="O336" s="63"/>
      <c r="P336" s="63"/>
      <c r="Q336" s="63"/>
      <c r="R336" s="63"/>
      <c r="S336" s="63"/>
      <c r="T336" s="63"/>
      <c r="U336" s="64"/>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65" t="s">
        <v>88</v>
      </c>
      <c r="AV336" s="507" t="s">
        <v>31</v>
      </c>
      <c r="AW336" s="7" t="s">
        <v>11</v>
      </c>
      <c r="AX336" s="7" t="s">
        <v>30</v>
      </c>
      <c r="AY336" s="65" t="s">
        <v>78</v>
      </c>
      <c r="AZ336" s="7"/>
      <c r="BA336" s="7"/>
      <c r="BB336" s="7"/>
      <c r="BC336" s="7"/>
      <c r="BD336" s="7"/>
      <c r="BE336" s="7"/>
      <c r="BF336" s="7"/>
      <c r="BG336" s="7"/>
      <c r="BH336" s="7"/>
      <c r="BI336" s="7"/>
      <c r="BJ336" s="7"/>
      <c r="BK336" s="7"/>
      <c r="BL336" s="7"/>
      <c r="BM336" s="7"/>
      <c r="BN336" s="7"/>
      <c r="BO336" s="7"/>
      <c r="BP336" s="7"/>
      <c r="BQ336" s="7"/>
      <c r="BR336" s="7"/>
      <c r="BS336" s="7"/>
    </row>
    <row r="337" spans="14:71" ht="11.4" x14ac:dyDescent="0.2">
      <c r="N337" s="54" t="s">
        <v>5</v>
      </c>
      <c r="O337" s="55" t="s">
        <v>15</v>
      </c>
      <c r="P337" s="23"/>
      <c r="Q337" s="56">
        <f>P337*G127</f>
        <v>0</v>
      </c>
      <c r="R337" s="56">
        <v>0.15540000000000001</v>
      </c>
      <c r="S337" s="56">
        <f>R337*G127</f>
        <v>0.62160000000000004</v>
      </c>
      <c r="T337" s="56">
        <v>0</v>
      </c>
      <c r="U337" s="57">
        <f>T337*G127</f>
        <v>0</v>
      </c>
      <c r="V337" s="14"/>
      <c r="W337" s="14"/>
      <c r="X337" s="14"/>
      <c r="Y337" s="14"/>
      <c r="Z337" s="14"/>
      <c r="AA337" s="14"/>
      <c r="AB337" s="14"/>
      <c r="AC337" s="14"/>
      <c r="AD337" s="14"/>
      <c r="AE337" s="14"/>
      <c r="AF337" s="14"/>
      <c r="AG337" s="1"/>
      <c r="AH337" s="1"/>
      <c r="AI337" s="1"/>
      <c r="AJ337" s="1"/>
      <c r="AK337" s="1"/>
      <c r="AL337" s="1"/>
      <c r="AM337" s="1"/>
      <c r="AN337" s="1"/>
      <c r="AO337" s="1"/>
      <c r="AP337" s="1"/>
      <c r="AQ337" s="1"/>
      <c r="AR337" s="1"/>
      <c r="AS337" s="58" t="s">
        <v>84</v>
      </c>
      <c r="AT337" s="1"/>
      <c r="AU337" s="58" t="s">
        <v>80</v>
      </c>
      <c r="AV337" s="493" t="s">
        <v>31</v>
      </c>
      <c r="AW337" s="1"/>
      <c r="AX337" s="1"/>
      <c r="AY337" s="12" t="s">
        <v>78</v>
      </c>
      <c r="AZ337" s="1"/>
      <c r="BA337" s="1"/>
      <c r="BB337" s="1"/>
      <c r="BC337" s="1"/>
      <c r="BD337" s="1"/>
      <c r="BE337" s="59">
        <f>IF(O337="základní",I127,0)</f>
        <v>1105.2</v>
      </c>
      <c r="BF337" s="59">
        <f>IF(O337="snížená",I127,0)</f>
        <v>0</v>
      </c>
      <c r="BG337" s="59">
        <f>IF(O337="zákl. přenesená",I127,0)</f>
        <v>0</v>
      </c>
      <c r="BH337" s="59">
        <f>IF(O337="sníž. přenesená",I127,0)</f>
        <v>0</v>
      </c>
      <c r="BI337" s="59">
        <f>IF(O337="nulová",I127,0)</f>
        <v>0</v>
      </c>
      <c r="BJ337" s="12" t="s">
        <v>30</v>
      </c>
      <c r="BK337" s="59">
        <f>ROUND(H127*G127,2)</f>
        <v>1105.2</v>
      </c>
      <c r="BL337" s="12" t="s">
        <v>84</v>
      </c>
      <c r="BM337" s="58" t="s">
        <v>1830</v>
      </c>
      <c r="BN337" s="1"/>
      <c r="BO337" s="1"/>
      <c r="BP337" s="1"/>
      <c r="BQ337" s="1"/>
      <c r="BR337" s="1"/>
      <c r="BS337" s="1"/>
    </row>
    <row r="338" spans="14:71" x14ac:dyDescent="0.2">
      <c r="N338" s="60"/>
      <c r="O338" s="61"/>
      <c r="P338" s="23"/>
      <c r="Q338" s="23"/>
      <c r="R338" s="23"/>
      <c r="S338" s="23"/>
      <c r="T338" s="23"/>
      <c r="U338" s="24"/>
      <c r="V338" s="14"/>
      <c r="W338" s="14"/>
      <c r="X338" s="14"/>
      <c r="Y338" s="14"/>
      <c r="Z338" s="14"/>
      <c r="AA338" s="14"/>
      <c r="AB338" s="14"/>
      <c r="AC338" s="14"/>
      <c r="AD338" s="14"/>
      <c r="AE338" s="14"/>
      <c r="AF338" s="14"/>
      <c r="AG338" s="1"/>
      <c r="AH338" s="1"/>
      <c r="AI338" s="1"/>
      <c r="AJ338" s="1"/>
      <c r="AK338" s="1"/>
      <c r="AL338" s="1"/>
      <c r="AM338" s="1"/>
      <c r="AN338" s="1"/>
      <c r="AO338" s="1"/>
      <c r="AP338" s="1"/>
      <c r="AQ338" s="1"/>
      <c r="AR338" s="1"/>
      <c r="AS338" s="1"/>
      <c r="AT338" s="1"/>
      <c r="AU338" s="12" t="s">
        <v>86</v>
      </c>
      <c r="AV338" s="491" t="s">
        <v>31</v>
      </c>
      <c r="AW338" s="1"/>
      <c r="AX338" s="1"/>
      <c r="AY338" s="1"/>
      <c r="AZ338" s="1"/>
      <c r="BA338" s="1"/>
      <c r="BB338" s="1"/>
      <c r="BC338" s="1"/>
      <c r="BD338" s="1"/>
      <c r="BE338" s="1"/>
      <c r="BF338" s="1"/>
      <c r="BG338" s="1"/>
      <c r="BH338" s="1"/>
      <c r="BI338" s="1"/>
      <c r="BJ338" s="1"/>
      <c r="BK338" s="1"/>
      <c r="BL338" s="1"/>
      <c r="BM338" s="1"/>
      <c r="BN338" s="1"/>
      <c r="BO338" s="1"/>
      <c r="BP338" s="1"/>
      <c r="BQ338" s="1"/>
      <c r="BR338" s="1"/>
      <c r="BS338" s="1"/>
    </row>
    <row r="339" spans="14:71" x14ac:dyDescent="0.2">
      <c r="N339" s="62"/>
      <c r="O339" s="63"/>
      <c r="P339" s="63"/>
      <c r="Q339" s="63"/>
      <c r="R339" s="63"/>
      <c r="S339" s="63"/>
      <c r="T339" s="63"/>
      <c r="U339" s="64"/>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65" t="s">
        <v>88</v>
      </c>
      <c r="AV339" s="507" t="s">
        <v>31</v>
      </c>
      <c r="AW339" s="7" t="s">
        <v>11</v>
      </c>
      <c r="AX339" s="7" t="s">
        <v>30</v>
      </c>
      <c r="AY339" s="65" t="s">
        <v>78</v>
      </c>
      <c r="AZ339" s="7"/>
      <c r="BA339" s="7"/>
      <c r="BB339" s="7"/>
      <c r="BC339" s="7"/>
      <c r="BD339" s="7"/>
      <c r="BE339" s="7"/>
      <c r="BF339" s="7"/>
      <c r="BG339" s="7"/>
      <c r="BH339" s="7"/>
      <c r="BI339" s="7"/>
      <c r="BJ339" s="7"/>
      <c r="BK339" s="7"/>
      <c r="BL339" s="7"/>
      <c r="BM339" s="7"/>
      <c r="BN339" s="7"/>
      <c r="BO339" s="7"/>
      <c r="BP339" s="7"/>
      <c r="BQ339" s="7"/>
      <c r="BR339" s="7"/>
      <c r="BS339" s="7"/>
    </row>
    <row r="340" spans="14:71" ht="11.4" x14ac:dyDescent="0.2">
      <c r="N340" s="84" t="s">
        <v>5</v>
      </c>
      <c r="O340" s="85" t="s">
        <v>15</v>
      </c>
      <c r="P340" s="23"/>
      <c r="Q340" s="56">
        <f>P340*G130</f>
        <v>0</v>
      </c>
      <c r="R340" s="56">
        <v>8.2100000000000006E-2</v>
      </c>
      <c r="S340" s="56">
        <f>R340*G130</f>
        <v>0.32840000000000003</v>
      </c>
      <c r="T340" s="56">
        <v>0</v>
      </c>
      <c r="U340" s="57">
        <f>T340*G130</f>
        <v>0</v>
      </c>
      <c r="V340" s="14"/>
      <c r="W340" s="14"/>
      <c r="X340" s="14"/>
      <c r="Y340" s="14"/>
      <c r="Z340" s="14"/>
      <c r="AA340" s="14"/>
      <c r="AB340" s="14"/>
      <c r="AC340" s="14"/>
      <c r="AD340" s="14"/>
      <c r="AE340" s="14"/>
      <c r="AF340" s="14"/>
      <c r="AG340" s="1"/>
      <c r="AH340" s="1"/>
      <c r="AI340" s="1"/>
      <c r="AJ340" s="1"/>
      <c r="AK340" s="1"/>
      <c r="AL340" s="1"/>
      <c r="AM340" s="1"/>
      <c r="AN340" s="1"/>
      <c r="AO340" s="1"/>
      <c r="AP340" s="1"/>
      <c r="AQ340" s="1"/>
      <c r="AR340" s="1"/>
      <c r="AS340" s="58" t="s">
        <v>130</v>
      </c>
      <c r="AT340" s="1"/>
      <c r="AU340" s="58" t="s">
        <v>231</v>
      </c>
      <c r="AV340" s="493" t="s">
        <v>31</v>
      </c>
      <c r="AW340" s="1"/>
      <c r="AX340" s="1"/>
      <c r="AY340" s="12" t="s">
        <v>78</v>
      </c>
      <c r="AZ340" s="1"/>
      <c r="BA340" s="1"/>
      <c r="BB340" s="1"/>
      <c r="BC340" s="1"/>
      <c r="BD340" s="1"/>
      <c r="BE340" s="59">
        <f>IF(O340="základní",I130,0)</f>
        <v>556</v>
      </c>
      <c r="BF340" s="59">
        <f>IF(O340="snížená",I130,0)</f>
        <v>0</v>
      </c>
      <c r="BG340" s="59">
        <f>IF(O340="zákl. přenesená",I130,0)</f>
        <v>0</v>
      </c>
      <c r="BH340" s="59">
        <f>IF(O340="sníž. přenesená",I130,0)</f>
        <v>0</v>
      </c>
      <c r="BI340" s="59">
        <f>IF(O340="nulová",I130,0)</f>
        <v>0</v>
      </c>
      <c r="BJ340" s="12" t="s">
        <v>30</v>
      </c>
      <c r="BK340" s="59">
        <f>ROUND(H130*G130,2)</f>
        <v>556</v>
      </c>
      <c r="BL340" s="12" t="s">
        <v>84</v>
      </c>
      <c r="BM340" s="58" t="s">
        <v>1835</v>
      </c>
      <c r="BN340" s="1"/>
      <c r="BO340" s="1"/>
      <c r="BP340" s="1"/>
      <c r="BQ340" s="1"/>
      <c r="BR340" s="1"/>
      <c r="BS340" s="1"/>
    </row>
    <row r="341" spans="14:71" x14ac:dyDescent="0.2">
      <c r="N341" s="41"/>
      <c r="O341" s="42"/>
      <c r="P341" s="42"/>
      <c r="Q341" s="43">
        <f>SUM(Q342:Q343)</f>
        <v>0</v>
      </c>
      <c r="R341" s="42"/>
      <c r="S341" s="43">
        <f>SUM(S342:S343)</f>
        <v>0</v>
      </c>
      <c r="T341" s="42"/>
      <c r="U341" s="44">
        <f>SUM(U342:U343)</f>
        <v>0</v>
      </c>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45" t="s">
        <v>30</v>
      </c>
      <c r="AT341" s="6"/>
      <c r="AU341" s="46" t="s">
        <v>26</v>
      </c>
      <c r="AV341" s="492" t="s">
        <v>30</v>
      </c>
      <c r="AW341" s="6"/>
      <c r="AX341" s="6"/>
      <c r="AY341" s="45" t="s">
        <v>78</v>
      </c>
      <c r="AZ341" s="6"/>
      <c r="BA341" s="6"/>
      <c r="BB341" s="6"/>
      <c r="BC341" s="6"/>
      <c r="BD341" s="6"/>
      <c r="BE341" s="6"/>
      <c r="BF341" s="6"/>
      <c r="BG341" s="6"/>
      <c r="BH341" s="6"/>
      <c r="BI341" s="6"/>
      <c r="BJ341" s="6"/>
      <c r="BK341" s="47">
        <f>SUM(BK342:BK343)</f>
        <v>5556.03</v>
      </c>
      <c r="BL341" s="6"/>
      <c r="BM341" s="6"/>
      <c r="BN341" s="6"/>
      <c r="BO341" s="6"/>
      <c r="BP341" s="6"/>
      <c r="BQ341" s="6"/>
      <c r="BR341" s="6"/>
      <c r="BS341" s="6"/>
    </row>
    <row r="342" spans="14:71" ht="11.4" x14ac:dyDescent="0.2">
      <c r="N342" s="54" t="s">
        <v>5</v>
      </c>
      <c r="O342" s="55" t="s">
        <v>15</v>
      </c>
      <c r="P342" s="23"/>
      <c r="Q342" s="56">
        <f>P342*G134</f>
        <v>0</v>
      </c>
      <c r="R342" s="56">
        <v>0</v>
      </c>
      <c r="S342" s="56">
        <f>R342*G134</f>
        <v>0</v>
      </c>
      <c r="T342" s="56">
        <v>0</v>
      </c>
      <c r="U342" s="57">
        <f>T342*G134</f>
        <v>0</v>
      </c>
      <c r="V342" s="14"/>
      <c r="W342" s="14"/>
      <c r="X342" s="14"/>
      <c r="Y342" s="14"/>
      <c r="Z342" s="14"/>
      <c r="AA342" s="14"/>
      <c r="AB342" s="14"/>
      <c r="AC342" s="14"/>
      <c r="AD342" s="14"/>
      <c r="AE342" s="14"/>
      <c r="AF342" s="14"/>
      <c r="AG342" s="1"/>
      <c r="AH342" s="1"/>
      <c r="AI342" s="1"/>
      <c r="AJ342" s="1"/>
      <c r="AK342" s="1"/>
      <c r="AL342" s="1"/>
      <c r="AM342" s="1"/>
      <c r="AN342" s="1"/>
      <c r="AO342" s="1"/>
      <c r="AP342" s="1"/>
      <c r="AQ342" s="1"/>
      <c r="AR342" s="1"/>
      <c r="AS342" s="58" t="s">
        <v>84</v>
      </c>
      <c r="AT342" s="1"/>
      <c r="AU342" s="58" t="s">
        <v>80</v>
      </c>
      <c r="AV342" s="493" t="s">
        <v>31</v>
      </c>
      <c r="AW342" s="1"/>
      <c r="AX342" s="1"/>
      <c r="AY342" s="12" t="s">
        <v>78</v>
      </c>
      <c r="AZ342" s="1"/>
      <c r="BA342" s="1"/>
      <c r="BB342" s="1"/>
      <c r="BC342" s="1"/>
      <c r="BD342" s="1"/>
      <c r="BE342" s="59">
        <f>IF(O342="základní",I134,0)</f>
        <v>5556.03</v>
      </c>
      <c r="BF342" s="59">
        <f>IF(O342="snížená",I134,0)</f>
        <v>0</v>
      </c>
      <c r="BG342" s="59">
        <f>IF(O342="zákl. přenesená",I134,0)</f>
        <v>0</v>
      </c>
      <c r="BH342" s="59">
        <f>IF(O342="sníž. přenesená",I134,0)</f>
        <v>0</v>
      </c>
      <c r="BI342" s="59">
        <f>IF(O342="nulová",I134,0)</f>
        <v>0</v>
      </c>
      <c r="BJ342" s="12" t="s">
        <v>30</v>
      </c>
      <c r="BK342" s="59">
        <f>ROUND(H134*G134,2)</f>
        <v>5556.03</v>
      </c>
      <c r="BL342" s="12" t="s">
        <v>84</v>
      </c>
      <c r="BM342" s="58" t="s">
        <v>1838</v>
      </c>
      <c r="BN342" s="1"/>
      <c r="BO342" s="1"/>
      <c r="BP342" s="1"/>
      <c r="BQ342" s="1"/>
      <c r="BR342" s="1"/>
      <c r="BS342" s="1"/>
    </row>
    <row r="343" spans="14:71" x14ac:dyDescent="0.2">
      <c r="N343" s="94"/>
      <c r="O343" s="95"/>
      <c r="P343" s="91"/>
      <c r="Q343" s="91"/>
      <c r="R343" s="91"/>
      <c r="S343" s="91"/>
      <c r="T343" s="91"/>
      <c r="U343" s="96"/>
      <c r="V343" s="14"/>
      <c r="W343" s="14"/>
      <c r="X343" s="14"/>
      <c r="Y343" s="14"/>
      <c r="Z343" s="14"/>
      <c r="AA343" s="14"/>
      <c r="AB343" s="14"/>
      <c r="AC343" s="14"/>
      <c r="AD343" s="14"/>
      <c r="AE343" s="14"/>
      <c r="AF343" s="14"/>
      <c r="AG343" s="1"/>
      <c r="AH343" s="1"/>
      <c r="AI343" s="1"/>
      <c r="AJ343" s="1"/>
      <c r="AK343" s="1"/>
      <c r="AL343" s="1"/>
      <c r="AM343" s="1"/>
      <c r="AN343" s="1"/>
      <c r="AO343" s="1"/>
      <c r="AP343" s="1"/>
      <c r="AQ343" s="1"/>
      <c r="AR343" s="1"/>
      <c r="AS343" s="1"/>
      <c r="AT343" s="1"/>
      <c r="AU343" s="12" t="s">
        <v>86</v>
      </c>
      <c r="AV343" s="491" t="s">
        <v>31</v>
      </c>
      <c r="AW343" s="1"/>
      <c r="AX343" s="1"/>
      <c r="AY343" s="1"/>
      <c r="AZ343" s="1"/>
      <c r="BA343" s="1"/>
      <c r="BB343" s="1"/>
      <c r="BC343" s="1"/>
      <c r="BD343" s="1"/>
      <c r="BE343" s="1"/>
      <c r="BF343" s="1"/>
      <c r="BG343" s="1"/>
      <c r="BH343" s="1"/>
      <c r="BI343" s="1"/>
      <c r="BJ343" s="1"/>
      <c r="BK343" s="1"/>
      <c r="BL343" s="1"/>
      <c r="BM343" s="1"/>
      <c r="BN343" s="1"/>
      <c r="BO343" s="1"/>
      <c r="BP343" s="1"/>
      <c r="BQ343" s="1"/>
      <c r="BR343" s="1"/>
      <c r="BS343" s="1"/>
    </row>
    <row r="344" spans="14:71" x14ac:dyDescent="0.2">
      <c r="N344" s="14"/>
      <c r="O344" s="1"/>
      <c r="P344" s="14"/>
      <c r="Q344" s="14"/>
      <c r="R344" s="14"/>
      <c r="S344" s="14"/>
      <c r="T344" s="14"/>
      <c r="U344" s="14"/>
      <c r="V344" s="14"/>
      <c r="W344" s="14"/>
      <c r="X344" s="14"/>
      <c r="Y344" s="14"/>
      <c r="Z344" s="14"/>
      <c r="AA344" s="14"/>
      <c r="AB344" s="14"/>
      <c r="AC344" s="14"/>
      <c r="AD344" s="14"/>
      <c r="AE344" s="14"/>
      <c r="AF344" s="14"/>
      <c r="AG344" s="1"/>
      <c r="AH344" s="1"/>
      <c r="AI344" s="1"/>
      <c r="AJ344" s="1"/>
      <c r="AK344" s="1"/>
      <c r="AL344" s="1"/>
      <c r="AM344" s="1"/>
      <c r="AN344" s="1"/>
      <c r="AO344" s="1"/>
      <c r="AP344" s="1"/>
      <c r="AQ344" s="1"/>
      <c r="AR344" s="1"/>
      <c r="AS344" s="1"/>
      <c r="AT344" s="1"/>
      <c r="AU344" s="1"/>
      <c r="AV344" s="473"/>
      <c r="AW344" s="1"/>
      <c r="AX344" s="1"/>
      <c r="AY344" s="1"/>
      <c r="AZ344" s="1"/>
      <c r="BA344" s="1"/>
      <c r="BB344" s="1"/>
      <c r="BC344" s="1"/>
      <c r="BD344" s="1"/>
      <c r="BE344" s="1"/>
      <c r="BF344" s="1"/>
      <c r="BG344" s="1"/>
      <c r="BH344" s="1"/>
      <c r="BI344" s="1"/>
      <c r="BJ344" s="1"/>
      <c r="BK344" s="1"/>
      <c r="BL344" s="1"/>
      <c r="BM344" s="1"/>
      <c r="BN344" s="1"/>
      <c r="BO344" s="1"/>
      <c r="BP344" s="1"/>
      <c r="BQ344" s="1"/>
      <c r="BR344" s="1"/>
      <c r="BS344" s="1"/>
    </row>
  </sheetData>
  <sheetProtection formatColumns="0" formatRows="0" autoFilter="0"/>
  <mergeCells count="119">
    <mergeCell ref="B3:D3"/>
    <mergeCell ref="B4:D4"/>
    <mergeCell ref="B5:D5"/>
    <mergeCell ref="B6:D6"/>
    <mergeCell ref="B7:D7"/>
    <mergeCell ref="J8:K8"/>
    <mergeCell ref="L8:M8"/>
    <mergeCell ref="N8:O8"/>
    <mergeCell ref="P8:Q8"/>
    <mergeCell ref="J44:K44"/>
    <mergeCell ref="L44:M44"/>
    <mergeCell ref="N44:O44"/>
    <mergeCell ref="P44:Q44"/>
    <mergeCell ref="R44:S44"/>
    <mergeCell ref="T44:U44"/>
    <mergeCell ref="V44:W44"/>
    <mergeCell ref="AD8:AE8"/>
    <mergeCell ref="AF8:AG8"/>
    <mergeCell ref="R8:S8"/>
    <mergeCell ref="T8:U8"/>
    <mergeCell ref="V8:W8"/>
    <mergeCell ref="X8:Y8"/>
    <mergeCell ref="Z8:AA8"/>
    <mergeCell ref="AB8:AC8"/>
    <mergeCell ref="AT44:AU44"/>
    <mergeCell ref="X44:Y44"/>
    <mergeCell ref="Z44:AA44"/>
    <mergeCell ref="AB44:AC44"/>
    <mergeCell ref="AD44:AE44"/>
    <mergeCell ref="AF44:AG44"/>
    <mergeCell ref="AH44:AI44"/>
    <mergeCell ref="AP8:AQ8"/>
    <mergeCell ref="AR8:AS8"/>
    <mergeCell ref="AT8:AU8"/>
    <mergeCell ref="AH8:AI8"/>
    <mergeCell ref="AJ8:AK8"/>
    <mergeCell ref="AL8:AM8"/>
    <mergeCell ref="AN8:AO8"/>
    <mergeCell ref="N50:O50"/>
    <mergeCell ref="P50:Q50"/>
    <mergeCell ref="R50:S50"/>
    <mergeCell ref="T50:U50"/>
    <mergeCell ref="AJ44:AK44"/>
    <mergeCell ref="AL44:AM44"/>
    <mergeCell ref="AN44:AO44"/>
    <mergeCell ref="AP44:AQ44"/>
    <mergeCell ref="AR44:AS44"/>
    <mergeCell ref="AT50:AU50"/>
    <mergeCell ref="J55:K55"/>
    <mergeCell ref="L55:M55"/>
    <mergeCell ref="N55:O55"/>
    <mergeCell ref="P55:Q55"/>
    <mergeCell ref="R55:S55"/>
    <mergeCell ref="T55:U55"/>
    <mergeCell ref="V55:W55"/>
    <mergeCell ref="X55:Y55"/>
    <mergeCell ref="Z55:AA55"/>
    <mergeCell ref="AH50:AI50"/>
    <mergeCell ref="AJ50:AK50"/>
    <mergeCell ref="AL50:AM50"/>
    <mergeCell ref="AN50:AO50"/>
    <mergeCell ref="AP50:AQ50"/>
    <mergeCell ref="AR50:AS50"/>
    <mergeCell ref="V50:W50"/>
    <mergeCell ref="X50:Y50"/>
    <mergeCell ref="Z50:AA50"/>
    <mergeCell ref="AB50:AC50"/>
    <mergeCell ref="AD50:AE50"/>
    <mergeCell ref="AF50:AG50"/>
    <mergeCell ref="J50:K50"/>
    <mergeCell ref="L50:M50"/>
    <mergeCell ref="AN55:AO55"/>
    <mergeCell ref="AP55:AQ55"/>
    <mergeCell ref="AR55:AS55"/>
    <mergeCell ref="AT55:AU55"/>
    <mergeCell ref="J83:K83"/>
    <mergeCell ref="L83:M83"/>
    <mergeCell ref="N83:O83"/>
    <mergeCell ref="P83:Q83"/>
    <mergeCell ref="R83:S83"/>
    <mergeCell ref="T83:U83"/>
    <mergeCell ref="AB55:AC55"/>
    <mergeCell ref="AD55:AE55"/>
    <mergeCell ref="AF55:AG55"/>
    <mergeCell ref="AH55:AI55"/>
    <mergeCell ref="AJ55:AK55"/>
    <mergeCell ref="AL55:AM55"/>
    <mergeCell ref="AT83:AU83"/>
    <mergeCell ref="AH83:AI83"/>
    <mergeCell ref="AJ83:AK83"/>
    <mergeCell ref="AL83:AM83"/>
    <mergeCell ref="AN83:AO83"/>
    <mergeCell ref="AP83:AQ83"/>
    <mergeCell ref="AR83:AS83"/>
    <mergeCell ref="V83:W83"/>
    <mergeCell ref="J131:K131"/>
    <mergeCell ref="L131:M131"/>
    <mergeCell ref="N131:O131"/>
    <mergeCell ref="P131:Q131"/>
    <mergeCell ref="R131:S131"/>
    <mergeCell ref="T131:U131"/>
    <mergeCell ref="V131:W131"/>
    <mergeCell ref="X131:Y131"/>
    <mergeCell ref="Z131:AA131"/>
    <mergeCell ref="X83:Y83"/>
    <mergeCell ref="Z83:AA83"/>
    <mergeCell ref="AB83:AC83"/>
    <mergeCell ref="AD83:AE83"/>
    <mergeCell ref="AF83:AG83"/>
    <mergeCell ref="AN131:AO131"/>
    <mergeCell ref="AP131:AQ131"/>
    <mergeCell ref="AR131:AS131"/>
    <mergeCell ref="AT131:AU131"/>
    <mergeCell ref="AB131:AC131"/>
    <mergeCell ref="AD131:AE131"/>
    <mergeCell ref="AF131:AG131"/>
    <mergeCell ref="AH131:AI131"/>
    <mergeCell ref="AJ131:AK131"/>
    <mergeCell ref="AL131:AM131"/>
  </mergeCells>
  <conditionalFormatting sqref="A1:XFD1048576">
    <cfRule type="cellIs" dxfId="6" priority="1" operator="lessThan">
      <formula>0</formula>
    </cfRule>
  </conditionalFormatting>
  <hyperlinks>
    <hyperlink ref="I2" location="'Rekapitulace stavby'!A1" display="Rekapitulace stavby" xr:uid="{517681E6-CBF8-4A5E-A24E-13CBA6F16E17}"/>
  </hyperlinks>
  <pageMargins left="0.39374999999999999" right="0.39374999999999999" top="0.39374999999999999" bottom="0.39374999999999999" header="0" footer="0"/>
  <pageSetup paperSize="9" scale="12" fitToHeight="100" orientation="landscape" blackAndWhite="1"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14</vt:i4>
      </vt:variant>
      <vt:variant>
        <vt:lpstr>Pojmenované oblasti</vt:lpstr>
      </vt:variant>
      <vt:variant>
        <vt:i4>12</vt:i4>
      </vt:variant>
    </vt:vector>
  </HeadingPairs>
  <TitlesOfParts>
    <vt:vector size="26" baseType="lpstr">
      <vt:lpstr>Zjišťovací protokol</vt:lpstr>
      <vt:lpstr>Rekapitulace stavby</vt:lpstr>
      <vt:lpstr>SO 02 a1 - ČOV</vt:lpstr>
      <vt:lpstr>SO 02 a2 - Vzduchotechnika</vt:lpstr>
      <vt:lpstr>SO 02 b - Spojovací potrubí</vt:lpstr>
      <vt:lpstr>SO 02 c - Terénní a sadov...</vt:lpstr>
      <vt:lpstr>SO 02 d - Vodovodní přípojka</vt:lpstr>
      <vt:lpstr>SO 02 e - Oplocení</vt:lpstr>
      <vt:lpstr>SO 02 f - Příjezdová komu...</vt:lpstr>
      <vt:lpstr>SO 02 g - Elektropřípojka...</vt:lpstr>
      <vt:lpstr>DPS 01.1 - Strojní část</vt:lpstr>
      <vt:lpstr>DPS 01.2 - Elektromotoric...</vt:lpstr>
      <vt:lpstr>VRN - Vedlejší a ostatní ...</vt:lpstr>
      <vt:lpstr>Pokyny pro vyplnění</vt:lpstr>
      <vt:lpstr>'DPS 01.1 - Strojní část'!Názvy_tisku</vt:lpstr>
      <vt:lpstr>'DPS 01.2 - Elektromotoric...'!Názvy_tisku</vt:lpstr>
      <vt:lpstr>'SO 02 a1 - ČOV'!Názvy_tisku</vt:lpstr>
      <vt:lpstr>'SO 02 a2 - Vzduchotechnika'!Názvy_tisku</vt:lpstr>
      <vt:lpstr>'SO 02 b - Spojovací potrubí'!Názvy_tisku</vt:lpstr>
      <vt:lpstr>'SO 02 c - Terénní a sadov...'!Názvy_tisku</vt:lpstr>
      <vt:lpstr>'SO 02 d - Vodovodní přípojka'!Názvy_tisku</vt:lpstr>
      <vt:lpstr>'SO 02 e - Oplocení'!Názvy_tisku</vt:lpstr>
      <vt:lpstr>'SO 02 f - Příjezdová komu...'!Názvy_tisku</vt:lpstr>
      <vt:lpstr>'SO 02 g - Elektropřípojka...'!Názvy_tisku</vt:lpstr>
      <vt:lpstr>'VRN - Vedlejší a ostatní ...'!Názvy_tisku</vt:lpstr>
      <vt:lpstr>'Pokyny pro vyplnění'!Oblast_tisku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Vraná Monika</dc:creator>
  <cp:lastModifiedBy>Kudělka Petr</cp:lastModifiedBy>
  <cp:lastPrinted>2021-11-05T10:43:05Z</cp:lastPrinted>
  <dcterms:created xsi:type="dcterms:W3CDTF">2019-10-17T10:07:56Z</dcterms:created>
  <dcterms:modified xsi:type="dcterms:W3CDTF">2021-11-23T05:27:38Z</dcterms:modified>
</cp:coreProperties>
</file>